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funkemarkus/Downloads/"/>
    </mc:Choice>
  </mc:AlternateContent>
  <xr:revisionPtr revIDLastSave="0" documentId="13_ncr:1_{E5FC65A6-6C95-524B-AC4E-69C17D003513}" xr6:coauthVersionLast="47" xr6:coauthVersionMax="47" xr10:uidLastSave="{00000000-0000-0000-0000-000000000000}"/>
  <bookViews>
    <workbookView xWindow="0" yWindow="460" windowWidth="38400" windowHeight="21140" xr2:uid="{00000000-000D-0000-FFFF-FFFF00000000}"/>
  </bookViews>
  <sheets>
    <sheet name="Selection Q1 Phase #1" sheetId="1" r:id="rId1"/>
    <sheet name="Selection Q2 Phase #1" sheetId="2" r:id="rId2"/>
    <sheet name="Selection Merged" sheetId="3" r:id="rId3"/>
    <sheet name="Selection Duplicates" sheetId="4" r:id="rId4"/>
    <sheet name="Selection Phase #2" sheetId="5" r:id="rId5"/>
    <sheet name="Selection Phase #3" sheetId="6" r:id="rId6"/>
    <sheet name="Extraction" sheetId="7" r:id="rId7"/>
  </sheets>
  <definedNames>
    <definedName name="_xlnm._FilterDatabase" localSheetId="3" hidden="1">'Selection Duplicates'!$A$2:$AF$92</definedName>
    <definedName name="_xlnm._FilterDatabase" localSheetId="2" hidden="1">'Selection Merged'!$A$2:$AF$92</definedName>
    <definedName name="_xlnm._FilterDatabase" localSheetId="4" hidden="1">'Selection Phase #2'!$A$2:$AM$71</definedName>
    <definedName name="_xlnm._FilterDatabase" localSheetId="5" hidden="1">'Selection Phase #3'!$A$2:$AL$71</definedName>
    <definedName name="_xlnm._FilterDatabase" localSheetId="0" hidden="1">'Selection Q1 Phase #1'!$A$2:$M$76</definedName>
    <definedName name="_xlnm._FilterDatabase" localSheetId="1" hidden="1">'Selection Q2 Phase #1'!$A$2:$M$75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5" i="7" l="1"/>
  <c r="B234" i="7"/>
  <c r="B233" i="7"/>
  <c r="B232" i="7"/>
  <c r="B231" i="7"/>
  <c r="B230" i="7"/>
  <c r="C229" i="7"/>
  <c r="C228" i="7"/>
  <c r="B227" i="7"/>
  <c r="C226" i="7"/>
  <c r="C225" i="7"/>
  <c r="B224" i="7"/>
  <c r="B223" i="7"/>
  <c r="B220" i="7"/>
  <c r="B219" i="7"/>
  <c r="B218" i="7"/>
  <c r="B217" i="7"/>
  <c r="B216" i="7"/>
  <c r="B215" i="7"/>
  <c r="B214" i="7"/>
  <c r="B213" i="7"/>
  <c r="B212" i="7"/>
  <c r="B211" i="7"/>
  <c r="B210" i="7"/>
  <c r="B209" i="7"/>
  <c r="B208" i="7"/>
  <c r="B207" i="7"/>
  <c r="B206" i="7"/>
  <c r="B205" i="7"/>
  <c r="C200" i="7"/>
  <c r="C199" i="7"/>
  <c r="B198" i="7"/>
  <c r="C196" i="7"/>
  <c r="C195" i="7"/>
  <c r="C194" i="7"/>
  <c r="C193" i="7"/>
  <c r="C192" i="7"/>
  <c r="C191" i="7"/>
  <c r="C190" i="7"/>
  <c r="B189" i="7"/>
  <c r="C187" i="7"/>
  <c r="C186" i="7"/>
  <c r="C185" i="7"/>
  <c r="C184" i="7"/>
  <c r="B183" i="7"/>
  <c r="C181" i="7"/>
  <c r="C180" i="7"/>
  <c r="B179" i="7"/>
  <c r="B176" i="7"/>
  <c r="B175" i="7"/>
  <c r="B174" i="7"/>
  <c r="B170" i="7"/>
  <c r="B169" i="7"/>
  <c r="C166" i="7"/>
  <c r="C165" i="7"/>
  <c r="B164" i="7"/>
  <c r="C162" i="7"/>
  <c r="C161" i="7"/>
  <c r="B160" i="7"/>
  <c r="C158" i="7"/>
  <c r="C157" i="7"/>
  <c r="B156" i="7"/>
  <c r="C154" i="7"/>
  <c r="C153" i="7"/>
  <c r="C152" i="7"/>
  <c r="C151" i="7"/>
  <c r="B150" i="7"/>
  <c r="C143" i="7"/>
  <c r="C142" i="7"/>
  <c r="B141" i="7"/>
  <c r="C139" i="7"/>
  <c r="C138" i="7"/>
  <c r="C137" i="7"/>
  <c r="C136" i="7"/>
  <c r="C135" i="7"/>
  <c r="C134" i="7"/>
  <c r="C133" i="7"/>
  <c r="C132" i="7"/>
  <c r="C131" i="7"/>
  <c r="C130" i="7"/>
  <c r="B129" i="7"/>
  <c r="C127" i="7"/>
  <c r="B126" i="7"/>
  <c r="C124" i="7"/>
  <c r="B123" i="7"/>
  <c r="B119" i="7"/>
  <c r="B118" i="7"/>
  <c r="B114" i="7"/>
  <c r="B113" i="7"/>
  <c r="C110" i="7"/>
  <c r="C109" i="7"/>
  <c r="B108" i="7"/>
  <c r="C106" i="7"/>
  <c r="C105" i="7"/>
  <c r="B104" i="7"/>
  <c r="C102" i="7"/>
  <c r="B101" i="7"/>
  <c r="C99" i="7"/>
  <c r="C98" i="7"/>
  <c r="C97" i="7"/>
  <c r="C96" i="7"/>
  <c r="C95" i="7"/>
  <c r="C94" i="7"/>
  <c r="C93" i="7"/>
  <c r="C92" i="7"/>
  <c r="B91" i="7"/>
  <c r="C86" i="7"/>
  <c r="C85" i="7"/>
  <c r="B84" i="7"/>
  <c r="C82" i="7"/>
  <c r="C81" i="7"/>
  <c r="C80" i="7"/>
  <c r="C79" i="7"/>
  <c r="C78" i="7"/>
  <c r="C77" i="7"/>
  <c r="C76" i="7"/>
  <c r="C75" i="7"/>
  <c r="B74" i="7"/>
  <c r="C72" i="7"/>
  <c r="C71" i="7"/>
  <c r="C70" i="7"/>
  <c r="C69" i="7"/>
  <c r="C68" i="7"/>
  <c r="C67" i="7"/>
  <c r="C66" i="7"/>
  <c r="B65" i="7"/>
  <c r="C63" i="7"/>
  <c r="B62" i="7"/>
  <c r="B59" i="7"/>
  <c r="B58" i="7"/>
  <c r="B57" i="7"/>
  <c r="B56" i="7"/>
  <c r="B53" i="7"/>
  <c r="B52" i="7"/>
  <c r="C49" i="7"/>
  <c r="B48" i="7"/>
  <c r="C46" i="7"/>
  <c r="C45" i="7"/>
  <c r="C44" i="7"/>
  <c r="C43" i="7"/>
  <c r="C42" i="7"/>
  <c r="C41" i="7"/>
  <c r="C40" i="7"/>
  <c r="C39" i="7"/>
  <c r="C38" i="7"/>
  <c r="C37" i="7"/>
  <c r="B36" i="7"/>
  <c r="C34" i="7"/>
  <c r="C33" i="7"/>
  <c r="B32" i="7"/>
  <c r="C30" i="7"/>
  <c r="C29" i="7"/>
  <c r="C28" i="7"/>
  <c r="B27" i="7"/>
  <c r="C25" i="7"/>
  <c r="C24" i="7"/>
  <c r="C23" i="7"/>
  <c r="B22" i="7"/>
  <c r="C20" i="7"/>
  <c r="C19" i="7"/>
  <c r="C18" i="7"/>
  <c r="C17" i="7"/>
  <c r="C16" i="7"/>
  <c r="C15" i="7"/>
  <c r="C14" i="7"/>
  <c r="B13" i="7"/>
  <c r="B9" i="7"/>
  <c r="B8" i="7"/>
  <c r="B7" i="7"/>
  <c r="B6" i="7"/>
  <c r="Q82" i="6"/>
  <c r="Q81" i="6"/>
  <c r="Q82" i="5"/>
  <c r="R81" i="5"/>
  <c r="Q81" i="5"/>
  <c r="K91" i="4"/>
  <c r="K92" i="4" s="1"/>
  <c r="K91" i="3"/>
  <c r="K92" i="3" s="1"/>
  <c r="K75" i="2"/>
  <c r="K7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400-000001000000}">
      <text>
        <r>
          <rPr>
            <sz val="10"/>
            <color rgb="FF000000"/>
            <rFont val="Arial"/>
          </rPr>
          <t>The study discusses the carbon footprint (or handprint, or budget) not in the relation to/ the context of academic conferences.</t>
        </r>
      </text>
    </comment>
    <comment ref="K2" authorId="0" shapeId="0" xr:uid="{00000000-0006-0000-0400-000002000000}">
      <text>
        <r>
          <rPr>
            <sz val="10"/>
            <color rgb="FF000000"/>
            <rFont val="Arial"/>
          </rPr>
          <t>The relation between the carbon footprint/emissions and academic conferences is only discussed marginally.</t>
        </r>
      </text>
    </comment>
    <comment ref="L2" authorId="0" shapeId="0" xr:uid="{00000000-0006-0000-0400-000003000000}">
      <text>
        <r>
          <rPr>
            <sz val="10"/>
            <color rgb="FF000000"/>
            <rFont val="Arial"/>
          </rPr>
          <t>The study is not accessible.</t>
        </r>
      </text>
    </comment>
    <comment ref="M2" authorId="0" shapeId="0" xr:uid="{00000000-0006-0000-0400-000004000000}">
      <text>
        <r>
          <rPr>
            <sz val="10"/>
            <color rgb="FF000000"/>
            <rFont val="Arial"/>
          </rPr>
          <t>The study is not written in English or insufficient quality. (in the form of editorials, tutorial, short papers, websites, blogs and posters.</t>
        </r>
      </text>
    </comment>
    <comment ref="N2" authorId="0" shapeId="0" xr:uid="{00000000-0006-0000-0400-000005000000}">
      <text>
        <r>
          <rPr>
            <sz val="10"/>
            <color rgb="FF000000"/>
            <rFont val="Arial"/>
          </rPr>
          <t>The study is mainly about the carbon footprint (or handprint, or budget) in relation to academic conferences.</t>
        </r>
      </text>
    </comment>
    <comment ref="O2" authorId="0" shapeId="0" xr:uid="{00000000-0006-0000-0400-000006000000}">
      <text>
        <r>
          <rPr>
            <sz val="10"/>
            <color rgb="FF000000"/>
            <rFont val="Arial"/>
          </rPr>
          <t>One of the main objectives of the study is to present one or multiple factors to describe the carbon footprint (or handprint, or budget) of academic conferences.</t>
        </r>
      </text>
    </comment>
    <comment ref="P2" authorId="0" shapeId="0" xr:uid="{00000000-0006-0000-0400-000007000000}">
      <text>
        <r>
          <rPr>
            <sz val="10"/>
            <color rgb="FF000000"/>
            <rFont val="Arial"/>
          </rPr>
          <t>The study is provided in the form of a scientific paper or scientific article.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500-000001000000}">
      <text>
        <r>
          <rPr>
            <sz val="10"/>
            <color rgb="FF000000"/>
            <rFont val="Arial"/>
          </rPr>
          <t>The study discusses the carbon footprint (or handprint, or budget) not in the relation to/ the context of academic conferences.</t>
        </r>
      </text>
    </comment>
    <comment ref="K2" authorId="0" shapeId="0" xr:uid="{00000000-0006-0000-0500-000002000000}">
      <text>
        <r>
          <rPr>
            <sz val="10"/>
            <color rgb="FF000000"/>
            <rFont val="Arial"/>
          </rPr>
          <t>The relation between the carbon footprint/emissions and academic conferences is only discussed marginally.</t>
        </r>
      </text>
    </comment>
    <comment ref="L2" authorId="0" shapeId="0" xr:uid="{00000000-0006-0000-0500-000003000000}">
      <text>
        <r>
          <rPr>
            <sz val="10"/>
            <color rgb="FF000000"/>
            <rFont val="Arial"/>
          </rPr>
          <t>The study is not accessible.</t>
        </r>
      </text>
    </comment>
    <comment ref="M2" authorId="0" shapeId="0" xr:uid="{00000000-0006-0000-0500-000004000000}">
      <text>
        <r>
          <rPr>
            <sz val="10"/>
            <color rgb="FF000000"/>
            <rFont val="Arial"/>
          </rPr>
          <t>The study is not written in English or insufficient quality. (in the form of editorials, tutorial, short papers, websites, blogs and posters.</t>
        </r>
      </text>
    </comment>
    <comment ref="N2" authorId="0" shapeId="0" xr:uid="{00000000-0006-0000-0500-000005000000}">
      <text>
        <r>
          <rPr>
            <sz val="10"/>
            <color rgb="FF000000"/>
            <rFont val="Arial"/>
          </rPr>
          <t>The study is mainly about the carbon footprint (or handprint, or budget) in relation to academic conferences.</t>
        </r>
      </text>
    </comment>
    <comment ref="O2" authorId="0" shapeId="0" xr:uid="{00000000-0006-0000-0500-000006000000}">
      <text>
        <r>
          <rPr>
            <sz val="10"/>
            <color rgb="FF000000"/>
            <rFont val="Arial"/>
          </rPr>
          <t>One of the main objectives of the study is to present one or multiple factors to describe the carbon footprint (or handprint, or budget) of academic conferences.</t>
        </r>
      </text>
    </comment>
    <comment ref="P2" authorId="0" shapeId="0" xr:uid="{00000000-0006-0000-0500-000007000000}">
      <text>
        <r>
          <rPr>
            <sz val="10"/>
            <color rgb="FF000000"/>
            <rFont val="Arial"/>
          </rPr>
          <t>The study is provided in the form of a scientific paper or scientific article.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600-000001000000}">
      <text>
        <r>
          <rPr>
            <sz val="10"/>
            <color rgb="FF000000"/>
            <rFont val="Arial"/>
          </rPr>
          <t xml:space="preserve">Idea is to have one (or multiple ?) venue and the opportunity to visit the conference virtual. Most possible flexibility </t>
        </r>
      </text>
    </comment>
    <comment ref="C45" authorId="0" shapeId="0" xr:uid="{00000000-0006-0000-0600-000002000000}">
      <text>
        <r>
          <rPr>
            <sz val="10"/>
            <color rgb="FF000000"/>
            <rFont val="Arial"/>
          </rPr>
          <t>name badges, water bottles, coffee cups, posters, programs, tote bags</t>
        </r>
      </text>
    </comment>
    <comment ref="C78" authorId="0" shapeId="0" xr:uid="{00000000-0006-0000-0600-000003000000}">
      <text>
        <r>
          <rPr>
            <sz val="10"/>
            <color rgb="FF000000"/>
            <rFont val="Arial"/>
          </rPr>
          <t>remote, resource-limited researchers, developing countries</t>
        </r>
      </text>
    </comment>
    <comment ref="D130" authorId="0" shapeId="0" xr:uid="{00000000-0006-0000-0600-000004000000}">
      <text>
        <r>
          <rPr>
            <sz val="10"/>
            <color rgb="FF000000"/>
            <rFont val="Arial"/>
          </rPr>
          <t xml:space="preserve">When well-designed </t>
        </r>
      </text>
    </comment>
    <comment ref="C133" authorId="0" shapeId="0" xr:uid="{00000000-0006-0000-0600-000005000000}">
      <text>
        <r>
          <rPr>
            <sz val="10"/>
            <color rgb="FF000000"/>
            <rFont val="Arial"/>
          </rPr>
          <t>remote, resource-limited researchers, developing countries</t>
        </r>
      </text>
    </comment>
    <comment ref="C193" authorId="0" shapeId="0" xr:uid="{00000000-0006-0000-0600-000006000000}">
      <text>
        <r>
          <rPr>
            <sz val="10"/>
            <color rgb="FF000000"/>
            <rFont val="Arial"/>
          </rPr>
          <t>remote, resource-limited researchers, developing countries</t>
        </r>
      </text>
    </comment>
    <comment ref="B207" authorId="0" shapeId="0" xr:uid="{00000000-0006-0000-0600-000007000000}">
      <text>
        <r>
          <rPr>
            <sz val="10"/>
            <color rgb="FF000000"/>
            <rFont val="Arial"/>
          </rPr>
          <t>not desirable in terms of likely impact on conference quality</t>
        </r>
      </text>
    </comment>
    <comment ref="B210" authorId="0" shapeId="0" xr:uid="{00000000-0006-0000-0600-000008000000}">
      <text>
        <r>
          <rPr>
            <sz val="10"/>
            <color rgb="FF000000"/>
            <rFont val="Arial"/>
          </rPr>
          <t>- Report and publish the carbon footprint of each conference</t>
        </r>
      </text>
    </comment>
    <comment ref="B211" authorId="0" shapeId="0" xr:uid="{00000000-0006-0000-0600-000009000000}">
      <text>
        <r>
          <rPr>
            <sz val="10"/>
            <color rgb="FF000000"/>
            <rFont val="Arial"/>
          </rPr>
          <t xml:space="preserve">like summer schools, workshops on climate change, workshops on vegetarian food, keynotes, ... other meetings
</t>
        </r>
      </text>
    </comment>
    <comment ref="B218" authorId="0" shapeId="0" xr:uid="{00000000-0006-0000-0600-00000A000000}">
      <text>
        <r>
          <rPr>
            <sz val="10"/>
            <color rgb="FF000000"/>
            <rFont val="Arial"/>
          </rPr>
          <t>(e-bike-taxi for free)</t>
        </r>
      </text>
    </comment>
    <comment ref="B220" authorId="0" shapeId="0" xr:uid="{00000000-0006-0000-0600-00000B000000}">
      <text>
        <r>
          <rPr>
            <sz val="10"/>
            <color rgb="FF000000"/>
            <rFont val="Arial"/>
          </rPr>
          <t>1 year on-site, 1 year virtually</t>
        </r>
      </text>
    </comment>
    <comment ref="B224" authorId="0" shapeId="0" xr:uid="{00000000-0006-0000-0600-00000C000000}">
      <text>
        <r>
          <rPr>
            <sz val="10"/>
            <color rgb="FF000000"/>
            <rFont val="Arial"/>
          </rPr>
          <t>in the area of the conference venue, a local project is selected</t>
        </r>
      </text>
    </comment>
    <comment ref="B227" authorId="0" shapeId="0" xr:uid="{00000000-0006-0000-0600-00000D000000}">
      <text>
        <r>
          <rPr>
            <sz val="10"/>
            <color rgb="FF000000"/>
            <rFont val="Arial"/>
          </rPr>
          <t>international due to the transport of attendees since these emissions emitted worldwide</t>
        </r>
      </text>
    </comment>
    <comment ref="B233" authorId="0" shapeId="0" xr:uid="{00000000-0006-0000-0600-00000E000000}">
      <text>
        <r>
          <rPr>
            <sz val="10"/>
            <color rgb="FF000000"/>
            <rFont val="Arial"/>
          </rPr>
          <t>New jobs by creating renewable energy</t>
        </r>
      </text>
    </comment>
    <comment ref="B234" authorId="0" shapeId="0" xr:uid="{00000000-0006-0000-0600-00000F000000}">
      <text>
        <r>
          <rPr>
            <sz val="10"/>
            <color rgb="FF000000"/>
            <rFont val="Arial"/>
          </rPr>
          <t>for individuals and organizations concerned with the environmental impact of attending a face-to-face conference or travel by plane instead of train</t>
        </r>
      </text>
    </comment>
  </commentList>
</comments>
</file>

<file path=xl/sharedStrings.xml><?xml version="1.0" encoding="utf-8"?>
<sst xmlns="http://schemas.openxmlformats.org/spreadsheetml/2006/main" count="2400" uniqueCount="867">
  <si>
    <t>SELECTION</t>
  </si>
  <si>
    <t>ID</t>
  </si>
  <si>
    <t>AUTHORS</t>
  </si>
  <si>
    <t>TITLE</t>
  </si>
  <si>
    <t>YEAR</t>
  </si>
  <si>
    <t>PUBLICATION</t>
  </si>
  <si>
    <t>PUBLISHER</t>
  </si>
  <si>
    <t>URL</t>
  </si>
  <si>
    <t>DOI</t>
  </si>
  <si>
    <t>ABSTRACT</t>
  </si>
  <si>
    <t>CIT</t>
  </si>
  <si>
    <t>Included?</t>
  </si>
  <si>
    <t>Notes</t>
  </si>
  <si>
    <t>Researcher</t>
  </si>
  <si>
    <t>Old ID</t>
  </si>
  <si>
    <t>I Roberts, F Godlee</t>
  </si>
  <si>
    <t>Reducing the carbon footprint of medical conferences</t>
  </si>
  <si>
    <t>bmj.com</t>
  </si>
  <si>
    <t>https://www.bmj.com/content/334/7589/324.short?casa_token=TL-R8bzXgGQAAAAA:4ePCWoVbwKbLlH955jvxzw8koBIZM1wEYvigkyIx184Z5sdq3W8GTc3SzC6XQEr02FPUcxW6ywu9</t>
  </si>
  <si>
    <t>S Desiere</t>
  </si>
  <si>
    <t>The Carbon Footprint of Academic Conferences: Evidence from the 14th EAAE Congress in Slovenia</t>
  </si>
  <si>
    <t>EuroChoices</t>
  </si>
  <si>
    <t>Wiley Online Library</t>
  </si>
  <si>
    <t>https://onlinelibrary.wiley.com/doi/abs/10.1111/1746-692X.12106?casa_token=3gmvL5XV9YIAAAAA:1iE-l6DVnthCn6PwxGN4bdDfRhGyGFLLod2Mc4SY--RBhjhza74P5WBrc1BQaqFg5AieSO84pZJVZvc1</t>
  </si>
  <si>
    <t>VC Coroama, LM Hilty, M Birtel</t>
  </si>
  <si>
    <t>Effects of Internet-based multiple-site conferences on greenhouse gas emissions</t>
  </si>
  <si>
    <t>Telematics and Informatics</t>
  </si>
  <si>
    <t>Elsevier</t>
  </si>
  <si>
    <t>https://www.sciencedirect.com/science/article/pii/S0736585311000773?casa_token=jDvCin0Hg34AAAAA:oJ3_uvhmdGUsXEWkz7zHlpkITBw9D0c9iKIFfV0e2wBCZiXTdnxAOIVSZr_8TvXbKwJDnjEFaR8</t>
  </si>
  <si>
    <t>S Jäckle</t>
  </si>
  <si>
    <t>WE have to change! The carbon footprint of ECPR general conferences and ways to reduce it</t>
  </si>
  <si>
    <t>European Political Science</t>
  </si>
  <si>
    <t>Springer</t>
  </si>
  <si>
    <t>https://idp.springer.com/authorize/casa?redirect_uri=https://link.springer.com/article/10.1057/s41304-019-00220-6&amp;casa_token=U15Z-HwfEHwAAAAA:OBzupzwxQajY6w3BUfBeLzeGPT_ipEtZhjN5Ftl9HxyRBSqWwsX_dFrS5ZVaHhj58-aeCn4CSUyRs5HDFA</t>
  </si>
  <si>
    <t>T Bousema, P Selvaraj, AA Djimde, D Yakar, ...</t>
  </si>
  <si>
    <t>Reducing the carbon footprint of academic conferences: the example of the American Society of Tropical Medicine and Hygiene</t>
  </si>
  <si>
    <t>The American Journal of …</t>
  </si>
  <si>
    <t>ASTMH</t>
  </si>
  <si>
    <t>https://www.ajtmh.org/content/journals/10.4269/ajtmh.20-1013</t>
  </si>
  <si>
    <t>BC Pierce, M Hicks, C Lopes, J Palsberg</t>
  </si>
  <si>
    <t>Conferences in an era of expensive carbon</t>
  </si>
  <si>
    <t>Communications of the ACM</t>
  </si>
  <si>
    <t>dl.acm.org</t>
  </si>
  <si>
    <t>https://dl.acm.org/doi/fullHtml/10.1145/3380445?casa_token=9nxLDOCyrlIAAAAA:NH43DyaTzQ6yVVnrRZwyr1aJlpO2brD2Oe4UzkLAzV_MMKqJz-kH4D19oB2AoccZ0R3-KQFHcTWJtA</t>
  </si>
  <si>
    <t>DS Reay</t>
  </si>
  <si>
    <t>Virtual solution to carbon cost of conferences</t>
  </si>
  <si>
    <t>Nature</t>
  </si>
  <si>
    <t>nature.com</t>
  </si>
  <si>
    <t>https://www.nature.com/articles/424251a</t>
  </si>
  <si>
    <t>K Milford, M Rickard, M Chua, K Tomczyk, ...</t>
  </si>
  <si>
    <t>… conscientiousness and a global health crisis: the carbon footprint of presenter flights to pre-COVID pediatric urology conferences and a consideration of future …</t>
  </si>
  <si>
    <t>Journal of pediatric …</t>
  </si>
  <si>
    <t>https://www.sciencedirect.com/science/article/pii/S0022346820304929?casa_token=4VqgV6jBMNUAAAAA:hfmeVPW4l6PXxdEuHuCJkh10WeJ8O-pnh2P5uT5K7BZr2PVsEb0HBeWgPkttynN18EIVdEGrZxM</t>
  </si>
  <si>
    <t>F Orsi</t>
  </si>
  <si>
    <t>Cutting the carbon emission of international conferences: is decentralization an option?</t>
  </si>
  <si>
    <t>Journal of Transport Geography</t>
  </si>
  <si>
    <t>ideas.repec.org</t>
  </si>
  <si>
    <t>https://ideas.repec.org/a/eee/jotrge/v24y2012icp462-466.html</t>
  </si>
  <si>
    <t>K Chalvatzis, PL Ormosi</t>
  </si>
  <si>
    <t>The carbon impact of flying to economics conferences: is flying more associated with more citations?</t>
  </si>
  <si>
    <t>Journal of Sustainable Tourism</t>
  </si>
  <si>
    <t>Taylor &amp; Francis</t>
  </si>
  <si>
    <t>https://www.tandfonline.com/doi/abs/10.1080/09669582.2020.1806858?casa_token=icB2SxndTXEAAAAA:Bu9P9yBWyeNtCg_1RSn9CHAnES5ftYYpMhNsXin57cdyEm5PFoncgYp_eaigAgYSI-o8LHFGxq_AIg</t>
  </si>
  <si>
    <t>O Zotova, C Pétrin-Desrosiers, A Gopfert, ...</t>
  </si>
  <si>
    <t>Carbon-neutral medical conferences should be the norm</t>
  </si>
  <si>
    <t>The Lancet Planetary …</t>
  </si>
  <si>
    <t>thelancet.com</t>
  </si>
  <si>
    <t>https://www.thelancet.com/journals/lanplh/article/PIIS2542-5196(20)30003-6/fulltext</t>
  </si>
  <si>
    <t>C Staff</t>
  </si>
  <si>
    <t>Conferences and carbon impact</t>
  </si>
  <si>
    <t>https://dl.acm.org/doi/fullHtml/10.1145/3380448?casa_token=JcglNuPutP8AAAAA:gLKKC73kK_pCNcTyg4XPl2ncx00mv99q3B58moT-EzOzAJttNFMqYzhK4dcvoqGtcVEyyB-0ffUkSA</t>
  </si>
  <si>
    <t>M Smith</t>
  </si>
  <si>
    <t>Getting there from here: Changing the ecological and social footprint of our professional conferences</t>
  </si>
  <si>
    <t>Against the Grain</t>
  </si>
  <si>
    <t>docs.lib.purdue.edu</t>
  </si>
  <si>
    <t>https://docs.lib.purdue.edu/cgi/viewcontent.cgi?article=5689&amp;context=atg</t>
  </si>
  <si>
    <t>G Faber</t>
  </si>
  <si>
    <t>A framework to estimate emissions from virtual conferences</t>
  </si>
  <si>
    <t>International Journal of Environmental Studies</t>
  </si>
  <si>
    <t>https://www.tandfonline.com/doi/abs/10.1080/00207233.2020.1864190?casa_token=1LgI4gCa7kIAAAAA:EZt_p18yIHRTc8Gde6uCgh8Fh_Tc2avYuG2ki9wz-4Xd0zz-ewBvZ0VCN082ITnMSuiuYbbS8tu-4w</t>
  </si>
  <si>
    <t>D Yakar, TC Kwee</t>
  </si>
  <si>
    <t>Carbon footprint of air travel to international radiology conferences: FOMO?</t>
  </si>
  <si>
    <t>https://link.springer.com/article/10.1007/s00330-020-06988-2</t>
  </si>
  <si>
    <t>AL Allegre, S Astier, A Bouscayrol, ...</t>
  </si>
  <si>
    <t>Experiences on carbon care conferences</t>
  </si>
  <si>
    <t>2014 IEEE Vehicle …</t>
  </si>
  <si>
    <t>ieeexplore.ieee.org</t>
  </si>
  <si>
    <t>https://ieeexplore.ieee.org/abstract/document/7007068/?casa_token=vK_NOLOfpdgAAAAA:PzXftcqT-aI54YRh7GfvvIpDQcFEHNDYX3fIm7py5fzNhpzjyrPitpu9BHYeFcBQvLoBJ4WNCdE</t>
  </si>
  <si>
    <t>T Bousema</t>
  </si>
  <si>
    <t>Reducing the Carbon Footprint of Academic Conferences Bousema, Teun; Selvaraj, Prashanth; Djimde, Abdoulaye A; Yakar, Derya; Hagedorn, Brittany; Pratt …</t>
  </si>
  <si>
    <t>Am. J. Trop. Med. Hyg</t>
  </si>
  <si>
    <t>rug.nl</t>
  </si>
  <si>
    <t>https://www.rug.nl/research/portal/files/145732423/Reducing_the_Carbon_Footprint_of_Academic_Conferences_The_Example_of_the_American_Society_of_Tropical_Medicine_and_Hygiene.pdf</t>
  </si>
  <si>
    <t>Reducing the Carbon Footprint of Academic Conferences by Online Participation: The Case of the 2020 Virtual European Consortium for Political Research General …</t>
  </si>
  <si>
    <t>PS: Political Science &amp; Politics</t>
  </si>
  <si>
    <t>cambridge.org</t>
  </si>
  <si>
    <t>https://www.cambridge.org/core/journals/ps-political-science-and-politics/article/reducing-the-carbon-footprint-of-academic-conferences-by-online-participation-the-case-of-the-2020-virtual-european-consortium-for-political-research-general-conference/52BB934E514840AE704C278EC106ACE6</t>
  </si>
  <si>
    <t>B Duane, A Lyne, T Faulkner, JD Windram, ...</t>
  </si>
  <si>
    <t>Webinars reduce the environmental footprint of pediatric cardiology conferences</t>
  </si>
  <si>
    <t>Cardiology in the …</t>
  </si>
  <si>
    <t>https://www.cambridge.org/core/journals/cardiology-in-the-young/article/webinars-reduce-the-environmental-footprint-of-pediatric-cardiology-conferences/718DB6B699320E5F8DD24EB06785A84E</t>
  </si>
  <si>
    <t>T Svoboda, K Wintemute</t>
  </si>
  <si>
    <t>Decreasing our carbon and environmental footprint at conferences</t>
  </si>
  <si>
    <t>Canadian Family Physician</t>
  </si>
  <si>
    <t>cfp.ca</t>
  </si>
  <si>
    <t>https://www.cfp.ca/content/66/1/9.2.short</t>
  </si>
  <si>
    <t>M Fois, A Cuena-Lombraña, T Fristoe, G Fenu, ...</t>
  </si>
  <si>
    <t>Reconsidering alternative transportation systems to reach academic conferences and to convey an example to reduce greenhouse gas emissions</t>
  </si>
  <si>
    <t>History and philosophy …</t>
  </si>
  <si>
    <t>https://link.springer.com/article/10.1007/s40656-016-0126-x</t>
  </si>
  <si>
    <t>A Hope, J Gibson</t>
  </si>
  <si>
    <t>Carbon dioxide offsetting for conferences</t>
  </si>
  <si>
    <t>Civil Engineer Tonkin and Taylor</t>
  </si>
  <si>
    <t>thesustainabilitysociety.org.nz</t>
  </si>
  <si>
    <t>https://www.thesustainabilitysociety.org.nz/conference/2008/papers/Hope-Gibson.pdf</t>
  </si>
  <si>
    <t>JD Sherman</t>
  </si>
  <si>
    <t>COVID, Climate Change, and Carbon-Neutral Medical Conferences</t>
  </si>
  <si>
    <t>ASA Monitor</t>
  </si>
  <si>
    <t>pubs.asahq.org</t>
  </si>
  <si>
    <t>https://pubs.asahq.org/monitor/article/85/1/22/114721</t>
  </si>
  <si>
    <t>M Skiles, E Yang, O Reshef, D Muñoz, D Cintron, ...</t>
  </si>
  <si>
    <t>Beyond the carbon footprint: Virtual conferences increase diversity, equity, and inclusion</t>
  </si>
  <si>
    <t>researchsquare.com</t>
  </si>
  <si>
    <t>https://www.researchsquare.com/article/rs-106316/latest.pdf</t>
  </si>
  <si>
    <t>Y Taofang</t>
  </si>
  <si>
    <t>PROGRESS OF INTERNATIONAL LOW-CARBON CITY RESEARCH: A REVIEW ON TWO INTERNATIONAL CONFERENCEs IN 2009</t>
  </si>
  <si>
    <t>Eco-city and Green Building</t>
  </si>
  <si>
    <t>en.cnki.com.cn</t>
  </si>
  <si>
    <t>https://en.cnki.com.cn/Article_en/CJFDTotal-DNGN201002008.htm</t>
  </si>
  <si>
    <t>All Talk and no Action? Estimating the Carbon Footprint of ECPR General Conferences and Possibilities to Reduce it</t>
  </si>
  <si>
    <t>ecpr.eu</t>
  </si>
  <si>
    <t>https://ecpr.eu/Filestore/paperproposal/daa72e5e-47be-4c2f-ae97-e8ee76cb7829.pdf</t>
  </si>
  <si>
    <t>L Bidgood</t>
  </si>
  <si>
    <t>Nearly Carbon Neutral Conferences in a Time of Pandemic: A Review Essay</t>
  </si>
  <si>
    <t>Lidé města</t>
  </si>
  <si>
    <t>ceeol.com</t>
  </si>
  <si>
    <t>https://www.ceeol.com/content-files/document-930103.pdf</t>
  </si>
  <si>
    <t>I Shefer, L Groen, E Türker-Alpay</t>
  </si>
  <si>
    <t>Reducing the carbon footprint of academic conferences: lessons learnt from the INOGOV Spring School in Heerlen</t>
  </si>
  <si>
    <t>Policy</t>
  </si>
  <si>
    <t>inogov.eu</t>
  </si>
  <si>
    <t>https://www.inogov.eu/wp-content/uploads/2017/09/INOGOV-Policy-Brief-No-3-Sept-2017.pdf</t>
  </si>
  <si>
    <t>BJ Eckstein</t>
  </si>
  <si>
    <t>Carbon and Conferences (Again): The Austin MLA in the Flood of 2016</t>
  </si>
  <si>
    <t>hcommons.org</t>
  </si>
  <si>
    <t>https://hcommons.org/deposits/item/mla:995/</t>
  </si>
  <si>
    <t>TC Ruppel, AN Mann, LE Makovsky</t>
  </si>
  <si>
    <t>What have we learned in seven conferences on unburned carbon on utility fly ash? A review of past conferences</t>
  </si>
  <si>
    <t>Power Plant Chemistry</t>
  </si>
  <si>
    <t>osti.gov</t>
  </si>
  <si>
    <t>https://www.osti.gov/etdeweb/biblio/20276480</t>
  </si>
  <si>
    <t>DSK Sharma</t>
  </si>
  <si>
    <t>19 Measuring carbon footprint of delegates in medical conferences</t>
  </si>
  <si>
    <t>Journal of Men's Health</t>
  </si>
  <si>
    <t>liebertpub.com</t>
  </si>
  <si>
    <t>https://www.liebertpub.com/doi/pdfplus/10.1016/S1875-6867(11)60052-3</t>
  </si>
  <si>
    <t>J Gibson</t>
  </si>
  <si>
    <t>of the Paper: Carbon Emission Offsetting for Conferences</t>
  </si>
  <si>
    <t>http://www.thesustainabilitysociety.org.nz/conference/2008/papers/Gibson-Boyle.pdf</t>
  </si>
  <si>
    <t>F Mauro, CL Alba, F Trevor, F Giuseppe, B Gianluigi</t>
  </si>
  <si>
    <t>philpapers.org</t>
  </si>
  <si>
    <t>https://philpapers.org/rec/FOIRAT</t>
  </si>
  <si>
    <t>TV ARMENTANO, J HETT</t>
  </si>
  <si>
    <t>Role of Temperate Zone Forests in the World Carbon Cycle: Problem definition and Research Needs(conferences)</t>
  </si>
  <si>
    <t>TM Hamill</t>
  </si>
  <si>
    <t>Toward Making the AMS Carbon Neutral: Offsetting the Impacts of Flying to Conferences</t>
  </si>
  <si>
    <t>Bulletin of the American Meteorological Society</t>
  </si>
  <si>
    <t>JSTOR</t>
  </si>
  <si>
    <t>https://www.jstor.org/stable/26216755</t>
  </si>
  <si>
    <t>M Aresta</t>
  </si>
  <si>
    <t>… and Chairman of the “International Conference on Carbon Dioxide Utilization”, ICCDU. Member of the Steering Committee of several International Conferences …</t>
  </si>
  <si>
    <t>eurobioref.org</t>
  </si>
  <si>
    <t>http://www.eurobioref.org/Summer_School/poster%20&amp;%20lecture/L10.pdf</t>
  </si>
  <si>
    <t>Chairperson (s): Rainer Fehr-Germany , ...</t>
  </si>
  <si>
    <t>7. A. Workshop: Reducing the Health &amp; Environment footprint of European Public Health conferences? Organised by: EUPHA section on Health impact assessment …</t>
  </si>
  <si>
    <t>… European Journal of …</t>
  </si>
  <si>
    <t>academic.oup.com</t>
  </si>
  <si>
    <t>https://academic.oup.com/eurpub/article-abstract/26/suppl_1/ckw170/2448885</t>
  </si>
  <si>
    <t>T Hanson</t>
  </si>
  <si>
    <t>2012 Molecular Basis of Microbial One-Carbon Metabolism Gordon Research Conferences and Gordon Research Seminar, August 4-10, 2012</t>
  </si>
  <si>
    <t>https://www.osti.gov/biblio/1092414</t>
  </si>
  <si>
    <t>TC Ruppel</t>
  </si>
  <si>
    <t>What have we learned in seven conferences on unburned carbon on utility fly ash</t>
  </si>
  <si>
    <t>2002 Conference on Unburned Carbon on Utility Fly …</t>
  </si>
  <si>
    <t>duplicate from ID#30</t>
  </si>
  <si>
    <t>A Shevalier, M Mikhailov, I Nikolaeva</t>
  </si>
  <si>
    <t>New fast low-cost method of HIV dignostics based on carbon-conjugated antigens. Abstr. PB0420 Itent International Conferences on AIDS. Abstr. Book</t>
  </si>
  <si>
    <t>Internationatl Conference on STD. Yokohama …</t>
  </si>
  <si>
    <t>BE Warren, JC Bowman, LD Loch, AE Austin</t>
  </si>
  <si>
    <t>Proceedings of the Conferences on Carbon</t>
  </si>
  <si>
    <t>Univ. of Buffalo, New York</t>
  </si>
  <si>
    <t>CR Kinney</t>
  </si>
  <si>
    <t>Proceedings of the First and Second Conferences on Carbon</t>
  </si>
  <si>
    <t>University of Buffalo</t>
  </si>
  <si>
    <t>S Mrozowski</t>
  </si>
  <si>
    <t>Proceeding of 1st. and 2nd. Conferences on Carbon</t>
  </si>
  <si>
    <t>M Jamalipour, M Ghorbani, AR Koocheki, ...</t>
  </si>
  <si>
    <t>Estimating the economic value of greenhouse gases emissions of cereals in Iran. 1st E-Conferences on New Finding in Environment and Agricultural …</t>
  </si>
  <si>
    <t>Tehran University. Iran</t>
  </si>
  <si>
    <t>L FULCHERI</t>
  </si>
  <si>
    <t>Plasma Technology for Carbon Black Production, Intertech Conferences</t>
  </si>
  <si>
    <t>Carbon Black World</t>
  </si>
  <si>
    <t>JG Castle</t>
  </si>
  <si>
    <t>Heat conduction in carbon materials. Proceedings of the 1st and 2nd Conferences on Carbon</t>
  </si>
  <si>
    <t>CP Jamieson, S Mrozowski</t>
  </si>
  <si>
    <t>Proc. of 1st and 2nd Conferences on Carbon</t>
  </si>
  <si>
    <t>University of Buffalo P</t>
  </si>
  <si>
    <t>GR Hennig, B Smaller</t>
  </si>
  <si>
    <t>Proceedings of the Conferences on Carbon, The University of Buffalo, Buffalo, New York, 1956</t>
  </si>
  <si>
    <t>The Waverly Press, Inc., Baltimore …</t>
  </si>
  <si>
    <t>B Pierce, M Hicks, C Lopes, J Palsberg</t>
  </si>
  <si>
    <t>Acm conferences and the cost of carbon, 2019</t>
  </si>
  <si>
    <t>Retrieved December</t>
  </si>
  <si>
    <t>MМ Aghahuseynova, NI Salmanova, EB Zeynalov</t>
  </si>
  <si>
    <t>Study of polymer composites, containing Carbon nanotubes, properties. 20th Gavin Conferences</t>
  </si>
  <si>
    <t>World Congress on Chemistry …</t>
  </si>
  <si>
    <t>BP Waxman</t>
  </si>
  <si>
    <t>FACE TO FACE OR VIRTUAL INTERNATIONAL CONFERENCES-WILL OUR CARBON FOOTPRINT DETERMINE THE CHOICE?</t>
  </si>
  <si>
    <t>… , 350 MAIN ST, MALDEN 02148, MA …</t>
  </si>
  <si>
    <t>A Hallett</t>
  </si>
  <si>
    <t>SUSTAINABLE CONFERENCES-TAKE ONLY YOUR MEMORIES, LEAVE ONLY YOUR (NON-CARBON) FOOTPRINTS</t>
  </si>
  <si>
    <t>MANAGEMENT-AUCKLAND-</t>
  </si>
  <si>
    <t>PROFILE PUBLISHING LTD.</t>
  </si>
  <si>
    <t>Conference on Carbon (2: 1955: Buffalo), ...</t>
  </si>
  <si>
    <t>Proceedings of the first and second Conferences on Carbon, held at the University of Buffalo, Buffalo, New York,[1953, 1955]</t>
  </si>
  <si>
    <t>MY Vardi</t>
  </si>
  <si>
    <t>Conferences and Carbon Impact Author's response</t>
  </si>
  <si>
    <t>COMMUNICATIONS OF THE ACM</t>
  </si>
  <si>
    <t>… 2 PENN PLAZA, STE 701, NEW …</t>
  </si>
  <si>
    <t>J Campbell</t>
  </si>
  <si>
    <t>Decreasing our carbon and environmental footprint at conferences Response</t>
  </si>
  <si>
    <t>CANADIAN FAMILY PHYSICIAN</t>
  </si>
  <si>
    <t>COLL FAMILY PHYSICIANS …</t>
  </si>
  <si>
    <t>CP HAIGH</t>
  </si>
  <si>
    <t>MATERIAL CONFERENCES-CORROSION OF STEELS IN CARBON-DIOXIDE-STATUS REVIEW OF ALLOY-800-OPENING ADDRESS</t>
  </si>
  <si>
    <t>… ENERGY SOC 1-7 GREAT GEORGE …</t>
  </si>
  <si>
    <t>R Ellinger, RH Schneider, ...</t>
  </si>
  <si>
    <t>CONFERENCES-9TH EAEC Congress--16-18 June--Paris-CO2 reduction potential of an advanced diesel combustion engine in an advanced Passenger …</t>
  </si>
  <si>
    <t>Ingenieurs de …</t>
  </si>
  <si>
    <t>… , France: Societe des ingenieurs de l' …</t>
  </si>
  <si>
    <t>M Pischinger, W Salber, F Staay, ...</t>
  </si>
  <si>
    <t>CONFERENCES: FISITA 2000, SEOUL-Low Fuel Consumption and Low Emissions-Electromechanical Valve Train in Vehicle Operation</t>
  </si>
  <si>
    <t>T Ebara, N Iki, S Takahashi, ...</t>
  </si>
  <si>
    <t>Special Issue on International Conferences on Power and Energy-Effect of Radiation Reabsorption on Laminar Burning Velocity of Methane Premixed …</t>
  </si>
  <si>
    <t>… B-Fluids and …</t>
  </si>
  <si>
    <t>Tokyo, Japan: Japan Society of …</t>
  </si>
  <si>
    <t>H Koseki</t>
  </si>
  <si>
    <t>Special Issue on International Conferences on Power and Energy System-Flame Stability Limit and Exhaust Emissions of Low Calorific Fuel Combustion …</t>
  </si>
  <si>
    <t>… Journal-Series B-Fluids and Thermal …</t>
  </si>
  <si>
    <t>MM Wander</t>
  </si>
  <si>
    <t>Carbon forms and functions in forest soil. papers from the eighth North American forest soils conferences</t>
  </si>
  <si>
    <t>Geofisica Internacional</t>
  </si>
  <si>
    <t>ui.adsabs.harvard.edu</t>
  </si>
  <si>
    <t>https://ui.adsabs.harvard.edu/abs/1996Geode..71..304W/abstract</t>
  </si>
  <si>
    <t>M Ikeda, H Makino, H Morinaga, ...</t>
  </si>
  <si>
    <t>Special Issue on International Conferences on Power and Energy System-Influence of Two-Stage Air Injection Conditions on NOx and Unburned Carbon …</t>
  </si>
  <si>
    <t>S Starbuck</t>
  </si>
  <si>
    <t>Post-Copenhagen carbon management still a C-suite priority: the recent global conferences sent a mixed signal on the future of climate change legislation …</t>
  </si>
  <si>
    <t>Financial Executive</t>
  </si>
  <si>
    <t>go.gale.com</t>
  </si>
  <si>
    <t>https://go.gale.com/ps/i.do?id=GALE%7CA223140893&amp;sid=googleScholar&amp;v=2.1&amp;it=r&amp;linkaccess=abs&amp;issn=08954186&amp;p=AONE&amp;sw=w</t>
  </si>
  <si>
    <t>A Szydło, M Bredol, S Fricke, I Radev, V Peinecke</t>
  </si>
  <si>
    <t>… , Hybrid and Nanomaterials, 5.-10. März 2017, Lissabon (Portugal), https://www. elsevier. com/events/conferences/international-conference-on …</t>
  </si>
  <si>
    <t>hb.fh-muenster.de</t>
  </si>
  <si>
    <t>https://www.hb.fh-muenster.de/opus4/frontdoor/index/index/docId/8265</t>
  </si>
  <si>
    <t>https://dl.acm.org/doi/fullHtml/10.1145/3380445?casa_token=Y34ieHvgpZ8AAAAA:zkIymSDmppb7WEiel_c6ukrUvjDUdj8k6neq0WVvCfBLEp-trSRyT1i6gmRQjfR0wj2jL4C11bc9kA</t>
  </si>
  <si>
    <t>R Davidson, B Cope</t>
  </si>
  <si>
    <t>Business travel: Conferences, incentive travel, exhibitions, corporate hospitality and corporate travel</t>
  </si>
  <si>
    <t>books.google.com</t>
  </si>
  <si>
    <t>https://books.google.com/books?hl=en&amp;lr=&amp;id=PYl6UqbJx1wC&amp;oi=fnd&amp;pg=PR9&amp;dq=conferences+%22carbon+handprint%22%7C%22carbon+budget%22%7Chandprint%7Coffsets&amp;ots=diFGuXsiOM&amp;sig=QkZArlAEFEZ-y9H1GdhOf0csvKU</t>
  </si>
  <si>
    <t>L Anderson, T Anderson</t>
  </si>
  <si>
    <t>Online professional development conferences: An effective, economical and eco-friendly option</t>
  </si>
  <si>
    <t>… Journal of Learning and Technology/La …</t>
  </si>
  <si>
    <t>learntechlib.org</t>
  </si>
  <si>
    <t>https://www.learntechlib.org/p/42984/</t>
  </si>
  <si>
    <t>S Sarabipour, B Schwessinger, FN Mumoki, ...</t>
  </si>
  <si>
    <t>Evaluating features of scientific conferences: A call for improvements</t>
  </si>
  <si>
    <t>BioRxiv</t>
  </si>
  <si>
    <t>biorxiv.org</t>
  </si>
  <si>
    <t>https://www.biorxiv.org/content/10.1101/2020.04.02.022079v1.abstract</t>
  </si>
  <si>
    <t>J Mair</t>
  </si>
  <si>
    <t>Conferences and conventions: A research perspective</t>
  </si>
  <si>
    <t>https://books.google.com/books?hl=en&amp;lr=&amp;id=dJtWAgAAQBAJ&amp;oi=fnd&amp;pg=PP1&amp;dq=conferences+%22carbon+handprint%22%7C%22carbon+budget%22%7Chandprint%7Coffsets&amp;ots=0bzQkLG2S9&amp;sig=Dp4Zh_Dgyu9I4GWpHff0KIJ7USQ</t>
  </si>
  <si>
    <t>HJ Niner, SN Wassermann</t>
  </si>
  <si>
    <t>Better for Whom? Leveling the Injustices of International Conferences by Moving Online</t>
  </si>
  <si>
    <t>Frontiers in Marine Science</t>
  </si>
  <si>
    <t>frontiersin.org</t>
  </si>
  <si>
    <t>https://www.frontiersin.org/articles/10.3389/fmars.2021.638025/full</t>
  </si>
  <si>
    <t>PZ Ruckart, C Moore, D Burgin, ...</t>
  </si>
  <si>
    <t>The 2009 National Environmental Public Health Conference: One Model for Planning Green and Healthy Conferences</t>
  </si>
  <si>
    <t>Public Health …</t>
  </si>
  <si>
    <t>journals.sagepub.com</t>
  </si>
  <si>
    <t>https://journals.sagepub.com/doi/abs/10.1177/00333549111260S109</t>
  </si>
  <si>
    <t>R Kazman, R Al-Halimi, W Hunt, M Mantei</t>
  </si>
  <si>
    <t>Four paradigms for indexing video conferences</t>
  </si>
  <si>
    <t>IEEE multimedia</t>
  </si>
  <si>
    <t>https://ieeexplore.ieee.org/abstract/document/486705/?casa_token=dDs2IYIgahwAAAAA:TFdJsUeIyjjHZ4XG5HeSPtWyeIycuX7zp4YrOLiTqDwW0QD2S5nzhjCrX9vXFCKX5lv6rh7MUYI</t>
  </si>
  <si>
    <t>S Allen</t>
  </si>
  <si>
    <t>Could we organise international conferences and meetings that are environmentally sustainable?</t>
  </si>
  <si>
    <t>researchgate.net</t>
  </si>
  <si>
    <t>https://www.researchgate.net/profile/Stephen_Allen6/publication/345732924_Could_we_organise_international_conferences_and_meetings_that_are_environmentally_sustainable/links/5fac0a75a6fdcc331b94cc7d/Could-we-organise-international-conferences-and-meetings-that-are-environmentally-sustainable.pdf</t>
  </si>
  <si>
    <t>S Padua, B Patel, C Russell, Y Su, M Switzer</t>
  </si>
  <si>
    <t>MOST OF US ATTeND CONFeReNCeS each year to soak up new ideas, learn about educational resources useful in our work and meet people with similar interests …</t>
  </si>
  <si>
    <t>Ann Coffey Ontario</t>
  </si>
  <si>
    <t>search.proquest.com</t>
  </si>
  <si>
    <t>https://search.proquest.com/openview/1d27e6e133ed0e752c154882ee7c532c/1.pdf?pq-origsite=gscholar&amp;cbl=33544</t>
  </si>
  <si>
    <t>R Parncutt</t>
  </si>
  <si>
    <t>Decarbonize Academic Conferences</t>
  </si>
  <si>
    <t>parncutt.org</t>
  </si>
  <si>
    <t>http://www.parncutt.org/dac.html</t>
  </si>
  <si>
    <t>R Shearmur</t>
  </si>
  <si>
    <t>An inconvenient dispatch from the San Francisco AAG: of conferences and contradictions</t>
  </si>
  <si>
    <t>https://www.tandfonline.com/doi/pdf/10.1080/02723638.2016.1175712</t>
  </si>
  <si>
    <t>DA Le, B MacIntyre, J Outlaw</t>
  </si>
  <si>
    <t>Enhancing the Experience of Virtual Conferences in Social Virtual Environments</t>
  </si>
  <si>
    <t>… on Virtual Reality and 3D User …</t>
  </si>
  <si>
    <t>https://ieeexplore.ieee.org/abstract/document/9090621/</t>
  </si>
  <si>
    <t>C Conti, N Dyn, B Han, W Ma, P Oswald, H Prautzsch, ...</t>
  </si>
  <si>
    <t>Invited conferences 3</t>
  </si>
  <si>
    <t>inf.usi.ch</t>
  </si>
  <si>
    <t>https://www.inf.usi.ch/faculty/hormann/workshop/Abstracts.pdf</t>
  </si>
  <si>
    <t>J Dwyer</t>
  </si>
  <si>
    <t>On flying to ethics conferences: Climate change and moral responsiveness</t>
  </si>
  <si>
    <t>IJFAB: International Journal of Feminist Approaches to …</t>
  </si>
  <si>
    <t>utpjournals.press</t>
  </si>
  <si>
    <t>https://www.utpjournals.press/doi/abs/10.3138/ijfab.6.1.1</t>
  </si>
  <si>
    <t>GA Plants</t>
  </si>
  <si>
    <t>Conferences and Workshops</t>
  </si>
  <si>
    <t>Future</t>
  </si>
  <si>
    <t>search.informit.com.au</t>
  </si>
  <si>
    <t>https://search.informit.com.au/fullText;dn=259781866895845;res=IELNZC</t>
  </si>
  <si>
    <t>EA Branch</t>
  </si>
  <si>
    <t>Conferences and Workshops (cont.)</t>
  </si>
  <si>
    <t>https://search.informit.com.au/fullText;dn=189816634222159;res=IELNZC</t>
  </si>
  <si>
    <t>MA November</t>
  </si>
  <si>
    <t>Conferences and workshops</t>
  </si>
  <si>
    <t>https://search.informit.com.au/fullText;dn=189798001250901;res=IELNZC</t>
  </si>
  <si>
    <t>RN Mankaa, M Bolz, E Palumbo, ...</t>
  </si>
  <si>
    <t>Walk-the-talk: Sustainable events management as common practice for sustainability conferences</t>
  </si>
  <si>
    <t>12th Italian LCA …</t>
  </si>
  <si>
    <t>https://www.researchgate.net/profile/Rose_Mankaa2/publication/327572886_Walk-the-talk_Sustainable_events_management_as_common_practice_for_sustainability_conferences/links/5cb6d5304585156cd79db6dc/Walk-the-talk-Sustainable-events-management-as-common-practice-for-sustainability-conferences.pdf</t>
  </si>
  <si>
    <t>MJB</t>
  </si>
  <si>
    <t>Conferences and Conventions</t>
  </si>
  <si>
    <t>The National Cactus and Succulent Journal</t>
  </si>
  <si>
    <t>C Jacobs, AA Joy, M Clemons</t>
  </si>
  <si>
    <t>Will oncologists applaud the Paris Accord? Time to rethink global mega-conferences</t>
  </si>
  <si>
    <t>Current Oncology</t>
  </si>
  <si>
    <t>ncbi.nlm.nih.gov</t>
  </si>
  <si>
    <t>https://www.ncbi.nlm.nih.gov/pmc/articles/PMC4974028/</t>
  </si>
  <si>
    <t>https://www.tandfonline.com/doi/abs/10.1080/00207233.2020.1864190?casa_token=WDpufSJu5c8AAAAA:JFEzBVGAwLvHtmralsOV8lKr2lTFYXDE163ZIacJ_S-EdmoXsbh4zSMD1VE8rkc3CwpWcsITSwgPHg</t>
  </si>
  <si>
    <t>G Anayiotos, N Happe</t>
  </si>
  <si>
    <t>Programs of Forthcoming Conferences</t>
  </si>
  <si>
    <t>degruyter.com</t>
  </si>
  <si>
    <t>https://www.degruyter.com/view/journals/peps/4/1/article-p89.xml</t>
  </si>
  <si>
    <t>JF Mair</t>
  </si>
  <si>
    <t>A Research Perspective. Hoboken</t>
  </si>
  <si>
    <t>GM Jacobs, HS Tan, TJ Xin</t>
  </si>
  <si>
    <t>The acceptance of virtual presentations at International conferences on education</t>
  </si>
  <si>
    <t>Interethnic@-Revista de Estudos em …</t>
  </si>
  <si>
    <t>periodicos.unb.br</t>
  </si>
  <si>
    <t>https://periodicos.unb.br/index.php/interethnica/article/view/12360/0</t>
  </si>
  <si>
    <t>FLL de Leon, B McQuillin</t>
  </si>
  <si>
    <t>The role of conferences on the pathway to academic impact: Evidence from a natural experiment</t>
  </si>
  <si>
    <t>econstor.eu</t>
  </si>
  <si>
    <t>https://www.econstor.eu/handle/10419/105699</t>
  </si>
  <si>
    <t>M Al-Sharari, M Biswas, K Foley, R Li, S Wabb</t>
  </si>
  <si>
    <t>Are Dalhousie's Conferences “Green”?–A Sustainability Review of Dalhousie's Halifax Campuses Conferencing Procedures</t>
  </si>
  <si>
    <t>dalspace.library.dal.ca</t>
  </si>
  <si>
    <t>https://dalspace.library.dal.ca/handle/10222/76643</t>
  </si>
  <si>
    <t>JM Bjørndalen</t>
  </si>
  <si>
    <t>Counting publications-Journals vs. Conferences in Computer Science</t>
  </si>
  <si>
    <t>NIK-2013 conference</t>
  </si>
  <si>
    <t>Citeseer</t>
  </si>
  <si>
    <t>https://citeseerx.ist.psu.edu/viewdoc/download?doi=10.1.1.1077.8254&amp;rep=rep1&amp;type=pdf</t>
  </si>
  <si>
    <t>G Meunier, P Quirion, JP Ponssard</t>
  </si>
  <si>
    <t>Area Conferences 2012</t>
  </si>
  <si>
    <t>cesifo-group.de</t>
  </si>
  <si>
    <t>http://www.cesifo-group.de/de/dms/ifodoc/docs/Akad_Conf/CFP_CONF/CFP_CONF_2012/Conf-ece12-Hoel/Papers/ece12_Ponssard__19068482_en.pdf</t>
  </si>
  <si>
    <t>A Anjomshoaa, C Ratti, F Shayeganfar</t>
  </si>
  <si>
    <t>Greening the Scientific Conferences</t>
  </si>
  <si>
    <t>SMART 2016</t>
  </si>
  <si>
    <t>pdfs.semanticscholar.org</t>
  </si>
  <si>
    <t>https://pdfs.semanticscholar.org/ad1c/44323faf4ff56890081f44806d7dd080bf23.pdf#page=55</t>
  </si>
  <si>
    <t>D Koruga</t>
  </si>
  <si>
    <t>JOINT PROGRAM of the WSEAS International Conferences</t>
  </si>
  <si>
    <t>wseas.us</t>
  </si>
  <si>
    <t>http://www.wseas.us/e-library/conferences/skiathos2002/program2002.doc</t>
  </si>
  <si>
    <t>R Parncutt, A Seither-Preisler, ...</t>
  </si>
  <si>
    <t>Live streaming at international academic conferences: Ethical considerations</t>
  </si>
  <si>
    <t>Elementa: Science of the …</t>
  </si>
  <si>
    <t>online.ucpress.edu</t>
  </si>
  <si>
    <t>https://online.ucpress.edu/elementa/article/doi/10.1525/elementa.393/112527</t>
  </si>
  <si>
    <t>CB Duke</t>
  </si>
  <si>
    <t>Twenty years of semiconductor surface and interface structure determination and prediction: The role of the annual conferences on the physics and chemistry of …</t>
  </si>
  <si>
    <t>Journal of Vacuum Science &amp; Technology B …</t>
  </si>
  <si>
    <t>avs.scitation.org</t>
  </si>
  <si>
    <t>https://avs.scitation.org/doi/abs/10.1116/1.586938</t>
  </si>
  <si>
    <t>K Dasgupta, S Samin, BR Bharali</t>
  </si>
  <si>
    <t>Accepted papers in International Conferences</t>
  </si>
  <si>
    <t>From the</t>
  </si>
  <si>
    <t>oilweb.oilindia.in</t>
  </si>
  <si>
    <t>https://oilweb.oilindia.in/geophysics/journal/insignia/Insignia_Vol_II_2010.pdf#page=90</t>
  </si>
  <si>
    <t>JS McGee</t>
  </si>
  <si>
    <t>Ocean Freight Rate Conferences and the American Merchant Marine</t>
  </si>
  <si>
    <t>The University of Chicago Law Review</t>
  </si>
  <si>
    <t>https://www.jstor.org/stable/1598282?casa_token=yuMZMW44a0MAAAAA:FaxknMiqcS8rMf4HzZlyKiiuwE4SfxRyXVDyfilp4aE-g7eMktnaw3bgJfKG91f4UxIMH-zlCl8EpsdCo2dJv9ilRi25hhAxfCgfpYwod7wv5aoiMBSb</t>
  </si>
  <si>
    <t>BB Paul, D Gibbon, G Cash, ...</t>
  </si>
  <si>
    <t>VTonDemand: a framework for indexing, searching and on-demand playback of RTP-based multimedia conferences</t>
  </si>
  <si>
    <t>1999 IEEE Third …</t>
  </si>
  <si>
    <t>https://ieeexplore.ieee.org/abstract/document/793798/?casa_token=7rTRulI5Z48AAAAA:7gW-o5Wp0i9Kv7UT0lnnuzoCqWW13K03iFSJeQJ2_AI5-dYmkNELeZ1Gt1dFwOE2A6DWYI5fejo</t>
  </si>
  <si>
    <t>BB Paul, MR Civanlar</t>
  </si>
  <si>
    <t>VTJukebox: implementation issues for RTP-based recording and on-demand multicast of multimedia conferences</t>
  </si>
  <si>
    <t>1998 IEEE Second Workshop on …</t>
  </si>
  <si>
    <t>https://ieeexplore.ieee.org/abstract/document/738944/?casa_token=-00e0R1L--4AAAAA:ItODCOUgeGrYGkpKnbEUnF-0V7bzBkMGKx_7VQi6-AVtC_ZoQ6Lz3DkR8T6ylaCDEwtTC2tHOpA</t>
  </si>
  <si>
    <t>S Kowalewski, A Philippou</t>
  </si>
  <si>
    <t>… for the Construction and Analysis of Systems: 15th International Conference, TACAS 2009, Held as Part of the Joint European Conferences on Theory and …</t>
  </si>
  <si>
    <t>https://books.google.com/books?hl=en&amp;lr=&amp;id=_j5uCQAAQBAJ&amp;oi=fnd&amp;pg=PR2&amp;dq=conferences+%22carbon+handprint%22%7C%22carbon+budget%22%7Chandprint%7Coffsets&amp;ots=-WXeaIIErY&amp;sig=8qUrWKTeRaSL-m3-okTRPneq-qw</t>
  </si>
  <si>
    <t>MI Carrington, HB Carrington</t>
  </si>
  <si>
    <t>Ab-sa-ra-ka, Land of Massacre: Being the Experience of an Officer's Wife on the Plains: with an Outline of Indian Operations and Conferences from 1865 to …</t>
  </si>
  <si>
    <t>https://books.google.com/books?hl=en&amp;lr=&amp;id=DYMTAAAAYAAJ&amp;oi=fnd&amp;pg=PA13&amp;dq=conferences+%22carbon+handprint%22%7C%22carbon+budget%22%7Chandprint%7Coffsets&amp;ots=ijPzlH-yXC&amp;sig=9e4-Q9tknXRpsrzXAiM0kiGjHGc</t>
  </si>
  <si>
    <t>T Murail</t>
  </si>
  <si>
    <t>Villeneuve-lès-Avignon Conferences, Centre Acanthes, 9–11 and 13 July 1992</t>
  </si>
  <si>
    <t>Contemporary Music Review</t>
  </si>
  <si>
    <t>https://www.tandfonline.com/doi/abs/10.1080/07494460500154889?casa_token=4ZQE39bTcEUAAAAA:d_6g-YjiBuxxsRBnU7lGkWDKBjbFBR8ye7aTNDp74FZY0vK1SrQTsbXCdcG5UDNH6ZEXg5xMtY_rhA</t>
  </si>
  <si>
    <t>S Abadei, A Abbaspour-Tamijani, M Abdelgany, ...</t>
  </si>
  <si>
    <t>2003 Combined Index IEEE Transactions on Microwave Theory and Techniques, Vol. 51 and IEEE MTT-S Sponsored Conferences</t>
  </si>
  <si>
    <t>https://ieeexplore.ieee.org/abstract/document/1256795/</t>
  </si>
  <si>
    <t>FFTO NEO-LIBERALISM, E NEO-LIBERALISM</t>
  </si>
  <si>
    <t>INTEGRATED CYCLE OF MOVIES DEBATES AND CONFERENCES AT FEUC</t>
  </si>
  <si>
    <t>fe.uc.pt</t>
  </si>
  <si>
    <t>http://www4.fe.uc.pt/ciclo_int/doc_08_09/02_holly_book_con.pdf</t>
  </si>
  <si>
    <t>T Crouch</t>
  </si>
  <si>
    <t>The effect of television exposure on college football recruiting: An analysis of the Southeastern and Atlantic Coast conferences from 1970 to 2010</t>
  </si>
  <si>
    <t>tigerprints.clemson.edu</t>
  </si>
  <si>
    <t>http://tigerprints.clemson.edu/cgi/viewcontent.cgi?article=1954&amp;context=all_theses</t>
  </si>
  <si>
    <t>M Zappavigna, P Dwyer, JR Martin</t>
  </si>
  <si>
    <t>Consent and Compliance in Youth Justice Conferences</t>
  </si>
  <si>
    <t>Discursive Constructions of …</t>
  </si>
  <si>
    <t>https://books.google.com/books?hl=en&amp;lr=&amp;id=Y3bjCgAAQBAJ&amp;oi=fnd&amp;pg=PA186&amp;dq=conferences+%22carbon+handprint%22%7C%22carbon+budget%22%7Chandprint%7Coffsets&amp;ots=aK-Zg1D4L-&amp;sig=-t-7sfuDJE8u9q90etRvj-v5-6Y</t>
  </si>
  <si>
    <t>WW Walton, BC Cadoff</t>
  </si>
  <si>
    <t>Performance of Buildings--concept and Measurement: Proceedings of the 1st Conference in a Series of Conferences on Man and His Shelter</t>
  </si>
  <si>
    <t>https://books.google.com/books?hl=en&amp;lr=&amp;id=jsXf_R8GEpYC&amp;oi=fnd&amp;pg=PA3&amp;dq=conferences+%22carbon+handprint%22%7C%22carbon+budget%22%7Chandprint%7Coffsets&amp;ots=X-IKKvuvIE&amp;sig=6EQh2CO2UFvAImZqX6JIBCI3E3A</t>
  </si>
  <si>
    <t>DN Marquardt</t>
  </si>
  <si>
    <t>SELECTED PAPERS FROM REGIONAL CONFERENCES 1966-67.</t>
  </si>
  <si>
    <t>ERIC</t>
  </si>
  <si>
    <t>https://eric.ed.gov/?id=ED020915</t>
  </si>
  <si>
    <t>J Lambrew, M Huber, D Bardey, D Maldonado, ...</t>
  </si>
  <si>
    <t>VI. EDUCATION IN HEALTH ECONOMICS VII. HEALTH CONFERENCES VIII. PUBLICATIONS ON HEALTH ISSUES IX. A NEW WEB SITE FOR THE …</t>
  </si>
  <si>
    <t>B Dayley, M Crilley, A Fales, G Freese, ...</t>
  </si>
  <si>
    <t>The Year in Conferences—2019</t>
  </si>
  <si>
    <t>ESQ: A Journal of …</t>
  </si>
  <si>
    <t>muse.jhu.edu</t>
  </si>
  <si>
    <t>https://muse.jhu.edu/article/759096/summary?casa_token=NU6giCF89mkAAAAA:zXujrSq-Vang-rk1XHOdjQMEULJhNJsDqxcrgeIkg98S607C-UHDyYq1-gneA4M8IDzjemkdsmY</t>
  </si>
  <si>
    <t>A Legay, T Margaria</t>
  </si>
  <si>
    <t>… for the Construction and Analysis of Systems: 23rd International Conference, TACAS 2017, Held as Part of the European Joint Conferences on Theory and …</t>
  </si>
  <si>
    <t>https://books.google.com/books?hl=en&amp;lr=&amp;id=P8KRDgAAQBAJ&amp;oi=fnd&amp;pg=PR5&amp;dq=conferences+%22carbon+handprint%22%7C%22carbon+budget%22%7Chandprint%7Coffsets&amp;ots=3jxA0_k-1y&amp;sig=Iudc2Dwk_RKzQ9rcYEgA8Lt8hJ4</t>
  </si>
  <si>
    <t>T Ronzon, F Santini, SRA Enciso, T Fellmann, ...</t>
  </si>
  <si>
    <t>CONFERENCES AND WORKSHOPS ORGANIZED BY THE JRC</t>
  </si>
  <si>
    <t>https://www.researchgate.net/profile/Thomas_Fellmann3/publication/285770786_Medium-term_outlook_for_the_EU_agricultural_commodity_market_Proceedings_from_the_October_2015_workshop/links/5663612108ae192bbf8ef079.pdf</t>
  </si>
  <si>
    <t>S Abadei, MR Abdul-Gaffoor, MN Abdulla, W Abey, ...</t>
  </si>
  <si>
    <t>2001 Combined Index IEEE Transactions on Microwave Theory and Techniques, Vol. 49 and IEEE MTT-S Sponsored Conferences</t>
  </si>
  <si>
    <t>https://ieeexplore.ieee.org/abstract/document/971653/</t>
  </si>
  <si>
    <t>R Farrow</t>
  </si>
  <si>
    <t>For the ninth time, USENIX and its members created a security symposium. In the past, two years had to pass between conferences. Security was not such a big …</t>
  </si>
  <si>
    <t>usenix.org</t>
  </si>
  <si>
    <t>https://www.usenix.org/system/files/login/issues/login_nov00.pdf</t>
  </si>
  <si>
    <t>NL Hong</t>
  </si>
  <si>
    <t>Multidisciplinary Cancer Conferences: Exploring Obstacles and Facilitators to Their Establishment and Function.</t>
  </si>
  <si>
    <t>collectionscanada.gc.ca</t>
  </si>
  <si>
    <t>https://www.collectionscanada.gc.ca/obj/thesescanada/vol2/002/MR58806.PDF</t>
  </si>
  <si>
    <t>K Hawkins, M Rehbein, S Bauman</t>
  </si>
  <si>
    <t>Selected Papers from the 2008 and 2009 TEI Conferences</t>
  </si>
  <si>
    <t>journals.openedition.org</t>
  </si>
  <si>
    <t>https://journals.openedition.org/jtei/pdf/125</t>
  </si>
  <si>
    <t>duplicate from ID#31</t>
  </si>
  <si>
    <t>duplicate from ID#14</t>
  </si>
  <si>
    <t>duplicate from ID#24</t>
  </si>
  <si>
    <t>duplicate from ID#22</t>
  </si>
  <si>
    <t>duplicate from ID#15</t>
  </si>
  <si>
    <t>duplicate from ID#11</t>
  </si>
  <si>
    <t>duplicate from ID#70</t>
  </si>
  <si>
    <t>"Cactus" -&gt; exclude</t>
  </si>
  <si>
    <t>duplicate from ID#6</t>
  </si>
  <si>
    <t>duplicate from ID#23</t>
  </si>
  <si>
    <t>duplicate from ID#32</t>
  </si>
  <si>
    <t>duplicate from ID#21</t>
  </si>
  <si>
    <t>duplicate from ID#28</t>
  </si>
  <si>
    <t>duplicate from ID#35</t>
  </si>
  <si>
    <t>Zotero ID</t>
  </si>
  <si>
    <t>PUBLICATION TITLE</t>
  </si>
  <si>
    <t>E1</t>
  </si>
  <si>
    <t>E2</t>
  </si>
  <si>
    <t>E3</t>
  </si>
  <si>
    <t>E4</t>
  </si>
  <si>
    <t>I1</t>
  </si>
  <si>
    <t>I2</t>
  </si>
  <si>
    <t>I3</t>
  </si>
  <si>
    <t>UNSURE</t>
  </si>
  <si>
    <t>NU9WPD8W</t>
  </si>
  <si>
    <t>Sharma, D.S.K.</t>
  </si>
  <si>
    <t>10.1016/S1875-6867(11)60052-3</t>
  </si>
  <si>
    <t>http://online.liebertpub.com/doi/10.1016/S1875-6867%2811%2960052-3</t>
  </si>
  <si>
    <t>no access</t>
  </si>
  <si>
    <t>U3JCK4T5</t>
  </si>
  <si>
    <t>7.A. Workshop: Reducing the Health &amp; Environment footprint of European Public Health conferences?</t>
  </si>
  <si>
    <t>European Journal of Public Health</t>
  </si>
  <si>
    <t>10.1093/eurpub/ckw170.081</t>
  </si>
  <si>
    <t>https://academic.oup.com/eurpub/article/2448869/7.A.</t>
  </si>
  <si>
    <t>no abstract, needs fulltext</t>
  </si>
  <si>
    <t>YJRUJ7YI</t>
  </si>
  <si>
    <t>Faber, Grant</t>
  </si>
  <si>
    <t>10.1080/00207233.2020.1864190</t>
  </si>
  <si>
    <t>https://www.tandfonline.com/doi/full/10.1080/00207233.2020.1864190</t>
  </si>
  <si>
    <t>While virtual conferences emit far less greenhouse gas emissions relative to their physical counterparts, they still have a considerable impact on the environment arising from participant computer life cycle emissions, network data transfer energy use, server energy use, and other activities that would not have happened without the conference. This article proposes a modifiable framework for sys­ tematically measuring the emissions attributable to such confer­ ences using data about participant computers, Internet energy intensity, network data transfer, server power ratings, and other relevant factors. Strategies to reduce emissions attributable to vir­ tual conferences are also proposed based on the framework.</t>
  </si>
  <si>
    <t>82SW45N9</t>
  </si>
  <si>
    <t>Pierce, Benjamin; Hicks, Michael; Lopes, Crista</t>
  </si>
  <si>
    <t>ACM Conferences and the Cost of Carbon</t>
  </si>
  <si>
    <t>6TI4N9RS</t>
  </si>
  <si>
    <t>Jäckle, Sebastian</t>
  </si>
  <si>
    <t>author's note: "please do not cite"</t>
  </si>
  <si>
    <t>NJBJW4M8</t>
  </si>
  <si>
    <t>Shearmur, Richard</t>
  </si>
  <si>
    <t>Urban Geography</t>
  </si>
  <si>
    <t>10.1080/02723638.2016.1175712</t>
  </si>
  <si>
    <t>http://www.tandfonline.com/doi/full/10.1080/02723638.2016.1175712</t>
  </si>
  <si>
    <t>TXS97EJ6</t>
  </si>
  <si>
    <t>Aresta, Michele</t>
  </si>
  <si>
    <t>ANAEROBIC FERMENTATION: BIOGAS FROM WASTE THE BASIC SCIENCE</t>
  </si>
  <si>
    <t>In this lecture the Basic Science for the Anaerobic Fermentation process leading to the production of Biogas from organic waste will be discussed. The different phases that drive the conversion of non-cellulosic vegetal materials, sludge or monomeric organics into biogas will be described and the role of a number of microorganisms and enzymes will be detailed. The production of methane from acids and CO2 will be presented.</t>
  </si>
  <si>
    <t>no relation to carbon footprint and conferences</t>
  </si>
  <si>
    <t>NZC8DYEH</t>
  </si>
  <si>
    <t>Al-Sharari, Mona; Biswas, Mélina; Foley, Kortney; Li, Ross; Wabb, Samantha</t>
  </si>
  <si>
    <t>Are Dalhousie’s Conferences “Green”? – A Sustainability Review of Dalhousie’s Halifax Campuses Conferencing Procedures</t>
  </si>
  <si>
    <t>YAM64BT4</t>
  </si>
  <si>
    <t>Niner, Holly J.; Wassermann, Sophia N.</t>
  </si>
  <si>
    <t>10.3389/fmars.2021.638025</t>
  </si>
  <si>
    <t>International conferences are an important component of the professional calendar of scientists and practitioners in many ﬁelds, and are valued as opportunities to establish, create and foster networks, wellbeing and knowledge. The 2020 global pandemic, in prohibiting large gatherings and travel, has provided an opportunity to test the feasibility and implications of a shift from in-person to online conference formats. Avoiding international travel and associated bureaucracy, time and expense could overcome many of the historic injustices preventing many from participating in and beneﬁting from international conferences, and also avoid the emissions associated with international air travel. However, prior to 2020, there has been resistance to moving these events online because of the perception that the value of conferences cannot be cultivated online. Here, we use the example of the 6th International Marine Conservation Congress (IMCC6), which moved online in response to the COVID-19 pandemic, to explore participants’ perceptions and experiences of an online conference and the potential effects on access and inclusion. Our results show that moving online substantially increased the accessibility of the conference for those who would be unable to attend an in-person event for ﬁnancial or personal reasons. Results also indicate that the online experience was able to recreate some of the beneﬁts of in-person events, and that many participants are interested in attending online or virtual events in the future. However, the degree of enjoyment experienced or perceived ‘value’ likely relates to the frame of reference of the individual participant and a commitment to actively engage in the program. Reﬂecting on the success of IMCC6, we conclude that holding international conferences online, or at least including an online element as part of a ‘hybrid’ model, is a signiﬁcant improvement in the capacity of conferences to meet the moral imperatives of the conservation community by addressing the climate crisis and some of the systemic injustices within the ﬁeld.</t>
  </si>
  <si>
    <t xml:space="preserve">discusses conference participant's experience and inclusion by attending online conferences </t>
  </si>
  <si>
    <t>V5ZYHGZK</t>
  </si>
  <si>
    <t>Skiles, Matthew; Yang, Euijin; Reshef, Orad; Muñoz, Diego; Cintron, Diana; Lind, Mary Laura; Rush, Alexander; Armani, Andrea; Faust, Kasey; Kumar, Manish</t>
  </si>
  <si>
    <t>https://www.researchsquare.com/article/rs-106316/v1</t>
  </si>
  <si>
    <t>Abstract Among many roles, conferences disseminate research, grow professional networks, and train employees. They also significantly contribute to climate change due to their sizable carbon footprint. More recently, additional negative aspects have surfaced. Namely, they present significant barriers to achieving Diversity, Equity, and Inclusion (DEI). Here, we perform a meta-analysis of events that transitioned to virtual formats during the COVID-19 pandemic and show that this approach may provide a solution. Our analysis compared demographic and travel data of the same scientific conferences. When evaluating DEI, we considered factors including cost, gender, career stage, and geographic location. Costs associated with attending in-person conferences varied between 3% to 142% of attendees’ regional annual per capita Gross Domestic Product (GDP). An increase in the fractional make-up of 2020 virtual conference delegations was observed for students (29% to 43%). Notable increases in attendance were observed for women (66% to 253% increase) and non-research-intensive countries (29% to 482% increase).</t>
  </si>
  <si>
    <t>describes more the moral aspects instead of the actual carbon footprint of conferences</t>
  </si>
  <si>
    <t>ECBCBV9W</t>
  </si>
  <si>
    <t>Davidson, R.; Cope, B.</t>
  </si>
  <si>
    <t>Page 1. BUSINESS TRAVEL Conferences, Incentive Travel, Exhibitions, Corporate Hospitality and Corporate Travel Rob Davidson and Beulah Cope FT Prentice Hall FINANCIAL TIMES Page 2. Page 3. Page 4. Page 5. BUSINESS …</t>
  </si>
  <si>
    <t>JIPF3YRQ</t>
  </si>
  <si>
    <t>Eckstein, B. J.</t>
  </si>
  <si>
    <t>" Carbon and Conferences (Again)" offers one person's experience of trying to get to the Austin MLA conference by a means other than airplanes. It asks fellow MLA members for more collective, mindful attention to the carbon footprint of the conference generally. While …</t>
  </si>
  <si>
    <t>GF8FIZAR</t>
  </si>
  <si>
    <t>Hope, A.; Gibson, J.</t>
  </si>
  <si>
    <t>This paper covers the methodology of a calculative model to obtain the carbon footprint for a New Zealand conference, and provides information to aid the conference organisers in choosing an appropriate emission offset program. The New Zealand Society for …</t>
  </si>
  <si>
    <t>PKUFSUVG</t>
  </si>
  <si>
    <t>Gibson, J.</t>
  </si>
  <si>
    <t>Carbon Emission Offsetting for Conferences</t>
  </si>
  <si>
    <t>Conferences are held at locations all around the world and have delegates travelling from far distances to attend. Due to the large transportation factor, high quantities of carbon emissions are produced from conference events. A Conference Carbon Emission Model …</t>
  </si>
  <si>
    <t>QNELHQZ5</t>
  </si>
  <si>
    <t>Yakar, Derya; Kwee, Thomas C.</t>
  </si>
  <si>
    <t>European Radiology</t>
  </si>
  <si>
    <t>10.1007/s00330-020-06988-2</t>
  </si>
  <si>
    <t>http://link.springer.com/10.1007/s00330-020-06988-2</t>
  </si>
  <si>
    <t>no abstract, needs fulltext.</t>
  </si>
  <si>
    <t>2Q765C4R</t>
  </si>
  <si>
    <t>Meunier, Guy; Ponssard, Jean-Pierre; Quirion, Philippe</t>
  </si>
  <si>
    <t>Carbon leakage and capacity-based allocations: Is the EU right?</t>
  </si>
  <si>
    <t>Journal of Environmental Economics and Management</t>
  </si>
  <si>
    <t>10.1016/j.jeem.2014.07.002</t>
  </si>
  <si>
    <t>https://linkinghub.elsevier.com/retrieve/pii/S0095069614000436</t>
  </si>
  <si>
    <t>Competitiveness and carbon leakage are major concerns for the design of CO2 emissions permits markets. Three main approaches have been proposed to address them: output based allocation (Australia, California, New Zealand), capacity based allocation (EU) and auctioning with border adjustment. This paper investigates what the best policy is in this setting. The analysis suggests that, if a border adjustment is not available, a combination of output and capacity based allocation is socially optimal. Demand uncertainty and international competition play a key role in the analysis and the interaction between these two factors explains the result. A calibration of the model is used to evaluate the EU scheme for the cement sector in the third phase of the EU-ETS (2013-2020). It is shown that (i) an output based scheme would perform better than the proposed scheme,(ii) if outputbased allocation is chosen, allocation should be much less generous than the current EU benchmark, and (iii) full auctioning with border adjustment would perform better but the optimal output-based scheme is relatively close.</t>
  </si>
  <si>
    <t>UDPNMIFD</t>
  </si>
  <si>
    <t>Zotova, Olena; Pétrin-Desrosiers, Claudel; Gopfert, Anya; Van Hove, Maria</t>
  </si>
  <si>
    <t>The Lancet Planetary Health</t>
  </si>
  <si>
    <t>10.1016/S2542-5196(20)30003-6</t>
  </si>
  <si>
    <t>https://linkinghub.elsevier.com/retrieve/pii/S2542519620300036</t>
  </si>
  <si>
    <t>N5RF4NXJ</t>
  </si>
  <si>
    <t>Communications of the ACM - March 2020</t>
  </si>
  <si>
    <t>2IZN63EH</t>
  </si>
  <si>
    <t>CACM Staff</t>
  </si>
  <si>
    <t>10.1145/3380448</t>
  </si>
  <si>
    <t>https://dl.acm.org/doi/10.1145/3380448</t>
  </si>
  <si>
    <t>NSVPHFF5</t>
  </si>
  <si>
    <t>7S57ECU3</t>
  </si>
  <si>
    <t>Mair, J.</t>
  </si>
  <si>
    <t>Page 1. ROUTLEDGE ADVANCES IN EVENT RESEARCH SERIES Conferences and Conventions A reseorcn perspective Judith F. Moir Page 2. Conferences and Conventions Conferences and conventions are one of the fastest growing areas of the Events industry …</t>
  </si>
  <si>
    <t>M97WBG5L</t>
  </si>
  <si>
    <t>November, M. A.</t>
  </si>
  <si>
    <t>… Conferences and Workshops Acknowledgements … Biodiversity offsetting for mining 9-10 April 2013 Perth, WA The Biodiversity Offsetting for Mining &amp; Energy conference will discuss the major challenges that resource proponents face to find and deliver biodiversity offsets …</t>
  </si>
  <si>
    <t>PUDSYRRF</t>
  </si>
  <si>
    <t>Plants, G. A.</t>
  </si>
  <si>
    <t>… the policy issues relevant to plant conservation that are expected to be covered at the conference include biodiversity conservation, climate change, environmental offsets, land management (indigenous land, protected areas) and wetlands … Conferences and Workshops</t>
  </si>
  <si>
    <t>VZXISFF9</t>
  </si>
  <si>
    <t>Branch, E. A.</t>
  </si>
  <si>
    <t>… Biodiversity offsetting for mining 9-10 April 2013 Perth, WA The Biodiversity Offsetting for Mining &amp; Energy conference will discuss the major challenges that resource proponents face to find and deliver biodiversity offsets … org.au/conference/ Conferences and Workshops (cont.)</t>
  </si>
  <si>
    <t>Z3QQM4UT</t>
  </si>
  <si>
    <t>Pierce, Benjamin C.; Hicks, Michael; Lopes, Crista; Palsberg, Jens</t>
  </si>
  <si>
    <t>10.1145/3380445</t>
  </si>
  <si>
    <t>https://dl.acm.org/doi/10.1145/3380445</t>
  </si>
  <si>
    <t>Balancing sustainability and science.</t>
  </si>
  <si>
    <t>2KKVHDWI</t>
  </si>
  <si>
    <t>Allen, Stephen</t>
  </si>
  <si>
    <t>10.13140/RG.2.2.21419.05923</t>
  </si>
  <si>
    <t>http://rgdoi.net/10.13140/RG.2.2.21419.05923</t>
  </si>
  <si>
    <t>presentation instead of paper</t>
  </si>
  <si>
    <t>9FFUMWXA</t>
  </si>
  <si>
    <t>Bjørndalen, John Markus</t>
  </si>
  <si>
    <t>Counting publications - Journals vs. Conferences in Computer Science</t>
  </si>
  <si>
    <t>The Norwegian ranking system for publications operates with two main levels for publications in journals: level 1 for normal quality and level 2 for high-level journals. These levels are then used to award publication points to authors, and the points are increasingly used to evaluate scientists in various situations. One of the weaknesses of the system is that conference publications, which are more commonly used in some ﬁelds, are not scored on equal terms with journals. This paper highlights some of the issues with the current system and uses several metrics to compare a set of computer science conferences with journals at level 1 and 2 in the Norwegian ranking system. The comparison shows that, using these metrics, several of the conferences are at equal levels to good or high quality journals, but authors that publish at these conferences get lower scores due to weaknesses in the ranking system.</t>
  </si>
  <si>
    <t>KQJGV75F</t>
  </si>
  <si>
    <t>Sherman, Jodi D.</t>
  </si>
  <si>
    <t>10.1097/01.ASM.0000725852.02988.6e</t>
  </si>
  <si>
    <t>https://pubs.asahq.org/monitor/article/85/1/22/114721/COVID-Climate-Change-and-Carbon-Neutral-Medical</t>
  </si>
  <si>
    <t>USPBA8DY</t>
  </si>
  <si>
    <t>Orsi, Francesco</t>
  </si>
  <si>
    <t>10.1016/j.jtrangeo.2012.04.010</t>
  </si>
  <si>
    <t>https://linkinghub.elsevier.com/retrieve/pii/S0966692312001226</t>
  </si>
  <si>
    <t>In the era of internet, conferences still constitute the main tool of scientiﬁc knowledge dissemination. Unfortunately, the transportation of people to and from conference venues generate massive amounts of CO2, directly affecting global warming. This leads to an odd paradox: the tool adopted to share knowledge for improving human wellbeing is in fact jeopardizing human wellbeing due to the environmental impact it causes. A solution is urgently needed. A careful decentralization of international conferences could cut carbon emissions considerably, without impairing the effectiveness of these events. Application of a mathematical model to a case study unveils encouraging perspectives. However, this new paradigm will bring in real beneﬁts at the global scale only if adequately supported by scientists and policy.</t>
  </si>
  <si>
    <t>ZPQIAEE3</t>
  </si>
  <si>
    <t>Parncutt, Richard</t>
  </si>
  <si>
    <t>author's opinion. not scientific.</t>
  </si>
  <si>
    <t>532VGPZV</t>
  </si>
  <si>
    <t>short statement and only marginally discussed.</t>
  </si>
  <si>
    <t>5VVHN5TY</t>
  </si>
  <si>
    <t>duplicate of 532VGPZV</t>
  </si>
  <si>
    <t>FVZTE49D</t>
  </si>
  <si>
    <t>Coroama, Vlad C.; Hilty, Lorenz M.; Birtel, Martin</t>
  </si>
  <si>
    <t>10.1016/j.tele.2011.11.006</t>
  </si>
  <si>
    <t>https://linkinghub.elsevier.com/retrieve/pii/S0736585311000773</t>
  </si>
  <si>
    <t>There is a growing consensus that ICT can contribute to the reduction of anthropogenic greenhouse gas (GHG) emissions, both by increasing the efﬁciency of existing processes and by enabling substitution effects to usher in more energy efﬁcient patterns of production and consumption. While, however, many studies based on theoretical reduction potentials have been presented, in practice it has only been possible to cite a few examples of such reductions thus far.</t>
  </si>
  <si>
    <t>CUPBC393</t>
  </si>
  <si>
    <t>Le, Duc Anh; Maclntyre, Blair; Outlaw, Jessica</t>
  </si>
  <si>
    <t>2020 IEEE Conference on Virtual Reality and 3D User Interfaces Abstracts and Workshops (VRW)</t>
  </si>
  <si>
    <t>10.1109/VRW50115.2020.00101</t>
  </si>
  <si>
    <t>https://ieeexplore.ieee.org/document/9090621/</t>
  </si>
  <si>
    <t>Scientiﬁc conferences are the place where experts and academics come together to share innovative ideas and research. However, traditional conferences have two major issues: accessibility and sustainability. The sustainability aspect alone, driven by increased attention to the environmental impact of air travel, is increasing interest in online and virtual conferencing. In this research, we use the Mozilla Hubs social virtual environment (SVE) platform to investigate the potential of SVEs to create a social environment for remote participants, centered around co-watching live streaming video of conference talks. A user study was conducted at the UIST 2019 conference with a focus on understanding social interactions, user experience, design aspects, and motivation of attendance. We also conducted a small virtual poster session in Hubs. The results show that SVEs offered a reasonable experience for co-watching the conference talks remotely. Additionally, the virtual poster session improved the social connectivity between remote attendees, and the overall experience was rated as very satisfying. In this paper, we offer design suggestions and recommendations for more future studies.</t>
  </si>
  <si>
    <t>discusses virtual conferences and how they can be improved instead of exploring the carbon footprint.</t>
  </si>
  <si>
    <t>EGNCF64J</t>
  </si>
  <si>
    <t>Sarabipour, Sarvenaz; Schwessinger, Benjamin; Mumoki, Fiona N; Mwakilili, Aneth D; Khan, Aziz; Debat, Humberto J; Sáez, Pablo J; Seah, Samantha; Mestrovic, Tomislav</t>
  </si>
  <si>
    <t>Scientific conferences provide valuable opportunities for researchers across career stages and disciplines to present their latest work and to network with their peers. The advent of the internet has opened new possibilities for interaction, collaboration and networking, yet the uptake of tools enabling remote participation at scientific meetings has been slow. Academic conferences have become more international with high proliferation in the number of meetings and attendees, but the format and quality of their organization lags behind what is possible. As a result, the experience of attending conferences in many disciplines today is not appreciably different in many respects. A few conferences in some disciplines have recently implemented valuable changes for the community and have become more receptive to attendees with families. Many meetings could still be improved significantly in terms of diversity, inclusivity, promoting early career researcher (ECR) networking and career development, venue accessibility, and more importantly, reducing the meetings’ carbon footprint. These issues are openly visible and to some extent discussed among researchers on social media. It is important to accelerate and mandate these efforts so that researchers in all disciplines, in particular ECRs, consistently benefit from scientific gatherings, for years to come. We examined the current state of over 200 national and international academic meetings in various disciplines for key features of inclusivity and sustainability and propose solutions to make conferences more modern, effective, equitable and intellectually productive for the research community and environmentally sustainable for our planet.</t>
  </si>
  <si>
    <t>E6QPRTXY</t>
  </si>
  <si>
    <t>Allegre, Anne Laure; Astier, Stephan; Bouscayrol, Alain; Chevallier, Loic; Cimetiere, Xavier; Clenet, Stephane; Lemaire-Semail, Betty; Maussion, Pascal; Sergent, Jean-Francois</t>
  </si>
  <si>
    <t>Experiences on Carbon Care Conferences</t>
  </si>
  <si>
    <t>2014 IEEE Vehicle Power and Propulsion Conference (VPPC)</t>
  </si>
  <si>
    <t>10.1109/VPPC.2014.7007068</t>
  </si>
  <si>
    <t>http://ieeexplore.ieee.org/document/7007068/</t>
  </si>
  <si>
    <t>Organizing international conferences leads to emission of greenhouse gases (GHG). Even though, some conferences are devoted to “greener” systems (e.g. IEEE VPPC), the transport of attendees and the local organization of the conference are not “carbon free”. Consequently, some experiences are reported in this paper in order to reduce the ecological footprint of the conference itself and also to mitigate the emitted GHG for international congresses.</t>
  </si>
  <si>
    <t>MVDX77V6</t>
  </si>
  <si>
    <t>Kazman, R.; Al-Halimi, R.; Hunt, W.; Mantei, M.</t>
  </si>
  <si>
    <t>IEEE Multimedia</t>
  </si>
  <si>
    <t>10.1109/93.486705</t>
  </si>
  <si>
    <t>http://ieeexplore.ieee.org/document/486705/</t>
  </si>
  <si>
    <t>NZCHU8QR</t>
  </si>
  <si>
    <t>Smith, Michael</t>
  </si>
  <si>
    <t>Getting There from Here: Changing the Ecological and Social Footprint of Our Professional Conferences</t>
  </si>
  <si>
    <t>10.7771/2380-176X.5689</t>
  </si>
  <si>
    <t>https://docs.lib.purdue.edu/atg/vol22/iss6/11</t>
  </si>
  <si>
    <t>RWM47RT6</t>
  </si>
  <si>
    <t>Conti, C.; Dyn, N.; Han, B.; Ma, W.; Oswald, P.; Prautzsch, H.; ...</t>
  </si>
  <si>
    <t>… 15 Conferences 16 Kai Hormann Geometric Curve Subdivision . . . . . 17 Lucia Romani Subdivision algorithms for computing exact offsets of B-spline curves . . . 18 Contributed talks 19 …</t>
  </si>
  <si>
    <t>XQAMQ6TZ</t>
  </si>
  <si>
    <t>Koruga, D.</t>
  </si>
  <si>
    <t>… Harmatné Medve Anna. 447-293 Optimization of Signaling Traffic in Centralized Conferences using SIP. Igor Miladinovic, Johannes Stadler … Damjan Zazula, Eric Plevin. 447-230 Blind Channel Estimation in Presence of Carrier Offsets for DS/CDMA …</t>
  </si>
  <si>
    <t>E68997QQ</t>
  </si>
  <si>
    <t>Parncutt, Richard; Seither-Preisler, Annemarie</t>
  </si>
  <si>
    <t>Elementa: Science of the Anthropocene</t>
  </si>
  <si>
    <t>10.1525/elementa.393</t>
  </si>
  <si>
    <t>https://online.ucpress.edu/elementa/article/doi/10.1525/elementa.393/112527/Live-streaming-at-international-academic</t>
  </si>
  <si>
    <t>Anthropogenic global warming (AGW) and the long tradition of political failures to address it have created an unprecedented global crisis. Individual carbon footprints are higher in industrialized countries; in that context, academics contribute substantially by flying to conferences. How and why should the global academic community respond to this situation? We evaluate the seriousness and urgency of AGW, consider relevant ethical theory, and compare possible academic strategies, focusing on communication technologies in conference culture. We argue that academic privilege facilitates climate action. Academics are well placed to understand and explain complex material including relevant ethical theory. Academics are extensively networked with local, regional, and international students and colleagues. Academics can significantly reduce their greenhouse-gas (GHG) emissions by avoiding flying to conferences and developing low-GHG conference formats. Academic leadership is needed to courageously address the moral issues and take advantage of modern internet-based communication technologies. Social equity issues are also relevant. International conferences that include live streams are more global and accessible (independent of each participant’s finances), and hence more culturally diverse. Video recordings complement existing academic documentation, communication, and dissemination. Individuals can reduce their carbon footprint by focusing on regional conferences, contributing remote presentations to distant events, and by contributing to political discussions—putting pressure on governments, institutions, and corporations to change. By combining individual action with social leadership, academic climate action may significantly reduce future the environmental damage and human impact of AGW.</t>
  </si>
  <si>
    <t>seems to be more about the ethical aspects instead of actual footprint</t>
  </si>
  <si>
    <t>4IWZZVTK</t>
  </si>
  <si>
    <t>Milford, Karen; Rickard, Mandy; Chua, Michael; Tomczyk, Kristine; Gatley-Dewing, Amber; Lorenzo, Armando J.</t>
  </si>
  <si>
    <t>Medical conferences in the era of environmental conscientiousness and a global health crisis: The carbon footprint of presenter flights to pre-COVID pediatric urology conferences and a consideration of future options</t>
  </si>
  <si>
    <t>Journal of Pediatric Surgery</t>
  </si>
  <si>
    <t>10.1016/j.jpedsurg.2020.07.013</t>
  </si>
  <si>
    <t>https://linkinghub.elsevier.com/retrieve/pii/S0022346820304929</t>
  </si>
  <si>
    <t>Introduction: Medical conferences are integral to academic medicine, with academic posters being a wellestablished medium for presenting research. However, conferences carry an ecological footprint due to greenhouse gas emissions. Furthermore, traditional conference formats have recently not been possible due to the COVID-19 pandemic. Herein we examine the carbon footprint associated with travel by presenting delegates to the Fall SPU conferences from 2013 to 2019, and the 2015 ESPU conference. Methods: Online programs for the targeted SPU Fall meetings and the 2015 ESPU Annual Meeting were retrospectively reviewed. Variables collected included meeting location and presenter home base. Distance traveled by the presenter, and likely CO2e of this return trip were estimated using online calculators. Analysis was performed using the Kruskal-Wallis-H test with pairwise comparisons to detect differences in round trip distances and CO2e between meeting locations. Results: Six Fall SPU conferences and one ESPU conference were reviewed. The majority of presenters were from the region (North America and Europe, respectively), for both SPU and ESPU. The median round trip distance was 2596.34 miles (IQR 1420.96–4438.30), and the median CO2e 0.61 metric tons (IQR 0.36–1.02). We found that the distances traveled to conferences in the Western USA and Europe were slightly further than those to conferences in Central Canada and the Southern US. The difference in CO2e between these locations did not achieve statistical signiﬁcance. Conclusion: Presenter travel to and from pediatric urological conferences generates an important carbon footprint and may not be possible in the medium-term future due to a global pandemic. We should explore strategies to allow meetings and knowledge exchange to continue whilst reducing the need for travel and the ecological burden of conferences. Level of Evidence: Level III: Most comparative level of evidence.</t>
  </si>
  <si>
    <t>HNV8JR97</t>
  </si>
  <si>
    <t>MEDICINE IN SMALL DOSES</t>
  </si>
  <si>
    <t>ANZ Journal of Surgery</t>
  </si>
  <si>
    <t>10.1111/j.1445-2197.2008.04705.x</t>
  </si>
  <si>
    <t>http://doi.wiley.com/10.1111/j.1445-2197.2008.04705.x</t>
  </si>
  <si>
    <t>SVDTTQLT</t>
  </si>
  <si>
    <t>Padua, S.; Patel, B.; Russell, C.; Su, Y.; Switzer, M.</t>
  </si>
  <si>
    <t>… education in India is currently championing her idea through a national campaign entitled “Increase Your Handprint, Decrease Your … The very active Chinese Association for environmental education draws 600 participants to its annual conferences, publishes a respected …</t>
  </si>
  <si>
    <t>JXP49KSU</t>
  </si>
  <si>
    <t>Bidgood, Lee</t>
  </si>
  <si>
    <t>no abstract. needs fulltext.</t>
  </si>
  <si>
    <t>WRJ4WJBQ</t>
  </si>
  <si>
    <t>Last year, I flew to two bioethics conferences, one in Europe and one in North America. These were good things to do, or so I thought. But I worry that flying and other activities are contributing to climate changes that will affect the health of vulnerable people, the life prospects of future generations, and the balance of the natural world. Thus, in this paper, I consider how I should respond. To begin, I describe briefly how climate change will impact human health. Then I note how climate change raises issues about justice. But I focus on issues about moral responsibility and responsiveness.</t>
  </si>
  <si>
    <t>M7P7Z8W2</t>
  </si>
  <si>
    <t>Anderson, Lynn; Anderson, Terry</t>
  </si>
  <si>
    <t>Canadian Journal of Learning and Technology / La revue canadienne de l’apprentissage et de la technologie</t>
  </si>
  <si>
    <t>10.21432/T29015</t>
  </si>
  <si>
    <t>http://www.cjlt.ca/index.php/cjlt/article/view/26390</t>
  </si>
  <si>
    <t>In order to stay current within their field, many professionals regularly attend conferences and training events in distant locales. Travel to these conferences costs professionals, and their sponsor organizations, both time and money. In the past the benefits afforded by these conferences, and the lack of comparable alternatives, have provided justification for these expenditures. However, recent studies have shown that the cost of travel extends beyond the pocketbook. Transportation is a major contributor of carbon dioxide (CO2) emissions, a key suspect in the argument for the negative impact of global climate change. This paper examines the potential effects of travel to these conferences on the environment and promotes online conferences as a comparable alternative to face-to-face events. A successful online conference is used to demonstrate the magnitude of the environmental and economical benefits of online conferences. The authors posit that online conferencing technologies have evolved such that they now offer another option for professional development that is effective, economical and environmentally friendly.</t>
  </si>
  <si>
    <t>RC8NJP8S</t>
  </si>
  <si>
    <t>Anayiotos, G.; Happe, N.</t>
  </si>
  <si>
    <t>… 39 Programs of Forthcoming Conferences … and subject to agreed practices, the financing of arms trade frequently involves military assistance provided by the arms exporting country, various other forms of official concessional financing, and counter trade and offsets, on which …</t>
  </si>
  <si>
    <t>F4FECXLA</t>
  </si>
  <si>
    <t>Taofang, Y.</t>
  </si>
  <si>
    <t>Low Carbon City research gets more and more progress in the Eco-city field. In this paper, two most important international conferences on" Low-carbon City" are selected and reviewed to summarize the recent tendencies of low carbon city research. The main …</t>
  </si>
  <si>
    <t>HNT93JJY</t>
  </si>
  <si>
    <t>Fois, Mauro; Cuena-Lombraña, Alba; Fristoe, Trevor; Fenu, Giuseppe; Bacchetta, Gianluigi</t>
  </si>
  <si>
    <t>History and Philosophy of the Life Sciences</t>
  </si>
  <si>
    <t>10.1007/s40656-016-0126-x</t>
  </si>
  <si>
    <t>http://link.springer.com/10.1007/s40656-016-0126-x</t>
  </si>
  <si>
    <t>Scientists are typically responsible for greater greenhouse gas emissions than the general population. These ‘extra’ emissions are largely due to frequent travel, often by airplane, to professional and academic meetings. In the following commentary, we explore how employing mixed modes of transportation, particularly by prioritizing train travel, can signiﬁcantly reduce the environmental costs associated with attending conferences. Estimating travel distances for attendants to recent meetings, we demonstrate that the proposed strategy has the potential to decrease emissions, even when considering exotic, remote (and potentially enticing) locations. Our suggestions are easy to implement, can be combined with previous proposals for reducing emissions, and provide an opportunity for scientists to convey an important message to the general public. This message is not conﬁned to our particular example and we hope that it will encourage ecologists, sociologists and other scientists, historians and philosophers to pursue additional creative behavioural solutions in order to reduce our impact on an increasingly stressed ecosphere.</t>
  </si>
  <si>
    <t>8K28MY5V</t>
  </si>
  <si>
    <t>Reducing the Carbon Footprint of Academic Conferences by Online Participation: The Case of the 2020 Virtual European Consortium for Political Research General Conference</t>
  </si>
  <si>
    <t>10.1017/S1049096521000020</t>
  </si>
  <si>
    <t>https://www.cambridge.org/core/product/identifier/S1049096521000020/type/journal_article</t>
  </si>
  <si>
    <t>This article investigates the impact that the decision to switch an academic conference to an online event had on its carbon footprint. Using the example of the biggest European Political Science conference, the European Consortium for Political Research General Conference, it comprehensively estimates the amount of greenhouse gases produced by the virtual event and by the hypothetical case, if the event had taken place physically, including emissions from electricity usage, travel, heating, and catering. The carbon footprint of the virtual conference turned out to be between at least 97 and 200 times smaller than it would have been if the meeting had taken place in person. Hybrid conferences, particularly if those participants from far away join the event online, combined with the promotion of land-bound travel for those attending in person—even if this means longer travel times than flying—could be a feasible compromise to reduce emissions by almost 90%.</t>
  </si>
  <si>
    <t>6RWUUMYD</t>
  </si>
  <si>
    <t>Shefer, Ira; Groen, Lisanne; Türker-Alpay, Emel</t>
  </si>
  <si>
    <t>♦ Travel GHG emissions seem to be a main challenge to tackle when organising small- size international academic conferences at which amounts of food and energy con- sumed are not that large … ♦ Offsetting mechanisms may not be the most appropriate tool for reducing travel emis …</t>
  </si>
  <si>
    <t>not an academic journal source</t>
  </si>
  <si>
    <t>685FPUCQ</t>
  </si>
  <si>
    <t>Bousema, Teun; Selvaraj, Prashanth; Djimde, Abdoulaye A; Yakar, Derya; Hagedorn, Brittany; Pratt, Abigail; Barret, Didier; Whit, Kate</t>
  </si>
  <si>
    <t>Reducing the Carbon Footprint of Academic Conferences: The Example of the American Society of Tropical Medicine and Hygiene</t>
  </si>
  <si>
    <t>We calculated carbon emissions associated with air travel of 4,834 participants at the 2019 annual conference of the American Society of Tropical Medicine and Hygiene (ASTMH). Together, participants traveled a total of 27.7 million miles or 44.6 million kilometers. This equates to 58 return trips to the moon. Estimated carbon dioxide equivalent (CO2e) emissions were 8,646 metric tons or the total weekly carbon footprint of approximately 9,366 average American households. These emissions contribute to climate change and thus may exacerbate many of the global diseases that conference attendees seek to combat. Options to reduce conference travel–associated emissions include 1) alternating in-person and online conferences, 2) offering a hybrid in-person/online conference, and 3) decentralizing the conference with multiple conference venues. Decentralized ASTMH conferences may allow for up to 64% reduction in travel distance and 58% reduction in CO2e emissions. Given the urgency of the climate crisis and the clear association between global warming and global health, ways to reduce carbon emissions should be considered.</t>
  </si>
  <si>
    <t>RICQHAM5</t>
  </si>
  <si>
    <t>Roberts, Ian; Godlee, Fiona</t>
  </si>
  <si>
    <t>BMJ</t>
  </si>
  <si>
    <t>10.1136/bmj.39125.468171.80</t>
  </si>
  <si>
    <t>https://www.bmj.com/lookup/doi/10.1136/bmj.39125.468171.80</t>
  </si>
  <si>
    <t>TNETSVPD</t>
  </si>
  <si>
    <t>International Conference on Smart Cities, Systems, Devices and Technologies; International Academy, Research, and Industry Association</t>
  </si>
  <si>
    <t>SMART 2016: the Fifth International Conference on Smart Cities, Systems, Devices and Technologies: URBAN COMPUTING 2016 ; the International Symposium on Emerging Frontiers of Urban Computing: May 22-26, 2016, Valencia, Spain</t>
  </si>
  <si>
    <t>LMVF3B8Z</t>
  </si>
  <si>
    <t>Hallett, A.</t>
  </si>
  <si>
    <t>T2VE284W</t>
  </si>
  <si>
    <t>Ruckart, Perri Zeitz; Moore, Cory; Burgin, Deborah; Byrne, Maggie Kelly</t>
  </si>
  <si>
    <t>Public Health Reports</t>
  </si>
  <si>
    <t>10.1177/00333549111260S109</t>
  </si>
  <si>
    <t>http://journals.sagepub.com/doi/10.1177/00333549111260S109</t>
  </si>
  <si>
    <t>The Centers for Disease Control and Prevention’s National Center for Environmental Health and the Agency for Toxic Substances and Disease Registry committed to making their 2009 National Environmental Public Health Conference a model for green and healthy conferences. The conference included increased opportunities for physical activity, both as part of conference events and for transportation to the conference. In addition, conference meals were healthy and sustainably sourced. The conference also implemented intuitive, accessible recycling; online scheduling and evaluation to minimize hard-copy materials; and the purchase of carbon offsets to reduce the unwanted environmental impact of the conference. Public health professionals have an opportunity and obligation to support healthy behaviors at their events and to serve as leaders in this area. Facilitating healthy and sustainable choices is in alignment with goals for both public health and broader social issues—such as environmental quality—that have a direct bearing on public health.</t>
  </si>
  <si>
    <t>RIDT9APM</t>
  </si>
  <si>
    <t>Jacobs, George M; Tan, Hui Shan</t>
  </si>
  <si>
    <t>THE ACCEPTANCE OF VIRTUAL PRESENTATIONS AT INTERNATIONAL CONFERENCES ON EDUCATION</t>
  </si>
  <si>
    <t>discusses more virtual conferences and their acceptance instead of the actual carbon footprint</t>
  </si>
  <si>
    <t>R7BAS27J</t>
  </si>
  <si>
    <t>Desiere, Sam</t>
  </si>
  <si>
    <t>The Carbon Footprint of Academic Conferences: Evidence from the 14 &lt;sup&gt;th&lt;/sup&gt; EAAE Congress in Slovenia</t>
  </si>
  <si>
    <t>10.1111/1746-692X.12106</t>
  </si>
  <si>
    <t>http://doi.wiley.com/10.1111/1746-692X.12106</t>
  </si>
  <si>
    <t>Z7ZF7LRP</t>
  </si>
  <si>
    <t>Chalvatzis, Konstantinos; Ormosi, Peter L.</t>
  </si>
  <si>
    <t>10.1080/09669582.2020.1806858</t>
  </si>
  <si>
    <t>https://www.tandfonline.com/doi/full/10.1080/09669582.2020.1806858</t>
  </si>
  <si>
    <t>An increasing body of literature has highlighted the significant carbon impact of academic conferences. Our paper further adds to this growing body of evidence by introducing a newly assembled dataset from a sample of 263 economics conferences, including 55,006 presentations by 26,312 academics. First, we offer a detailed description of the travelling pattern of academics presenting their work at these conferences, and highlight the main differences between academics and institutions in different geographical regions. Academic conferences are intuitively linked to increased dissemination in the expectation that they boost various impact metrics. For this reason we look at the relative role of the distance travelled and the number of trips made to present each paper in driving the number of citations these papers receive. We present evidence that the number of trips matters for more citations but longer distances are only associated with higher citation numbers for European academics. The potential reasons behind this heterogeneity are discussed in detail. Our results offer support to recent evidence showing that higher carbon impact is not necessarily associated with enhanced academic outcomes.</t>
  </si>
  <si>
    <t>investigates the carbon footprint of conferences in the relation with citations</t>
  </si>
  <si>
    <t>XYPTP44K</t>
  </si>
  <si>
    <t>L. L. de Leon, Fernanda; McQuillin, Ben</t>
  </si>
  <si>
    <t>The Role of Conferences on the Pathway to Academic Impact: Evidence from a Natural Experiment</t>
  </si>
  <si>
    <t>SSRN Electronic Journal</t>
  </si>
  <si>
    <t>10.2139/ssrn.2507361</t>
  </si>
  <si>
    <t>http://www.ssrn.com/abstract=2507361</t>
  </si>
  <si>
    <t>This paper provides evidence for the role of conferences in generating visibility for academic work, using a ‘natural experiment’: the last-minute cancellation –due to ‘Hurricane Isaac’–of the 2012 American Political Science Association (APSA) Annual Meeting. We assembled a dataset containing outcomes of 15,624 articles scheduled to be presented between 2009 and 2012 at the APSA meetings or at a comparator annual conference (that of the Midwest Political Science Association). Our estimates are quanti…ed in di¤erence-in-di¤erences analyses: …rst using the comparator meetings as a control, then exploiting heterogeneity in a measure of session attendance, within the APSA meetings. We observe signi…cant ‘conference e¤ects’: on average, articles gain 17-26 downloads in the 15 months after being presented in a conference. The e¤ects are larger for papers authored by scholars a¢ liated to lower tier universities and scholars in the early stages of their career. Our …ndings are robust to several tests.</t>
  </si>
  <si>
    <t>4HJPJM2W</t>
  </si>
  <si>
    <t>Armentano, Thomas V.; Ralston, C. W.</t>
  </si>
  <si>
    <t>The role of temperate zone forests in the global carbon cycle</t>
  </si>
  <si>
    <t>Canadian Journal of Forest Research</t>
  </si>
  <si>
    <t>10.1139/x80-009</t>
  </si>
  <si>
    <t>http://www.nrcresearchpress.com/doi/10.1139/x80-009</t>
  </si>
  <si>
    <t>Recent growth and harvest trends in commercial timberlands of the temperate zone suggest that these forests have been serving as a net sink for about 1.0 × 10 9 to 1.2 × 10 9  t of carbon annually over the past 3 decades. This is 20 to 60% of the annual carbon release from combustion of fossil fuels over the period, indicating that recovery transients in temperate zone forests apparently have been partially dampening the increase in atmospheric CO 2 caused by fossil fuel combustion and tropical forest reduction. Net forest growth is occurring throughout the temperate zone with principal carbon sinks found in North America and in Siberia. Timber inventories for North America show an excess of growth over harvest equivalent to over 5 × 10 15  g of C since the 1950. Limited data suggest that in Siberia there is a large stock of slowly growing conifers that are underexploited, forming a sink equivalent to that of North America. Reafforestation in western Europe has expanded forest area by 5% since World War II. Similar recovery may now be occurring in temperate Asia. Problems of data reliability, particularly for the U.S.S.R., and the limited basis for estimating carbon balance in entire forests, suggest a severalfold uncertainty in the carbon sink estimates.</t>
  </si>
  <si>
    <t>book; general carbon cycle</t>
  </si>
  <si>
    <t>4W6HRKK5</t>
  </si>
  <si>
    <t>Hamill, Thomas M</t>
  </si>
  <si>
    <t>TOWARD MAKING THE AMS CARBON NEUTRAL</t>
  </si>
  <si>
    <t>4NDGWRLV</t>
  </si>
  <si>
    <t>Reay, David S.</t>
  </si>
  <si>
    <t>10.1038/424251a</t>
  </si>
  <si>
    <t>http://www.nature.com/articles/424251a</t>
  </si>
  <si>
    <t>N9KAHZLQ</t>
  </si>
  <si>
    <t>Mankaa, Rose Nangah; Bolz, Maren; Palumbo, Elisabetta; Neugebauer, Sabrina; Traverso, Marzia</t>
  </si>
  <si>
    <t>MYZ3WLW2</t>
  </si>
  <si>
    <t>10.1057/s41304-019-00220-6</t>
  </si>
  <si>
    <t>http://link.springer.com/10.1057/s41304-019-00220-6</t>
  </si>
  <si>
    <t>The political consequences of climate change have been topics at numerous political science conferences. Contrary to the plurality of discussions at these meetings, it is striking that there is no systematic account of the carbon footprint of political science conferences themselves. Applying a GIS-based approach I estimate the travel induced greenhouse gas emissions of the last six ECPR General Conferences (2013–18). The results show that for the five conferences that took part in Europe the average emissions per attendee were between 0.5–1.3 tons CO2-equivalents. At the 2015 conference in Montreal it were even 1.9–3.4 tons. Compared to estimations based on the latest IPCC reports which call for a reduction of per capita emissions to 2.5 tons by 2030 and even 0.7 tons by 2050 in order to keep on track with the 1.5-degree goal, the travel induced GHG-emissions of ECPR conferences are very high. Yet, further estimations demonstrate that significant emission reductions are possible: by choosing more central conference venues, promoting low-emission landbound means of transportation and introducing online participation for researchers from far away, the carbon footprint could be reduced by 75–90 per cent. The article also gives concrete recommendations how the carbon footprint of conferences could be reduced.</t>
  </si>
  <si>
    <t>3K5NNNG4</t>
  </si>
  <si>
    <t>Duane, Brett; Lyne, Alexandra; Faulkner, Theresa; Windram, Jonathan D.; Redington, Andrew N.; Saget, Sophie; Tretter, Justin T.; McMahon, Colin J.</t>
  </si>
  <si>
    <t>Cardiology in the Young</t>
  </si>
  <si>
    <t>10.1017/S1047951121000718</t>
  </si>
  <si>
    <t>https://www.cambridge.org/core/product/identifier/S1047951121000718/type/journal_article</t>
  </si>
  <si>
    <t>Background: Webinars have recently replaced in-person medical conferences, including paediatric cardiology conferences, given the COVID-19 pandemic. Methods: With increasing environmental concerns, we analysed the differences between the environmental footprint of a paediatric cardiology webinar with a hypothetical conference. Travel data was collected, with assumptions made on the amount of computer use, internet use and accordingly the overall use of electricity for both forms of conference. Life Cycle Assessment methodology was used (OpenLCA and Ecovinvent v 3.7). Results: We showed that the theoretical environmental impact of a virtual conference is significantly less (4 tons CO2 equivalent) than the traditional international face-to-face conference (192 tons CO2 equivalent). The life cycle assessment methodology showed that resource use for a face-to-face conference lasting 2.5 days for 1374 attendees is equivalent to 400 times what an average person would use in one year, the climate change and photochemical ozone formation approximately 250 times and the eutrophication terrestrial equivalent to 225 times. However, using carbon equivalent emissions to measure environmental harm from flying is an under estimate of the potential damage, when one considers the additional production of airplane contrails. Notwithstanding this, there is a 98% reduction in climate change impact when meetings are held virtually. Conclusions: While the virtual conference may never completely replace the traditional in-person paediatric cardiology conference, due to networking benefits, the significant theoretical benefits to the environment highlighted in this study, warrants consideration for the virtual conference taking a more common place in sustainable academia.</t>
  </si>
  <si>
    <t>BXJLPJUD</t>
  </si>
  <si>
    <t>Ruppel, T. C.; Mann, A. N.; Makovsky, L. E.</t>
  </si>
  <si>
    <t>The information presented in the previous seven Conferences on Unburned Carbon (UBC) on Utility Fly Ash, dating from 1995 to 2001, is reviewed. The objectives of the conferences have been (1) to provide a forum for ash associations, boiler manufacturers, entrepreneurial …</t>
  </si>
  <si>
    <t>XLGC8PTS</t>
  </si>
  <si>
    <t>Jacobs, C.; Joy, A.A.; Clemons, M.</t>
  </si>
  <si>
    <t>Will Oncologists Applaud the Paris Accord? Time to Rethink Global Mega-Conferences</t>
  </si>
  <si>
    <t>10.3747/co.23.3169</t>
  </si>
  <si>
    <t>https://www.mdpi.com/1718-7729/23/4/3169</t>
  </si>
  <si>
    <t>It is ironic that the signing of the Paris Accord1,2, [...]</t>
  </si>
  <si>
    <t>10.4269/ajtmh.20-1013</t>
  </si>
  <si>
    <t>https://ajtmh.org/doi/10.4269/ajtmh.20-1013</t>
  </si>
  <si>
    <t>10.1175/BAMS-88-11-1816</t>
  </si>
  <si>
    <t>http://journals.ametsoc.org/doi/10.1175/BAMS-88-11-1816</t>
  </si>
  <si>
    <t>The AMS recently endorsed the National Acad-emies statement on the global response to climate change. We officially recognize the high probability of global warming from anthropogenic greenhouse gas emissions and implicitly endorse their recommendation to …</t>
  </si>
  <si>
    <t>seondary; Rationale: Website Article; Related Paper #4W6HRKK5</t>
  </si>
  <si>
    <t>secondary; Rationale: Report, no actual scientific journal paper</t>
  </si>
  <si>
    <t>secondary; Rationale: Report, no actual scientific journal paper; Pre-Print</t>
  </si>
  <si>
    <t>no actual journal article (workshop abstract); discusses mainly other aspects</t>
  </si>
  <si>
    <t>editorial; no actual research/journal article</t>
  </si>
  <si>
    <t>describes more the moral aspects instead of the actual carbon footprint of conferences; only a pre-print; does not include figures/tables</t>
  </si>
  <si>
    <t>no actual journal article; lack of quality</t>
  </si>
  <si>
    <t>editorial</t>
  </si>
  <si>
    <t>editorial; discusses rather the disadvantages of virtual conferences instead the footprint</t>
  </si>
  <si>
    <t>presentation instead of paper (powerpoint slides)</t>
  </si>
  <si>
    <t>comment; discusses rather the ehtical aspects</t>
  </si>
  <si>
    <t>discusses ethical aspects</t>
  </si>
  <si>
    <t>essay; no actual research/journal atricle</t>
  </si>
  <si>
    <t>focuses on moral aspects instead of the actual carbon footprint of conferences</t>
  </si>
  <si>
    <t>discusses rather virtual conferences and their acceptance instead of the actual carbon footprint</t>
  </si>
  <si>
    <t>commentary; no actual research journal article</t>
  </si>
  <si>
    <t>Editorial</t>
  </si>
  <si>
    <t>Commentary</t>
  </si>
  <si>
    <t xml:space="preserve">Reducing the Carbon Footprint of Academic Conferences: The Example of the American Society of Tropical Medicine and Hygiene        </t>
  </si>
  <si>
    <t xml:space="preserve">Walk-the-talk: Sustainable events management as common practice for sustainability conferences        </t>
  </si>
  <si>
    <t>Type of Study: Empirical Study; based on a Dataset;
Economics Conferences;
Journal of Sustainable Tourism
Analyzed 263 confernces over 18 yers and the travel behaviour like the distance and region;
Provides also the distance;
Claims that only a few studies have precise calculations abour emission figures of conferences; Claims that flying is much more difficult to calculate (take off and landing phase, business vs. economy, ...
"The paper offers evidence that travelling to more conferences is typically associated with higher citiation numbers, but the relationshipt between the distance and the number of cit. varies accross regions."</t>
  </si>
  <si>
    <t xml:space="preserve">Type of Study: Use Case Study; Framework; AirMiners conference example;
Journal of Environmental Studies;
Framework to measure the emissions attributable to virtual conferences using data about participant computers, internet energy, nerwork data, server power, etc.
Less studies that calculate the footprint of conferences. Focus is more on meetings in general. This study wants to examine the footprint of conferences explicitly.
Difficult to determine the ("not entirely clear") how much infrastrcture any given video conference session (Zoom) might use.
A single server can be used to host hunders of clients (Zoom);
Comes with an Spreadsheet to calculate the emissions for other conferences --&gt; Framework;
Emissions grow linear to participants and conference duration;
Provides a small comparison to physical conferences;
</t>
  </si>
  <si>
    <t>Type of Study: Viewpoint; 
ACM's Special Interest Group on Programming Languages (SIGPLAN);
"Air Travel emissions have no near-term technological fix, as jet fuel is difficult to replace with renewable energy sources";
Next to many options, 2 options are discusses:
Every ACM-sponsored confrence should publicly report its carbon footprint; ==&gt; comparison with raising awareness by publishing calorie counts of foot
ACM should impose a surcharge on conferences based on their cabon footprint; ==&gt; comparison to tax on soft drinks / junk food; buying offsets by the collected money; ACM's carbon offset program
location conferences in the same one or two places would sign. impact the diversity of the research community ==&gt; conferences should move around as much as possible
"Offsetting cannot substitute for real reductions in emissions .. they are a short-term expedent "</t>
  </si>
  <si>
    <t>Type of Study: Viewpoint;
Discusses the topic (decentralization) on a case study - IALE conference in Wageningen (The Netherlands) 2007 with 700 scientists
They state that the travelled distance per se is neither a reliable indicator of a scentis's interest in the conference, nor a good measure of a scientist's expected contribution to the conference
They want to change the conferece model to a multi-venue model (decentralization) ==&gt; rebound effect because of more participants due to better accessability
Discusses an optimization model (formula);
Results: decentralization is often cited, but never systematically quantified; this study showed that if decentralization is carefully designed (applying the mathematical model) would allow carbon emissions to be cut considerably. 
Gives several pre-requirements;
"decentralization is promising compared to other approaches (virtual conferences) since it allows a considerable cut of carbon emissions without precluding the physical meeting" ==&gt; However, this is a contridiction to the interviews, since some of the interviewers states that it could be the case that the participants travel together with participants they already know, because they are located at the same vanue. And therfore, there will be a lack of getting to know new scientists
Main question should be asekd by each scientist themself: "Do I really need to go?"</t>
  </si>
  <si>
    <r>
      <t xml:space="preserve">Type of Study: empirical study; field experiment for one particular domain;
2 venues on 2 continents; assessed the emissions caused by the attendees travel and by the ICT equipment to connect the 2 venues;
they assesed also the satisfaction of theparticipants with the 2-site conference format;
reduction of GHG emissions were attained as compared to the single-site alternatives;
they also saw the rebound effect ==&gt; more participants;
participants experience were positive;
Uses the approch of Steuer's "TelePresence" ==&gt; creating a "virtual auditorium" creates a community feeling
Video System at both locations, the conference hall and in the lounges to support networking during the cofee breaks;
Calculation of travel GHG emissions: Eco-Indicator'99 and Swiss Eco-points method
All other factors can be excluded besides traveling, since the impact was so small compared to traveling;
CO2 vs. GHG: GHGs other than CO2 are usually neglected in a context here no agriculture or chemical production is involed;
Uncertainity of even assessing the pure CO2 emissions of a trip from A to B;
</t>
    </r>
    <r>
      <rPr>
        <b/>
        <sz val="10"/>
        <rFont val="Arial"/>
      </rPr>
      <t xml:space="preserve">Comparing two systems ==&gt; ISO definition ==&gt; User acceptance
Video vs. On-Site ==&gt; quote from Hilty, 2008
</t>
    </r>
    <r>
      <rPr>
        <sz val="10"/>
        <color rgb="FF000000"/>
        <rFont val="Arial"/>
      </rPr>
      <t>Survey about satisfaction</t>
    </r>
  </si>
  <si>
    <r>
      <t xml:space="preserve">Type of Study: empirical study;
2014 IEEE Vehicle Power and Propulsion Conference (VPPC)
paper shares three experience in order to reduce the ecological footprint of an international scientific conference
compares three different conferences (one after each other) and each conference tried to implement the experiences of the other. ==&gt; tried to improve
</t>
    </r>
    <r>
      <rPr>
        <b/>
        <sz val="10"/>
        <rFont val="Arial"/>
      </rPr>
      <t xml:space="preserve">creates a carbon care philosophy
</t>
    </r>
    <r>
      <rPr>
        <sz val="10"/>
        <color rgb="FF000000"/>
        <rFont val="Arial"/>
      </rPr>
      <t xml:space="preserve">
presents differents to acieve carbon care actions on conferences
Four steps:
- estimation of the GHG emission
- awareness of the organizers and the attendees
- action of reduction of GHG emission
- mitigation of the emitted GHG
Focuses on rasing awareness instead of changing the conference type (e.g., to virtual conferences)
Mentiones also the uncertainties of calculating the actual GHG emissions for travelling (flight, car, ...) due to too many variables
A car hast 20% uncertainty on its value
A spreadsheet file has been developed with more than 100 emission factors
</t>
    </r>
  </si>
  <si>
    <t>Type of Study: empirical study;
Journal of Pediatric Surgery (Medicine)
Examines the footprint by examining several conferences from 2013 to 2019 (7 in total)
Uses the online carbon calculator (Carbon Footprint Ltd., Hamphsire, UK)
It is likely that they underestimated emissions generated by transid</t>
  </si>
  <si>
    <r>
      <t xml:space="preserve">Type of Study: Empirical Study;
Canadian Journal of Learning and Technology
Provides a use case on 1 conference which was held 100% virtually compared to its on-site counterpart 
Two outcomes:
- raising awareness of the costs and negative impact of business travel
- dexamine online conferences as an effective, economical, and environmentally friendly alternative to traditional on-site conferences
It is argued that online conferences provide an attrative cost and environmental alternative to face-to-face professional development conferences
Carbon Footprint: is a measure of the impact that human activities have on the environemnt in terms of carbon dioxide emissions. Carbon dioxide (CO2) emissions, in units of tonnes (metric tons) or kilograms, are mainly produced thorugh the burnig of fossil fuels to produce electricity, heating ....
the TCC Worldwide Online Conference takes place 24/day for three days since 1996
IATEFL conference (hybrid) - free for online; cheap for on-site (100 pfund) (without accommodations and food
Online CO2 calculators for air travel should be taken with care. Who is the provider of such calculator? etc.
</t>
    </r>
    <r>
      <rPr>
        <b/>
        <sz val="10"/>
        <rFont val="Arial"/>
      </rPr>
      <t xml:space="preserve">The argument of food at on-site vs. virtual conference is the same does not hold ==&gt; Galadinner, Restaurant, Catering ==&gt; Waste .....
</t>
    </r>
    <r>
      <rPr>
        <sz val="10"/>
        <color rgb="FF000000"/>
        <rFont val="Arial"/>
      </rPr>
      <t>The authors recommend carbon offsetting only after all other means of reducing carbon emissions have been exhausted and follwoing carfeul investigation of certified carbon offset providers</t>
    </r>
  </si>
  <si>
    <t>Type of Study: Commentary; Empirical Study?
History and Philosophy of the Life Sciences
Makes use of quantitative examples using attendance from meetings
Proposes a mixed-mode transportation model to reach conference locations (train, bus, bike, ...)
Air travel were avoided
"Conservative" calculation combines air with train solutions in order to avoid train trips greater than 2000km and enable inter-continental attendence
Results:
Emissions could be improved by combining air travel with train travel
But optimizing the conference location by finding the optimal locations by minimizing travel distance by all attendees (based on Stroud and Feeley 2015) would improve the emissions again.
Savings could be further increased by choices of conference locations that are "green" citites with bike travel, waste recycling, green connections ....
Downside of train travel is the distance/time which could be used for more networking
GHG emissions of scientists are greater than those of typical citizens
Considers the origins of articipants and avoiding attractive exotic locations to improve GHG emissions instread of chaning the conference model to avoid drawbacks like networking
Reducing travel distances brings the risk of bias towards social, cultural, ecological perspective and makes the attendance from underrepresentted locations more difficult;
Air travel roundtrip calculation based on Stroud and Feeley (2015)</t>
  </si>
  <si>
    <r>
      <t xml:space="preserve">Type of Study: Empirical Study
PS: Political Science &amp; Politics
Based on a use case of European Political Science conference which was held fully virtual and compares the results to the theoretical on-site conference
Results:
Virtual Meetings could decrease the emissions of 97-200 times compared to on-site meetings
When the goal is to reduce CO2 emissions in general, it is reasonable to concentrate primarialy on the travel-induced emissions since the other factors like heating, electrcitiy or catering is very small
As other studies already clamied, each calculator should be used carefully due to the background of the calculator. Therefore, Jäckle suggests to use a mix of differenct sources.
Virtual: refreshers, social gatherings, online fitness exercises
Emissions depends also on the way how elecricity is produces
Food: Conventional menus (American) are six to seven times higher than low impact vegan or vegetarian menus
Argument that participants need this kind of emissions also by attenting virtually does not hold, since energy usage in hotels and at conference locations is higher than the regular energy comsupmption at home/work place
Hybrid:
</t>
    </r>
    <r>
      <rPr>
        <b/>
        <sz val="10"/>
        <rFont val="Arial"/>
      </rPr>
      <t xml:space="preserve">is most effective in terms of emissions reduction if those attendees with the highest travel-induced footprint joined virtually
</t>
    </r>
    <r>
      <rPr>
        <sz val="10"/>
        <color rgb="FF000000"/>
        <rFont val="Arial"/>
      </rPr>
      <t xml:space="preserve">50% reduction compared of random assighment of 10%
</t>
    </r>
    <r>
      <rPr>
        <b/>
        <sz val="10"/>
        <rFont val="Arial"/>
      </rPr>
      <t xml:space="preserve">Quote from Eriksson et al. 2020, 21 about Networking and Video
</t>
    </r>
    <r>
      <rPr>
        <sz val="10"/>
        <color rgb="FF000000"/>
        <rFont val="Arial"/>
      </rPr>
      <t xml:space="preserve">The Footprint should not be a decision about future formats and organization of academic conferences. It should be an important factor in the decision-making process
</t>
    </r>
    <r>
      <rPr>
        <b/>
        <sz val="10"/>
        <rFont val="Arial"/>
      </rPr>
      <t xml:space="preserve">Very good discussion!!!
</t>
    </r>
    <r>
      <rPr>
        <sz val="10"/>
        <color rgb="FF000000"/>
        <rFont val="Arial"/>
      </rPr>
      <t>Founding agencies may start to question the existince of on-site conferences compared to virtual conferences when they see that they work well with the same output/quality
Economically interesting</t>
    </r>
  </si>
  <si>
    <t xml:space="preserve">Type of Study: Empirical Study
The American Journal of Tropical Medicine and Hygiene
Use Case Study based on the 2019 annual conference of the American Society of Tropical Medicine and Hygiene
Discusses travel associated carbon footprint of the ASTMH 2019 based on an online travel planner
Mentiones the uncertainty of travel planner / calculation in general as well
Discusses three alternatives:
- alternating conference type (in-person vs. online)
- hybrid model
decentralizing ==&gt; could reduce the travel distances by 64% and carbon emissions by 58%
</t>
  </si>
  <si>
    <r>
      <t xml:space="preserve">Type of Study: Empricial Study
Public Health Reports
Provides a checklist for "green" and healthy meeting
Based on one example conference the 2009 National Environmental Public Health Conference
Mentiones also the relation between sustainable conferences and public health
"green" choices often have the perception of being less convenient
</t>
    </r>
    <r>
      <rPr>
        <b/>
        <sz val="10"/>
        <rFont val="Arial"/>
      </rPr>
      <t xml:space="preserve">Changing the context in which decisions are made has more impact than relying on indiviudal efforts
</t>
    </r>
    <r>
      <rPr>
        <sz val="10"/>
        <color rgb="FF000000"/>
        <rFont val="Arial"/>
      </rPr>
      <t>Organic food and items, not individual packed food
Mentiones also how difficult it is to measure the actual footprint of a conference
Positive feedback of participants about "green" measurements</t>
    </r>
  </si>
  <si>
    <r>
      <t xml:space="preserve">Type of Study: Empirical Study
Use Case Study on the 14th EAAE Congress in Slovenia
Conference of Agricultural Economists
Mentiones also the uncertainty of online calculators
</t>
    </r>
    <r>
      <rPr>
        <b/>
        <sz val="10"/>
        <rFont val="Arial"/>
      </rPr>
      <t xml:space="preserve">best travel - by train
</t>
    </r>
    <r>
      <rPr>
        <sz val="10"/>
        <color rgb="FF000000"/>
        <rFont val="Arial"/>
      </rPr>
      <t>Ideally, one schuld first select confrene particpants and, in a second stage, choos the confrence location in such a way as to minimise CO2 emissions
==&gt; not feasible in practice
discusses the conference fees according to the participants location and travel option and a higher fee would probably not affect the attendees personal money
Onecan always argue that efforts of researchers will not change much as the CO2 emissions of academic conferences are negligible compared to total global emissions ...
==&gt; it is the combined actions of many individuals</t>
    </r>
  </si>
  <si>
    <r>
      <t xml:space="preserve">Type of Study: Commentary???
American Meteorological Society
It is about offsetting the impacts of flying to conferences ==&gt; </t>
    </r>
    <r>
      <rPr>
        <b/>
        <sz val="10"/>
        <rFont val="Arial"/>
      </rPr>
      <t>provides an interesting table about different offsetting organizations (profit and non-profit)</t>
    </r>
    <r>
      <rPr>
        <sz val="10"/>
        <color rgb="FF000000"/>
        <rFont val="Arial"/>
      </rPr>
      <t xml:space="preserve">
AMS would tax itself for continuing to pollute while donation the receipts to organizations that will fund projects that achieve qual reduction in emissions
Provides several calculators for calculating the emissions
</t>
    </r>
  </si>
  <si>
    <r>
      <t xml:space="preserve">Type of Study: 
Cardiology in the Young (medical)
Despite the emissions of air traveling, planes also create contrails and other environment damaging factors
Provides a good overview with the comparison of Traditional and Virtual Conferences and its boundaries
Uses Life Cycle Impact / Assessment instead of Footprint ????
=&gt; it does not just measure carbon, but captures the total life cycle emissions of a process from cradle to grave and can estimate emissions from road travel, air travel, laptop use, internet use
on-site vs. video =&gt; 98% reduction in climate change impact
</t>
    </r>
    <r>
      <rPr>
        <b/>
        <sz val="10"/>
        <rFont val="Arial"/>
      </rPr>
      <t xml:space="preserve">16 environmental impact categories by PEF ??
</t>
    </r>
    <r>
      <rPr>
        <sz val="10"/>
        <color rgb="FF000000"/>
        <rFont val="Arial"/>
      </rPr>
      <t>just looking at the carbon emissions environmental consequences can be understated
In order to be sustainable, it has been suggested that a person should not be responsible for producing more than 3 tons of carbon equivalent emissions per year
Some people my prefer the less socially awkward ability to connect with poeple initially online</t>
    </r>
  </si>
  <si>
    <r>
      <t xml:space="preserve">Type of Study: Empirical Study
12th Italian LCA network conference
Case study on Life Cycle Management Conference LCM (Environmental, economic and social sustainability)
Monitors emissions during the event and is followed by offsetting of unavoidable ghg emissions to achieve carbon neutralitiy
Offsetting according to standards such as teh Clean Development Mechanism
</t>
    </r>
    <r>
      <rPr>
        <b/>
        <sz val="10"/>
        <rFont val="Arial"/>
      </rPr>
      <t xml:space="preserve">ISO 20121 / 2012 ????
</t>
    </r>
    <r>
      <rPr>
        <sz val="10"/>
        <color rgb="FF000000"/>
        <rFont val="Arial"/>
      </rPr>
      <t xml:space="preserve">When choosing an emission reduction project, it is important to tie together carbon accountability and the non-carbon related impacts of the event.
The goal of the project should go beyond carbon emissions reduction to cover social co-benefits and sustanability in general.
some activities linked to event organisation. such aas catering and accomodation services have not been modelled, hence their impacts are uite challenging to compute
</t>
    </r>
  </si>
  <si>
    <r>
      <t xml:space="preserve">Type of Study: Empirical Study
European Political Science
Case study on the last 6 ECPR general conferences
IPCC reports call for reduction of per capita emissions to 2.5 tons by 2030 and 0.7 tons by 2050 to keep on track with the 1.5 degree goal ==&gt; on-site conferences can not be justified when climate experts tell us that every human is only allowed to emit about 2.5 t by 2030 fto limit global warming to 1.5 C
</t>
    </r>
    <r>
      <rPr>
        <b/>
        <sz val="10"/>
        <rFont val="Arial"/>
      </rPr>
      <t xml:space="preserve">Claim: scientific profit of these events is minimal: they either travel to conferences for the symolic reasons, or they take the change to enjoy a short holiday trip which in some cases they even get paid for ==&gt; gets along with the interview
</t>
    </r>
    <r>
      <rPr>
        <sz val="10"/>
        <color rgb="FF000000"/>
        <rFont val="Arial"/>
      </rPr>
      <t>mentiones some works about carbon footprint of scientific conferences in total; per attendee; or the average emissions ==&gt; snowballing ???
it is surprising that the number of these works is still very limited and that they are restricted to certain disciplines
Calculation Method: 2 x distance d (=return trip) x avg(emission factor e)
- airplane (+ factor of 1.2 due to local ground transporation)
- train
- car
What kind of electricity is used by the trains?
per capita emissions ==&gt; good to compare it to the global two-degree goal
Attending 2-3 conferences every year, can never be sustainable in terms of the carbon footprint. the only rational consequence of this has to be that we also reduce the numbers of convernces that we attend</t>
    </r>
  </si>
  <si>
    <r>
      <t xml:space="preserve">Type of Study: Comment
The Lancet Planetary Health (Medical)
Case Study on IFMSA August Meeting 2018 was a pioneer in carbon neutral international medical conferences
</t>
    </r>
    <r>
      <rPr>
        <b/>
        <sz val="10"/>
        <rFont val="Arial"/>
      </rPr>
      <t xml:space="preserve">Provides a comprehensive Checklist
</t>
    </r>
    <r>
      <rPr>
        <sz val="10"/>
        <color rgb="FF000000"/>
        <rFont val="Arial"/>
      </rPr>
      <t>They stated that it is surprisingly easy to achieve carbon-neutral and sustainable conferences
- avaoiding greenhoouse gas emissions and waste in the first place
- compensation for unavoidable emissions thorugh carbon offsetting
Steps:
1) Consider whether the event needs to happen in person or virtually
2) create a "sustainability agent" position
3) formulate realistic and ambitious objectives and aims (one event should cover at least 7 key internventions from the checklist)
4) Monitor and report sustainablity efforts
5) Instead of depending on individual choices, set defaults
6) Raise awareness</t>
    </r>
  </si>
  <si>
    <r>
      <t xml:space="preserve">Type of Study: Comment
ASA Monitor (Medical)
</t>
    </r>
    <r>
      <rPr>
        <b/>
        <sz val="10"/>
        <rFont val="Arial"/>
      </rPr>
      <t xml:space="preserve">Provides a comprehensive Checklist
</t>
    </r>
    <r>
      <rPr>
        <sz val="10"/>
        <color rgb="FF000000"/>
        <rFont val="Arial"/>
      </rPr>
      <t xml:space="preserve">While people would otherwise eat at home, the environmental footprint of travel-related meals should not be ignored
Buying offsets should never replace the duty to make every effort possible to prevent environmental emissions in the first place
</t>
    </r>
  </si>
  <si>
    <t>Conference Type</t>
  </si>
  <si>
    <t>called "decentralization"</t>
  </si>
  <si>
    <t>networking in smaller groups. Important: equal quality accross the venues</t>
  </si>
  <si>
    <t>ON-SITE</t>
  </si>
  <si>
    <t>Factors</t>
  </si>
  <si>
    <t>negligible</t>
  </si>
  <si>
    <t xml:space="preserve">negligible / symbolic </t>
  </si>
  <si>
    <t>Main Factor</t>
  </si>
  <si>
    <t>Least Factor</t>
  </si>
  <si>
    <t>Sustainability
Model</t>
  </si>
  <si>
    <t>VIRTUAL</t>
  </si>
  <si>
    <t>Factors
VIRTUAL</t>
  </si>
  <si>
    <t>kWh per GB</t>
  </si>
  <si>
    <t>Product life cycle and energy</t>
  </si>
  <si>
    <t>...</t>
  </si>
  <si>
    <t>some people prefer virtual</t>
  </si>
  <si>
    <t>Pre recorded would solve problems</t>
  </si>
  <si>
    <t>• "Working at home can have negative effects, e.g. people can't go shopping on the way home from work, might take an extra car trip";
• "Teleworkers drive on average more kilometers per day"</t>
  </si>
  <si>
    <t>HYBRID</t>
  </si>
  <si>
    <t>Factors
HYBRID</t>
  </si>
  <si>
    <t>transportation has still the most impact</t>
  </si>
  <si>
    <t>ICT infrastructure is negligible compared to transportation</t>
  </si>
  <si>
    <t>Improvements</t>
  </si>
  <si>
    <t>could lead to inequalities</t>
  </si>
  <si>
    <t>not desirable in terms of likely impact on conference quality</t>
  </si>
  <si>
    <t>for participants from far away</t>
  </si>
  <si>
    <t>There is also a risk by publishing this "bad" numbers</t>
  </si>
  <si>
    <t>would reduce 26% of the calculated emissions</t>
  </si>
  <si>
    <t>Offsetting/
Handprint</t>
  </si>
  <si>
    <t>if participants travel by plane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</si>
</sst>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0"/>
      <color rgb="FF000000"/>
      <name val="Arial"/>
    </font>
    <font>
      <b/>
      <sz val="10"/>
      <name val="Arial"/>
    </font>
    <font>
      <sz val="10"/>
      <name val="Arial"/>
    </font>
    <font>
      <sz val="12"/>
      <color rgb="FF000000"/>
      <name val="Calibri"/>
    </font>
    <font>
      <u/>
      <sz val="12"/>
      <color rgb="FF000000"/>
      <name val="Calibri"/>
    </font>
    <font>
      <b/>
      <sz val="24"/>
      <name val="Courier New"/>
    </font>
    <font>
      <sz val="10"/>
      <color rgb="FF000000"/>
      <name val="Roboto"/>
    </font>
    <font>
      <b/>
      <sz val="12"/>
      <color rgb="FF000000"/>
      <name val="Calibri"/>
    </font>
    <font>
      <b/>
      <u/>
      <sz val="12"/>
      <color rgb="FF000000"/>
      <name val="Calibri"/>
    </font>
    <font>
      <b/>
      <sz val="10"/>
      <color rgb="FF000000"/>
      <name val="Roboto"/>
    </font>
    <font>
      <u/>
      <sz val="12"/>
      <color rgb="FF000000"/>
      <name val="Calibri"/>
    </font>
    <font>
      <b/>
      <sz val="18"/>
      <name val="Arial"/>
    </font>
    <font>
      <sz val="11"/>
      <name val="Arial"/>
    </font>
    <font>
      <sz val="10"/>
      <name val="Arial"/>
    </font>
    <font>
      <b/>
      <sz val="10"/>
      <name val="Arial"/>
    </font>
    <font>
      <sz val="11"/>
      <name val="Arial"/>
    </font>
  </fonts>
  <fills count="15">
    <fill>
      <patternFill patternType="none"/>
    </fill>
    <fill>
      <patternFill patternType="gray125"/>
    </fill>
    <fill>
      <patternFill patternType="solid">
        <fgColor rgb="FFC9DAF8"/>
        <bgColor rgb="FFC9DAF8"/>
      </patternFill>
    </fill>
    <fill>
      <patternFill patternType="solid">
        <fgColor rgb="FFB6D7A8"/>
        <bgColor rgb="FFB6D7A8"/>
      </patternFill>
    </fill>
    <fill>
      <patternFill patternType="solid">
        <fgColor rgb="FFEA9999"/>
        <bgColor rgb="FFEA9999"/>
      </patternFill>
    </fill>
    <fill>
      <patternFill patternType="solid">
        <fgColor rgb="FFFFFFFF"/>
        <bgColor rgb="FFFFFFFF"/>
      </patternFill>
    </fill>
    <fill>
      <patternFill patternType="solid">
        <fgColor rgb="FF00FF00"/>
        <bgColor rgb="FF00FF00"/>
      </patternFill>
    </fill>
    <fill>
      <patternFill patternType="solid">
        <fgColor rgb="FF00FFFF"/>
        <bgColor rgb="FF00FFFF"/>
      </patternFill>
    </fill>
    <fill>
      <patternFill patternType="solid">
        <fgColor rgb="FFF1C232"/>
        <bgColor rgb="FFF1C232"/>
      </patternFill>
    </fill>
    <fill>
      <patternFill patternType="solid">
        <fgColor rgb="FFF9CB9C"/>
        <bgColor rgb="FFF9CB9C"/>
      </patternFill>
    </fill>
    <fill>
      <patternFill patternType="solid">
        <fgColor rgb="FFA4C2F4"/>
        <bgColor rgb="FFA4C2F4"/>
      </patternFill>
    </fill>
    <fill>
      <patternFill patternType="solid">
        <fgColor rgb="FFB7B7B7"/>
        <bgColor rgb="FFB7B7B7"/>
      </patternFill>
    </fill>
    <fill>
      <patternFill patternType="solid">
        <fgColor rgb="FFFFF2CC"/>
        <bgColor rgb="FFFFF2CC"/>
      </patternFill>
    </fill>
    <fill>
      <patternFill patternType="solid">
        <fgColor rgb="FFF4CCCC"/>
        <bgColor rgb="FFF4CCCC"/>
      </patternFill>
    </fill>
    <fill>
      <patternFill patternType="solid">
        <fgColor rgb="FFD9EAD3"/>
        <bgColor rgb="FFD9EAD3"/>
      </patternFill>
    </fill>
  </fills>
  <borders count="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ck">
        <color rgb="FF000000"/>
      </right>
      <top/>
      <bottom/>
      <diagonal/>
    </border>
    <border>
      <left/>
      <right style="thin">
        <color rgb="FF000000"/>
      </right>
      <top/>
      <bottom/>
      <diagonal/>
    </border>
  </borders>
  <cellStyleXfs count="1">
    <xf numFmtId="0" fontId="0" fillId="0" borderId="0"/>
  </cellStyleXfs>
  <cellXfs count="124">
    <xf numFmtId="0" fontId="0" fillId="0" borderId="0" xfId="0" applyFont="1" applyAlignment="1"/>
    <xf numFmtId="0" fontId="1" fillId="0" borderId="0" xfId="0" applyFont="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3" fillId="0" borderId="0" xfId="0" applyFont="1" applyAlignment="1"/>
    <xf numFmtId="0" fontId="3" fillId="0" borderId="0" xfId="0" applyFont="1" applyAlignment="1">
      <alignment horizontal="right"/>
    </xf>
    <xf numFmtId="0" fontId="3" fillId="0" borderId="0" xfId="0" applyFont="1" applyAlignment="1"/>
    <xf numFmtId="0" fontId="4" fillId="0" borderId="0" xfId="0" applyFont="1" applyAlignment="1"/>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alignment horizontal="center"/>
    </xf>
    <xf numFmtId="164" fontId="2" fillId="0" borderId="0" xfId="0" applyNumberFormat="1" applyFont="1" applyAlignment="1"/>
    <xf numFmtId="0" fontId="2" fillId="5" borderId="0" xfId="0" applyFont="1" applyFill="1"/>
    <xf numFmtId="0" fontId="2" fillId="6" borderId="0" xfId="0" applyFont="1" applyFill="1"/>
    <xf numFmtId="0" fontId="1" fillId="0" borderId="0" xfId="0" applyFont="1" applyAlignment="1">
      <alignment horizontal="center"/>
    </xf>
    <xf numFmtId="0" fontId="5"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xf numFmtId="0" fontId="5" fillId="0" borderId="0" xfId="0" applyFont="1" applyAlignment="1">
      <alignment horizontal="center"/>
    </xf>
    <xf numFmtId="0" fontId="1" fillId="7" borderId="0" xfId="0" applyFont="1" applyFill="1" applyAlignment="1">
      <alignment horizontal="center"/>
    </xf>
    <xf numFmtId="0" fontId="1" fillId="8" borderId="0" xfId="0" applyFont="1" applyFill="1" applyAlignment="1">
      <alignment horizontal="center"/>
    </xf>
    <xf numFmtId="0" fontId="3" fillId="0" borderId="0" xfId="0" applyFont="1" applyAlignment="1"/>
    <xf numFmtId="164" fontId="3" fillId="0" borderId="0" xfId="0" applyNumberFormat="1" applyFont="1" applyAlignment="1"/>
    <xf numFmtId="0" fontId="6" fillId="5" borderId="0" xfId="0" applyFont="1" applyFill="1" applyAlignment="1"/>
    <xf numFmtId="164" fontId="2" fillId="0" borderId="0" xfId="0" applyNumberFormat="1" applyFont="1" applyAlignment="1"/>
    <xf numFmtId="0" fontId="2" fillId="2" borderId="0" xfId="0" applyFont="1" applyFill="1" applyAlignment="1">
      <alignment horizontal="center"/>
    </xf>
    <xf numFmtId="0" fontId="7" fillId="0" borderId="0" xfId="0" applyFont="1" applyAlignment="1"/>
    <xf numFmtId="0" fontId="7" fillId="0" borderId="0" xfId="0" applyFont="1" applyAlignment="1">
      <alignment horizontal="right"/>
    </xf>
    <xf numFmtId="0" fontId="8" fillId="0" borderId="0" xfId="0" applyFont="1" applyAlignment="1"/>
    <xf numFmtId="0" fontId="7" fillId="0" borderId="0" xfId="0" applyFont="1" applyAlignment="1"/>
    <xf numFmtId="0" fontId="1" fillId="0" borderId="0" xfId="0" applyFont="1" applyAlignment="1"/>
    <xf numFmtId="0" fontId="1" fillId="0" borderId="0" xfId="0" applyFont="1" applyAlignment="1"/>
    <xf numFmtId="0" fontId="1" fillId="0" borderId="0" xfId="0" applyFont="1"/>
    <xf numFmtId="0" fontId="1" fillId="6" borderId="0" xfId="0" applyFont="1" applyFill="1"/>
    <xf numFmtId="0" fontId="9" fillId="5" borderId="0" xfId="0" applyFont="1" applyFill="1" applyAlignment="1"/>
    <xf numFmtId="164" fontId="1" fillId="0" borderId="0" xfId="0" applyNumberFormat="1" applyFont="1" applyAlignment="1"/>
    <xf numFmtId="0" fontId="1" fillId="5" borderId="0" xfId="0" applyFont="1" applyFill="1"/>
    <xf numFmtId="0" fontId="7" fillId="0" borderId="0" xfId="0" applyFont="1" applyAlignment="1"/>
    <xf numFmtId="0" fontId="7" fillId="0" borderId="0" xfId="0" applyFont="1" applyAlignment="1"/>
    <xf numFmtId="0" fontId="3" fillId="9" borderId="0" xfId="0" applyFont="1" applyFill="1" applyAlignment="1"/>
    <xf numFmtId="164" fontId="3" fillId="9" borderId="0" xfId="0" applyNumberFormat="1" applyFont="1" applyFill="1" applyAlignment="1"/>
    <xf numFmtId="0" fontId="3" fillId="9" borderId="0" xfId="0" applyFont="1" applyFill="1" applyAlignment="1"/>
    <xf numFmtId="0" fontId="3" fillId="9" borderId="0" xfId="0" applyFont="1" applyFill="1" applyAlignment="1"/>
    <xf numFmtId="0" fontId="2" fillId="9" borderId="0" xfId="0" applyFont="1" applyFill="1" applyAlignment="1"/>
    <xf numFmtId="0" fontId="2" fillId="9" borderId="0" xfId="0" applyFont="1" applyFill="1" applyAlignment="1"/>
    <xf numFmtId="0" fontId="2" fillId="9" borderId="0" xfId="0" applyFont="1" applyFill="1" applyAlignment="1">
      <alignment horizontal="center"/>
    </xf>
    <xf numFmtId="0" fontId="2" fillId="9" borderId="0" xfId="0" applyFont="1" applyFill="1"/>
    <xf numFmtId="0" fontId="3" fillId="10" borderId="0" xfId="0" applyFont="1" applyFill="1" applyAlignment="1"/>
    <xf numFmtId="0" fontId="3" fillId="10" borderId="0" xfId="0" applyFont="1" applyFill="1" applyAlignment="1">
      <alignment horizontal="right"/>
    </xf>
    <xf numFmtId="0" fontId="10" fillId="10" borderId="0" xfId="0" applyFont="1" applyFill="1" applyAlignment="1"/>
    <xf numFmtId="0" fontId="3" fillId="10" borderId="0" xfId="0" applyFont="1" applyFill="1" applyAlignment="1"/>
    <xf numFmtId="0" fontId="2" fillId="10" borderId="0" xfId="0" applyFont="1" applyFill="1" applyAlignment="1"/>
    <xf numFmtId="0" fontId="2" fillId="10" borderId="0" xfId="0" applyFont="1" applyFill="1" applyAlignment="1"/>
    <xf numFmtId="0" fontId="2" fillId="10" borderId="0" xfId="0" applyFont="1" applyFill="1"/>
    <xf numFmtId="0" fontId="1" fillId="0" borderId="0" xfId="0" applyFont="1" applyAlignment="1">
      <alignment horizontal="center" vertical="center"/>
    </xf>
    <xf numFmtId="0" fontId="2" fillId="0" borderId="4" xfId="0" applyFont="1" applyBorder="1"/>
    <xf numFmtId="0" fontId="2" fillId="0" borderId="5" xfId="0" applyFont="1" applyBorder="1"/>
    <xf numFmtId="0" fontId="1" fillId="2" borderId="0" xfId="0" applyFont="1" applyFill="1" applyAlignment="1">
      <alignment horizontal="center" vertical="center"/>
    </xf>
    <xf numFmtId="0" fontId="1" fillId="0" borderId="0" xfId="0" applyFont="1" applyAlignment="1">
      <alignment horizontal="left" vertical="center"/>
    </xf>
    <xf numFmtId="0" fontId="1" fillId="2" borderId="0" xfId="0" applyFont="1" applyFill="1" applyAlignment="1">
      <alignment horizontal="left" vertical="center"/>
    </xf>
    <xf numFmtId="0" fontId="2" fillId="11" borderId="0" xfId="0" applyFont="1" applyFill="1" applyAlignment="1">
      <alignment vertical="top" wrapText="1"/>
    </xf>
    <xf numFmtId="0" fontId="2" fillId="0" borderId="0" xfId="0" applyFont="1" applyAlignment="1">
      <alignment vertical="top" wrapText="1"/>
    </xf>
    <xf numFmtId="0" fontId="1" fillId="11" borderId="0" xfId="0" applyFont="1" applyFill="1" applyAlignment="1">
      <alignment horizontal="center"/>
    </xf>
    <xf numFmtId="0" fontId="1" fillId="11" borderId="0" xfId="0" applyFont="1" applyFill="1" applyAlignment="1">
      <alignment horizontal="center"/>
    </xf>
    <xf numFmtId="0" fontId="1" fillId="11" borderId="4" xfId="0" applyFont="1" applyFill="1" applyBorder="1" applyAlignment="1">
      <alignment horizontal="center"/>
    </xf>
    <xf numFmtId="0" fontId="1" fillId="11" borderId="5" xfId="0" applyFont="1" applyFill="1" applyBorder="1" applyAlignment="1">
      <alignment horizontal="center"/>
    </xf>
    <xf numFmtId="0" fontId="1" fillId="12" borderId="0" xfId="0" applyFont="1" applyFill="1" applyAlignment="1">
      <alignment vertical="top"/>
    </xf>
    <xf numFmtId="0" fontId="2" fillId="12" borderId="0" xfId="0" applyFont="1" applyFill="1"/>
    <xf numFmtId="0" fontId="2" fillId="11" borderId="0" xfId="0" applyFont="1" applyFill="1"/>
    <xf numFmtId="0" fontId="2" fillId="11" borderId="4" xfId="0" applyFont="1" applyFill="1" applyBorder="1"/>
    <xf numFmtId="0" fontId="2" fillId="11" borderId="5" xfId="0" applyFont="1" applyFill="1" applyBorder="1"/>
    <xf numFmtId="0" fontId="2" fillId="11" borderId="4" xfId="0" applyFont="1" applyFill="1" applyBorder="1" applyAlignment="1"/>
    <xf numFmtId="0" fontId="2" fillId="13" borderId="0" xfId="0" applyFont="1" applyFill="1" applyAlignment="1"/>
    <xf numFmtId="0" fontId="2" fillId="0" borderId="4" xfId="0" applyFont="1" applyBorder="1" applyAlignment="1"/>
    <xf numFmtId="0" fontId="2" fillId="0" borderId="5" xfId="0" applyFont="1" applyBorder="1" applyAlignment="1"/>
    <xf numFmtId="0" fontId="2" fillId="13" borderId="0" xfId="0" applyFont="1" applyFill="1"/>
    <xf numFmtId="0" fontId="2" fillId="14" borderId="0" xfId="0" applyFont="1" applyFill="1" applyAlignment="1"/>
    <xf numFmtId="0" fontId="13" fillId="11" borderId="0" xfId="0" applyFont="1" applyFill="1" applyAlignment="1"/>
    <xf numFmtId="0" fontId="13" fillId="11" borderId="4" xfId="0" applyFont="1" applyFill="1" applyBorder="1" applyAlignment="1"/>
    <xf numFmtId="0" fontId="13" fillId="0" borderId="0" xfId="0" applyFont="1" applyAlignment="1"/>
    <xf numFmtId="0" fontId="13" fillId="13" borderId="0" xfId="0" applyFont="1" applyFill="1" applyAlignment="1"/>
    <xf numFmtId="0" fontId="13" fillId="0" borderId="0" xfId="0" applyFont="1"/>
    <xf numFmtId="0" fontId="13" fillId="0" borderId="4" xfId="0" applyFont="1" applyBorder="1"/>
    <xf numFmtId="0" fontId="13" fillId="0" borderId="0" xfId="0" applyFont="1" applyAlignment="1"/>
    <xf numFmtId="0" fontId="13" fillId="13" borderId="0" xfId="0" applyFont="1" applyFill="1" applyAlignment="1"/>
    <xf numFmtId="0" fontId="13" fillId="14" borderId="0" xfId="0" applyFont="1" applyFill="1" applyAlignment="1"/>
    <xf numFmtId="0" fontId="13" fillId="11" borderId="0" xfId="0" applyFont="1" applyFill="1" applyAlignment="1"/>
    <xf numFmtId="0" fontId="13" fillId="11" borderId="5" xfId="0" applyFont="1" applyFill="1" applyBorder="1" applyAlignment="1"/>
    <xf numFmtId="0" fontId="14" fillId="12" borderId="0" xfId="0" applyFont="1" applyFill="1" applyAlignment="1">
      <alignment vertical="top"/>
    </xf>
    <xf numFmtId="0" fontId="13" fillId="12" borderId="0" xfId="0" applyFont="1" applyFill="1" applyAlignment="1"/>
    <xf numFmtId="0" fontId="13" fillId="12" borderId="0" xfId="0" applyFont="1" applyFill="1" applyAlignment="1"/>
    <xf numFmtId="0" fontId="13" fillId="0" borderId="4" xfId="0" applyFont="1" applyBorder="1" applyAlignment="1"/>
    <xf numFmtId="0" fontId="13" fillId="0" borderId="5" xfId="0" applyFont="1" applyBorder="1"/>
    <xf numFmtId="0" fontId="13" fillId="11" borderId="4" xfId="0" applyFont="1" applyFill="1" applyBorder="1" applyAlignment="1"/>
    <xf numFmtId="0" fontId="13" fillId="11" borderId="5" xfId="0" applyFont="1" applyFill="1" applyBorder="1" applyAlignment="1"/>
    <xf numFmtId="0" fontId="13" fillId="14" borderId="0" xfId="0" applyFont="1" applyFill="1" applyAlignment="1"/>
    <xf numFmtId="0" fontId="13" fillId="0" borderId="4" xfId="0" applyFont="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3" fillId="0" borderId="0" xfId="0" applyFont="1" applyAlignment="1"/>
    <xf numFmtId="0" fontId="0" fillId="0" borderId="0" xfId="0" applyFont="1" applyAlignment="1"/>
    <xf numFmtId="0" fontId="4" fillId="0" borderId="0" xfId="0" applyFont="1" applyAlignment="1"/>
    <xf numFmtId="0" fontId="8" fillId="0" borderId="0" xfId="0" applyFont="1" applyAlignment="1"/>
    <xf numFmtId="0" fontId="7" fillId="0" borderId="0" xfId="0" applyFont="1" applyAlignment="1"/>
    <xf numFmtId="0" fontId="1" fillId="2" borderId="0" xfId="0" applyFont="1" applyFill="1" applyAlignment="1">
      <alignment horizontal="center" vertical="center"/>
    </xf>
    <xf numFmtId="0" fontId="2" fillId="0" borderId="4" xfId="0" applyFont="1" applyBorder="1"/>
    <xf numFmtId="0" fontId="2" fillId="0" borderId="5" xfId="0" applyFont="1" applyBorder="1"/>
    <xf numFmtId="0" fontId="1" fillId="2" borderId="0" xfId="0" applyFont="1" applyFill="1" applyAlignment="1">
      <alignment horizontal="left" vertical="center"/>
    </xf>
    <xf numFmtId="0" fontId="2" fillId="11" borderId="0" xfId="0" applyFont="1" applyFill="1" applyAlignment="1">
      <alignment vertical="top" wrapText="1"/>
    </xf>
    <xf numFmtId="0" fontId="2" fillId="11" borderId="0" xfId="0" applyFont="1" applyFill="1"/>
    <xf numFmtId="0" fontId="2" fillId="13" borderId="0" xfId="0" applyFont="1" applyFill="1" applyAlignment="1"/>
    <xf numFmtId="0" fontId="1" fillId="12" borderId="0" xfId="0" applyFont="1" applyFill="1" applyAlignment="1">
      <alignment vertical="top"/>
    </xf>
    <xf numFmtId="0" fontId="11" fillId="11" borderId="0" xfId="0" applyFont="1" applyFill="1" applyAlignment="1">
      <alignment horizontal="center" vertical="center"/>
    </xf>
    <xf numFmtId="0" fontId="12" fillId="13" borderId="0" xfId="0" applyFont="1" applyFill="1" applyAlignment="1"/>
    <xf numFmtId="0" fontId="13" fillId="12" borderId="0" xfId="0" applyFont="1" applyFill="1" applyAlignment="1">
      <alignment vertical="top"/>
    </xf>
    <xf numFmtId="0" fontId="13" fillId="13" borderId="0" xfId="0" applyFont="1" applyFill="1" applyAlignment="1"/>
    <xf numFmtId="0" fontId="14" fillId="12" borderId="0" xfId="0" applyFont="1" applyFill="1" applyAlignment="1">
      <alignment vertical="top"/>
    </xf>
    <xf numFmtId="0" fontId="2" fillId="11" borderId="0" xfId="0" applyFont="1" applyFill="1" applyAlignment="1"/>
    <xf numFmtId="0" fontId="15" fillId="13" borderId="0" xfId="0" applyFont="1" applyFill="1" applyAlignment="1"/>
  </cellXfs>
  <cellStyles count="1">
    <cellStyle name="Normal" xfId="0" builtinId="0"/>
  </cellStyles>
  <dxfs count="18">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F6B26B"/>
          <bgColor rgb="FFF6B26B"/>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F6B26B"/>
          <bgColor rgb="FFF6B26B"/>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rug.nl/research/portal/files/145732423/Reducing_the_Carbon_Footprint_of_Academic_Conferences_The_Example_of_the_American_Society_of_Tropical_Medicine_and_Hygiene.pdf" TargetMode="External"/><Relationship Id="rId21" Type="http://schemas.openxmlformats.org/officeDocument/2006/relationships/hyperlink" Target="https://www.tandfonline.com/doi/abs/10.1080/00207233.2020.1864190?casa_token=1LgI4gCa7kIAAAAA:EZt_p18yIHRTc8Gde6uCgh8Fh_Tc2avYuG2ki9wz-4Xd0zz-ewBvZ0VCN082ITnMSuiuYbbS8tu-4w" TargetMode="External"/><Relationship Id="rId34" Type="http://schemas.openxmlformats.org/officeDocument/2006/relationships/hyperlink" Target="http://thesustainabilitysociety.org.nz/" TargetMode="External"/><Relationship Id="rId42" Type="http://schemas.openxmlformats.org/officeDocument/2006/relationships/hyperlink" Target="https://ecpr.eu/Filestore/paperproposal/daa72e5e-47be-4c2f-ae97-e8ee76cb7829.pdf" TargetMode="External"/><Relationship Id="rId47" Type="http://schemas.openxmlformats.org/officeDocument/2006/relationships/hyperlink" Target="https://hcommons.org/deposits/item/mla:995/" TargetMode="External"/><Relationship Id="rId50" Type="http://schemas.openxmlformats.org/officeDocument/2006/relationships/hyperlink" Target="http://liebertpub.com/" TargetMode="External"/><Relationship Id="rId55" Type="http://schemas.openxmlformats.org/officeDocument/2006/relationships/hyperlink" Target="https://philpapers.org/rec/FOIRAT" TargetMode="External"/><Relationship Id="rId63" Type="http://schemas.openxmlformats.org/officeDocument/2006/relationships/hyperlink" Target="http://ui.adsabs.harvard.edu/" TargetMode="External"/><Relationship Id="rId68" Type="http://schemas.openxmlformats.org/officeDocument/2006/relationships/hyperlink" Target="https://www.hb.fh-muenster.de/opus4/frontdoor/index/index/docId/8265" TargetMode="External"/><Relationship Id="rId7" Type="http://schemas.openxmlformats.org/officeDocument/2006/relationships/hyperlink" Target="http://dl.acm.org/" TargetMode="External"/><Relationship Id="rId2" Type="http://schemas.openxmlformats.org/officeDocument/2006/relationships/hyperlink" Target="https://www.bmj.com/content/334/7589/324.short?casa_token=TL-R8bzXgGQAAAAA:4ePCWoVbwKbLlH955jvxzw8koBIZM1wEYvigkyIx184Z5sdq3W8GTc3SzC6XQEr02FPUcxW6ywu9" TargetMode="External"/><Relationship Id="rId16" Type="http://schemas.openxmlformats.org/officeDocument/2006/relationships/hyperlink" Target="https://www.thelancet.com/journals/lanplh/article/PIIS2542-5196(20)30003-6/fulltext" TargetMode="External"/><Relationship Id="rId29" Type="http://schemas.openxmlformats.org/officeDocument/2006/relationships/hyperlink" Target="http://cambridge.org/" TargetMode="External"/><Relationship Id="rId11" Type="http://schemas.openxmlformats.org/officeDocument/2006/relationships/hyperlink" Target="https://www.sciencedirect.com/science/article/pii/S0022346820304929?casa_token=4VqgV6jBMNUAAAAA:hfmeVPW4l6PXxdEuHuCJkh10WeJ8O-pnh2P5uT5K7BZr2PVsEb0HBeWgPkttynN18EIVdEGrZxM" TargetMode="External"/><Relationship Id="rId24" Type="http://schemas.openxmlformats.org/officeDocument/2006/relationships/hyperlink" Target="https://ieeexplore.ieee.org/abstract/document/7007068/?casa_token=vK_NOLOfpdgAAAAA:PzXftcqT-aI54YRh7GfvvIpDQcFEHNDYX3fIm7py5fzNhpzjyrPitpu9BHYeFcBQvLoBJ4WNCdE" TargetMode="External"/><Relationship Id="rId32" Type="http://schemas.openxmlformats.org/officeDocument/2006/relationships/hyperlink" Target="https://www.cfp.ca/content/66/1/9.2.short" TargetMode="External"/><Relationship Id="rId37" Type="http://schemas.openxmlformats.org/officeDocument/2006/relationships/hyperlink" Target="https://pubs.asahq.org/monitor/article/85/1/22/114721" TargetMode="External"/><Relationship Id="rId40" Type="http://schemas.openxmlformats.org/officeDocument/2006/relationships/hyperlink" Target="http://en.cnki.com.cn/" TargetMode="External"/><Relationship Id="rId45" Type="http://schemas.openxmlformats.org/officeDocument/2006/relationships/hyperlink" Target="https://www.inogov.eu/wp-content/uploads/2017/09/INOGOV-Policy-Brief-No-3-Sept-2017.pdf" TargetMode="External"/><Relationship Id="rId53" Type="http://schemas.openxmlformats.org/officeDocument/2006/relationships/hyperlink" Target="http://www.thesustainabilitysociety.org.nz/conference/2008/papers/Gibson-Boyle.pdf" TargetMode="External"/><Relationship Id="rId58" Type="http://schemas.openxmlformats.org/officeDocument/2006/relationships/hyperlink" Target="http://www.eurobioref.org/Summer_School/poster%20&amp;%20lecture/L10.pdf" TargetMode="External"/><Relationship Id="rId66" Type="http://schemas.openxmlformats.org/officeDocument/2006/relationships/hyperlink" Target="https://go.gale.com/ps/i.do?id=GALE%7CA223140893&amp;sid=googleScholar&amp;v=2.1&amp;it=r&amp;linkaccess=abs&amp;issn=08954186&amp;p=AONE&amp;sw=w" TargetMode="External"/><Relationship Id="rId5" Type="http://schemas.openxmlformats.org/officeDocument/2006/relationships/hyperlink" Target="https://idp.springer.com/authorize/casa?redirect_uri=https://link.springer.com/article/10.1057/s41304-019-00220-6&amp;casa_token=U15Z-HwfEHwAAAAA:OBzupzwxQajY6w3BUfBeLzeGPT_ipEtZhjN5Ftl9HxyRBSqWwsX_dFrS5ZVaHhj58-aeCn4CSUyRs5HDFA" TargetMode="External"/><Relationship Id="rId61" Type="http://schemas.openxmlformats.org/officeDocument/2006/relationships/hyperlink" Target="http://osti.gov/" TargetMode="External"/><Relationship Id="rId19" Type="http://schemas.openxmlformats.org/officeDocument/2006/relationships/hyperlink" Target="http://docs.lib.purdue.edu/" TargetMode="External"/><Relationship Id="rId14" Type="http://schemas.openxmlformats.org/officeDocument/2006/relationships/hyperlink" Target="https://www.tandfonline.com/doi/abs/10.1080/09669582.2020.1806858?casa_token=icB2SxndTXEAAAAA:Bu9P9yBWyeNtCg_1RSn9CHAnES5ftYYpMhNsXin57cdyEm5PFoncgYp_eaigAgYSI-o8LHFGxq_AIg" TargetMode="External"/><Relationship Id="rId22" Type="http://schemas.openxmlformats.org/officeDocument/2006/relationships/hyperlink" Target="https://link.springer.com/article/10.1007/s00330-020-06988-2" TargetMode="External"/><Relationship Id="rId27" Type="http://schemas.openxmlformats.org/officeDocument/2006/relationships/hyperlink" Target="http://cambridge.org/" TargetMode="External"/><Relationship Id="rId30" Type="http://schemas.openxmlformats.org/officeDocument/2006/relationships/hyperlink" Target="https://www.cambridge.org/core/journals/cardiology-in-the-young/article/webinars-reduce-the-environmental-footprint-of-pediatric-cardiology-conferences/718DB6B699320E5F8DD24EB06785A84E" TargetMode="External"/><Relationship Id="rId35" Type="http://schemas.openxmlformats.org/officeDocument/2006/relationships/hyperlink" Target="https://www.thesustainabilitysociety.org.nz/conference/2008/papers/Hope-Gibson.pdf" TargetMode="External"/><Relationship Id="rId43" Type="http://schemas.openxmlformats.org/officeDocument/2006/relationships/hyperlink" Target="http://ceeol.com/" TargetMode="External"/><Relationship Id="rId48" Type="http://schemas.openxmlformats.org/officeDocument/2006/relationships/hyperlink" Target="http://osti.gov/" TargetMode="External"/><Relationship Id="rId56" Type="http://schemas.openxmlformats.org/officeDocument/2006/relationships/hyperlink" Target="https://www.jstor.org/stable/26216755" TargetMode="External"/><Relationship Id="rId64" Type="http://schemas.openxmlformats.org/officeDocument/2006/relationships/hyperlink" Target="https://ui.adsabs.harvard.edu/abs/1996Geode..71..304W/abstract" TargetMode="External"/><Relationship Id="rId8" Type="http://schemas.openxmlformats.org/officeDocument/2006/relationships/hyperlink" Target="https://dl.acm.org/doi/fullHtml/10.1145/3380445?casa_token=9nxLDOCyrlIAAAAA:NH43DyaTzQ6yVVnrRZwyr1aJlpO2brD2Oe4UzkLAzV_MMKqJz-kH4D19oB2AoccZ0R3-KQFHcTWJtA" TargetMode="External"/><Relationship Id="rId51" Type="http://schemas.openxmlformats.org/officeDocument/2006/relationships/hyperlink" Target="https://www.liebertpub.com/doi/pdfplus/10.1016/S1875-6867(11)60052-3" TargetMode="External"/><Relationship Id="rId3" Type="http://schemas.openxmlformats.org/officeDocument/2006/relationships/hyperlink" Target="https://onlinelibrary.wiley.com/doi/abs/10.1111/1746-692X.12106?casa_token=3gmvL5XV9YIAAAAA:1iE-l6DVnthCn6PwxGN4bdDfRhGyGFLLod2Mc4SY--RBhjhza74P5WBrc1BQaqFg5AieSO84pZJVZvc1" TargetMode="External"/><Relationship Id="rId12" Type="http://schemas.openxmlformats.org/officeDocument/2006/relationships/hyperlink" Target="http://ideas.repec.org/" TargetMode="External"/><Relationship Id="rId17" Type="http://schemas.openxmlformats.org/officeDocument/2006/relationships/hyperlink" Target="http://dl.acm.org/" TargetMode="External"/><Relationship Id="rId25" Type="http://schemas.openxmlformats.org/officeDocument/2006/relationships/hyperlink" Target="http://rug.nl/" TargetMode="External"/><Relationship Id="rId33" Type="http://schemas.openxmlformats.org/officeDocument/2006/relationships/hyperlink" Target="https://link.springer.com/article/10.1007/s40656-016-0126-x" TargetMode="External"/><Relationship Id="rId38" Type="http://schemas.openxmlformats.org/officeDocument/2006/relationships/hyperlink" Target="http://researchsquare.com/" TargetMode="External"/><Relationship Id="rId46" Type="http://schemas.openxmlformats.org/officeDocument/2006/relationships/hyperlink" Target="http://hcommons.org/" TargetMode="External"/><Relationship Id="rId59" Type="http://schemas.openxmlformats.org/officeDocument/2006/relationships/hyperlink" Target="http://academic.oup.com/" TargetMode="External"/><Relationship Id="rId67" Type="http://schemas.openxmlformats.org/officeDocument/2006/relationships/hyperlink" Target="http://hb.fh-muenster.de/" TargetMode="External"/><Relationship Id="rId20" Type="http://schemas.openxmlformats.org/officeDocument/2006/relationships/hyperlink" Target="https://docs.lib.purdue.edu/cgi/viewcontent.cgi?article=5689&amp;context=atg" TargetMode="External"/><Relationship Id="rId41" Type="http://schemas.openxmlformats.org/officeDocument/2006/relationships/hyperlink" Target="https://en.cnki.com.cn/Article_en/CJFDTotal-DNGN201002008.htm" TargetMode="External"/><Relationship Id="rId54" Type="http://schemas.openxmlformats.org/officeDocument/2006/relationships/hyperlink" Target="http://philpapers.org/" TargetMode="External"/><Relationship Id="rId62" Type="http://schemas.openxmlformats.org/officeDocument/2006/relationships/hyperlink" Target="https://www.osti.gov/biblio/1092414" TargetMode="External"/><Relationship Id="rId1" Type="http://schemas.openxmlformats.org/officeDocument/2006/relationships/hyperlink" Target="http://bmj.com/" TargetMode="External"/><Relationship Id="rId6" Type="http://schemas.openxmlformats.org/officeDocument/2006/relationships/hyperlink" Target="https://www.ajtmh.org/content/journals/10.4269/ajtmh.20-1013" TargetMode="External"/><Relationship Id="rId15" Type="http://schemas.openxmlformats.org/officeDocument/2006/relationships/hyperlink" Target="http://thelancet.com/" TargetMode="External"/><Relationship Id="rId23" Type="http://schemas.openxmlformats.org/officeDocument/2006/relationships/hyperlink" Target="http://ieeexplore.ieee.org/" TargetMode="External"/><Relationship Id="rId28" Type="http://schemas.openxmlformats.org/officeDocument/2006/relationships/hyperlink" Target="https://www.cambridge.org/core/journals/ps-political-science-and-politics/article/reducing-the-carbon-footprint-of-academic-conferences-by-online-participation-the-case-of-the-2020-virtual-european-consortium-for-political-research-general-conference/52BB934E514840AE704C278EC106ACE6" TargetMode="External"/><Relationship Id="rId36" Type="http://schemas.openxmlformats.org/officeDocument/2006/relationships/hyperlink" Target="http://pubs.asahq.org/" TargetMode="External"/><Relationship Id="rId49" Type="http://schemas.openxmlformats.org/officeDocument/2006/relationships/hyperlink" Target="https://www.osti.gov/etdeweb/biblio/20276480" TargetMode="External"/><Relationship Id="rId57" Type="http://schemas.openxmlformats.org/officeDocument/2006/relationships/hyperlink" Target="http://eurobioref.org/" TargetMode="External"/><Relationship Id="rId10" Type="http://schemas.openxmlformats.org/officeDocument/2006/relationships/hyperlink" Target="https://www.nature.com/articles/424251a" TargetMode="External"/><Relationship Id="rId31" Type="http://schemas.openxmlformats.org/officeDocument/2006/relationships/hyperlink" Target="http://cfp.ca/" TargetMode="External"/><Relationship Id="rId44" Type="http://schemas.openxmlformats.org/officeDocument/2006/relationships/hyperlink" Target="https://www.ceeol.com/content-files/document-930103.pdf" TargetMode="External"/><Relationship Id="rId52" Type="http://schemas.openxmlformats.org/officeDocument/2006/relationships/hyperlink" Target="http://thesustainabilitysociety.org.nz/" TargetMode="External"/><Relationship Id="rId60" Type="http://schemas.openxmlformats.org/officeDocument/2006/relationships/hyperlink" Target="https://academic.oup.com/eurpub/article-abstract/26/suppl_1/ckw170/2448885" TargetMode="External"/><Relationship Id="rId65" Type="http://schemas.openxmlformats.org/officeDocument/2006/relationships/hyperlink" Target="http://go.gale.com/" TargetMode="External"/><Relationship Id="rId4" Type="http://schemas.openxmlformats.org/officeDocument/2006/relationships/hyperlink" Target="https://www.sciencedirect.com/science/article/pii/S0736585311000773?casa_token=jDvCin0Hg34AAAAA:oJ3_uvhmdGUsXEWkz7zHlpkITBw9D0c9iKIFfV0e2wBCZiXTdnxAOIVSZr_8TvXbKwJDnjEFaR8" TargetMode="External"/><Relationship Id="rId9" Type="http://schemas.openxmlformats.org/officeDocument/2006/relationships/hyperlink" Target="http://nature.com/" TargetMode="External"/><Relationship Id="rId13" Type="http://schemas.openxmlformats.org/officeDocument/2006/relationships/hyperlink" Target="https://ideas.repec.org/a/eee/jotrge/v24y2012icp462-466.html" TargetMode="External"/><Relationship Id="rId18" Type="http://schemas.openxmlformats.org/officeDocument/2006/relationships/hyperlink" Target="https://dl.acm.org/doi/fullHtml/10.1145/3380448?casa_token=JcglNuPutP8AAAAA:gLKKC73kK_pCNcTyg4XPl2ncx00mv99q3B58moT-EzOzAJttNFMqYzhK4dcvoqGtcVEyyB-0ffUkSA" TargetMode="External"/><Relationship Id="rId39" Type="http://schemas.openxmlformats.org/officeDocument/2006/relationships/hyperlink" Target="https://www.researchsquare.com/article/rs-106316/latest.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earch.proquest.com/" TargetMode="External"/><Relationship Id="rId21" Type="http://schemas.openxmlformats.org/officeDocument/2006/relationships/hyperlink" Target="https://www.researchgate.net/profile/Stephen_Allen6/publication/345732924_Could_we_organise_international_conferences_and_meetings_that_are_environmentally_sustainable/links/5fac0a75a6fdcc331b94cc7d/Could-we-organise-international-conferences-and-meetings-that-are-environmentally-sustainable.pdf" TargetMode="External"/><Relationship Id="rId42" Type="http://schemas.openxmlformats.org/officeDocument/2006/relationships/hyperlink" Target="http://search.informit.com.au/" TargetMode="External"/><Relationship Id="rId47" Type="http://schemas.openxmlformats.org/officeDocument/2006/relationships/hyperlink" Target="https://www.ncbi.nlm.nih.gov/pmc/articles/PMC4974028/" TargetMode="External"/><Relationship Id="rId63" Type="http://schemas.openxmlformats.org/officeDocument/2006/relationships/hyperlink" Target="https://pdfs.semanticscholar.org/ad1c/44323faf4ff56890081f44806d7dd080bf23.pdf" TargetMode="External"/><Relationship Id="rId68" Type="http://schemas.openxmlformats.org/officeDocument/2006/relationships/hyperlink" Target="https://www.researchsquare.com/article/rs-106316/latest.pdf" TargetMode="External"/><Relationship Id="rId84" Type="http://schemas.openxmlformats.org/officeDocument/2006/relationships/hyperlink" Target="https://www.tandfonline.com/doi/abs/10.1080/07494460500154889?casa_token=4ZQE39bTcEUAAAAA:d_6g-YjiBuxxsRBnU7lGkWDKBjbFBR8ye7aTNDp74FZY0vK1SrQTsbXCdcG5UDNH6ZEXg5xMtY_rhA" TargetMode="External"/><Relationship Id="rId89" Type="http://schemas.openxmlformats.org/officeDocument/2006/relationships/hyperlink" Target="http://tigerprints.clemson.edu/" TargetMode="External"/><Relationship Id="rId16" Type="http://schemas.openxmlformats.org/officeDocument/2006/relationships/hyperlink" Target="https://journals.sagepub.com/doi/abs/10.1177/00333549111260S109" TargetMode="External"/><Relationship Id="rId107" Type="http://schemas.openxmlformats.org/officeDocument/2006/relationships/hyperlink" Target="https://www.collectionscanada.gc.ca/obj/thesescanada/vol2/002/MR58806.PDF" TargetMode="External"/><Relationship Id="rId11" Type="http://schemas.openxmlformats.org/officeDocument/2006/relationships/hyperlink" Target="http://thelancet.com/" TargetMode="External"/><Relationship Id="rId32" Type="http://schemas.openxmlformats.org/officeDocument/2006/relationships/hyperlink" Target="https://ieeexplore.ieee.org/abstract/document/9090621/" TargetMode="External"/><Relationship Id="rId37" Type="http://schemas.openxmlformats.org/officeDocument/2006/relationships/hyperlink" Target="https://pubs.asahq.org/monitor/article/85/1/22/114721" TargetMode="External"/><Relationship Id="rId53" Type="http://schemas.openxmlformats.org/officeDocument/2006/relationships/hyperlink" Target="http://periodicos.unb.br/" TargetMode="External"/><Relationship Id="rId58" Type="http://schemas.openxmlformats.org/officeDocument/2006/relationships/hyperlink" Target="https://link.springer.com/article/10.1007/s00330-020-06988-2" TargetMode="External"/><Relationship Id="rId74" Type="http://schemas.openxmlformats.org/officeDocument/2006/relationships/hyperlink" Target="https://oilweb.oilindia.in/geophysics/journal/insignia/Insignia_Vol_II_2010.pdf" TargetMode="External"/><Relationship Id="rId79" Type="http://schemas.openxmlformats.org/officeDocument/2006/relationships/hyperlink" Target="https://ieeexplore.ieee.org/abstract/document/738944/?casa_token=-00e0R1L--4AAAAA:ItODCOUgeGrYGkpKnbEUnF-0V7bzBkMGKx_7VQi6-AVtC_ZoQ6Lz3DkR8T6ylaCDEwtTC2tHOpA" TargetMode="External"/><Relationship Id="rId102" Type="http://schemas.openxmlformats.org/officeDocument/2006/relationships/hyperlink" Target="http://ieeexplore.ieee.org/" TargetMode="External"/><Relationship Id="rId5" Type="http://schemas.openxmlformats.org/officeDocument/2006/relationships/hyperlink" Target="http://learntechlib.org/" TargetMode="External"/><Relationship Id="rId90" Type="http://schemas.openxmlformats.org/officeDocument/2006/relationships/hyperlink" Target="http://tigerprints.clemson.edu/cgi/viewcontent.cgi?article=1954&amp;context=all_theses" TargetMode="External"/><Relationship Id="rId95" Type="http://schemas.openxmlformats.org/officeDocument/2006/relationships/hyperlink" Target="https://eric.ed.gov/?id=ED020915" TargetMode="External"/><Relationship Id="rId22" Type="http://schemas.openxmlformats.org/officeDocument/2006/relationships/hyperlink" Target="http://liebertpub.com/" TargetMode="External"/><Relationship Id="rId27" Type="http://schemas.openxmlformats.org/officeDocument/2006/relationships/hyperlink" Target="https://search.proquest.com/openview/1d27e6e133ed0e752c154882ee7c532c/1.pdf?pq-origsite=gscholar&amp;cbl=33544" TargetMode="External"/><Relationship Id="rId43" Type="http://schemas.openxmlformats.org/officeDocument/2006/relationships/hyperlink" Target="https://search.informit.com.au/fullText;dn=189798001250901;res=IELNZC" TargetMode="External"/><Relationship Id="rId48" Type="http://schemas.openxmlformats.org/officeDocument/2006/relationships/hyperlink" Target="http://thesustainabilitysociety.org.nz/" TargetMode="External"/><Relationship Id="rId64" Type="http://schemas.openxmlformats.org/officeDocument/2006/relationships/hyperlink" Target="http://wseas.us/" TargetMode="External"/><Relationship Id="rId69" Type="http://schemas.openxmlformats.org/officeDocument/2006/relationships/hyperlink" Target="http://online.ucpress.edu/" TargetMode="External"/><Relationship Id="rId80" Type="http://schemas.openxmlformats.org/officeDocument/2006/relationships/hyperlink" Target="http://books.google.com/" TargetMode="External"/><Relationship Id="rId85" Type="http://schemas.openxmlformats.org/officeDocument/2006/relationships/hyperlink" Target="http://ieeexplore.ieee.org/" TargetMode="External"/><Relationship Id="rId12" Type="http://schemas.openxmlformats.org/officeDocument/2006/relationships/hyperlink" Target="https://www.thelancet.com/journals/lanplh/article/PIIS2542-5196(20)30003-6/fulltext" TargetMode="External"/><Relationship Id="rId17" Type="http://schemas.openxmlformats.org/officeDocument/2006/relationships/hyperlink" Target="https://www.jstor.org/stable/26216755" TargetMode="External"/><Relationship Id="rId33" Type="http://schemas.openxmlformats.org/officeDocument/2006/relationships/hyperlink" Target="http://inf.usi.ch/" TargetMode="External"/><Relationship Id="rId38" Type="http://schemas.openxmlformats.org/officeDocument/2006/relationships/hyperlink" Target="http://search.informit.com.au/" TargetMode="External"/><Relationship Id="rId59" Type="http://schemas.openxmlformats.org/officeDocument/2006/relationships/hyperlink" Target="https://citeseerx.ist.psu.edu/viewdoc/download?doi=10.1.1.1077.8254&amp;rep=rep1&amp;type=pdf" TargetMode="External"/><Relationship Id="rId103" Type="http://schemas.openxmlformats.org/officeDocument/2006/relationships/hyperlink" Target="https://ieeexplore.ieee.org/abstract/document/971653/" TargetMode="External"/><Relationship Id="rId108" Type="http://schemas.openxmlformats.org/officeDocument/2006/relationships/hyperlink" Target="http://journals.openedition.org/" TargetMode="External"/><Relationship Id="rId54" Type="http://schemas.openxmlformats.org/officeDocument/2006/relationships/hyperlink" Target="https://periodicos.unb.br/index.php/interethnica/article/view/12360/0" TargetMode="External"/><Relationship Id="rId70" Type="http://schemas.openxmlformats.org/officeDocument/2006/relationships/hyperlink" Target="https://online.ucpress.edu/elementa/article/doi/10.1525/elementa.393/112527" TargetMode="External"/><Relationship Id="rId75" Type="http://schemas.openxmlformats.org/officeDocument/2006/relationships/hyperlink" Target="https://www.jstor.org/stable/1598282?casa_token=yuMZMW44a0MAAAAA:FaxknMiqcS8rMf4HzZlyKiiuwE4SfxRyXVDyfilp4aE-g7eMktnaw3bgJfKG91f4UxIMH-zlCl8EpsdCo2dJv9ilRi25hhAxfCgfpYwod7wv5aoiMBSb" TargetMode="External"/><Relationship Id="rId91" Type="http://schemas.openxmlformats.org/officeDocument/2006/relationships/hyperlink" Target="http://books.google.com/" TargetMode="External"/><Relationship Id="rId96" Type="http://schemas.openxmlformats.org/officeDocument/2006/relationships/hyperlink" Target="http://muse.jhu.edu/" TargetMode="External"/><Relationship Id="rId1" Type="http://schemas.openxmlformats.org/officeDocument/2006/relationships/hyperlink" Target="http://dl.acm.org/" TargetMode="External"/><Relationship Id="rId6" Type="http://schemas.openxmlformats.org/officeDocument/2006/relationships/hyperlink" Target="https://www.learntechlib.org/p/42984/" TargetMode="External"/><Relationship Id="rId15" Type="http://schemas.openxmlformats.org/officeDocument/2006/relationships/hyperlink" Target="http://journals.sagepub.com/" TargetMode="External"/><Relationship Id="rId23" Type="http://schemas.openxmlformats.org/officeDocument/2006/relationships/hyperlink" Target="https://www.liebertpub.com/doi/pdfplus/10.1016/S1875-6867(11)60052-3" TargetMode="External"/><Relationship Id="rId28" Type="http://schemas.openxmlformats.org/officeDocument/2006/relationships/hyperlink" Target="http://parncutt.org/" TargetMode="External"/><Relationship Id="rId36" Type="http://schemas.openxmlformats.org/officeDocument/2006/relationships/hyperlink" Target="http://pubs.asahq.org/" TargetMode="External"/><Relationship Id="rId49" Type="http://schemas.openxmlformats.org/officeDocument/2006/relationships/hyperlink" Target="https://www.thesustainabilitysociety.org.nz/conference/2008/papers/Hope-Gibson.pdf" TargetMode="External"/><Relationship Id="rId57" Type="http://schemas.openxmlformats.org/officeDocument/2006/relationships/hyperlink" Target="https://dalspace.library.dal.ca/handle/10222/76643" TargetMode="External"/><Relationship Id="rId106" Type="http://schemas.openxmlformats.org/officeDocument/2006/relationships/hyperlink" Target="http://collectionscanada.gc.ca/" TargetMode="External"/><Relationship Id="rId10" Type="http://schemas.openxmlformats.org/officeDocument/2006/relationships/hyperlink" Target="https://books.google.com/books?hl=en&amp;lr=&amp;id=dJtWAgAAQBAJ&amp;oi=fnd&amp;pg=PP1&amp;dq=conferences+%22carbon+handprint%22%7C%22carbon+budget%22%7Chandprint%7Coffsets&amp;ots=0bzQkLG2S9&amp;sig=Dp4Zh_Dgyu9I4GWpHff0KIJ7USQ" TargetMode="External"/><Relationship Id="rId31" Type="http://schemas.openxmlformats.org/officeDocument/2006/relationships/hyperlink" Target="http://ieeexplore.ieee.org/" TargetMode="External"/><Relationship Id="rId44" Type="http://schemas.openxmlformats.org/officeDocument/2006/relationships/hyperlink" Target="http://researchgate.net/" TargetMode="External"/><Relationship Id="rId52" Type="http://schemas.openxmlformats.org/officeDocument/2006/relationships/hyperlink" Target="https://www.degruyter.com/view/journals/peps/4/1/article-p89.xml" TargetMode="External"/><Relationship Id="rId60" Type="http://schemas.openxmlformats.org/officeDocument/2006/relationships/hyperlink" Target="http://cesifo-group.de/" TargetMode="External"/><Relationship Id="rId65" Type="http://schemas.openxmlformats.org/officeDocument/2006/relationships/hyperlink" Target="http://www.wseas.us/e-library/conferences/skiathos2002/program2002.doc" TargetMode="External"/><Relationship Id="rId73" Type="http://schemas.openxmlformats.org/officeDocument/2006/relationships/hyperlink" Target="http://oilweb.oilindia.in/" TargetMode="External"/><Relationship Id="rId78" Type="http://schemas.openxmlformats.org/officeDocument/2006/relationships/hyperlink" Target="http://ieeexplore.ieee.org/" TargetMode="External"/><Relationship Id="rId81" Type="http://schemas.openxmlformats.org/officeDocument/2006/relationships/hyperlink" Target="https://books.google.com/books?hl=en&amp;lr=&amp;id=_j5uCQAAQBAJ&amp;oi=fnd&amp;pg=PR2&amp;dq=conferences+%22carbon+handprint%22%7C%22carbon+budget%22%7Chandprint%7Coffsets&amp;ots=-WXeaIIErY&amp;sig=8qUrWKTeRaSL-m3-okTRPneq-qw" TargetMode="External"/><Relationship Id="rId86" Type="http://schemas.openxmlformats.org/officeDocument/2006/relationships/hyperlink" Target="https://ieeexplore.ieee.org/abstract/document/1256795/" TargetMode="External"/><Relationship Id="rId94" Type="http://schemas.openxmlformats.org/officeDocument/2006/relationships/hyperlink" Target="https://books.google.com/books?hl=en&amp;lr=&amp;id=jsXf_R8GEpYC&amp;oi=fnd&amp;pg=PA3&amp;dq=conferences+%22carbon+handprint%22%7C%22carbon+budget%22%7Chandprint%7Coffsets&amp;ots=X-IKKvuvIE&amp;sig=6EQh2CO2UFvAImZqX6JIBCI3E3A" TargetMode="External"/><Relationship Id="rId99" Type="http://schemas.openxmlformats.org/officeDocument/2006/relationships/hyperlink" Target="https://books.google.com/books?hl=en&amp;lr=&amp;id=P8KRDgAAQBAJ&amp;oi=fnd&amp;pg=PR5&amp;dq=conferences+%22carbon+handprint%22%7C%22carbon+budget%22%7Chandprint%7Coffsets&amp;ots=3jxA0_k-1y&amp;sig=Iudc2Dwk_RKzQ9rcYEgA8Lt8hJ4" TargetMode="External"/><Relationship Id="rId101" Type="http://schemas.openxmlformats.org/officeDocument/2006/relationships/hyperlink" Target="https://www.researchgate.net/profile/Thomas_Fellmann3/publication/285770786_Medium-term_outlook_for_the_EU_agricultural_commodity_market_Proceedings_from_the_October_2015_workshop/links/5663612108ae192bbf8ef079.pdf" TargetMode="External"/><Relationship Id="rId4" Type="http://schemas.openxmlformats.org/officeDocument/2006/relationships/hyperlink" Target="https://books.google.com/books?hl=en&amp;lr=&amp;id=PYl6UqbJx1wC&amp;oi=fnd&amp;pg=PR9&amp;dq=conferences+%22carbon+handprint%22%7C%22carbon+budget%22%7Chandprint%7Coffsets&amp;ots=diFGuXsiOM&amp;sig=QkZArlAEFEZ-y9H1GdhOf0csvKU" TargetMode="External"/><Relationship Id="rId9" Type="http://schemas.openxmlformats.org/officeDocument/2006/relationships/hyperlink" Target="http://books.google.com/" TargetMode="External"/><Relationship Id="rId13" Type="http://schemas.openxmlformats.org/officeDocument/2006/relationships/hyperlink" Target="http://frontiersin.org/" TargetMode="External"/><Relationship Id="rId18" Type="http://schemas.openxmlformats.org/officeDocument/2006/relationships/hyperlink" Target="http://ieeexplore.ieee.org/" TargetMode="External"/><Relationship Id="rId39" Type="http://schemas.openxmlformats.org/officeDocument/2006/relationships/hyperlink" Target="https://search.informit.com.au/fullText;dn=259781866895845;res=IELNZC" TargetMode="External"/><Relationship Id="rId109" Type="http://schemas.openxmlformats.org/officeDocument/2006/relationships/hyperlink" Target="https://journals.openedition.org/jtei/pdf/125" TargetMode="External"/><Relationship Id="rId34" Type="http://schemas.openxmlformats.org/officeDocument/2006/relationships/hyperlink" Target="https://www.inf.usi.ch/faculty/hormann/workshop/Abstracts.pdf" TargetMode="External"/><Relationship Id="rId50" Type="http://schemas.openxmlformats.org/officeDocument/2006/relationships/hyperlink" Target="https://www.tandfonline.com/doi/abs/10.1080/00207233.2020.1864190?casa_token=WDpufSJu5c8AAAAA:JFEzBVGAwLvHtmralsOV8lKr2lTFYXDE163ZIacJ_S-EdmoXsbh4zSMD1VE8rkc3CwpWcsITSwgPHg" TargetMode="External"/><Relationship Id="rId55" Type="http://schemas.openxmlformats.org/officeDocument/2006/relationships/hyperlink" Target="https://www.econstor.eu/handle/10419/105699" TargetMode="External"/><Relationship Id="rId76" Type="http://schemas.openxmlformats.org/officeDocument/2006/relationships/hyperlink" Target="http://ieeexplore.ieee.org/" TargetMode="External"/><Relationship Id="rId97" Type="http://schemas.openxmlformats.org/officeDocument/2006/relationships/hyperlink" Target="https://muse.jhu.edu/article/759096/summary?casa_token=NU6giCF89mkAAAAA:zXujrSq-Vang-rk1XHOdjQMEULJhNJsDqxcrgeIkg98S607C-UHDyYq1-gneA4M8IDzjemkdsmY" TargetMode="External"/><Relationship Id="rId104" Type="http://schemas.openxmlformats.org/officeDocument/2006/relationships/hyperlink" Target="http://usenix.org/" TargetMode="External"/><Relationship Id="rId7" Type="http://schemas.openxmlformats.org/officeDocument/2006/relationships/hyperlink" Target="http://biorxiv.org/" TargetMode="External"/><Relationship Id="rId71" Type="http://schemas.openxmlformats.org/officeDocument/2006/relationships/hyperlink" Target="http://avs.scitation.org/" TargetMode="External"/><Relationship Id="rId92" Type="http://schemas.openxmlformats.org/officeDocument/2006/relationships/hyperlink" Target="https://books.google.com/books?hl=en&amp;lr=&amp;id=Y3bjCgAAQBAJ&amp;oi=fnd&amp;pg=PA186&amp;dq=conferences+%22carbon+handprint%22%7C%22carbon+budget%22%7Chandprint%7Coffsets&amp;ots=aK-Zg1D4L-&amp;sig=-t-7sfuDJE8u9q90etRvj-v5-6Y" TargetMode="External"/><Relationship Id="rId2" Type="http://schemas.openxmlformats.org/officeDocument/2006/relationships/hyperlink" Target="https://dl.acm.org/doi/fullHtml/10.1145/3380445?casa_token=Y34ieHvgpZ8AAAAA:zkIymSDmppb7WEiel_c6ukrUvjDUdj8k6neq0WVvCfBLEp-trSRyT1i6gmRQjfR0wj2jL4C11bc9kA" TargetMode="External"/><Relationship Id="rId29" Type="http://schemas.openxmlformats.org/officeDocument/2006/relationships/hyperlink" Target="http://www.parncutt.org/dac.html" TargetMode="External"/><Relationship Id="rId24" Type="http://schemas.openxmlformats.org/officeDocument/2006/relationships/hyperlink" Target="http://thesustainabilitysociety.org.nz/" TargetMode="External"/><Relationship Id="rId40" Type="http://schemas.openxmlformats.org/officeDocument/2006/relationships/hyperlink" Target="http://search.informit.com.au/" TargetMode="External"/><Relationship Id="rId45" Type="http://schemas.openxmlformats.org/officeDocument/2006/relationships/hyperlink" Target="https://www.researchgate.net/profile/Rose_Mankaa2/publication/327572886_Walk-the-talk_Sustainable_events_management_as_common_practice_for_sustainability_conferences/links/5cb6d5304585156cd79db6dc/Walk-the-talk-Sustainable-events-management-as-common-practice-for-sustainability-conferences.pdf" TargetMode="External"/><Relationship Id="rId66" Type="http://schemas.openxmlformats.org/officeDocument/2006/relationships/hyperlink" Target="https://www.inogov.eu/wp-content/uploads/2017/09/INOGOV-Policy-Brief-No-3-Sept-2017.pdf" TargetMode="External"/><Relationship Id="rId87" Type="http://schemas.openxmlformats.org/officeDocument/2006/relationships/hyperlink" Target="http://fe.uc.pt/" TargetMode="External"/><Relationship Id="rId61" Type="http://schemas.openxmlformats.org/officeDocument/2006/relationships/hyperlink" Target="http://www.cesifo-group.de/de/dms/ifodoc/docs/Akad_Conf/CFP_CONF/CFP_CONF_2012/Conf-ece12-Hoel/Papers/ece12_Ponssard__19068482_en.pdf" TargetMode="External"/><Relationship Id="rId82" Type="http://schemas.openxmlformats.org/officeDocument/2006/relationships/hyperlink" Target="http://books.google.com/" TargetMode="External"/><Relationship Id="rId19" Type="http://schemas.openxmlformats.org/officeDocument/2006/relationships/hyperlink" Target="https://ieeexplore.ieee.org/abstract/document/486705/?casa_token=dDs2IYIgahwAAAAA:TFdJsUeIyjjHZ4XG5HeSPtWyeIycuX7zp4YrOLiTqDwW0QD2S5nzhjCrX9vXFCKX5lv6rh7MUYI" TargetMode="External"/><Relationship Id="rId14" Type="http://schemas.openxmlformats.org/officeDocument/2006/relationships/hyperlink" Target="https://www.frontiersin.org/articles/10.3389/fmars.2021.638025/full" TargetMode="External"/><Relationship Id="rId30" Type="http://schemas.openxmlformats.org/officeDocument/2006/relationships/hyperlink" Target="https://www.tandfonline.com/doi/pdf/10.1080/02723638.2016.1175712" TargetMode="External"/><Relationship Id="rId35" Type="http://schemas.openxmlformats.org/officeDocument/2006/relationships/hyperlink" Target="https://www.utpjournals.press/doi/abs/10.3138/ijfab.6.1.1" TargetMode="External"/><Relationship Id="rId56" Type="http://schemas.openxmlformats.org/officeDocument/2006/relationships/hyperlink" Target="http://dalspace.library.dal.ca/" TargetMode="External"/><Relationship Id="rId77" Type="http://schemas.openxmlformats.org/officeDocument/2006/relationships/hyperlink" Target="https://ieeexplore.ieee.org/abstract/document/793798/?casa_token=7rTRulI5Z48AAAAA:7gW-o5Wp0i9Kv7UT0lnnuzoCqWW13K03iFSJeQJ2_AI5-dYmkNELeZ1Gt1dFwOE2A6DWYI5fejo" TargetMode="External"/><Relationship Id="rId100" Type="http://schemas.openxmlformats.org/officeDocument/2006/relationships/hyperlink" Target="http://researchgate.net/" TargetMode="External"/><Relationship Id="rId105" Type="http://schemas.openxmlformats.org/officeDocument/2006/relationships/hyperlink" Target="https://www.usenix.org/system/files/login/issues/login_nov00.pdf" TargetMode="External"/><Relationship Id="rId8" Type="http://schemas.openxmlformats.org/officeDocument/2006/relationships/hyperlink" Target="https://www.biorxiv.org/content/10.1101/2020.04.02.022079v1.abstract" TargetMode="External"/><Relationship Id="rId51" Type="http://schemas.openxmlformats.org/officeDocument/2006/relationships/hyperlink" Target="http://degruyter.com/" TargetMode="External"/><Relationship Id="rId72" Type="http://schemas.openxmlformats.org/officeDocument/2006/relationships/hyperlink" Target="https://avs.scitation.org/doi/abs/10.1116/1.586938" TargetMode="External"/><Relationship Id="rId93" Type="http://schemas.openxmlformats.org/officeDocument/2006/relationships/hyperlink" Target="http://books.google.com/" TargetMode="External"/><Relationship Id="rId98" Type="http://schemas.openxmlformats.org/officeDocument/2006/relationships/hyperlink" Target="http://books.google.com/" TargetMode="External"/><Relationship Id="rId3" Type="http://schemas.openxmlformats.org/officeDocument/2006/relationships/hyperlink" Target="http://books.google.com/" TargetMode="External"/><Relationship Id="rId25" Type="http://schemas.openxmlformats.org/officeDocument/2006/relationships/hyperlink" Target="http://www.thesustainabilitysociety.org.nz/conference/2008/papers/Gibson-Boyle.pdf" TargetMode="External"/><Relationship Id="rId46" Type="http://schemas.openxmlformats.org/officeDocument/2006/relationships/hyperlink" Target="http://ncbi.nlm.nih.gov/" TargetMode="External"/><Relationship Id="rId67" Type="http://schemas.openxmlformats.org/officeDocument/2006/relationships/hyperlink" Target="http://researchsquare.com/" TargetMode="External"/><Relationship Id="rId20" Type="http://schemas.openxmlformats.org/officeDocument/2006/relationships/hyperlink" Target="http://researchgate.net/" TargetMode="External"/><Relationship Id="rId41" Type="http://schemas.openxmlformats.org/officeDocument/2006/relationships/hyperlink" Target="https://search.informit.com.au/fullText;dn=189816634222159;res=IELNZC" TargetMode="External"/><Relationship Id="rId62" Type="http://schemas.openxmlformats.org/officeDocument/2006/relationships/hyperlink" Target="http://pdfs.semanticscholar.org/" TargetMode="External"/><Relationship Id="rId83" Type="http://schemas.openxmlformats.org/officeDocument/2006/relationships/hyperlink" Target="https://books.google.com/books?hl=en&amp;lr=&amp;id=DYMTAAAAYAAJ&amp;oi=fnd&amp;pg=PA13&amp;dq=conferences+%22carbon+handprint%22%7C%22carbon+budget%22%7Chandprint%7Coffsets&amp;ots=ijPzlH-yXC&amp;sig=9e4-Q9tknXRpsrzXAiM0kiGjHGc" TargetMode="External"/><Relationship Id="rId88" Type="http://schemas.openxmlformats.org/officeDocument/2006/relationships/hyperlink" Target="http://www4.fe.uc.pt/ciclo_int/doc_08_09/02_holly_book_con.pdf"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econstor.eu/handle/10419/105699" TargetMode="External"/><Relationship Id="rId21" Type="http://schemas.openxmlformats.org/officeDocument/2006/relationships/hyperlink" Target="https://www.researchsquare.com/article/rs-106316/latest.pdf" TargetMode="External"/><Relationship Id="rId42" Type="http://schemas.openxmlformats.org/officeDocument/2006/relationships/hyperlink" Target="http://search.informit.com.au/" TargetMode="External"/><Relationship Id="rId47" Type="http://schemas.openxmlformats.org/officeDocument/2006/relationships/hyperlink" Target="https://search.informit.com.au/fullText;dn=189816634222159;res=IELNZC" TargetMode="External"/><Relationship Id="rId63" Type="http://schemas.openxmlformats.org/officeDocument/2006/relationships/hyperlink" Target="http://cfp.ca/" TargetMode="External"/><Relationship Id="rId68" Type="http://schemas.openxmlformats.org/officeDocument/2006/relationships/hyperlink" Target="http://biorxiv.org/" TargetMode="External"/><Relationship Id="rId84" Type="http://schemas.openxmlformats.org/officeDocument/2006/relationships/hyperlink" Target="http://search.proquest.com/" TargetMode="External"/><Relationship Id="rId89" Type="http://schemas.openxmlformats.org/officeDocument/2006/relationships/hyperlink" Target="http://www.thesustainabilitysociety.org.nz/conference/2008/papers/Gibson-Boyle.pdf" TargetMode="External"/><Relationship Id="rId112" Type="http://schemas.openxmlformats.org/officeDocument/2006/relationships/hyperlink" Target="https://journals.sagepub.com/doi/abs/10.1177/00333549111260S109" TargetMode="External"/><Relationship Id="rId16" Type="http://schemas.openxmlformats.org/officeDocument/2006/relationships/hyperlink" Target="http://cesifo-group.de/" TargetMode="External"/><Relationship Id="rId107" Type="http://schemas.openxmlformats.org/officeDocument/2006/relationships/hyperlink" Target="https://www.inogov.eu/wp-content/uploads/2017/09/INOGOV-Policy-Brief-No-3-Sept-2017.pdf" TargetMode="External"/><Relationship Id="rId11" Type="http://schemas.openxmlformats.org/officeDocument/2006/relationships/hyperlink" Target="https://www.tandfonline.com/doi/abs/10.1080/00207233.2020.1864190?casa_token=WDpufSJu5c8AAAAA:JFEzBVGAwLvHtmralsOV8lKr2lTFYXDE163ZIacJ_S-EdmoXsbh4zSMD1VE8rkc3CwpWcsITSwgPHg" TargetMode="External"/><Relationship Id="rId32" Type="http://schemas.openxmlformats.org/officeDocument/2006/relationships/hyperlink" Target="https://link.springer.com/article/10.1007/s00330-020-06988-2" TargetMode="External"/><Relationship Id="rId37" Type="http://schemas.openxmlformats.org/officeDocument/2006/relationships/hyperlink" Target="https://www.thelancet.com/journals/lanplh/article/PIIS2542-5196(20)30003-6/fulltext" TargetMode="External"/><Relationship Id="rId53" Type="http://schemas.openxmlformats.org/officeDocument/2006/relationships/hyperlink" Target="https://www.researchgate.net/profile/Stephen_Allen6/publication/345732924_Could_we_organise_international_conferences_and_meetings_that_are_environmentally_sustainable/links/5fac0a75a6fdcc331b94cc7d/Could-we-organise-international-conferences-and-meetings-that-are-environmentally-sustainable.pdf" TargetMode="External"/><Relationship Id="rId58" Type="http://schemas.openxmlformats.org/officeDocument/2006/relationships/hyperlink" Target="https://pubs.asahq.org/monitor/article/85/1/22/114721" TargetMode="External"/><Relationship Id="rId74" Type="http://schemas.openxmlformats.org/officeDocument/2006/relationships/hyperlink" Target="http://docs.lib.purdue.edu/" TargetMode="External"/><Relationship Id="rId79" Type="http://schemas.openxmlformats.org/officeDocument/2006/relationships/hyperlink" Target="https://www.inf.usi.ch/faculty/hormann/workshop/Abstracts.pdf" TargetMode="External"/><Relationship Id="rId102" Type="http://schemas.openxmlformats.org/officeDocument/2006/relationships/hyperlink" Target="http://rug.nl/" TargetMode="External"/><Relationship Id="rId123" Type="http://schemas.openxmlformats.org/officeDocument/2006/relationships/hyperlink" Target="https://www.researchgate.net/profile/Rose_Mankaa2/publication/327572886_Walk-the-talk_Sustainable_events_management_as_common_practice_for_sustainability_conferences/links/5cb6d5304585156cd79db6dc/Walk-the-talk-Sustainable-events-management-as-common-practice-for-sustainability-conferences.pdf" TargetMode="External"/><Relationship Id="rId128" Type="http://schemas.openxmlformats.org/officeDocument/2006/relationships/hyperlink" Target="https://www.osti.gov/etdeweb/biblio/20276480" TargetMode="External"/><Relationship Id="rId5" Type="http://schemas.openxmlformats.org/officeDocument/2006/relationships/hyperlink" Target="https://www.liebertpub.com/doi/pdfplus/10.1016/S1875-6867(11)60052-3" TargetMode="External"/><Relationship Id="rId90" Type="http://schemas.openxmlformats.org/officeDocument/2006/relationships/hyperlink" Target="http://thesustainabilitysociety.org.nz/" TargetMode="External"/><Relationship Id="rId95" Type="http://schemas.openxmlformats.org/officeDocument/2006/relationships/hyperlink" Target="http://degruyter.com/" TargetMode="External"/><Relationship Id="rId22" Type="http://schemas.openxmlformats.org/officeDocument/2006/relationships/hyperlink" Target="http://researchsquare.com/" TargetMode="External"/><Relationship Id="rId27" Type="http://schemas.openxmlformats.org/officeDocument/2006/relationships/hyperlink" Target="https://hcommons.org/deposits/item/mla:995/" TargetMode="External"/><Relationship Id="rId43" Type="http://schemas.openxmlformats.org/officeDocument/2006/relationships/hyperlink" Target="https://search.informit.com.au/fullText;dn=259781866895845;res=IELNZC" TargetMode="External"/><Relationship Id="rId48" Type="http://schemas.openxmlformats.org/officeDocument/2006/relationships/hyperlink" Target="http://dl.acm.org/" TargetMode="External"/><Relationship Id="rId64" Type="http://schemas.openxmlformats.org/officeDocument/2006/relationships/hyperlink" Target="https://www.cfp.ca/content/66/1/9.2.short" TargetMode="External"/><Relationship Id="rId69" Type="http://schemas.openxmlformats.org/officeDocument/2006/relationships/hyperlink" Target="https://www.biorxiv.org/content/10.1101/2020.04.02.022079v1.abstract" TargetMode="External"/><Relationship Id="rId113" Type="http://schemas.openxmlformats.org/officeDocument/2006/relationships/hyperlink" Target="http://periodicos.unb.br/" TargetMode="External"/><Relationship Id="rId118" Type="http://schemas.openxmlformats.org/officeDocument/2006/relationships/hyperlink" Target="https://www.jstor.org/stable/26216755" TargetMode="External"/><Relationship Id="rId80" Type="http://schemas.openxmlformats.org/officeDocument/2006/relationships/hyperlink" Target="http://wseas.us/" TargetMode="External"/><Relationship Id="rId85" Type="http://schemas.openxmlformats.org/officeDocument/2006/relationships/hyperlink" Target="https://search.proquest.com/openview/1d27e6e133ed0e752c154882ee7c532c/1.pdf?pq-origsite=gscholar&amp;cbl=33544" TargetMode="External"/><Relationship Id="rId12" Type="http://schemas.openxmlformats.org/officeDocument/2006/relationships/hyperlink" Target="https://ecpr.eu/Filestore/paperproposal/daa72e5e-47be-4c2f-ae97-e8ee76cb7829.pdf" TargetMode="External"/><Relationship Id="rId17" Type="http://schemas.openxmlformats.org/officeDocument/2006/relationships/hyperlink" Target="http://www.cesifo-group.de/de/dms/ifodoc/docs/Akad_Conf/CFP_CONF/CFP_CONF_2012/Conf-ece12-Hoel/Papers/ece12_Ponssard__19068482_en.pdf" TargetMode="External"/><Relationship Id="rId33" Type="http://schemas.openxmlformats.org/officeDocument/2006/relationships/hyperlink" Target="https://link.springer.com/article/10.1007/s00330-020-06988-2" TargetMode="External"/><Relationship Id="rId38" Type="http://schemas.openxmlformats.org/officeDocument/2006/relationships/hyperlink" Target="http://dl.acm.org/" TargetMode="External"/><Relationship Id="rId59" Type="http://schemas.openxmlformats.org/officeDocument/2006/relationships/hyperlink" Target="http://ideas.repec.org/" TargetMode="External"/><Relationship Id="rId103" Type="http://schemas.openxmlformats.org/officeDocument/2006/relationships/hyperlink" Target="https://www.rug.nl/research/portal/files/145732423/Reducing_the_Carbon_Footprint_of_Academic_Conferences_The_Example_of_the_American_Society_of_Tropical_Medicine_and_Hygiene.pdf" TargetMode="External"/><Relationship Id="rId108" Type="http://schemas.openxmlformats.org/officeDocument/2006/relationships/hyperlink" Target="https://www.ajtmh.org/content/journals/10.4269/ajtmh.20-1013" TargetMode="External"/><Relationship Id="rId124" Type="http://schemas.openxmlformats.org/officeDocument/2006/relationships/hyperlink" Target="https://idp.springer.com/authorize/casa?redirect_uri=https://link.springer.com/article/10.1057/s41304-019-00220-6&amp;casa_token=U15Z-HwfEHwAAAAA:OBzupzwxQajY6w3BUfBeLzeGPT_ipEtZhjN5Ftl9HxyRBSqWwsX_dFrS5ZVaHhj58-aeCn4CSUyRs5HDFA" TargetMode="External"/><Relationship Id="rId129" Type="http://schemas.openxmlformats.org/officeDocument/2006/relationships/hyperlink" Target="http://ncbi.nlm.nih.gov/" TargetMode="External"/><Relationship Id="rId54" Type="http://schemas.openxmlformats.org/officeDocument/2006/relationships/hyperlink" Target="https://citeseerx.ist.psu.edu/viewdoc/download?doi=10.1.1.1077.8254&amp;rep=rep1&amp;type=pdf" TargetMode="External"/><Relationship Id="rId70" Type="http://schemas.openxmlformats.org/officeDocument/2006/relationships/hyperlink" Target="http://ieeexplore.ieee.org/" TargetMode="External"/><Relationship Id="rId75" Type="http://schemas.openxmlformats.org/officeDocument/2006/relationships/hyperlink" Target="https://docs.lib.purdue.edu/cgi/viewcontent.cgi?article=5689&amp;context=atg" TargetMode="External"/><Relationship Id="rId91" Type="http://schemas.openxmlformats.org/officeDocument/2006/relationships/hyperlink" Target="http://www.thesustainabilitysociety.org.nz/conference/2008/papers/Gibson-Boyle.pdf" TargetMode="External"/><Relationship Id="rId96" Type="http://schemas.openxmlformats.org/officeDocument/2006/relationships/hyperlink" Target="https://www.degruyter.com/view/journals/peps/4/1/article-p89.xml" TargetMode="External"/><Relationship Id="rId1" Type="http://schemas.openxmlformats.org/officeDocument/2006/relationships/hyperlink" Target="http://eurobioref.org/" TargetMode="External"/><Relationship Id="rId6" Type="http://schemas.openxmlformats.org/officeDocument/2006/relationships/hyperlink" Target="http://liebertpub.com/" TargetMode="External"/><Relationship Id="rId23" Type="http://schemas.openxmlformats.org/officeDocument/2006/relationships/hyperlink" Target="https://www.researchsquare.com/article/rs-106316/latest.pdf" TargetMode="External"/><Relationship Id="rId28" Type="http://schemas.openxmlformats.org/officeDocument/2006/relationships/hyperlink" Target="http://thesustainabilitysociety.org.nz/" TargetMode="External"/><Relationship Id="rId49" Type="http://schemas.openxmlformats.org/officeDocument/2006/relationships/hyperlink" Target="https://dl.acm.org/doi/fullHtml/10.1145/3380445?casa_token=9nxLDOCyrlIAAAAA:NH43DyaTzQ6yVVnrRZwyr1aJlpO2brD2Oe4UzkLAzV_MMKqJz-kH4D19oB2AoccZ0R3-KQFHcTWJtA" TargetMode="External"/><Relationship Id="rId114" Type="http://schemas.openxmlformats.org/officeDocument/2006/relationships/hyperlink" Target="https://periodicos.unb.br/index.php/interethnica/article/view/12360/0" TargetMode="External"/><Relationship Id="rId119" Type="http://schemas.openxmlformats.org/officeDocument/2006/relationships/hyperlink" Target="https://www.jstor.org/stable/26216755" TargetMode="External"/><Relationship Id="rId44" Type="http://schemas.openxmlformats.org/officeDocument/2006/relationships/hyperlink" Target="http://search.informit.com.au/" TargetMode="External"/><Relationship Id="rId60" Type="http://schemas.openxmlformats.org/officeDocument/2006/relationships/hyperlink" Target="https://ideas.repec.org/a/eee/jotrge/v24y2012icp462-466.html" TargetMode="External"/><Relationship Id="rId65" Type="http://schemas.openxmlformats.org/officeDocument/2006/relationships/hyperlink" Target="https://www.sciencedirect.com/science/article/pii/S0736585311000773?casa_token=jDvCin0Hg34AAAAA:oJ3_uvhmdGUsXEWkz7zHlpkITBw9D0c9iKIFfV0e2wBCZiXTdnxAOIVSZr_8TvXbKwJDnjEFaR8" TargetMode="External"/><Relationship Id="rId81" Type="http://schemas.openxmlformats.org/officeDocument/2006/relationships/hyperlink" Target="http://www.wseas.us/e-library/conferences/skiathos2002/program2002.doc" TargetMode="External"/><Relationship Id="rId86" Type="http://schemas.openxmlformats.org/officeDocument/2006/relationships/hyperlink" Target="http://ceeol.com/" TargetMode="External"/><Relationship Id="rId130" Type="http://schemas.openxmlformats.org/officeDocument/2006/relationships/hyperlink" Target="https://www.ncbi.nlm.nih.gov/pmc/articles/PMC4974028/" TargetMode="External"/><Relationship Id="rId13" Type="http://schemas.openxmlformats.org/officeDocument/2006/relationships/hyperlink" Target="https://www.tandfonline.com/doi/pdf/10.1080/02723638.2016.1175712" TargetMode="External"/><Relationship Id="rId18" Type="http://schemas.openxmlformats.org/officeDocument/2006/relationships/hyperlink" Target="http://frontiersin.org/" TargetMode="External"/><Relationship Id="rId39" Type="http://schemas.openxmlformats.org/officeDocument/2006/relationships/hyperlink" Target="https://dl.acm.org/doi/fullHtml/10.1145/3380448?casa_token=JcglNuPutP8AAAAA:gLKKC73kK_pCNcTyg4XPl2ncx00mv99q3B58moT-EzOzAJttNFMqYzhK4dcvoqGtcVEyyB-0ffUkSA" TargetMode="External"/><Relationship Id="rId109" Type="http://schemas.openxmlformats.org/officeDocument/2006/relationships/hyperlink" Target="http://bmj.com/" TargetMode="External"/><Relationship Id="rId34" Type="http://schemas.openxmlformats.org/officeDocument/2006/relationships/hyperlink" Target="http://thelancet.com/" TargetMode="External"/><Relationship Id="rId50" Type="http://schemas.openxmlformats.org/officeDocument/2006/relationships/hyperlink" Target="http://dl.acm.org/" TargetMode="External"/><Relationship Id="rId55" Type="http://schemas.openxmlformats.org/officeDocument/2006/relationships/hyperlink" Target="http://pubs.asahq.org/" TargetMode="External"/><Relationship Id="rId76" Type="http://schemas.openxmlformats.org/officeDocument/2006/relationships/hyperlink" Target="http://pdfs.semanticscholar.org/" TargetMode="External"/><Relationship Id="rId97" Type="http://schemas.openxmlformats.org/officeDocument/2006/relationships/hyperlink" Target="http://en.cnki.com.cn/" TargetMode="External"/><Relationship Id="rId104" Type="http://schemas.openxmlformats.org/officeDocument/2006/relationships/hyperlink" Target="http://cambridge.org/" TargetMode="External"/><Relationship Id="rId120" Type="http://schemas.openxmlformats.org/officeDocument/2006/relationships/hyperlink" Target="http://nature.com/" TargetMode="External"/><Relationship Id="rId125" Type="http://schemas.openxmlformats.org/officeDocument/2006/relationships/hyperlink" Target="http://cambridge.org/" TargetMode="External"/><Relationship Id="rId7" Type="http://schemas.openxmlformats.org/officeDocument/2006/relationships/hyperlink" Target="https://www.liebertpub.com/doi/pdfplus/10.1016/S1875-6867(11)60052-3" TargetMode="External"/><Relationship Id="rId71" Type="http://schemas.openxmlformats.org/officeDocument/2006/relationships/hyperlink" Target="https://ieeexplore.ieee.org/abstract/document/7007068/?casa_token=vK_NOLOfpdgAAAAA:PzXftcqT-aI54YRh7GfvvIpDQcFEHNDYX3fIm7py5fzNhpzjyrPitpu9BHYeFcBQvLoBJ4WNCdE" TargetMode="External"/><Relationship Id="rId92" Type="http://schemas.openxmlformats.org/officeDocument/2006/relationships/hyperlink" Target="https://www.utpjournals.press/doi/abs/10.3138/ijfab.6.1.1" TargetMode="External"/><Relationship Id="rId2" Type="http://schemas.openxmlformats.org/officeDocument/2006/relationships/hyperlink" Target="http://www.eurobioref.org/Summer_School/poster%20&amp;%20lecture/L10.pdf" TargetMode="External"/><Relationship Id="rId29" Type="http://schemas.openxmlformats.org/officeDocument/2006/relationships/hyperlink" Target="https://www.thesustainabilitysociety.org.nz/conference/2008/papers/Hope-Gibson.pdf" TargetMode="External"/><Relationship Id="rId24" Type="http://schemas.openxmlformats.org/officeDocument/2006/relationships/hyperlink" Target="http://books.google.com/" TargetMode="External"/><Relationship Id="rId40" Type="http://schemas.openxmlformats.org/officeDocument/2006/relationships/hyperlink" Target="http://books.google.com/" TargetMode="External"/><Relationship Id="rId45" Type="http://schemas.openxmlformats.org/officeDocument/2006/relationships/hyperlink" Target="https://search.informit.com.au/fullText;dn=189798001250901;res=IELNZC" TargetMode="External"/><Relationship Id="rId66" Type="http://schemas.openxmlformats.org/officeDocument/2006/relationships/hyperlink" Target="http://ieeexplore.ieee.org/" TargetMode="External"/><Relationship Id="rId87" Type="http://schemas.openxmlformats.org/officeDocument/2006/relationships/hyperlink" Target="https://www.ceeol.com/content-files/document-930103.pdf" TargetMode="External"/><Relationship Id="rId110" Type="http://schemas.openxmlformats.org/officeDocument/2006/relationships/hyperlink" Target="https://www.bmj.com/content/334/7589/324.short?casa_token=TL-R8bzXgGQAAAAA:4ePCWoVbwKbLlH955jvxzw8koBIZM1wEYvigkyIx184Z5sdq3W8GTc3SzC6XQEr02FPUcxW6ywu9" TargetMode="External"/><Relationship Id="rId115" Type="http://schemas.openxmlformats.org/officeDocument/2006/relationships/hyperlink" Target="https://onlinelibrary.wiley.com/doi/abs/10.1111/1746-692X.12106?casa_token=3gmvL5XV9YIAAAAA:1iE-l6DVnthCn6PwxGN4bdDfRhGyGFLLod2Mc4SY--RBhjhza74P5WBrc1BQaqFg5AieSO84pZJVZvc1" TargetMode="External"/><Relationship Id="rId61" Type="http://schemas.openxmlformats.org/officeDocument/2006/relationships/hyperlink" Target="http://parncutt.org/" TargetMode="External"/><Relationship Id="rId82" Type="http://schemas.openxmlformats.org/officeDocument/2006/relationships/hyperlink" Target="http://online.ucpress.edu/" TargetMode="External"/><Relationship Id="rId19" Type="http://schemas.openxmlformats.org/officeDocument/2006/relationships/hyperlink" Target="https://www.frontiersin.org/articles/10.3389/fmars.2021.638025/full" TargetMode="External"/><Relationship Id="rId14" Type="http://schemas.openxmlformats.org/officeDocument/2006/relationships/hyperlink" Target="http://dalspace.library.dal.ca/" TargetMode="External"/><Relationship Id="rId30" Type="http://schemas.openxmlformats.org/officeDocument/2006/relationships/hyperlink" Target="http://thesustainabilitysociety.org.nz/" TargetMode="External"/><Relationship Id="rId35" Type="http://schemas.openxmlformats.org/officeDocument/2006/relationships/hyperlink" Target="https://www.thelancet.com/journals/lanplh/article/PIIS2542-5196(20)30003-6/fulltext" TargetMode="External"/><Relationship Id="rId56" Type="http://schemas.openxmlformats.org/officeDocument/2006/relationships/hyperlink" Target="https://pubs.asahq.org/monitor/article/85/1/22/114721" TargetMode="External"/><Relationship Id="rId77" Type="http://schemas.openxmlformats.org/officeDocument/2006/relationships/hyperlink" Target="https://pdfs.semanticscholar.org/ad1c/44323faf4ff56890081f44806d7dd080bf23.pdf" TargetMode="External"/><Relationship Id="rId100" Type="http://schemas.openxmlformats.org/officeDocument/2006/relationships/hyperlink" Target="https://philpapers.org/rec/FOIRAT" TargetMode="External"/><Relationship Id="rId105" Type="http://schemas.openxmlformats.org/officeDocument/2006/relationships/hyperlink" Target="https://www.cambridge.org/core/journals/ps-political-science-and-politics/article/reducing-the-carbon-footprint-of-academic-conferences-by-online-participation-the-case-of-the-2020-virtual-european-consortium-for-political-research-general-conference/52BB934E514840AE704C278EC106ACE6" TargetMode="External"/><Relationship Id="rId126" Type="http://schemas.openxmlformats.org/officeDocument/2006/relationships/hyperlink" Target="https://www.cambridge.org/core/journals/cardiology-in-the-young/article/webinars-reduce-the-environmental-footprint-of-pediatric-cardiology-conferences/718DB6B699320E5F8DD24EB06785A84E" TargetMode="External"/><Relationship Id="rId8" Type="http://schemas.openxmlformats.org/officeDocument/2006/relationships/hyperlink" Target="http://academic.oup.com/" TargetMode="External"/><Relationship Id="rId51" Type="http://schemas.openxmlformats.org/officeDocument/2006/relationships/hyperlink" Target="https://dl.acm.org/doi/fullHtml/10.1145/3380445?casa_token=Y34ieHvgpZ8AAAAA:zkIymSDmppb7WEiel_c6ukrUvjDUdj8k6neq0WVvCfBLEp-trSRyT1i6gmRQjfR0wj2jL4C11bc9kA" TargetMode="External"/><Relationship Id="rId72" Type="http://schemas.openxmlformats.org/officeDocument/2006/relationships/hyperlink" Target="http://ieeexplore.ieee.org/" TargetMode="External"/><Relationship Id="rId93" Type="http://schemas.openxmlformats.org/officeDocument/2006/relationships/hyperlink" Target="http://learntechlib.org/" TargetMode="External"/><Relationship Id="rId98" Type="http://schemas.openxmlformats.org/officeDocument/2006/relationships/hyperlink" Target="https://en.cnki.com.cn/Article_en/CJFDTotal-DNGN201002008.htm" TargetMode="External"/><Relationship Id="rId121" Type="http://schemas.openxmlformats.org/officeDocument/2006/relationships/hyperlink" Target="https://www.nature.com/articles/424251a" TargetMode="External"/><Relationship Id="rId3" Type="http://schemas.openxmlformats.org/officeDocument/2006/relationships/hyperlink" Target="https://www.sciencedirect.com/science/article/pii/S0022346820304929?casa_token=4VqgV6jBMNUAAAAA:hfmeVPW4l6PXxdEuHuCJkh10WeJ8O-pnh2P5uT5K7BZr2PVsEb0HBeWgPkttynN18EIVdEGrZxM" TargetMode="External"/><Relationship Id="rId25" Type="http://schemas.openxmlformats.org/officeDocument/2006/relationships/hyperlink" Target="https://books.google.com/books?hl=en&amp;lr=&amp;id=PYl6UqbJx1wC&amp;oi=fnd&amp;pg=PR9&amp;dq=conferences+%22carbon+handprint%22%7C%22carbon+budget%22%7Chandprint%7Coffsets&amp;ots=diFGuXsiOM&amp;sig=QkZArlAEFEZ-y9H1GdhOf0csvKU" TargetMode="External"/><Relationship Id="rId46" Type="http://schemas.openxmlformats.org/officeDocument/2006/relationships/hyperlink" Target="http://search.informit.com.au/" TargetMode="External"/><Relationship Id="rId67" Type="http://schemas.openxmlformats.org/officeDocument/2006/relationships/hyperlink" Target="https://ieeexplore.ieee.org/abstract/document/9090621/" TargetMode="External"/><Relationship Id="rId116" Type="http://schemas.openxmlformats.org/officeDocument/2006/relationships/hyperlink" Target="https://www.tandfonline.com/doi/abs/10.1080/09669582.2020.1806858?casa_token=icB2SxndTXEAAAAA:Bu9P9yBWyeNtCg_1RSn9CHAnES5ftYYpMhNsXin57cdyEm5PFoncgYp_eaigAgYSI-o8LHFGxq_AIg" TargetMode="External"/><Relationship Id="rId20" Type="http://schemas.openxmlformats.org/officeDocument/2006/relationships/hyperlink" Target="http://researchsquare.com/" TargetMode="External"/><Relationship Id="rId41" Type="http://schemas.openxmlformats.org/officeDocument/2006/relationships/hyperlink" Target="https://books.google.com/books?hl=en&amp;lr=&amp;id=dJtWAgAAQBAJ&amp;oi=fnd&amp;pg=PP1&amp;dq=conferences+%22carbon+handprint%22%7C%22carbon+budget%22%7Chandprint%7Coffsets&amp;ots=0bzQkLG2S9&amp;sig=Dp4Zh_Dgyu9I4GWpHff0KIJ7USQ" TargetMode="External"/><Relationship Id="rId62" Type="http://schemas.openxmlformats.org/officeDocument/2006/relationships/hyperlink" Target="http://www.parncutt.org/dac.html" TargetMode="External"/><Relationship Id="rId83" Type="http://schemas.openxmlformats.org/officeDocument/2006/relationships/hyperlink" Target="https://online.ucpress.edu/elementa/article/doi/10.1525/elementa.393/112527" TargetMode="External"/><Relationship Id="rId88" Type="http://schemas.openxmlformats.org/officeDocument/2006/relationships/hyperlink" Target="http://thesustainabilitysociety.org.nz/" TargetMode="External"/><Relationship Id="rId111" Type="http://schemas.openxmlformats.org/officeDocument/2006/relationships/hyperlink" Target="http://journals.sagepub.com/" TargetMode="External"/><Relationship Id="rId15" Type="http://schemas.openxmlformats.org/officeDocument/2006/relationships/hyperlink" Target="https://dalspace.library.dal.ca/handle/10222/76643" TargetMode="External"/><Relationship Id="rId36" Type="http://schemas.openxmlformats.org/officeDocument/2006/relationships/hyperlink" Target="http://thelancet.com/" TargetMode="External"/><Relationship Id="rId57" Type="http://schemas.openxmlformats.org/officeDocument/2006/relationships/hyperlink" Target="http://pubs.asahq.org/" TargetMode="External"/><Relationship Id="rId106" Type="http://schemas.openxmlformats.org/officeDocument/2006/relationships/hyperlink" Target="https://www.inogov.eu/wp-content/uploads/2017/09/INOGOV-Policy-Brief-No-3-Sept-2017.pdf" TargetMode="External"/><Relationship Id="rId127" Type="http://schemas.openxmlformats.org/officeDocument/2006/relationships/hyperlink" Target="http://osti.gov/" TargetMode="External"/><Relationship Id="rId10" Type="http://schemas.openxmlformats.org/officeDocument/2006/relationships/hyperlink" Target="https://www.tandfonline.com/doi/abs/10.1080/00207233.2020.1864190?casa_token=1LgI4gCa7kIAAAAA:EZt_p18yIHRTc8Gde6uCgh8Fh_Tc2avYuG2ki9wz-4Xd0zz-ewBvZ0VCN082ITnMSuiuYbbS8tu-4w" TargetMode="External"/><Relationship Id="rId31" Type="http://schemas.openxmlformats.org/officeDocument/2006/relationships/hyperlink" Target="https://www.thesustainabilitysociety.org.nz/conference/2008/papers/Hope-Gibson.pdf" TargetMode="External"/><Relationship Id="rId52" Type="http://schemas.openxmlformats.org/officeDocument/2006/relationships/hyperlink" Target="http://researchgate.net/" TargetMode="External"/><Relationship Id="rId73" Type="http://schemas.openxmlformats.org/officeDocument/2006/relationships/hyperlink" Target="https://ieeexplore.ieee.org/abstract/document/486705/?casa_token=dDs2IYIgahwAAAAA:TFdJsUeIyjjHZ4XG5HeSPtWyeIycuX7zp4YrOLiTqDwW0QD2S5nzhjCrX9vXFCKX5lv6rh7MUYI" TargetMode="External"/><Relationship Id="rId78" Type="http://schemas.openxmlformats.org/officeDocument/2006/relationships/hyperlink" Target="http://inf.usi.ch/" TargetMode="External"/><Relationship Id="rId94" Type="http://schemas.openxmlformats.org/officeDocument/2006/relationships/hyperlink" Target="https://www.learntechlib.org/p/42984/" TargetMode="External"/><Relationship Id="rId99" Type="http://schemas.openxmlformats.org/officeDocument/2006/relationships/hyperlink" Target="http://philpapers.org/" TargetMode="External"/><Relationship Id="rId101" Type="http://schemas.openxmlformats.org/officeDocument/2006/relationships/hyperlink" Target="https://link.springer.com/article/10.1007/s40656-016-0126-x" TargetMode="External"/><Relationship Id="rId122" Type="http://schemas.openxmlformats.org/officeDocument/2006/relationships/hyperlink" Target="http://researchgate.net/" TargetMode="External"/><Relationship Id="rId4" Type="http://schemas.openxmlformats.org/officeDocument/2006/relationships/hyperlink" Target="http://liebertpub.com/" TargetMode="External"/><Relationship Id="rId9" Type="http://schemas.openxmlformats.org/officeDocument/2006/relationships/hyperlink" Target="https://academic.oup.com/eurpub/article-abstract/26/suppl_1/ckw170/2448885" TargetMode="External"/><Relationship Id="rId26" Type="http://schemas.openxmlformats.org/officeDocument/2006/relationships/hyperlink" Target="http://hcommons.org/"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alspace.library.dal.ca/handle/10222/76643" TargetMode="External"/><Relationship Id="rId21" Type="http://schemas.openxmlformats.org/officeDocument/2006/relationships/hyperlink" Target="https://www.tandfonline.com/doi/abs/10.1080/00207233.2020.1864190?casa_token=1LgI4gCa7kIAAAAA:EZt_p18yIHRTc8Gde6uCgh8Fh_Tc2avYuG2ki9wz-4Xd0zz-ewBvZ0VCN082ITnMSuiuYbbS8tu-4w" TargetMode="External"/><Relationship Id="rId42" Type="http://schemas.openxmlformats.org/officeDocument/2006/relationships/hyperlink" Target="https://ecpr.eu/Filestore/paperproposal/daa72e5e-47be-4c2f-ae97-e8ee76cb7829.pdf" TargetMode="External"/><Relationship Id="rId47" Type="http://schemas.openxmlformats.org/officeDocument/2006/relationships/hyperlink" Target="https://hcommons.org/deposits/item/mla:995/" TargetMode="External"/><Relationship Id="rId63" Type="http://schemas.openxmlformats.org/officeDocument/2006/relationships/hyperlink" Target="http://books.google.com/" TargetMode="External"/><Relationship Id="rId68" Type="http://schemas.openxmlformats.org/officeDocument/2006/relationships/hyperlink" Target="https://www.biorxiv.org/content/10.1101/2020.04.02.022079v1.abstract" TargetMode="External"/><Relationship Id="rId84" Type="http://schemas.openxmlformats.org/officeDocument/2006/relationships/hyperlink" Target="http://thesustainabilitysociety.org.nz/" TargetMode="External"/><Relationship Id="rId89" Type="http://schemas.openxmlformats.org/officeDocument/2006/relationships/hyperlink" Target="http://www.parncutt.org/dac.html" TargetMode="External"/><Relationship Id="rId112" Type="http://schemas.openxmlformats.org/officeDocument/2006/relationships/hyperlink" Target="https://www.degruyter.com/view/journals/peps/4/1/article-p89.xml" TargetMode="External"/><Relationship Id="rId16" Type="http://schemas.openxmlformats.org/officeDocument/2006/relationships/hyperlink" Target="https://www.thelancet.com/journals/lanplh/article/PIIS2542-5196(20)30003-6/fulltext" TargetMode="External"/><Relationship Id="rId107" Type="http://schemas.openxmlformats.org/officeDocument/2006/relationships/hyperlink" Target="https://www.ncbi.nlm.nih.gov/pmc/articles/PMC4974028/" TargetMode="External"/><Relationship Id="rId11" Type="http://schemas.openxmlformats.org/officeDocument/2006/relationships/hyperlink" Target="https://www.sciencedirect.com/science/article/pii/S0022346820304929?casa_token=4VqgV6jBMNUAAAAA:hfmeVPW4l6PXxdEuHuCJkh10WeJ8O-pnh2P5uT5K7BZr2PVsEb0HBeWgPkttynN18EIVdEGrZxM" TargetMode="External"/><Relationship Id="rId32" Type="http://schemas.openxmlformats.org/officeDocument/2006/relationships/hyperlink" Target="https://www.cfp.ca/content/66/1/9.2.short" TargetMode="External"/><Relationship Id="rId37" Type="http://schemas.openxmlformats.org/officeDocument/2006/relationships/hyperlink" Target="https://pubs.asahq.org/monitor/article/85/1/22/114721" TargetMode="External"/><Relationship Id="rId53" Type="http://schemas.openxmlformats.org/officeDocument/2006/relationships/hyperlink" Target="http://www.thesustainabilitysociety.org.nz/conference/2008/papers/Gibson-Boyle.pdf" TargetMode="External"/><Relationship Id="rId58" Type="http://schemas.openxmlformats.org/officeDocument/2006/relationships/hyperlink" Target="http://www.eurobioref.org/Summer_School/poster%20&amp;%20lecture/L10.pdf" TargetMode="External"/><Relationship Id="rId74" Type="http://schemas.openxmlformats.org/officeDocument/2006/relationships/hyperlink" Target="https://www.frontiersin.org/articles/10.3389/fmars.2021.638025/full" TargetMode="External"/><Relationship Id="rId79" Type="http://schemas.openxmlformats.org/officeDocument/2006/relationships/hyperlink" Target="https://ieeexplore.ieee.org/abstract/document/486705/?casa_token=dDs2IYIgahwAAAAA:TFdJsUeIyjjHZ4XG5HeSPtWyeIycuX7zp4YrOLiTqDwW0QD2S5nzhjCrX9vXFCKX5lv6rh7MUYI" TargetMode="External"/><Relationship Id="rId102" Type="http://schemas.openxmlformats.org/officeDocument/2006/relationships/hyperlink" Target="http://search.informit.com.au/" TargetMode="External"/><Relationship Id="rId123" Type="http://schemas.openxmlformats.org/officeDocument/2006/relationships/hyperlink" Target="https://pdfs.semanticscholar.org/ad1c/44323faf4ff56890081f44806d7dd080bf23.pdf" TargetMode="External"/><Relationship Id="rId128" Type="http://schemas.openxmlformats.org/officeDocument/2006/relationships/hyperlink" Target="https://www.researchsquare.com/article/rs-106316/latest.pdf" TargetMode="External"/><Relationship Id="rId5" Type="http://schemas.openxmlformats.org/officeDocument/2006/relationships/hyperlink" Target="https://idp.springer.com/authorize/casa?redirect_uri=https://link.springer.com/article/10.1057/s41304-019-00220-6&amp;casa_token=U15Z-HwfEHwAAAAA:OBzupzwxQajY6w3BUfBeLzeGPT_ipEtZhjN5Ftl9HxyRBSqWwsX_dFrS5ZVaHhj58-aeCn4CSUyRs5HDFA" TargetMode="External"/><Relationship Id="rId90" Type="http://schemas.openxmlformats.org/officeDocument/2006/relationships/hyperlink" Target="https://www.tandfonline.com/doi/pdf/10.1080/02723638.2016.1175712" TargetMode="External"/><Relationship Id="rId95" Type="http://schemas.openxmlformats.org/officeDocument/2006/relationships/hyperlink" Target="https://www.utpjournals.press/doi/abs/10.3138/ijfab.6.1.1" TargetMode="External"/><Relationship Id="rId22" Type="http://schemas.openxmlformats.org/officeDocument/2006/relationships/hyperlink" Target="https://link.springer.com/article/10.1007/s00330-020-06988-2" TargetMode="External"/><Relationship Id="rId27" Type="http://schemas.openxmlformats.org/officeDocument/2006/relationships/hyperlink" Target="http://cambridge.org/" TargetMode="External"/><Relationship Id="rId43" Type="http://schemas.openxmlformats.org/officeDocument/2006/relationships/hyperlink" Target="http://ceeol.com/" TargetMode="External"/><Relationship Id="rId48" Type="http://schemas.openxmlformats.org/officeDocument/2006/relationships/hyperlink" Target="http://osti.gov/" TargetMode="External"/><Relationship Id="rId64" Type="http://schemas.openxmlformats.org/officeDocument/2006/relationships/hyperlink" Target="https://books.google.com/books?hl=en&amp;lr=&amp;id=PYl6UqbJx1wC&amp;oi=fnd&amp;pg=PR9&amp;dq=conferences+%22carbon+handprint%22%7C%22carbon+budget%22%7Chandprint%7Coffsets&amp;ots=diFGuXsiOM&amp;sig=QkZArlAEFEZ-y9H1GdhOf0csvKU" TargetMode="External"/><Relationship Id="rId69" Type="http://schemas.openxmlformats.org/officeDocument/2006/relationships/hyperlink" Target="http://books.google.com/" TargetMode="External"/><Relationship Id="rId113" Type="http://schemas.openxmlformats.org/officeDocument/2006/relationships/hyperlink" Target="http://periodicos.unb.br/" TargetMode="External"/><Relationship Id="rId118" Type="http://schemas.openxmlformats.org/officeDocument/2006/relationships/hyperlink" Target="https://link.springer.com/article/10.1007/s00330-020-06988-2" TargetMode="External"/><Relationship Id="rId80" Type="http://schemas.openxmlformats.org/officeDocument/2006/relationships/hyperlink" Target="http://researchgate.net/" TargetMode="External"/><Relationship Id="rId85" Type="http://schemas.openxmlformats.org/officeDocument/2006/relationships/hyperlink" Target="http://www.thesustainabilitysociety.org.nz/conference/2008/papers/Gibson-Boyle.pdf" TargetMode="External"/><Relationship Id="rId12" Type="http://schemas.openxmlformats.org/officeDocument/2006/relationships/hyperlink" Target="http://ideas.repec.org/" TargetMode="External"/><Relationship Id="rId17" Type="http://schemas.openxmlformats.org/officeDocument/2006/relationships/hyperlink" Target="http://dl.acm.org/" TargetMode="External"/><Relationship Id="rId33" Type="http://schemas.openxmlformats.org/officeDocument/2006/relationships/hyperlink" Target="https://link.springer.com/article/10.1007/s40656-016-0126-x" TargetMode="External"/><Relationship Id="rId38" Type="http://schemas.openxmlformats.org/officeDocument/2006/relationships/hyperlink" Target="http://researchsquare.com/" TargetMode="External"/><Relationship Id="rId59" Type="http://schemas.openxmlformats.org/officeDocument/2006/relationships/hyperlink" Target="http://academic.oup.com/" TargetMode="External"/><Relationship Id="rId103" Type="http://schemas.openxmlformats.org/officeDocument/2006/relationships/hyperlink" Target="https://search.informit.com.au/fullText;dn=189798001250901;res=IELNZC" TargetMode="External"/><Relationship Id="rId108" Type="http://schemas.openxmlformats.org/officeDocument/2006/relationships/hyperlink" Target="http://thesustainabilitysociety.org.nz/" TargetMode="External"/><Relationship Id="rId124" Type="http://schemas.openxmlformats.org/officeDocument/2006/relationships/hyperlink" Target="http://wseas.us/" TargetMode="External"/><Relationship Id="rId129" Type="http://schemas.openxmlformats.org/officeDocument/2006/relationships/hyperlink" Target="http://online.ucpress.edu/" TargetMode="External"/><Relationship Id="rId54" Type="http://schemas.openxmlformats.org/officeDocument/2006/relationships/hyperlink" Target="http://philpapers.org/" TargetMode="External"/><Relationship Id="rId70" Type="http://schemas.openxmlformats.org/officeDocument/2006/relationships/hyperlink" Target="https://books.google.com/books?hl=en&amp;lr=&amp;id=dJtWAgAAQBAJ&amp;oi=fnd&amp;pg=PP1&amp;dq=conferences+%22carbon+handprint%22%7C%22carbon+budget%22%7Chandprint%7Coffsets&amp;ots=0bzQkLG2S9&amp;sig=Dp4Zh_Dgyu9I4GWpHff0KIJ7USQ" TargetMode="External"/><Relationship Id="rId75" Type="http://schemas.openxmlformats.org/officeDocument/2006/relationships/hyperlink" Target="http://journals.sagepub.com/" TargetMode="External"/><Relationship Id="rId91" Type="http://schemas.openxmlformats.org/officeDocument/2006/relationships/hyperlink" Target="http://ieeexplore.ieee.org/" TargetMode="External"/><Relationship Id="rId96" Type="http://schemas.openxmlformats.org/officeDocument/2006/relationships/hyperlink" Target="http://pubs.asahq.org/" TargetMode="External"/><Relationship Id="rId1" Type="http://schemas.openxmlformats.org/officeDocument/2006/relationships/hyperlink" Target="http://bmj.com/" TargetMode="External"/><Relationship Id="rId6" Type="http://schemas.openxmlformats.org/officeDocument/2006/relationships/hyperlink" Target="https://www.ajtmh.org/content/journals/10.4269/ajtmh.20-1013" TargetMode="External"/><Relationship Id="rId23" Type="http://schemas.openxmlformats.org/officeDocument/2006/relationships/hyperlink" Target="http://ieeexplore.ieee.org/" TargetMode="External"/><Relationship Id="rId28" Type="http://schemas.openxmlformats.org/officeDocument/2006/relationships/hyperlink" Target="https://www.cambridge.org/core/journals/ps-political-science-and-politics/article/reducing-the-carbon-footprint-of-academic-conferences-by-online-participation-the-case-of-the-2020-virtual-european-consortium-for-political-research-general-conference/52BB934E514840AE704C278EC106ACE6" TargetMode="External"/><Relationship Id="rId49" Type="http://schemas.openxmlformats.org/officeDocument/2006/relationships/hyperlink" Target="https://www.osti.gov/etdeweb/biblio/20276480" TargetMode="External"/><Relationship Id="rId114" Type="http://schemas.openxmlformats.org/officeDocument/2006/relationships/hyperlink" Target="https://periodicos.unb.br/index.php/interethnica/article/view/12360/0" TargetMode="External"/><Relationship Id="rId119" Type="http://schemas.openxmlformats.org/officeDocument/2006/relationships/hyperlink" Target="https://citeseerx.ist.psu.edu/viewdoc/download?doi=10.1.1.1077.8254&amp;rep=rep1&amp;type=pdf" TargetMode="External"/><Relationship Id="rId44" Type="http://schemas.openxmlformats.org/officeDocument/2006/relationships/hyperlink" Target="https://www.ceeol.com/content-files/document-930103.pdf" TargetMode="External"/><Relationship Id="rId60" Type="http://schemas.openxmlformats.org/officeDocument/2006/relationships/hyperlink" Target="https://academic.oup.com/eurpub/article-abstract/26/suppl_1/ckw170/2448885" TargetMode="External"/><Relationship Id="rId65" Type="http://schemas.openxmlformats.org/officeDocument/2006/relationships/hyperlink" Target="http://learntechlib.org/" TargetMode="External"/><Relationship Id="rId81" Type="http://schemas.openxmlformats.org/officeDocument/2006/relationships/hyperlink" Target="https://www.researchgate.net/profile/Stephen_Allen6/publication/345732924_Could_we_organise_international_conferences_and_meetings_that_are_environmentally_sustainable/links/5fac0a75a6fdcc331b94cc7d/Could-we-organise-international-conferences-and-meetings-that-are-environmentally-sustainable.pdf" TargetMode="External"/><Relationship Id="rId86" Type="http://schemas.openxmlformats.org/officeDocument/2006/relationships/hyperlink" Target="http://search.proquest.com/" TargetMode="External"/><Relationship Id="rId130" Type="http://schemas.openxmlformats.org/officeDocument/2006/relationships/hyperlink" Target="https://online.ucpress.edu/elementa/article/doi/10.1525/elementa.393/112527" TargetMode="External"/><Relationship Id="rId13" Type="http://schemas.openxmlformats.org/officeDocument/2006/relationships/hyperlink" Target="https://ideas.repec.org/a/eee/jotrge/v24y2012icp462-466.html" TargetMode="External"/><Relationship Id="rId18" Type="http://schemas.openxmlformats.org/officeDocument/2006/relationships/hyperlink" Target="https://dl.acm.org/doi/fullHtml/10.1145/3380448?casa_token=JcglNuPutP8AAAAA:gLKKC73kK_pCNcTyg4XPl2ncx00mv99q3B58moT-EzOzAJttNFMqYzhK4dcvoqGtcVEyyB-0ffUkSA" TargetMode="External"/><Relationship Id="rId39" Type="http://schemas.openxmlformats.org/officeDocument/2006/relationships/hyperlink" Target="https://www.researchsquare.com/article/rs-106316/latest.pdf" TargetMode="External"/><Relationship Id="rId109" Type="http://schemas.openxmlformats.org/officeDocument/2006/relationships/hyperlink" Target="https://www.thesustainabilitysociety.org.nz/conference/2008/papers/Hope-Gibson.pdf" TargetMode="External"/><Relationship Id="rId34" Type="http://schemas.openxmlformats.org/officeDocument/2006/relationships/hyperlink" Target="http://thesustainabilitysociety.org.nz/" TargetMode="External"/><Relationship Id="rId50" Type="http://schemas.openxmlformats.org/officeDocument/2006/relationships/hyperlink" Target="http://liebertpub.com/" TargetMode="External"/><Relationship Id="rId55" Type="http://schemas.openxmlformats.org/officeDocument/2006/relationships/hyperlink" Target="https://philpapers.org/rec/FOIRAT" TargetMode="External"/><Relationship Id="rId76" Type="http://schemas.openxmlformats.org/officeDocument/2006/relationships/hyperlink" Target="https://journals.sagepub.com/doi/abs/10.1177/00333549111260S109" TargetMode="External"/><Relationship Id="rId97" Type="http://schemas.openxmlformats.org/officeDocument/2006/relationships/hyperlink" Target="https://pubs.asahq.org/monitor/article/85/1/22/114721" TargetMode="External"/><Relationship Id="rId104" Type="http://schemas.openxmlformats.org/officeDocument/2006/relationships/hyperlink" Target="http://researchgate.net/" TargetMode="External"/><Relationship Id="rId120" Type="http://schemas.openxmlformats.org/officeDocument/2006/relationships/hyperlink" Target="http://cesifo-group.de/" TargetMode="External"/><Relationship Id="rId125" Type="http://schemas.openxmlformats.org/officeDocument/2006/relationships/hyperlink" Target="http://www.wseas.us/e-library/conferences/skiathos2002/program2002.doc" TargetMode="External"/><Relationship Id="rId7" Type="http://schemas.openxmlformats.org/officeDocument/2006/relationships/hyperlink" Target="http://dl.acm.org/" TargetMode="External"/><Relationship Id="rId71" Type="http://schemas.openxmlformats.org/officeDocument/2006/relationships/hyperlink" Target="http://thelancet.com/" TargetMode="External"/><Relationship Id="rId92" Type="http://schemas.openxmlformats.org/officeDocument/2006/relationships/hyperlink" Target="https://ieeexplore.ieee.org/abstract/document/9090621/" TargetMode="External"/><Relationship Id="rId2" Type="http://schemas.openxmlformats.org/officeDocument/2006/relationships/hyperlink" Target="https://www.bmj.com/content/334/7589/324.short?casa_token=TL-R8bzXgGQAAAAA:4ePCWoVbwKbLlH955jvxzw8koBIZM1wEYvigkyIx184Z5sdq3W8GTc3SzC6XQEr02FPUcxW6ywu9" TargetMode="External"/><Relationship Id="rId29" Type="http://schemas.openxmlformats.org/officeDocument/2006/relationships/hyperlink" Target="http://cambridge.org/" TargetMode="External"/><Relationship Id="rId24" Type="http://schemas.openxmlformats.org/officeDocument/2006/relationships/hyperlink" Target="https://ieeexplore.ieee.org/abstract/document/7007068/?casa_token=vK_NOLOfpdgAAAAA:PzXftcqT-aI54YRh7GfvvIpDQcFEHNDYX3fIm7py5fzNhpzjyrPitpu9BHYeFcBQvLoBJ4WNCdE" TargetMode="External"/><Relationship Id="rId40" Type="http://schemas.openxmlformats.org/officeDocument/2006/relationships/hyperlink" Target="http://en.cnki.com.cn/" TargetMode="External"/><Relationship Id="rId45" Type="http://schemas.openxmlformats.org/officeDocument/2006/relationships/hyperlink" Target="https://www.inogov.eu/wp-content/uploads/2017/09/INOGOV-Policy-Brief-No-3-Sept-2017.pdf" TargetMode="External"/><Relationship Id="rId66" Type="http://schemas.openxmlformats.org/officeDocument/2006/relationships/hyperlink" Target="https://www.learntechlib.org/p/42984/" TargetMode="External"/><Relationship Id="rId87" Type="http://schemas.openxmlformats.org/officeDocument/2006/relationships/hyperlink" Target="https://search.proquest.com/openview/1d27e6e133ed0e752c154882ee7c532c/1.pdf?pq-origsite=gscholar&amp;cbl=33544" TargetMode="External"/><Relationship Id="rId110" Type="http://schemas.openxmlformats.org/officeDocument/2006/relationships/hyperlink" Target="https://www.tandfonline.com/doi/abs/10.1080/00207233.2020.1864190?casa_token=WDpufSJu5c8AAAAA:JFEzBVGAwLvHtmralsOV8lKr2lTFYXDE163ZIacJ_S-EdmoXsbh4zSMD1VE8rkc3CwpWcsITSwgPHg" TargetMode="External"/><Relationship Id="rId115" Type="http://schemas.openxmlformats.org/officeDocument/2006/relationships/hyperlink" Target="https://www.econstor.eu/handle/10419/105699" TargetMode="External"/><Relationship Id="rId61" Type="http://schemas.openxmlformats.org/officeDocument/2006/relationships/hyperlink" Target="http://dl.acm.org/" TargetMode="External"/><Relationship Id="rId82" Type="http://schemas.openxmlformats.org/officeDocument/2006/relationships/hyperlink" Target="http://liebertpub.com/" TargetMode="External"/><Relationship Id="rId19" Type="http://schemas.openxmlformats.org/officeDocument/2006/relationships/hyperlink" Target="http://docs.lib.purdue.edu/" TargetMode="External"/><Relationship Id="rId14" Type="http://schemas.openxmlformats.org/officeDocument/2006/relationships/hyperlink" Target="https://www.tandfonline.com/doi/abs/10.1080/09669582.2020.1806858?casa_token=icB2SxndTXEAAAAA:Bu9P9yBWyeNtCg_1RSn9CHAnES5ftYYpMhNsXin57cdyEm5PFoncgYp_eaigAgYSI-o8LHFGxq_AIg" TargetMode="External"/><Relationship Id="rId30" Type="http://schemas.openxmlformats.org/officeDocument/2006/relationships/hyperlink" Target="https://www.cambridge.org/core/journals/cardiology-in-the-young/article/webinars-reduce-the-environmental-footprint-of-pediatric-cardiology-conferences/718DB6B699320E5F8DD24EB06785A84E" TargetMode="External"/><Relationship Id="rId35" Type="http://schemas.openxmlformats.org/officeDocument/2006/relationships/hyperlink" Target="https://www.thesustainabilitysociety.org.nz/conference/2008/papers/Hope-Gibson.pdf" TargetMode="External"/><Relationship Id="rId56" Type="http://schemas.openxmlformats.org/officeDocument/2006/relationships/hyperlink" Target="https://www.jstor.org/stable/26216755" TargetMode="External"/><Relationship Id="rId77" Type="http://schemas.openxmlformats.org/officeDocument/2006/relationships/hyperlink" Target="https://www.jstor.org/stable/26216755" TargetMode="External"/><Relationship Id="rId100" Type="http://schemas.openxmlformats.org/officeDocument/2006/relationships/hyperlink" Target="http://search.informit.com.au/" TargetMode="External"/><Relationship Id="rId105" Type="http://schemas.openxmlformats.org/officeDocument/2006/relationships/hyperlink" Target="https://www.researchgate.net/profile/Rose_Mankaa2/publication/327572886_Walk-the-talk_Sustainable_events_management_as_common_practice_for_sustainability_conferences/links/5cb6d5304585156cd79db6dc/Walk-the-talk-Sustainable-events-management-as-common-practice-for-sustainability-conferences.pdf" TargetMode="External"/><Relationship Id="rId126" Type="http://schemas.openxmlformats.org/officeDocument/2006/relationships/hyperlink" Target="https://www.inogov.eu/wp-content/uploads/2017/09/INOGOV-Policy-Brief-No-3-Sept-2017.pdf" TargetMode="External"/><Relationship Id="rId8" Type="http://schemas.openxmlformats.org/officeDocument/2006/relationships/hyperlink" Target="https://dl.acm.org/doi/fullHtml/10.1145/3380445?casa_token=9nxLDOCyrlIAAAAA:NH43DyaTzQ6yVVnrRZwyr1aJlpO2brD2Oe4UzkLAzV_MMKqJz-kH4D19oB2AoccZ0R3-KQFHcTWJtA" TargetMode="External"/><Relationship Id="rId51" Type="http://schemas.openxmlformats.org/officeDocument/2006/relationships/hyperlink" Target="https://www.liebertpub.com/doi/pdfplus/10.1016/S1875-6867(11)60052-3" TargetMode="External"/><Relationship Id="rId72" Type="http://schemas.openxmlformats.org/officeDocument/2006/relationships/hyperlink" Target="https://www.thelancet.com/journals/lanplh/article/PIIS2542-5196(20)30003-6/fulltext" TargetMode="External"/><Relationship Id="rId93" Type="http://schemas.openxmlformats.org/officeDocument/2006/relationships/hyperlink" Target="http://inf.usi.ch/" TargetMode="External"/><Relationship Id="rId98" Type="http://schemas.openxmlformats.org/officeDocument/2006/relationships/hyperlink" Target="http://search.informit.com.au/" TargetMode="External"/><Relationship Id="rId121" Type="http://schemas.openxmlformats.org/officeDocument/2006/relationships/hyperlink" Target="http://www.cesifo-group.de/de/dms/ifodoc/docs/Akad_Conf/CFP_CONF/CFP_CONF_2012/Conf-ece12-Hoel/Papers/ece12_Ponssard__19068482_en.pdf" TargetMode="External"/><Relationship Id="rId3" Type="http://schemas.openxmlformats.org/officeDocument/2006/relationships/hyperlink" Target="https://onlinelibrary.wiley.com/doi/abs/10.1111/1746-692X.12106?casa_token=3gmvL5XV9YIAAAAA:1iE-l6DVnthCn6PwxGN4bdDfRhGyGFLLod2Mc4SY--RBhjhza74P5WBrc1BQaqFg5AieSO84pZJVZvc1" TargetMode="External"/><Relationship Id="rId25" Type="http://schemas.openxmlformats.org/officeDocument/2006/relationships/hyperlink" Target="http://rug.nl/" TargetMode="External"/><Relationship Id="rId46" Type="http://schemas.openxmlformats.org/officeDocument/2006/relationships/hyperlink" Target="http://hcommons.org/" TargetMode="External"/><Relationship Id="rId67" Type="http://schemas.openxmlformats.org/officeDocument/2006/relationships/hyperlink" Target="http://biorxiv.org/" TargetMode="External"/><Relationship Id="rId116" Type="http://schemas.openxmlformats.org/officeDocument/2006/relationships/hyperlink" Target="http://dalspace.library.dal.ca/" TargetMode="External"/><Relationship Id="rId20" Type="http://schemas.openxmlformats.org/officeDocument/2006/relationships/hyperlink" Target="https://docs.lib.purdue.edu/cgi/viewcontent.cgi?article=5689&amp;context=atg" TargetMode="External"/><Relationship Id="rId41" Type="http://schemas.openxmlformats.org/officeDocument/2006/relationships/hyperlink" Target="https://en.cnki.com.cn/Article_en/CJFDTotal-DNGN201002008.htm" TargetMode="External"/><Relationship Id="rId62" Type="http://schemas.openxmlformats.org/officeDocument/2006/relationships/hyperlink" Target="https://dl.acm.org/doi/fullHtml/10.1145/3380445?casa_token=Y34ieHvgpZ8AAAAA:zkIymSDmppb7WEiel_c6ukrUvjDUdj8k6neq0WVvCfBLEp-trSRyT1i6gmRQjfR0wj2jL4C11bc9kA" TargetMode="External"/><Relationship Id="rId83" Type="http://schemas.openxmlformats.org/officeDocument/2006/relationships/hyperlink" Target="https://www.liebertpub.com/doi/pdfplus/10.1016/S1875-6867(11)60052-3" TargetMode="External"/><Relationship Id="rId88" Type="http://schemas.openxmlformats.org/officeDocument/2006/relationships/hyperlink" Target="http://parncutt.org/" TargetMode="External"/><Relationship Id="rId111" Type="http://schemas.openxmlformats.org/officeDocument/2006/relationships/hyperlink" Target="http://degruyter.com/" TargetMode="External"/><Relationship Id="rId15" Type="http://schemas.openxmlformats.org/officeDocument/2006/relationships/hyperlink" Target="http://thelancet.com/" TargetMode="External"/><Relationship Id="rId36" Type="http://schemas.openxmlformats.org/officeDocument/2006/relationships/hyperlink" Target="http://pubs.asahq.org/" TargetMode="External"/><Relationship Id="rId57" Type="http://schemas.openxmlformats.org/officeDocument/2006/relationships/hyperlink" Target="http://eurobioref.org/" TargetMode="External"/><Relationship Id="rId106" Type="http://schemas.openxmlformats.org/officeDocument/2006/relationships/hyperlink" Target="http://ncbi.nlm.nih.gov/" TargetMode="External"/><Relationship Id="rId127" Type="http://schemas.openxmlformats.org/officeDocument/2006/relationships/hyperlink" Target="http://researchsquare.com/" TargetMode="External"/><Relationship Id="rId10" Type="http://schemas.openxmlformats.org/officeDocument/2006/relationships/hyperlink" Target="https://www.nature.com/articles/424251a" TargetMode="External"/><Relationship Id="rId31" Type="http://schemas.openxmlformats.org/officeDocument/2006/relationships/hyperlink" Target="http://cfp.ca/" TargetMode="External"/><Relationship Id="rId52" Type="http://schemas.openxmlformats.org/officeDocument/2006/relationships/hyperlink" Target="http://thesustainabilitysociety.org.nz/" TargetMode="External"/><Relationship Id="rId73" Type="http://schemas.openxmlformats.org/officeDocument/2006/relationships/hyperlink" Target="http://frontiersin.org/" TargetMode="External"/><Relationship Id="rId78" Type="http://schemas.openxmlformats.org/officeDocument/2006/relationships/hyperlink" Target="http://ieeexplore.ieee.org/" TargetMode="External"/><Relationship Id="rId94" Type="http://schemas.openxmlformats.org/officeDocument/2006/relationships/hyperlink" Target="https://www.inf.usi.ch/faculty/hormann/workshop/Abstracts.pdf" TargetMode="External"/><Relationship Id="rId99" Type="http://schemas.openxmlformats.org/officeDocument/2006/relationships/hyperlink" Target="https://search.informit.com.au/fullText;dn=259781866895845;res=IELNZC" TargetMode="External"/><Relationship Id="rId101" Type="http://schemas.openxmlformats.org/officeDocument/2006/relationships/hyperlink" Target="https://search.informit.com.au/fullText;dn=189816634222159;res=IELNZC" TargetMode="External"/><Relationship Id="rId122" Type="http://schemas.openxmlformats.org/officeDocument/2006/relationships/hyperlink" Target="http://pdfs.semanticscholar.org/" TargetMode="External"/><Relationship Id="rId4" Type="http://schemas.openxmlformats.org/officeDocument/2006/relationships/hyperlink" Target="https://www.sciencedirect.com/science/article/pii/S0736585311000773?casa_token=jDvCin0Hg34AAAAA:oJ3_uvhmdGUsXEWkz7zHlpkITBw9D0c9iKIFfV0e2wBCZiXTdnxAOIVSZr_8TvXbKwJDnjEFaR8" TargetMode="External"/><Relationship Id="rId9" Type="http://schemas.openxmlformats.org/officeDocument/2006/relationships/hyperlink" Target="http://nature.com/" TargetMode="External"/><Relationship Id="rId26" Type="http://schemas.openxmlformats.org/officeDocument/2006/relationships/hyperlink" Target="https://www.rug.nl/research/portal/files/145732423/Reducing_the_Carbon_Footprint_of_Academic_Conferences_The_Example_of_the_American_Society_of_Tropical_Medicine_and_Hygiene.pdf"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inkinghub.elsevier.com/retrieve/pii/S0095069614000436" TargetMode="External"/><Relationship Id="rId18" Type="http://schemas.openxmlformats.org/officeDocument/2006/relationships/hyperlink" Target="https://search.informit.com.au/fullText;dn=259781866895845;res=IELNZC" TargetMode="External"/><Relationship Id="rId26" Type="http://schemas.openxmlformats.org/officeDocument/2006/relationships/hyperlink" Target="http://ieeexplore.ieee.org/document/7007068/" TargetMode="External"/><Relationship Id="rId39" Type="http://schemas.openxmlformats.org/officeDocument/2006/relationships/hyperlink" Target="https://www.degruyter.com/view/journals/peps/4/1/article-p89.xml" TargetMode="External"/><Relationship Id="rId21" Type="http://schemas.openxmlformats.org/officeDocument/2006/relationships/hyperlink" Target="http://rgdoi.net/10.13140/RG.2.2.21419.05923" TargetMode="External"/><Relationship Id="rId34" Type="http://schemas.openxmlformats.org/officeDocument/2006/relationships/hyperlink" Target="https://linkinghub.elsevier.com/retrieve/pii/S0022346820304929" TargetMode="External"/><Relationship Id="rId42" Type="http://schemas.openxmlformats.org/officeDocument/2006/relationships/hyperlink" Target="https://www.cambridge.org/core/product/identifier/S1049096521000020/type/journal_article" TargetMode="External"/><Relationship Id="rId47" Type="http://schemas.openxmlformats.org/officeDocument/2006/relationships/hyperlink" Target="http://www.ssrn.com/abstract=2507361" TargetMode="External"/><Relationship Id="rId50" Type="http://schemas.openxmlformats.org/officeDocument/2006/relationships/hyperlink" Target="http://link.springer.com/10.1057/s41304-019-00220-6" TargetMode="External"/><Relationship Id="rId55" Type="http://schemas.openxmlformats.org/officeDocument/2006/relationships/comments" Target="../comments1.xml"/><Relationship Id="rId7" Type="http://schemas.openxmlformats.org/officeDocument/2006/relationships/hyperlink" Target="https://books.google.com/books?hl=en&amp;lr=&amp;id=PYl6UqbJx1wC&amp;oi=fnd&amp;pg=PR9&amp;dq=conferences+%22carbon+handprint%22%7C%22carbon+budget%22%7Chandprint%7Coffsets&amp;ots=diFGuXsiOM&amp;sig=QkZArlAEFEZ-y9H1GdhOf0csvKU" TargetMode="External"/><Relationship Id="rId2" Type="http://schemas.openxmlformats.org/officeDocument/2006/relationships/hyperlink" Target="https://academic.oup.com/eurpub/article/2448869/7.A." TargetMode="External"/><Relationship Id="rId16" Type="http://schemas.openxmlformats.org/officeDocument/2006/relationships/hyperlink" Target="https://books.google.com/books?hl=en&amp;lr=&amp;id=dJtWAgAAQBAJ&amp;oi=fnd&amp;pg=PP1&amp;dq=conferences+%22carbon+handprint%22%7C%22carbon+budget%22%7Chandprint%7Coffsets&amp;ots=0bzQkLG2S9&amp;sig=Dp4Zh_Dgyu9I4GWpHff0KIJ7USQ" TargetMode="External"/><Relationship Id="rId29" Type="http://schemas.openxmlformats.org/officeDocument/2006/relationships/hyperlink" Target="http://inf.usi.ch/" TargetMode="External"/><Relationship Id="rId11" Type="http://schemas.openxmlformats.org/officeDocument/2006/relationships/hyperlink" Target="http://www.thesustainabilitysociety.org.nz/conference/2008/papers/Gibson-Boyle.pdf" TargetMode="External"/><Relationship Id="rId24" Type="http://schemas.openxmlformats.org/officeDocument/2006/relationships/hyperlink" Target="https://linkinghub.elsevier.com/retrieve/pii/S0736585311000773" TargetMode="External"/><Relationship Id="rId32" Type="http://schemas.openxmlformats.org/officeDocument/2006/relationships/hyperlink" Target="http://www.wseas.us/e-library/conferences/skiathos2002/program2002.doc" TargetMode="External"/><Relationship Id="rId37" Type="http://schemas.openxmlformats.org/officeDocument/2006/relationships/hyperlink" Target="http://www.cjlt.ca/index.php/cjlt/article/view/26390" TargetMode="External"/><Relationship Id="rId40" Type="http://schemas.openxmlformats.org/officeDocument/2006/relationships/hyperlink" Target="https://en.cnki.com.cn/Article_en/CJFDTotal-DNGN201002008.htm" TargetMode="External"/><Relationship Id="rId45" Type="http://schemas.openxmlformats.org/officeDocument/2006/relationships/hyperlink" Target="http://doi.wiley.com/10.1111/1746-692X.12106" TargetMode="External"/><Relationship Id="rId53" Type="http://schemas.openxmlformats.org/officeDocument/2006/relationships/hyperlink" Target="https://www.mdpi.com/1718-7729/23/4/3169" TargetMode="External"/><Relationship Id="rId5" Type="http://schemas.openxmlformats.org/officeDocument/2006/relationships/hyperlink" Target="https://www.frontiersin.org/articles/10.3389/fmars.2021.638025/full" TargetMode="External"/><Relationship Id="rId10" Type="http://schemas.openxmlformats.org/officeDocument/2006/relationships/hyperlink" Target="http://thesustainabilitysociety.org.nz/" TargetMode="External"/><Relationship Id="rId19" Type="http://schemas.openxmlformats.org/officeDocument/2006/relationships/hyperlink" Target="https://search.informit.com.au/fullText;dn=189816634222159;res=IELNZC" TargetMode="External"/><Relationship Id="rId31" Type="http://schemas.openxmlformats.org/officeDocument/2006/relationships/hyperlink" Target="http://wseas.us/" TargetMode="External"/><Relationship Id="rId44" Type="http://schemas.openxmlformats.org/officeDocument/2006/relationships/hyperlink" Target="http://journals.sagepub.com/doi/10.1177/00333549111260S109" TargetMode="External"/><Relationship Id="rId52" Type="http://schemas.openxmlformats.org/officeDocument/2006/relationships/hyperlink" Target="https://www.osti.gov/etdeweb/biblio/20276480" TargetMode="External"/><Relationship Id="rId4" Type="http://schemas.openxmlformats.org/officeDocument/2006/relationships/hyperlink" Target="http://www.tandfonline.com/doi/full/10.1080/02723638.2016.1175712" TargetMode="External"/><Relationship Id="rId9" Type="http://schemas.openxmlformats.org/officeDocument/2006/relationships/hyperlink" Target="https://www.thesustainabilitysociety.org.nz/conference/2008/papers/Hope-Gibson.pdf" TargetMode="External"/><Relationship Id="rId14" Type="http://schemas.openxmlformats.org/officeDocument/2006/relationships/hyperlink" Target="https://linkinghub.elsevier.com/retrieve/pii/S2542519620300036" TargetMode="External"/><Relationship Id="rId22" Type="http://schemas.openxmlformats.org/officeDocument/2006/relationships/hyperlink" Target="https://pubs.asahq.org/monitor/article/85/1/22/114721/COVID-Climate-Change-and-Carbon-Neutral-Medical" TargetMode="External"/><Relationship Id="rId27" Type="http://schemas.openxmlformats.org/officeDocument/2006/relationships/hyperlink" Target="http://ieeexplore.ieee.org/document/486705/" TargetMode="External"/><Relationship Id="rId30" Type="http://schemas.openxmlformats.org/officeDocument/2006/relationships/hyperlink" Target="https://www.inf.usi.ch/faculty/hormann/workshop/Abstracts.pdf" TargetMode="External"/><Relationship Id="rId35" Type="http://schemas.openxmlformats.org/officeDocument/2006/relationships/hyperlink" Target="http://doi.wiley.com/10.1111/j.1445-2197.2008.04705.x" TargetMode="External"/><Relationship Id="rId43" Type="http://schemas.openxmlformats.org/officeDocument/2006/relationships/hyperlink" Target="https://www.bmj.com/lookup/doi/10.1136/bmj.39125.468171.80" TargetMode="External"/><Relationship Id="rId48" Type="http://schemas.openxmlformats.org/officeDocument/2006/relationships/hyperlink" Target="http://www.nrcresearchpress.com/doi/10.1139/x80-009" TargetMode="External"/><Relationship Id="rId8" Type="http://schemas.openxmlformats.org/officeDocument/2006/relationships/hyperlink" Target="https://hcommons.org/deposits/item/mla:995/" TargetMode="External"/><Relationship Id="rId51" Type="http://schemas.openxmlformats.org/officeDocument/2006/relationships/hyperlink" Target="https://www.cambridge.org/core/product/identifier/S1047951121000718/type/journal_article" TargetMode="External"/><Relationship Id="rId3" Type="http://schemas.openxmlformats.org/officeDocument/2006/relationships/hyperlink" Target="https://www.tandfonline.com/doi/full/10.1080/00207233.2020.1864190" TargetMode="External"/><Relationship Id="rId12" Type="http://schemas.openxmlformats.org/officeDocument/2006/relationships/hyperlink" Target="http://link.springer.com/10.1007/s00330-020-06988-2" TargetMode="External"/><Relationship Id="rId17" Type="http://schemas.openxmlformats.org/officeDocument/2006/relationships/hyperlink" Target="https://search.informit.com.au/fullText;dn=189798001250901;res=IELNZC" TargetMode="External"/><Relationship Id="rId25" Type="http://schemas.openxmlformats.org/officeDocument/2006/relationships/hyperlink" Target="https://ieeexplore.ieee.org/document/9090621/" TargetMode="External"/><Relationship Id="rId33" Type="http://schemas.openxmlformats.org/officeDocument/2006/relationships/hyperlink" Target="https://online.ucpress.edu/elementa/article/doi/10.1525/elementa.393/112527/Live-streaming-at-international-academic" TargetMode="External"/><Relationship Id="rId38" Type="http://schemas.openxmlformats.org/officeDocument/2006/relationships/hyperlink" Target="http://degruyter.com/" TargetMode="External"/><Relationship Id="rId46" Type="http://schemas.openxmlformats.org/officeDocument/2006/relationships/hyperlink" Target="https://www.tandfonline.com/doi/full/10.1080/09669582.2020.1806858" TargetMode="External"/><Relationship Id="rId20" Type="http://schemas.openxmlformats.org/officeDocument/2006/relationships/hyperlink" Target="https://dl.acm.org/doi/10.1145/3380445" TargetMode="External"/><Relationship Id="rId41" Type="http://schemas.openxmlformats.org/officeDocument/2006/relationships/hyperlink" Target="http://link.springer.com/10.1007/s40656-016-0126-x" TargetMode="External"/><Relationship Id="rId54" Type="http://schemas.openxmlformats.org/officeDocument/2006/relationships/vmlDrawing" Target="../drawings/vmlDrawing1.vml"/><Relationship Id="rId1" Type="http://schemas.openxmlformats.org/officeDocument/2006/relationships/hyperlink" Target="http://online.liebertpub.com/doi/10.1016/S1875-6867%2811%2960052-3" TargetMode="External"/><Relationship Id="rId6" Type="http://schemas.openxmlformats.org/officeDocument/2006/relationships/hyperlink" Target="https://www.researchsquare.com/article/rs-106316/v1" TargetMode="External"/><Relationship Id="rId15" Type="http://schemas.openxmlformats.org/officeDocument/2006/relationships/hyperlink" Target="https://dl.acm.org/doi/10.1145/3380448" TargetMode="External"/><Relationship Id="rId23" Type="http://schemas.openxmlformats.org/officeDocument/2006/relationships/hyperlink" Target="https://linkinghub.elsevier.com/retrieve/pii/S0966692312001226" TargetMode="External"/><Relationship Id="rId28" Type="http://schemas.openxmlformats.org/officeDocument/2006/relationships/hyperlink" Target="https://docs.lib.purdue.edu/atg/vol22/iss6/11" TargetMode="External"/><Relationship Id="rId36" Type="http://schemas.openxmlformats.org/officeDocument/2006/relationships/hyperlink" Target="https://search.proquest.com/openview/1d27e6e133ed0e752c154882ee7c532c/1.pdf?pq-origsite=gscholar&amp;cbl=33544" TargetMode="External"/><Relationship Id="rId49" Type="http://schemas.openxmlformats.org/officeDocument/2006/relationships/hyperlink" Target="http://www.nature.com/articles/424251a"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ajtmh.org/doi/10.4269/ajtmh.20-1013" TargetMode="External"/><Relationship Id="rId18" Type="http://schemas.openxmlformats.org/officeDocument/2006/relationships/hyperlink" Target="https://www.cambridge.org/core/product/identifier/S1047951121000718/type/journal_article" TargetMode="External"/><Relationship Id="rId26" Type="http://schemas.openxmlformats.org/officeDocument/2006/relationships/hyperlink" Target="https://hcommons.org/deposits/item/mla:995/" TargetMode="External"/><Relationship Id="rId39" Type="http://schemas.openxmlformats.org/officeDocument/2006/relationships/hyperlink" Target="https://linkinghub.elsevier.com/retrieve/pii/S0095069614000436" TargetMode="External"/><Relationship Id="rId21" Type="http://schemas.openxmlformats.org/officeDocument/2006/relationships/hyperlink" Target="http://www.thesustainabilitysociety.org.nz/conference/2008/papers/Gibson-Boyle.pdf" TargetMode="External"/><Relationship Id="rId34" Type="http://schemas.openxmlformats.org/officeDocument/2006/relationships/hyperlink" Target="http://doi.wiley.com/10.1111/j.1445-2197.2008.04705.x" TargetMode="External"/><Relationship Id="rId42" Type="http://schemas.openxmlformats.org/officeDocument/2006/relationships/hyperlink" Target="https://search.informit.com.au/fullText;dn=259781866895845;res=IELNZC" TargetMode="External"/><Relationship Id="rId47" Type="http://schemas.openxmlformats.org/officeDocument/2006/relationships/hyperlink" Target="http://wseas.us/" TargetMode="External"/><Relationship Id="rId50" Type="http://schemas.openxmlformats.org/officeDocument/2006/relationships/hyperlink" Target="http://degruyter.com/" TargetMode="External"/><Relationship Id="rId55" Type="http://schemas.openxmlformats.org/officeDocument/2006/relationships/hyperlink" Target="https://www.osti.gov/etdeweb/biblio/20276480" TargetMode="External"/><Relationship Id="rId7" Type="http://schemas.openxmlformats.org/officeDocument/2006/relationships/hyperlink" Target="https://linkinghub.elsevier.com/retrieve/pii/S0736585311000773" TargetMode="External"/><Relationship Id="rId2" Type="http://schemas.openxmlformats.org/officeDocument/2006/relationships/hyperlink" Target="https://www.tandfonline.com/doi/full/10.1080/09669582.2020.1806858" TargetMode="External"/><Relationship Id="rId16" Type="http://schemas.openxmlformats.org/officeDocument/2006/relationships/hyperlink" Target="http://journals.ametsoc.org/doi/10.1175/BAMS-88-11-1816" TargetMode="External"/><Relationship Id="rId29" Type="http://schemas.openxmlformats.org/officeDocument/2006/relationships/hyperlink" Target="http://rgdoi.net/10.13140/RG.2.2.21419.05923" TargetMode="External"/><Relationship Id="rId11" Type="http://schemas.openxmlformats.org/officeDocument/2006/relationships/hyperlink" Target="http://link.springer.com/10.1007/s40656-016-0126-x" TargetMode="External"/><Relationship Id="rId24" Type="http://schemas.openxmlformats.org/officeDocument/2006/relationships/hyperlink" Target="https://www.frontiersin.org/articles/10.3389/fmars.2021.638025/full" TargetMode="External"/><Relationship Id="rId32" Type="http://schemas.openxmlformats.org/officeDocument/2006/relationships/hyperlink" Target="https://online.ucpress.edu/elementa/article/doi/10.1525/elementa.393/112527/Live-streaming-at-international-academic" TargetMode="External"/><Relationship Id="rId37" Type="http://schemas.openxmlformats.org/officeDocument/2006/relationships/hyperlink" Target="http://online.liebertpub.com/doi/10.1016/S1875-6867%2811%2960052-3" TargetMode="External"/><Relationship Id="rId40" Type="http://schemas.openxmlformats.org/officeDocument/2006/relationships/hyperlink" Target="https://books.google.com/books?hl=en&amp;lr=&amp;id=dJtWAgAAQBAJ&amp;oi=fnd&amp;pg=PP1&amp;dq=conferences+%22carbon+handprint%22%7C%22carbon+budget%22%7Chandprint%7Coffsets&amp;ots=0bzQkLG2S9&amp;sig=Dp4Zh_Dgyu9I4GWpHff0KIJ7USQ" TargetMode="External"/><Relationship Id="rId45" Type="http://schemas.openxmlformats.org/officeDocument/2006/relationships/hyperlink" Target="http://inf.usi.ch/" TargetMode="External"/><Relationship Id="rId53" Type="http://schemas.openxmlformats.org/officeDocument/2006/relationships/hyperlink" Target="http://www.ssrn.com/abstract=2507361" TargetMode="External"/><Relationship Id="rId5" Type="http://schemas.openxmlformats.org/officeDocument/2006/relationships/hyperlink" Target="https://pubs.asahq.org/monitor/article/85/1/22/114721/COVID-Climate-Change-and-Carbon-Neutral-Medical" TargetMode="External"/><Relationship Id="rId19" Type="http://schemas.openxmlformats.org/officeDocument/2006/relationships/hyperlink" Target="https://www.thesustainabilitysociety.org.nz/conference/2008/papers/Hope-Gibson.pdf" TargetMode="External"/><Relationship Id="rId4" Type="http://schemas.openxmlformats.org/officeDocument/2006/relationships/hyperlink" Target="https://dl.acm.org/doi/10.1145/3380445" TargetMode="External"/><Relationship Id="rId9" Type="http://schemas.openxmlformats.org/officeDocument/2006/relationships/hyperlink" Target="https://linkinghub.elsevier.com/retrieve/pii/S0022346820304929" TargetMode="External"/><Relationship Id="rId14" Type="http://schemas.openxmlformats.org/officeDocument/2006/relationships/hyperlink" Target="http://journals.sagepub.com/doi/10.1177/00333549111260S109" TargetMode="External"/><Relationship Id="rId22" Type="http://schemas.openxmlformats.org/officeDocument/2006/relationships/hyperlink" Target="https://academic.oup.com/eurpub/article/2448869/7.A." TargetMode="External"/><Relationship Id="rId27" Type="http://schemas.openxmlformats.org/officeDocument/2006/relationships/hyperlink" Target="http://link.springer.com/10.1007/s00330-020-06988-2" TargetMode="External"/><Relationship Id="rId30" Type="http://schemas.openxmlformats.org/officeDocument/2006/relationships/hyperlink" Target="https://ieeexplore.ieee.org/document/9090621/" TargetMode="External"/><Relationship Id="rId35" Type="http://schemas.openxmlformats.org/officeDocument/2006/relationships/hyperlink" Target="https://www.bmj.com/lookup/doi/10.1136/bmj.39125.468171.80" TargetMode="External"/><Relationship Id="rId43" Type="http://schemas.openxmlformats.org/officeDocument/2006/relationships/hyperlink" Target="https://search.informit.com.au/fullText;dn=189816634222159;res=IELNZC" TargetMode="External"/><Relationship Id="rId48" Type="http://schemas.openxmlformats.org/officeDocument/2006/relationships/hyperlink" Target="http://www.wseas.us/e-library/conferences/skiathos2002/program2002.doc" TargetMode="External"/><Relationship Id="rId56" Type="http://schemas.openxmlformats.org/officeDocument/2006/relationships/vmlDrawing" Target="../drawings/vmlDrawing2.vml"/><Relationship Id="rId8" Type="http://schemas.openxmlformats.org/officeDocument/2006/relationships/hyperlink" Target="http://ieeexplore.ieee.org/document/7007068/" TargetMode="External"/><Relationship Id="rId51" Type="http://schemas.openxmlformats.org/officeDocument/2006/relationships/hyperlink" Target="https://www.degruyter.com/view/journals/peps/4/1/article-p89.xml" TargetMode="External"/><Relationship Id="rId3" Type="http://schemas.openxmlformats.org/officeDocument/2006/relationships/hyperlink" Target="https://www.tandfonline.com/doi/full/10.1080/00207233.2020.1864190" TargetMode="External"/><Relationship Id="rId12" Type="http://schemas.openxmlformats.org/officeDocument/2006/relationships/hyperlink" Target="https://www.cambridge.org/core/product/identifier/S1049096521000020/type/journal_article" TargetMode="External"/><Relationship Id="rId17" Type="http://schemas.openxmlformats.org/officeDocument/2006/relationships/hyperlink" Target="http://link.springer.com/10.1057/s41304-019-00220-6" TargetMode="External"/><Relationship Id="rId25" Type="http://schemas.openxmlformats.org/officeDocument/2006/relationships/hyperlink" Target="https://www.researchsquare.com/article/rs-106316/v1" TargetMode="External"/><Relationship Id="rId33" Type="http://schemas.openxmlformats.org/officeDocument/2006/relationships/hyperlink" Target="https://www.mdpi.com/1718-7729/23/4/3169" TargetMode="External"/><Relationship Id="rId38" Type="http://schemas.openxmlformats.org/officeDocument/2006/relationships/hyperlink" Target="https://books.google.com/books?hl=en&amp;lr=&amp;id=PYl6UqbJx1wC&amp;oi=fnd&amp;pg=PR9&amp;dq=conferences+%22carbon+handprint%22%7C%22carbon+budget%22%7Chandprint%7Coffsets&amp;ots=diFGuXsiOM&amp;sig=QkZArlAEFEZ-y9H1GdhOf0csvKU" TargetMode="External"/><Relationship Id="rId46" Type="http://schemas.openxmlformats.org/officeDocument/2006/relationships/hyperlink" Target="https://www.inf.usi.ch/faculty/hormann/workshop/Abstracts.pdf" TargetMode="External"/><Relationship Id="rId20" Type="http://schemas.openxmlformats.org/officeDocument/2006/relationships/hyperlink" Target="http://thesustainabilitysociety.org.nz/" TargetMode="External"/><Relationship Id="rId41" Type="http://schemas.openxmlformats.org/officeDocument/2006/relationships/hyperlink" Target="https://search.informit.com.au/fullText;dn=189798001250901;res=IELNZC" TargetMode="External"/><Relationship Id="rId54" Type="http://schemas.openxmlformats.org/officeDocument/2006/relationships/hyperlink" Target="http://www.nrcresearchpress.com/doi/10.1139/x80-009" TargetMode="External"/><Relationship Id="rId1" Type="http://schemas.openxmlformats.org/officeDocument/2006/relationships/hyperlink" Target="https://linkinghub.elsevier.com/retrieve/pii/S2542519620300036" TargetMode="External"/><Relationship Id="rId6" Type="http://schemas.openxmlformats.org/officeDocument/2006/relationships/hyperlink" Target="https://linkinghub.elsevier.com/retrieve/pii/S0966692312001226" TargetMode="External"/><Relationship Id="rId15" Type="http://schemas.openxmlformats.org/officeDocument/2006/relationships/hyperlink" Target="http://doi.wiley.com/10.1111/1746-692X.12106" TargetMode="External"/><Relationship Id="rId23" Type="http://schemas.openxmlformats.org/officeDocument/2006/relationships/hyperlink" Target="http://www.tandfonline.com/doi/full/10.1080/02723638.2016.1175712" TargetMode="External"/><Relationship Id="rId28" Type="http://schemas.openxmlformats.org/officeDocument/2006/relationships/hyperlink" Target="https://dl.acm.org/doi/10.1145/3380448" TargetMode="External"/><Relationship Id="rId36" Type="http://schemas.openxmlformats.org/officeDocument/2006/relationships/hyperlink" Target="http://www.nature.com/articles/424251a" TargetMode="External"/><Relationship Id="rId49" Type="http://schemas.openxmlformats.org/officeDocument/2006/relationships/hyperlink" Target="https://search.proquest.com/openview/1d27e6e133ed0e752c154882ee7c532c/1.pdf?pq-origsite=gscholar&amp;cbl=33544" TargetMode="External"/><Relationship Id="rId57" Type="http://schemas.openxmlformats.org/officeDocument/2006/relationships/comments" Target="../comments2.xml"/><Relationship Id="rId10" Type="http://schemas.openxmlformats.org/officeDocument/2006/relationships/hyperlink" Target="http://www.cjlt.ca/index.php/cjlt/article/view/26390" TargetMode="External"/><Relationship Id="rId31" Type="http://schemas.openxmlformats.org/officeDocument/2006/relationships/hyperlink" Target="https://docs.lib.purdue.edu/atg/vol22/iss6/11" TargetMode="External"/><Relationship Id="rId44" Type="http://schemas.openxmlformats.org/officeDocument/2006/relationships/hyperlink" Target="http://ieeexplore.ieee.org/document/486705/" TargetMode="External"/><Relationship Id="rId52" Type="http://schemas.openxmlformats.org/officeDocument/2006/relationships/hyperlink" Target="https://en.cnki.com.cn/Article_en/CJFDTotal-DNGN201002008.htm"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680"/>
  <sheetViews>
    <sheetView tabSelected="1"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7.1640625" customWidth="1"/>
    <col min="2" max="2" width="27.83203125" customWidth="1"/>
    <col min="3" max="3" width="120.33203125" customWidth="1"/>
    <col min="4" max="4" width="14.1640625" customWidth="1"/>
    <col min="5" max="5" width="44.1640625" customWidth="1"/>
    <col min="6" max="6" width="29.1640625" customWidth="1"/>
    <col min="7" max="7" width="23" customWidth="1"/>
    <col min="8" max="8" width="16.83203125" customWidth="1"/>
    <col min="9" max="9" width="13.83203125" customWidth="1"/>
    <col min="10" max="10" width="14.5" hidden="1"/>
    <col min="11" max="11" width="13.5" customWidth="1"/>
    <col min="12" max="12" width="22" customWidth="1"/>
    <col min="13" max="13" width="12.1640625" customWidth="1"/>
    <col min="14" max="19" width="14.5" hidden="1"/>
    <col min="20" max="20" width="7" hidden="1" customWidth="1"/>
    <col min="21" max="32" width="14.5" hidden="1"/>
  </cols>
  <sheetData>
    <row r="1" spans="1:32" ht="13" x14ac:dyDescent="0.15">
      <c r="B1" s="1"/>
      <c r="C1" s="101" t="s">
        <v>0</v>
      </c>
      <c r="D1" s="102"/>
      <c r="E1" s="102"/>
      <c r="F1" s="102"/>
      <c r="G1" s="102"/>
      <c r="H1" s="102"/>
      <c r="I1" s="102"/>
      <c r="J1" s="102"/>
      <c r="K1" s="102"/>
      <c r="L1" s="102"/>
      <c r="M1" s="103"/>
      <c r="N1" s="2"/>
      <c r="O1" s="2"/>
      <c r="P1" s="2"/>
      <c r="Q1" s="2"/>
      <c r="R1" s="2"/>
      <c r="S1" s="2"/>
      <c r="T1" s="3"/>
      <c r="U1" s="2"/>
      <c r="V1" s="2"/>
      <c r="W1" s="2"/>
      <c r="X1" s="2"/>
      <c r="Y1" s="2"/>
      <c r="Z1" s="2"/>
      <c r="AA1" s="2"/>
      <c r="AB1" s="2"/>
      <c r="AC1" s="2"/>
      <c r="AD1" s="2"/>
      <c r="AE1" s="2"/>
      <c r="AF1" s="2"/>
    </row>
    <row r="2" spans="1:32" ht="13" x14ac:dyDescent="0.15">
      <c r="A2" s="4" t="s">
        <v>1</v>
      </c>
      <c r="B2" s="4" t="s">
        <v>2</v>
      </c>
      <c r="C2" s="4" t="s">
        <v>3</v>
      </c>
      <c r="D2" s="4" t="s">
        <v>4</v>
      </c>
      <c r="E2" s="4" t="s">
        <v>5</v>
      </c>
      <c r="F2" s="4" t="s">
        <v>6</v>
      </c>
      <c r="G2" s="4" t="s">
        <v>7</v>
      </c>
      <c r="H2" s="4" t="s">
        <v>8</v>
      </c>
      <c r="I2" s="4" t="s">
        <v>9</v>
      </c>
      <c r="J2" s="4" t="s">
        <v>10</v>
      </c>
      <c r="K2" s="5" t="s">
        <v>11</v>
      </c>
      <c r="L2" s="4" t="s">
        <v>12</v>
      </c>
      <c r="M2" s="4" t="s">
        <v>13</v>
      </c>
      <c r="N2" s="2"/>
      <c r="O2" s="2"/>
      <c r="P2" s="2"/>
      <c r="Q2" s="2"/>
      <c r="R2" s="2"/>
      <c r="S2" s="2"/>
      <c r="T2" s="3" t="s">
        <v>14</v>
      </c>
      <c r="U2" s="2"/>
      <c r="V2" s="2"/>
      <c r="W2" s="2"/>
      <c r="X2" s="2"/>
      <c r="Y2" s="2"/>
      <c r="Z2" s="2"/>
      <c r="AA2" s="2"/>
      <c r="AB2" s="2"/>
      <c r="AC2" s="2"/>
      <c r="AD2" s="2"/>
      <c r="AE2" s="2"/>
      <c r="AF2" s="2"/>
    </row>
    <row r="3" spans="1:32" ht="16" x14ac:dyDescent="0.2">
      <c r="A3" s="6">
        <v>1</v>
      </c>
      <c r="B3" s="7" t="s">
        <v>15</v>
      </c>
      <c r="C3" s="7" t="s">
        <v>16</v>
      </c>
      <c r="D3" s="8">
        <v>2007</v>
      </c>
      <c r="E3" s="9"/>
      <c r="F3" s="10" t="s">
        <v>17</v>
      </c>
      <c r="G3" s="10" t="s">
        <v>18</v>
      </c>
      <c r="H3" s="11"/>
      <c r="I3" s="12"/>
      <c r="J3" s="12"/>
      <c r="K3" s="13" t="b">
        <v>1</v>
      </c>
      <c r="L3" s="14"/>
      <c r="M3" s="11"/>
      <c r="T3" s="15"/>
      <c r="V3" s="16"/>
      <c r="W3" s="16"/>
      <c r="X3" s="16"/>
      <c r="Y3" s="16"/>
      <c r="Z3" s="16"/>
      <c r="AA3" s="16"/>
      <c r="AB3" s="16"/>
      <c r="AC3" s="16"/>
      <c r="AD3" s="16"/>
      <c r="AE3" s="16"/>
      <c r="AF3" s="16"/>
    </row>
    <row r="4" spans="1:32" ht="16" x14ac:dyDescent="0.2">
      <c r="A4" s="6">
        <v>2</v>
      </c>
      <c r="B4" s="7" t="s">
        <v>19</v>
      </c>
      <c r="C4" s="7" t="s">
        <v>20</v>
      </c>
      <c r="D4" s="8">
        <v>2016</v>
      </c>
      <c r="E4" s="7" t="s">
        <v>21</v>
      </c>
      <c r="F4" s="7" t="s">
        <v>22</v>
      </c>
      <c r="G4" s="10" t="s">
        <v>23</v>
      </c>
      <c r="H4" s="12"/>
      <c r="I4" s="12"/>
      <c r="J4" s="12"/>
      <c r="K4" s="13" t="b">
        <v>1</v>
      </c>
      <c r="L4" s="14"/>
      <c r="M4" s="11"/>
      <c r="T4" s="15"/>
      <c r="V4" s="16"/>
      <c r="W4" s="16"/>
      <c r="X4" s="16"/>
      <c r="Y4" s="16"/>
      <c r="Z4" s="16"/>
      <c r="AA4" s="16"/>
      <c r="AB4" s="16"/>
      <c r="AC4" s="16"/>
      <c r="AD4" s="16"/>
      <c r="AE4" s="16"/>
      <c r="AF4" s="16"/>
    </row>
    <row r="5" spans="1:32" ht="16" x14ac:dyDescent="0.2">
      <c r="A5" s="6">
        <v>3</v>
      </c>
      <c r="B5" s="7" t="s">
        <v>24</v>
      </c>
      <c r="C5" s="7" t="s">
        <v>25</v>
      </c>
      <c r="D5" s="8">
        <v>2012</v>
      </c>
      <c r="E5" s="7" t="s">
        <v>26</v>
      </c>
      <c r="F5" s="7" t="s">
        <v>27</v>
      </c>
      <c r="G5" s="10" t="s">
        <v>28</v>
      </c>
      <c r="H5" s="11"/>
      <c r="I5" s="11"/>
      <c r="J5" s="12"/>
      <c r="K5" s="13" t="b">
        <v>1</v>
      </c>
      <c r="L5" s="14"/>
      <c r="M5" s="12"/>
      <c r="T5" s="15"/>
      <c r="V5" s="16"/>
      <c r="W5" s="16"/>
      <c r="X5" s="16"/>
      <c r="Y5" s="16"/>
      <c r="Z5" s="16"/>
      <c r="AA5" s="16"/>
      <c r="AB5" s="16"/>
      <c r="AC5" s="16"/>
      <c r="AD5" s="16"/>
      <c r="AE5" s="16"/>
      <c r="AF5" s="16"/>
    </row>
    <row r="6" spans="1:32" ht="16" x14ac:dyDescent="0.2">
      <c r="A6" s="6">
        <v>4</v>
      </c>
      <c r="B6" s="7" t="s">
        <v>29</v>
      </c>
      <c r="C6" s="7" t="s">
        <v>30</v>
      </c>
      <c r="D6" s="8">
        <v>2019</v>
      </c>
      <c r="E6" s="7" t="s">
        <v>31</v>
      </c>
      <c r="F6" s="7" t="s">
        <v>32</v>
      </c>
      <c r="G6" s="10" t="s">
        <v>33</v>
      </c>
      <c r="H6" s="11"/>
      <c r="I6" s="11"/>
      <c r="J6" s="12"/>
      <c r="K6" s="13" t="b">
        <v>1</v>
      </c>
      <c r="L6" s="14"/>
      <c r="M6" s="11"/>
      <c r="T6" s="15"/>
      <c r="V6" s="16"/>
      <c r="W6" s="16"/>
      <c r="X6" s="16"/>
      <c r="Y6" s="16"/>
      <c r="Z6" s="16"/>
      <c r="AA6" s="16"/>
      <c r="AB6" s="16"/>
      <c r="AC6" s="16"/>
      <c r="AD6" s="16"/>
      <c r="AE6" s="16"/>
      <c r="AF6" s="16"/>
    </row>
    <row r="7" spans="1:32" ht="16" x14ac:dyDescent="0.2">
      <c r="A7" s="6">
        <v>5</v>
      </c>
      <c r="B7" s="7" t="s">
        <v>34</v>
      </c>
      <c r="C7" s="7" t="s">
        <v>35</v>
      </c>
      <c r="D7" s="8">
        <v>2020</v>
      </c>
      <c r="E7" s="7" t="s">
        <v>36</v>
      </c>
      <c r="F7" s="7" t="s">
        <v>37</v>
      </c>
      <c r="G7" s="10" t="s">
        <v>38</v>
      </c>
      <c r="H7" s="11"/>
      <c r="I7" s="11"/>
      <c r="J7" s="12"/>
      <c r="K7" s="13" t="b">
        <v>1</v>
      </c>
      <c r="L7" s="14"/>
      <c r="M7" s="11"/>
      <c r="T7" s="15"/>
      <c r="V7" s="16"/>
      <c r="W7" s="16"/>
      <c r="X7" s="16"/>
      <c r="Y7" s="16"/>
      <c r="Z7" s="16"/>
      <c r="AA7" s="16"/>
      <c r="AB7" s="16"/>
      <c r="AC7" s="16"/>
      <c r="AD7" s="16"/>
      <c r="AE7" s="16"/>
      <c r="AF7" s="16"/>
    </row>
    <row r="8" spans="1:32" ht="16" x14ac:dyDescent="0.2">
      <c r="A8" s="6">
        <v>6</v>
      </c>
      <c r="B8" s="7" t="s">
        <v>39</v>
      </c>
      <c r="C8" s="7" t="s">
        <v>40</v>
      </c>
      <c r="D8" s="8">
        <v>2020</v>
      </c>
      <c r="E8" s="7" t="s">
        <v>41</v>
      </c>
      <c r="F8" s="10" t="s">
        <v>42</v>
      </c>
      <c r="G8" s="10" t="s">
        <v>43</v>
      </c>
      <c r="H8" s="12"/>
      <c r="I8" s="12"/>
      <c r="J8" s="12"/>
      <c r="K8" s="13" t="b">
        <v>1</v>
      </c>
      <c r="L8" s="14"/>
      <c r="M8" s="12"/>
      <c r="T8" s="15"/>
      <c r="V8" s="16"/>
      <c r="W8" s="16"/>
      <c r="X8" s="16"/>
      <c r="Y8" s="16"/>
      <c r="Z8" s="16"/>
      <c r="AA8" s="16"/>
      <c r="AB8" s="16"/>
      <c r="AC8" s="16"/>
      <c r="AD8" s="16"/>
      <c r="AE8" s="16"/>
      <c r="AF8" s="16"/>
    </row>
    <row r="9" spans="1:32" ht="16" x14ac:dyDescent="0.2">
      <c r="A9" s="6">
        <v>7</v>
      </c>
      <c r="B9" s="7" t="s">
        <v>44</v>
      </c>
      <c r="C9" s="7" t="s">
        <v>45</v>
      </c>
      <c r="D9" s="8">
        <v>2003</v>
      </c>
      <c r="E9" s="7" t="s">
        <v>46</v>
      </c>
      <c r="F9" s="10" t="s">
        <v>47</v>
      </c>
      <c r="G9" s="10" t="s">
        <v>48</v>
      </c>
      <c r="H9" s="11"/>
      <c r="I9" s="12"/>
      <c r="J9" s="12"/>
      <c r="K9" s="13" t="b">
        <v>1</v>
      </c>
      <c r="L9" s="14"/>
      <c r="M9" s="12"/>
      <c r="T9" s="15"/>
      <c r="V9" s="16"/>
      <c r="W9" s="16"/>
      <c r="X9" s="16"/>
      <c r="Y9" s="16"/>
      <c r="Z9" s="16"/>
      <c r="AA9" s="16"/>
      <c r="AB9" s="16"/>
      <c r="AC9" s="16"/>
      <c r="AD9" s="16"/>
      <c r="AE9" s="16"/>
      <c r="AF9" s="16"/>
    </row>
    <row r="10" spans="1:32" ht="16" x14ac:dyDescent="0.2">
      <c r="A10" s="6">
        <v>8</v>
      </c>
      <c r="B10" s="7" t="s">
        <v>49</v>
      </c>
      <c r="C10" s="7" t="s">
        <v>50</v>
      </c>
      <c r="D10" s="8">
        <v>2020</v>
      </c>
      <c r="E10" s="7" t="s">
        <v>51</v>
      </c>
      <c r="F10" s="7" t="s">
        <v>27</v>
      </c>
      <c r="G10" s="10" t="s">
        <v>52</v>
      </c>
      <c r="H10" s="12"/>
      <c r="I10" s="12"/>
      <c r="J10" s="12"/>
      <c r="K10" s="13" t="b">
        <v>1</v>
      </c>
      <c r="L10" s="14"/>
      <c r="M10" s="12"/>
      <c r="T10" s="15"/>
      <c r="V10" s="16"/>
      <c r="W10" s="16"/>
      <c r="X10" s="16"/>
      <c r="Y10" s="16"/>
      <c r="Z10" s="16"/>
      <c r="AA10" s="16"/>
      <c r="AB10" s="16"/>
      <c r="AC10" s="16"/>
      <c r="AD10" s="16"/>
      <c r="AE10" s="16"/>
      <c r="AF10" s="16"/>
    </row>
    <row r="11" spans="1:32" ht="16" x14ac:dyDescent="0.2">
      <c r="A11" s="6">
        <v>9</v>
      </c>
      <c r="B11" s="7" t="s">
        <v>53</v>
      </c>
      <c r="C11" s="7" t="s">
        <v>54</v>
      </c>
      <c r="D11" s="8">
        <v>2012</v>
      </c>
      <c r="E11" s="7" t="s">
        <v>55</v>
      </c>
      <c r="F11" s="10" t="s">
        <v>56</v>
      </c>
      <c r="G11" s="10" t="s">
        <v>57</v>
      </c>
      <c r="H11" s="12"/>
      <c r="I11" s="12"/>
      <c r="J11" s="12"/>
      <c r="K11" s="13" t="b">
        <v>1</v>
      </c>
      <c r="L11" s="14"/>
      <c r="M11" s="11"/>
      <c r="T11" s="15"/>
      <c r="V11" s="16"/>
      <c r="W11" s="16"/>
      <c r="X11" s="16"/>
      <c r="Y11" s="16"/>
      <c r="Z11" s="16"/>
      <c r="AA11" s="16"/>
      <c r="AB11" s="16"/>
      <c r="AC11" s="16"/>
      <c r="AD11" s="16"/>
      <c r="AE11" s="16"/>
      <c r="AF11" s="16"/>
    </row>
    <row r="12" spans="1:32" ht="16" x14ac:dyDescent="0.2">
      <c r="A12" s="6">
        <v>10</v>
      </c>
      <c r="B12" s="7" t="s">
        <v>58</v>
      </c>
      <c r="C12" s="7" t="s">
        <v>59</v>
      </c>
      <c r="D12" s="8">
        <v>2020</v>
      </c>
      <c r="E12" s="7" t="s">
        <v>60</v>
      </c>
      <c r="F12" s="7" t="s">
        <v>61</v>
      </c>
      <c r="G12" s="10" t="s">
        <v>62</v>
      </c>
      <c r="H12" s="11"/>
      <c r="I12" s="12"/>
      <c r="J12" s="12"/>
      <c r="K12" s="13" t="b">
        <v>1</v>
      </c>
      <c r="L12" s="14"/>
      <c r="M12" s="12"/>
      <c r="T12" s="15"/>
      <c r="V12" s="16"/>
      <c r="W12" s="16"/>
      <c r="X12" s="16"/>
      <c r="Y12" s="16"/>
      <c r="Z12" s="16"/>
      <c r="AA12" s="16"/>
      <c r="AB12" s="16"/>
      <c r="AC12" s="16"/>
      <c r="AD12" s="16"/>
      <c r="AE12" s="16"/>
      <c r="AF12" s="16"/>
    </row>
    <row r="13" spans="1:32" ht="16" x14ac:dyDescent="0.2">
      <c r="A13" s="6">
        <v>11</v>
      </c>
      <c r="B13" s="7" t="s">
        <v>63</v>
      </c>
      <c r="C13" s="7" t="s">
        <v>64</v>
      </c>
      <c r="D13" s="8">
        <v>2020</v>
      </c>
      <c r="E13" s="7" t="s">
        <v>65</v>
      </c>
      <c r="F13" s="10" t="s">
        <v>66</v>
      </c>
      <c r="G13" s="10" t="s">
        <v>67</v>
      </c>
      <c r="H13" s="11"/>
      <c r="I13" s="11"/>
      <c r="J13" s="12"/>
      <c r="K13" s="13" t="b">
        <v>1</v>
      </c>
      <c r="L13" s="14"/>
      <c r="M13" s="11"/>
      <c r="T13" s="15"/>
      <c r="V13" s="16"/>
      <c r="W13" s="16"/>
      <c r="X13" s="16"/>
      <c r="Y13" s="16"/>
      <c r="Z13" s="16"/>
      <c r="AA13" s="16"/>
      <c r="AB13" s="16"/>
      <c r="AC13" s="16"/>
      <c r="AD13" s="16"/>
      <c r="AE13" s="16"/>
      <c r="AF13" s="16"/>
    </row>
    <row r="14" spans="1:32" ht="16" x14ac:dyDescent="0.2">
      <c r="A14" s="6">
        <v>12</v>
      </c>
      <c r="B14" s="7" t="s">
        <v>68</v>
      </c>
      <c r="C14" s="7" t="s">
        <v>69</v>
      </c>
      <c r="D14" s="8">
        <v>2020</v>
      </c>
      <c r="E14" s="7" t="s">
        <v>41</v>
      </c>
      <c r="F14" s="10" t="s">
        <v>42</v>
      </c>
      <c r="G14" s="10" t="s">
        <v>70</v>
      </c>
      <c r="H14" s="12"/>
      <c r="I14" s="12"/>
      <c r="J14" s="12"/>
      <c r="K14" s="13" t="b">
        <v>1</v>
      </c>
      <c r="L14" s="14"/>
      <c r="M14" s="11"/>
      <c r="T14" s="15"/>
      <c r="V14" s="16"/>
      <c r="W14" s="16"/>
      <c r="X14" s="16"/>
      <c r="Y14" s="16"/>
      <c r="Z14" s="16"/>
      <c r="AA14" s="16"/>
      <c r="AB14" s="16"/>
      <c r="AC14" s="16"/>
      <c r="AD14" s="16"/>
      <c r="AE14" s="16"/>
      <c r="AF14" s="16"/>
    </row>
    <row r="15" spans="1:32" ht="16" x14ac:dyDescent="0.2">
      <c r="A15" s="6">
        <v>13</v>
      </c>
      <c r="B15" s="7" t="s">
        <v>71</v>
      </c>
      <c r="C15" s="7" t="s">
        <v>72</v>
      </c>
      <c r="D15" s="8">
        <v>2010</v>
      </c>
      <c r="E15" s="7" t="s">
        <v>73</v>
      </c>
      <c r="F15" s="10" t="s">
        <v>74</v>
      </c>
      <c r="G15" s="10" t="s">
        <v>75</v>
      </c>
      <c r="H15" s="11"/>
      <c r="I15" s="12"/>
      <c r="J15" s="12"/>
      <c r="K15" s="13" t="b">
        <v>1</v>
      </c>
      <c r="L15" s="14"/>
      <c r="M15" s="12"/>
      <c r="T15" s="15"/>
      <c r="V15" s="16"/>
      <c r="W15" s="16"/>
      <c r="X15" s="16"/>
      <c r="Y15" s="16"/>
      <c r="Z15" s="16"/>
      <c r="AA15" s="16"/>
      <c r="AB15" s="16"/>
      <c r="AC15" s="16"/>
      <c r="AD15" s="16"/>
      <c r="AE15" s="16"/>
      <c r="AF15" s="16"/>
    </row>
    <row r="16" spans="1:32" ht="16" x14ac:dyDescent="0.2">
      <c r="A16" s="6">
        <v>14</v>
      </c>
      <c r="B16" s="7" t="s">
        <v>76</v>
      </c>
      <c r="C16" s="7" t="s">
        <v>77</v>
      </c>
      <c r="D16" s="8">
        <v>2021</v>
      </c>
      <c r="E16" s="7" t="s">
        <v>78</v>
      </c>
      <c r="F16" s="7" t="s">
        <v>61</v>
      </c>
      <c r="G16" s="10" t="s">
        <v>79</v>
      </c>
      <c r="H16" s="11"/>
      <c r="I16" s="11"/>
      <c r="J16" s="12"/>
      <c r="K16" s="13" t="b">
        <v>1</v>
      </c>
      <c r="L16" s="14"/>
      <c r="M16" s="12"/>
      <c r="T16" s="15"/>
      <c r="V16" s="16"/>
      <c r="W16" s="16"/>
      <c r="X16" s="16"/>
      <c r="Y16" s="16"/>
      <c r="Z16" s="16"/>
      <c r="AA16" s="16"/>
      <c r="AB16" s="16"/>
      <c r="AC16" s="16"/>
      <c r="AD16" s="16"/>
      <c r="AE16" s="16"/>
      <c r="AF16" s="16"/>
    </row>
    <row r="17" spans="1:32" ht="16" x14ac:dyDescent="0.2">
      <c r="A17" s="6">
        <v>15</v>
      </c>
      <c r="B17" s="7" t="s">
        <v>80</v>
      </c>
      <c r="C17" s="7" t="s">
        <v>81</v>
      </c>
      <c r="D17" s="8">
        <v>2020</v>
      </c>
      <c r="E17" s="9"/>
      <c r="F17" s="7" t="s">
        <v>32</v>
      </c>
      <c r="G17" s="10" t="s">
        <v>82</v>
      </c>
      <c r="H17" s="11"/>
      <c r="I17" s="12"/>
      <c r="J17" s="12"/>
      <c r="K17" s="13" t="b">
        <v>1</v>
      </c>
      <c r="L17" s="14"/>
      <c r="M17" s="12"/>
      <c r="T17" s="15"/>
      <c r="V17" s="16"/>
      <c r="W17" s="16"/>
      <c r="X17" s="16"/>
      <c r="Y17" s="16"/>
      <c r="Z17" s="16"/>
      <c r="AA17" s="16"/>
      <c r="AB17" s="16"/>
      <c r="AC17" s="16"/>
      <c r="AD17" s="16"/>
      <c r="AE17" s="16"/>
      <c r="AF17" s="16"/>
    </row>
    <row r="18" spans="1:32" ht="16" x14ac:dyDescent="0.2">
      <c r="A18" s="6">
        <v>16</v>
      </c>
      <c r="B18" s="7" t="s">
        <v>83</v>
      </c>
      <c r="C18" s="7" t="s">
        <v>84</v>
      </c>
      <c r="D18" s="8">
        <v>2014</v>
      </c>
      <c r="E18" s="7" t="s">
        <v>85</v>
      </c>
      <c r="F18" s="10" t="s">
        <v>86</v>
      </c>
      <c r="G18" s="10" t="s">
        <v>87</v>
      </c>
      <c r="H18" s="11"/>
      <c r="I18" s="11"/>
      <c r="J18" s="12"/>
      <c r="K18" s="13" t="b">
        <v>1</v>
      </c>
      <c r="L18" s="14"/>
      <c r="M18" s="12"/>
      <c r="T18" s="15"/>
      <c r="V18" s="16"/>
      <c r="W18" s="16"/>
      <c r="X18" s="16"/>
      <c r="Y18" s="16"/>
      <c r="Z18" s="16"/>
      <c r="AA18" s="16"/>
      <c r="AB18" s="16"/>
      <c r="AC18" s="16"/>
      <c r="AD18" s="16"/>
      <c r="AE18" s="16"/>
      <c r="AF18" s="16"/>
    </row>
    <row r="19" spans="1:32" ht="16" x14ac:dyDescent="0.2">
      <c r="A19" s="6">
        <v>17</v>
      </c>
      <c r="B19" s="7" t="s">
        <v>88</v>
      </c>
      <c r="C19" s="7" t="s">
        <v>89</v>
      </c>
      <c r="D19" s="8">
        <v>2020</v>
      </c>
      <c r="E19" s="7" t="s">
        <v>90</v>
      </c>
      <c r="F19" s="10" t="s">
        <v>91</v>
      </c>
      <c r="G19" s="10" t="s">
        <v>92</v>
      </c>
      <c r="H19" s="11"/>
      <c r="I19" s="11"/>
      <c r="J19" s="12"/>
      <c r="K19" s="13" t="b">
        <v>1</v>
      </c>
      <c r="L19" s="14"/>
      <c r="M19" s="12"/>
      <c r="T19" s="15"/>
      <c r="V19" s="16"/>
      <c r="W19" s="16"/>
      <c r="X19" s="16"/>
      <c r="Y19" s="16"/>
      <c r="Z19" s="16"/>
      <c r="AA19" s="16"/>
      <c r="AB19" s="16"/>
      <c r="AC19" s="16"/>
      <c r="AD19" s="16"/>
      <c r="AE19" s="16"/>
      <c r="AF19" s="16"/>
    </row>
    <row r="20" spans="1:32" ht="16" x14ac:dyDescent="0.2">
      <c r="A20" s="6">
        <v>18</v>
      </c>
      <c r="B20" s="7" t="s">
        <v>29</v>
      </c>
      <c r="C20" s="7" t="s">
        <v>93</v>
      </c>
      <c r="D20" s="8">
        <v>2021</v>
      </c>
      <c r="E20" s="7" t="s">
        <v>94</v>
      </c>
      <c r="F20" s="10" t="s">
        <v>95</v>
      </c>
      <c r="G20" s="10" t="s">
        <v>96</v>
      </c>
      <c r="H20" s="11"/>
      <c r="I20" s="11"/>
      <c r="J20" s="12"/>
      <c r="K20" s="13" t="b">
        <v>1</v>
      </c>
      <c r="L20" s="14"/>
      <c r="M20" s="11"/>
      <c r="T20" s="15"/>
      <c r="V20" s="16"/>
      <c r="W20" s="16"/>
      <c r="X20" s="16"/>
      <c r="Y20" s="16"/>
      <c r="Z20" s="16"/>
      <c r="AA20" s="16"/>
      <c r="AB20" s="16"/>
      <c r="AC20" s="16"/>
      <c r="AD20" s="16"/>
      <c r="AE20" s="16"/>
      <c r="AF20" s="16"/>
    </row>
    <row r="21" spans="1:32" ht="16" x14ac:dyDescent="0.2">
      <c r="A21" s="6">
        <v>19</v>
      </c>
      <c r="B21" s="7" t="s">
        <v>97</v>
      </c>
      <c r="C21" s="7" t="s">
        <v>98</v>
      </c>
      <c r="D21" s="8">
        <v>2021</v>
      </c>
      <c r="E21" s="7" t="s">
        <v>99</v>
      </c>
      <c r="F21" s="10" t="s">
        <v>95</v>
      </c>
      <c r="G21" s="10" t="s">
        <v>100</v>
      </c>
      <c r="H21" s="11"/>
      <c r="I21" s="11"/>
      <c r="J21" s="12"/>
      <c r="K21" s="13" t="b">
        <v>1</v>
      </c>
      <c r="L21" s="14"/>
      <c r="M21" s="11"/>
      <c r="T21" s="15"/>
      <c r="V21" s="16"/>
      <c r="W21" s="16"/>
      <c r="X21" s="16"/>
      <c r="Y21" s="16"/>
      <c r="Z21" s="16"/>
      <c r="AA21" s="16"/>
      <c r="AB21" s="16"/>
      <c r="AC21" s="16"/>
      <c r="AD21" s="16"/>
      <c r="AE21" s="16"/>
      <c r="AF21" s="16"/>
    </row>
    <row r="22" spans="1:32" ht="16" x14ac:dyDescent="0.2">
      <c r="A22" s="6">
        <v>20</v>
      </c>
      <c r="B22" s="7" t="s">
        <v>101</v>
      </c>
      <c r="C22" s="7" t="s">
        <v>102</v>
      </c>
      <c r="D22" s="8">
        <v>2020</v>
      </c>
      <c r="E22" s="7" t="s">
        <v>103</v>
      </c>
      <c r="F22" s="10" t="s">
        <v>104</v>
      </c>
      <c r="G22" s="10" t="s">
        <v>105</v>
      </c>
      <c r="H22" s="11"/>
      <c r="I22" s="11"/>
      <c r="J22" s="12"/>
      <c r="K22" s="13" t="b">
        <v>1</v>
      </c>
      <c r="L22" s="14"/>
      <c r="M22" s="12"/>
      <c r="T22" s="15"/>
      <c r="V22" s="16"/>
      <c r="W22" s="16"/>
      <c r="X22" s="16"/>
      <c r="Y22" s="16"/>
      <c r="Z22" s="16"/>
      <c r="AA22" s="16"/>
      <c r="AB22" s="16"/>
      <c r="AC22" s="16"/>
      <c r="AD22" s="16"/>
      <c r="AE22" s="16"/>
      <c r="AF22" s="16"/>
    </row>
    <row r="23" spans="1:32" ht="16" x14ac:dyDescent="0.2">
      <c r="A23" s="6">
        <v>21</v>
      </c>
      <c r="B23" s="7" t="s">
        <v>106</v>
      </c>
      <c r="C23" s="7" t="s">
        <v>107</v>
      </c>
      <c r="D23" s="8">
        <v>2016</v>
      </c>
      <c r="E23" s="7" t="s">
        <v>108</v>
      </c>
      <c r="F23" s="7" t="s">
        <v>32</v>
      </c>
      <c r="G23" s="10" t="s">
        <v>109</v>
      </c>
      <c r="H23" s="11"/>
      <c r="I23" s="11"/>
      <c r="J23" s="12"/>
      <c r="K23" s="13" t="b">
        <v>1</v>
      </c>
      <c r="L23" s="14"/>
      <c r="M23" s="12"/>
      <c r="T23" s="15"/>
      <c r="V23" s="16"/>
      <c r="W23" s="16"/>
      <c r="X23" s="16"/>
      <c r="Y23" s="16"/>
      <c r="Z23" s="16"/>
      <c r="AA23" s="16"/>
      <c r="AB23" s="16"/>
      <c r="AC23" s="16"/>
      <c r="AD23" s="16"/>
      <c r="AE23" s="16"/>
      <c r="AF23" s="16"/>
    </row>
    <row r="24" spans="1:32" ht="16" x14ac:dyDescent="0.2">
      <c r="A24" s="6">
        <v>22</v>
      </c>
      <c r="B24" s="7" t="s">
        <v>110</v>
      </c>
      <c r="C24" s="7" t="s">
        <v>111</v>
      </c>
      <c r="D24" s="8">
        <v>2008</v>
      </c>
      <c r="E24" s="7" t="s">
        <v>112</v>
      </c>
      <c r="F24" s="10" t="s">
        <v>113</v>
      </c>
      <c r="G24" s="10" t="s">
        <v>114</v>
      </c>
      <c r="H24" s="11"/>
      <c r="I24" s="11"/>
      <c r="J24" s="12"/>
      <c r="K24" s="13" t="b">
        <v>1</v>
      </c>
      <c r="L24" s="14"/>
      <c r="M24" s="11"/>
      <c r="T24" s="15"/>
      <c r="V24" s="16"/>
      <c r="W24" s="16"/>
      <c r="X24" s="16"/>
      <c r="Y24" s="16"/>
      <c r="Z24" s="16"/>
      <c r="AA24" s="16"/>
      <c r="AB24" s="16"/>
      <c r="AC24" s="16"/>
      <c r="AD24" s="16"/>
      <c r="AE24" s="16"/>
      <c r="AF24" s="16"/>
    </row>
    <row r="25" spans="1:32" ht="16" x14ac:dyDescent="0.2">
      <c r="A25" s="6">
        <v>23</v>
      </c>
      <c r="B25" s="7" t="s">
        <v>115</v>
      </c>
      <c r="C25" s="7" t="s">
        <v>116</v>
      </c>
      <c r="D25" s="8">
        <v>2021</v>
      </c>
      <c r="E25" s="7" t="s">
        <v>117</v>
      </c>
      <c r="F25" s="10" t="s">
        <v>118</v>
      </c>
      <c r="G25" s="10" t="s">
        <v>119</v>
      </c>
      <c r="H25" s="11"/>
      <c r="I25" s="12"/>
      <c r="J25" s="12"/>
      <c r="K25" s="13" t="b">
        <v>1</v>
      </c>
      <c r="L25" s="14"/>
      <c r="M25" s="12"/>
      <c r="T25" s="15"/>
      <c r="V25" s="16"/>
      <c r="W25" s="16"/>
      <c r="X25" s="16"/>
      <c r="Y25" s="16"/>
      <c r="Z25" s="16"/>
      <c r="AA25" s="16"/>
      <c r="AB25" s="16"/>
      <c r="AC25" s="16"/>
      <c r="AD25" s="16"/>
      <c r="AE25" s="16"/>
      <c r="AF25" s="16"/>
    </row>
    <row r="26" spans="1:32" ht="16" x14ac:dyDescent="0.2">
      <c r="A26" s="6">
        <v>24</v>
      </c>
      <c r="B26" s="7" t="s">
        <v>120</v>
      </c>
      <c r="C26" s="7" t="s">
        <v>121</v>
      </c>
      <c r="D26" s="8">
        <v>2020</v>
      </c>
      <c r="E26" s="9"/>
      <c r="F26" s="10" t="s">
        <v>122</v>
      </c>
      <c r="G26" s="10" t="s">
        <v>123</v>
      </c>
      <c r="H26" s="11"/>
      <c r="I26" s="11"/>
      <c r="J26" s="12"/>
      <c r="K26" s="13" t="b">
        <v>1</v>
      </c>
      <c r="L26" s="14"/>
      <c r="M26" s="12"/>
      <c r="T26" s="15"/>
      <c r="V26" s="16"/>
      <c r="W26" s="16"/>
      <c r="X26" s="16"/>
      <c r="Y26" s="16"/>
      <c r="Z26" s="16"/>
      <c r="AA26" s="16"/>
      <c r="AB26" s="16"/>
      <c r="AC26" s="16"/>
      <c r="AD26" s="16"/>
      <c r="AE26" s="16"/>
      <c r="AF26" s="16"/>
    </row>
    <row r="27" spans="1:32" ht="16" x14ac:dyDescent="0.2">
      <c r="A27" s="6">
        <v>25</v>
      </c>
      <c r="B27" s="7" t="s">
        <v>124</v>
      </c>
      <c r="C27" s="7" t="s">
        <v>125</v>
      </c>
      <c r="D27" s="8">
        <v>2010</v>
      </c>
      <c r="E27" s="7" t="s">
        <v>126</v>
      </c>
      <c r="F27" s="10" t="s">
        <v>127</v>
      </c>
      <c r="G27" s="10" t="s">
        <v>128</v>
      </c>
      <c r="H27" s="11"/>
      <c r="I27" s="11"/>
      <c r="J27" s="12"/>
      <c r="K27" s="13" t="b">
        <v>1</v>
      </c>
      <c r="L27" s="14"/>
      <c r="M27" s="12"/>
      <c r="T27" s="15"/>
      <c r="V27" s="16"/>
      <c r="W27" s="16"/>
      <c r="X27" s="16"/>
      <c r="Y27" s="16"/>
      <c r="Z27" s="16"/>
      <c r="AA27" s="16"/>
      <c r="AB27" s="16"/>
      <c r="AC27" s="16"/>
      <c r="AD27" s="16"/>
      <c r="AE27" s="16"/>
      <c r="AF27" s="16"/>
    </row>
    <row r="28" spans="1:32" ht="16" x14ac:dyDescent="0.2">
      <c r="A28" s="6">
        <v>26</v>
      </c>
      <c r="B28" s="7" t="s">
        <v>29</v>
      </c>
      <c r="C28" s="104" t="s">
        <v>129</v>
      </c>
      <c r="D28" s="105"/>
      <c r="E28" s="7" t="s">
        <v>130</v>
      </c>
      <c r="F28" s="9"/>
      <c r="G28" s="10" t="s">
        <v>131</v>
      </c>
      <c r="H28" s="12"/>
      <c r="I28" s="12"/>
      <c r="J28" s="12"/>
      <c r="K28" s="13" t="b">
        <v>1</v>
      </c>
      <c r="L28" s="14"/>
      <c r="M28" s="12"/>
      <c r="T28" s="15"/>
      <c r="V28" s="16"/>
      <c r="W28" s="16"/>
      <c r="X28" s="16"/>
      <c r="Y28" s="16"/>
      <c r="Z28" s="16"/>
      <c r="AA28" s="16"/>
      <c r="AB28" s="16"/>
      <c r="AC28" s="16"/>
      <c r="AD28" s="16"/>
      <c r="AE28" s="16"/>
      <c r="AF28" s="16"/>
    </row>
    <row r="29" spans="1:32" ht="16" x14ac:dyDescent="0.2">
      <c r="A29" s="6">
        <v>27</v>
      </c>
      <c r="B29" s="7" t="s">
        <v>132</v>
      </c>
      <c r="C29" s="7" t="s">
        <v>133</v>
      </c>
      <c r="D29" s="8">
        <v>2020</v>
      </c>
      <c r="E29" s="7" t="s">
        <v>134</v>
      </c>
      <c r="F29" s="10" t="s">
        <v>135</v>
      </c>
      <c r="G29" s="10" t="s">
        <v>136</v>
      </c>
      <c r="H29" s="12"/>
      <c r="I29" s="12"/>
      <c r="J29" s="12"/>
      <c r="K29" s="13" t="b">
        <v>1</v>
      </c>
      <c r="L29" s="14"/>
      <c r="M29" s="12"/>
      <c r="T29" s="15"/>
      <c r="V29" s="16"/>
      <c r="W29" s="16"/>
      <c r="X29" s="16"/>
      <c r="Y29" s="16"/>
      <c r="Z29" s="16"/>
      <c r="AA29" s="16"/>
      <c r="AB29" s="16"/>
      <c r="AC29" s="16"/>
      <c r="AD29" s="16"/>
      <c r="AE29" s="16"/>
      <c r="AF29" s="16"/>
    </row>
    <row r="30" spans="1:32" ht="16" x14ac:dyDescent="0.2">
      <c r="A30" s="6">
        <v>28</v>
      </c>
      <c r="B30" s="7" t="s">
        <v>137</v>
      </c>
      <c r="C30" s="7" t="s">
        <v>138</v>
      </c>
      <c r="D30" s="8">
        <v>2017</v>
      </c>
      <c r="E30" s="7" t="s">
        <v>139</v>
      </c>
      <c r="F30" s="7" t="s">
        <v>140</v>
      </c>
      <c r="G30" s="10" t="s">
        <v>141</v>
      </c>
      <c r="H30" s="11"/>
      <c r="I30" s="11"/>
      <c r="J30" s="12"/>
      <c r="K30" s="13" t="b">
        <v>1</v>
      </c>
      <c r="L30" s="14"/>
      <c r="M30" s="12"/>
      <c r="T30" s="15"/>
    </row>
    <row r="31" spans="1:32" ht="16" x14ac:dyDescent="0.2">
      <c r="A31" s="6">
        <v>29</v>
      </c>
      <c r="B31" s="7" t="s">
        <v>142</v>
      </c>
      <c r="C31" s="7" t="s">
        <v>143</v>
      </c>
      <c r="D31" s="8">
        <v>2016</v>
      </c>
      <c r="E31" s="9"/>
      <c r="F31" s="10" t="s">
        <v>144</v>
      </c>
      <c r="G31" s="10" t="s">
        <v>145</v>
      </c>
      <c r="H31" s="11"/>
      <c r="I31" s="12"/>
      <c r="J31" s="12"/>
      <c r="K31" s="13" t="b">
        <v>1</v>
      </c>
      <c r="L31" s="14"/>
      <c r="M31" s="12"/>
      <c r="T31" s="15"/>
    </row>
    <row r="32" spans="1:32" ht="20.25" customHeight="1" x14ac:dyDescent="0.2">
      <c r="A32" s="6">
        <v>30</v>
      </c>
      <c r="B32" s="7" t="s">
        <v>146</v>
      </c>
      <c r="C32" s="7" t="s">
        <v>147</v>
      </c>
      <c r="D32" s="8">
        <v>2002</v>
      </c>
      <c r="E32" s="7" t="s">
        <v>148</v>
      </c>
      <c r="F32" s="10" t="s">
        <v>149</v>
      </c>
      <c r="G32" s="10" t="s">
        <v>150</v>
      </c>
      <c r="H32" s="11"/>
      <c r="I32" s="12"/>
      <c r="J32" s="12"/>
      <c r="K32" s="13" t="b">
        <v>1</v>
      </c>
      <c r="L32" s="14"/>
      <c r="M32" s="11"/>
      <c r="T32" s="15"/>
    </row>
    <row r="33" spans="1:20" ht="16" x14ac:dyDescent="0.2">
      <c r="A33" s="6">
        <v>31</v>
      </c>
      <c r="B33" s="7" t="s">
        <v>151</v>
      </c>
      <c r="C33" s="7" t="s">
        <v>152</v>
      </c>
      <c r="D33" s="8">
        <v>2011</v>
      </c>
      <c r="E33" s="7" t="s">
        <v>153</v>
      </c>
      <c r="F33" s="10" t="s">
        <v>154</v>
      </c>
      <c r="G33" s="10" t="s">
        <v>155</v>
      </c>
      <c r="H33" s="11"/>
      <c r="I33" s="12"/>
      <c r="J33" s="12"/>
      <c r="K33" s="13" t="b">
        <v>1</v>
      </c>
      <c r="L33" s="14"/>
      <c r="M33" s="11"/>
      <c r="T33" s="15"/>
    </row>
    <row r="34" spans="1:20" ht="16" x14ac:dyDescent="0.2">
      <c r="A34" s="6">
        <v>32</v>
      </c>
      <c r="B34" s="7" t="s">
        <v>156</v>
      </c>
      <c r="C34" s="7" t="s">
        <v>157</v>
      </c>
      <c r="D34" s="9"/>
      <c r="E34" s="10" t="s">
        <v>113</v>
      </c>
      <c r="F34" s="9"/>
      <c r="G34" s="10" t="s">
        <v>158</v>
      </c>
      <c r="H34" s="12"/>
      <c r="I34" s="12"/>
      <c r="J34" s="12"/>
      <c r="K34" s="13" t="b">
        <v>1</v>
      </c>
      <c r="L34" s="14"/>
      <c r="M34" s="11"/>
      <c r="T34" s="15"/>
    </row>
    <row r="35" spans="1:20" ht="16" x14ac:dyDescent="0.2">
      <c r="A35" s="6">
        <v>33</v>
      </c>
      <c r="B35" s="7" t="s">
        <v>159</v>
      </c>
      <c r="C35" s="7" t="s">
        <v>107</v>
      </c>
      <c r="D35" s="8">
        <v>2016</v>
      </c>
      <c r="E35" s="9"/>
      <c r="F35" s="10" t="s">
        <v>160</v>
      </c>
      <c r="G35" s="10" t="s">
        <v>161</v>
      </c>
      <c r="H35" s="11"/>
      <c r="I35" s="12"/>
      <c r="J35" s="12"/>
      <c r="K35" s="13" t="b">
        <v>1</v>
      </c>
      <c r="L35" s="14"/>
      <c r="M35" s="12"/>
      <c r="T35" s="15"/>
    </row>
    <row r="36" spans="1:20" ht="16" x14ac:dyDescent="0.2">
      <c r="A36" s="6">
        <v>34</v>
      </c>
      <c r="B36" s="7" t="s">
        <v>162</v>
      </c>
      <c r="C36" s="7" t="s">
        <v>163</v>
      </c>
      <c r="D36" s="8">
        <v>1979</v>
      </c>
      <c r="E36" s="9"/>
      <c r="F36" s="9"/>
      <c r="G36" s="9"/>
      <c r="H36" s="11"/>
      <c r="I36" s="12"/>
      <c r="J36" s="12"/>
      <c r="K36" s="13" t="b">
        <v>1</v>
      </c>
      <c r="L36" s="14"/>
      <c r="M36" s="12"/>
      <c r="T36" s="15"/>
    </row>
    <row r="37" spans="1:20" ht="16" x14ac:dyDescent="0.2">
      <c r="A37" s="6">
        <v>35</v>
      </c>
      <c r="B37" s="7" t="s">
        <v>164</v>
      </c>
      <c r="C37" s="7" t="s">
        <v>165</v>
      </c>
      <c r="D37" s="8">
        <v>2007</v>
      </c>
      <c r="E37" s="7" t="s">
        <v>166</v>
      </c>
      <c r="F37" s="7" t="s">
        <v>167</v>
      </c>
      <c r="G37" s="10" t="s">
        <v>168</v>
      </c>
      <c r="H37" s="11"/>
      <c r="I37" s="12"/>
      <c r="J37" s="12"/>
      <c r="K37" s="13" t="b">
        <v>1</v>
      </c>
      <c r="L37" s="14"/>
      <c r="M37" s="12"/>
      <c r="T37" s="17"/>
    </row>
    <row r="38" spans="1:20" ht="16" x14ac:dyDescent="0.2">
      <c r="A38" s="6">
        <v>36</v>
      </c>
      <c r="B38" s="7" t="s">
        <v>169</v>
      </c>
      <c r="C38" s="104" t="s">
        <v>170</v>
      </c>
      <c r="D38" s="105"/>
      <c r="E38" s="10" t="s">
        <v>171</v>
      </c>
      <c r="F38" s="9"/>
      <c r="G38" s="10" t="s">
        <v>172</v>
      </c>
      <c r="H38" s="11"/>
      <c r="I38" s="12"/>
      <c r="J38" s="12"/>
      <c r="K38" s="13" t="b">
        <v>1</v>
      </c>
      <c r="L38" s="14"/>
      <c r="M38" s="12"/>
      <c r="T38" s="17"/>
    </row>
    <row r="39" spans="1:20" ht="16" x14ac:dyDescent="0.2">
      <c r="A39" s="6">
        <v>37</v>
      </c>
      <c r="B39" s="7" t="s">
        <v>173</v>
      </c>
      <c r="C39" s="7" t="s">
        <v>174</v>
      </c>
      <c r="D39" s="8">
        <v>2016</v>
      </c>
      <c r="E39" s="7" t="s">
        <v>175</v>
      </c>
      <c r="F39" s="10" t="s">
        <v>176</v>
      </c>
      <c r="G39" s="10" t="s">
        <v>177</v>
      </c>
      <c r="H39" s="11"/>
      <c r="I39" s="12"/>
      <c r="J39" s="12"/>
      <c r="K39" s="13" t="b">
        <v>1</v>
      </c>
      <c r="L39" s="14"/>
      <c r="M39" s="12"/>
      <c r="T39" s="17"/>
    </row>
    <row r="40" spans="1:20" ht="16" x14ac:dyDescent="0.2">
      <c r="A40" s="6">
        <v>38</v>
      </c>
      <c r="B40" s="7" t="s">
        <v>178</v>
      </c>
      <c r="C40" s="7" t="s">
        <v>179</v>
      </c>
      <c r="D40" s="8">
        <v>2012</v>
      </c>
      <c r="E40" s="9"/>
      <c r="F40" s="10" t="s">
        <v>149</v>
      </c>
      <c r="G40" s="10" t="s">
        <v>180</v>
      </c>
      <c r="H40" s="11"/>
      <c r="I40" s="12"/>
      <c r="J40" s="12"/>
      <c r="K40" s="13" t="b">
        <v>0</v>
      </c>
      <c r="L40" s="14"/>
      <c r="M40" s="12"/>
      <c r="T40" s="17"/>
    </row>
    <row r="41" spans="1:20" ht="16" x14ac:dyDescent="0.2">
      <c r="A41" s="6">
        <v>39</v>
      </c>
      <c r="B41" s="7" t="s">
        <v>181</v>
      </c>
      <c r="C41" s="7" t="s">
        <v>182</v>
      </c>
      <c r="D41" s="8">
        <v>2002</v>
      </c>
      <c r="E41" s="7" t="s">
        <v>183</v>
      </c>
      <c r="F41" s="9"/>
      <c r="G41" s="9"/>
      <c r="H41" s="11"/>
      <c r="I41" s="12"/>
      <c r="J41" s="12"/>
      <c r="K41" s="13" t="b">
        <v>1</v>
      </c>
      <c r="L41" s="14" t="s">
        <v>184</v>
      </c>
      <c r="M41" s="12"/>
      <c r="T41" s="17"/>
    </row>
    <row r="42" spans="1:20" ht="16" x14ac:dyDescent="0.2">
      <c r="A42" s="6">
        <v>40</v>
      </c>
      <c r="B42" s="7" t="s">
        <v>185</v>
      </c>
      <c r="C42" s="7" t="s">
        <v>186</v>
      </c>
      <c r="D42" s="8">
        <v>1994</v>
      </c>
      <c r="E42" s="7" t="s">
        <v>187</v>
      </c>
      <c r="F42" s="9"/>
      <c r="G42" s="9"/>
      <c r="H42" s="11"/>
      <c r="I42" s="12"/>
      <c r="J42" s="12"/>
      <c r="K42" s="13" t="b">
        <v>0</v>
      </c>
      <c r="L42" s="14"/>
      <c r="M42" s="12"/>
      <c r="T42" s="17"/>
    </row>
    <row r="43" spans="1:20" ht="16" x14ac:dyDescent="0.2">
      <c r="A43" s="6">
        <v>41</v>
      </c>
      <c r="B43" s="7" t="s">
        <v>188</v>
      </c>
      <c r="C43" s="7" t="s">
        <v>189</v>
      </c>
      <c r="D43" s="8">
        <v>1965</v>
      </c>
      <c r="E43" s="7" t="s">
        <v>190</v>
      </c>
      <c r="F43" s="9"/>
      <c r="G43" s="9"/>
      <c r="H43" s="11"/>
      <c r="I43" s="12"/>
      <c r="J43" s="12"/>
      <c r="K43" s="13" t="b">
        <v>0</v>
      </c>
      <c r="L43" s="14"/>
      <c r="M43" s="12"/>
      <c r="T43" s="17"/>
    </row>
    <row r="44" spans="1:20" ht="16" x14ac:dyDescent="0.2">
      <c r="A44" s="6">
        <v>42</v>
      </c>
      <c r="B44" s="7" t="s">
        <v>191</v>
      </c>
      <c r="C44" s="7" t="s">
        <v>192</v>
      </c>
      <c r="D44" s="8">
        <v>1956</v>
      </c>
      <c r="E44" s="7" t="s">
        <v>193</v>
      </c>
      <c r="F44" s="9"/>
      <c r="G44" s="9"/>
      <c r="H44" s="11"/>
      <c r="I44" s="12"/>
      <c r="J44" s="12"/>
      <c r="K44" s="13" t="b">
        <v>0</v>
      </c>
      <c r="L44" s="14"/>
      <c r="M44" s="12"/>
      <c r="T44" s="17"/>
    </row>
    <row r="45" spans="1:20" ht="16" x14ac:dyDescent="0.2">
      <c r="A45" s="6">
        <v>43</v>
      </c>
      <c r="B45" s="7" t="s">
        <v>194</v>
      </c>
      <c r="C45" s="7" t="s">
        <v>195</v>
      </c>
      <c r="D45" s="8">
        <v>1956</v>
      </c>
      <c r="E45" s="7" t="s">
        <v>193</v>
      </c>
      <c r="F45" s="9"/>
      <c r="G45" s="9"/>
      <c r="H45" s="11"/>
      <c r="I45" s="12"/>
      <c r="J45" s="12"/>
      <c r="K45" s="13" t="b">
        <v>0</v>
      </c>
      <c r="L45" s="14"/>
      <c r="M45" s="12"/>
      <c r="T45" s="17"/>
    </row>
    <row r="46" spans="1:20" ht="16" x14ac:dyDescent="0.2">
      <c r="A46" s="6">
        <v>44</v>
      </c>
      <c r="B46" s="7" t="s">
        <v>196</v>
      </c>
      <c r="C46" s="7" t="s">
        <v>197</v>
      </c>
      <c r="D46" s="8">
        <v>2014</v>
      </c>
      <c r="E46" s="7" t="s">
        <v>198</v>
      </c>
      <c r="F46" s="9"/>
      <c r="G46" s="9"/>
      <c r="H46" s="11"/>
      <c r="I46" s="12"/>
      <c r="J46" s="12"/>
      <c r="K46" s="13" t="b">
        <v>0</v>
      </c>
      <c r="L46" s="14"/>
      <c r="M46" s="12"/>
      <c r="T46" s="17"/>
    </row>
    <row r="47" spans="1:20" ht="16" x14ac:dyDescent="0.2">
      <c r="A47" s="6">
        <v>45</v>
      </c>
      <c r="B47" s="7" t="s">
        <v>199</v>
      </c>
      <c r="C47" s="7" t="s">
        <v>200</v>
      </c>
      <c r="D47" s="8">
        <v>1999</v>
      </c>
      <c r="E47" s="7" t="s">
        <v>201</v>
      </c>
      <c r="F47" s="9"/>
      <c r="G47" s="9"/>
      <c r="H47" s="11"/>
      <c r="I47" s="12"/>
      <c r="J47" s="12"/>
      <c r="K47" s="13" t="b">
        <v>0</v>
      </c>
      <c r="L47" s="14"/>
      <c r="M47" s="12"/>
      <c r="T47" s="17"/>
    </row>
    <row r="48" spans="1:20" ht="16" x14ac:dyDescent="0.2">
      <c r="A48" s="6">
        <v>46</v>
      </c>
      <c r="B48" s="7" t="s">
        <v>202</v>
      </c>
      <c r="C48" s="7" t="s">
        <v>203</v>
      </c>
      <c r="D48" s="8">
        <v>1956</v>
      </c>
      <c r="E48" s="9"/>
      <c r="F48" s="9"/>
      <c r="G48" s="9"/>
      <c r="H48" s="11"/>
      <c r="I48" s="12"/>
      <c r="J48" s="12"/>
      <c r="K48" s="13" t="b">
        <v>0</v>
      </c>
      <c r="L48" s="14"/>
      <c r="M48" s="12"/>
      <c r="T48" s="17"/>
    </row>
    <row r="49" spans="1:20" ht="16" x14ac:dyDescent="0.2">
      <c r="A49" s="6">
        <v>47</v>
      </c>
      <c r="B49" s="7" t="s">
        <v>204</v>
      </c>
      <c r="C49" s="7" t="s">
        <v>205</v>
      </c>
      <c r="D49" s="8">
        <v>1956</v>
      </c>
      <c r="E49" s="7" t="s">
        <v>206</v>
      </c>
      <c r="F49" s="9"/>
      <c r="G49" s="9"/>
      <c r="H49" s="11"/>
      <c r="I49" s="12"/>
      <c r="J49" s="12"/>
      <c r="K49" s="13" t="b">
        <v>0</v>
      </c>
      <c r="L49" s="14"/>
      <c r="M49" s="12"/>
      <c r="T49" s="17"/>
    </row>
    <row r="50" spans="1:20" ht="16" x14ac:dyDescent="0.2">
      <c r="A50" s="6">
        <v>48</v>
      </c>
      <c r="B50" s="7" t="s">
        <v>207</v>
      </c>
      <c r="C50" s="7" t="s">
        <v>208</v>
      </c>
      <c r="D50" s="8">
        <v>1956</v>
      </c>
      <c r="E50" s="9"/>
      <c r="F50" s="7" t="s">
        <v>209</v>
      </c>
      <c r="G50" s="9"/>
      <c r="H50" s="11"/>
      <c r="I50" s="12"/>
      <c r="J50" s="12"/>
      <c r="K50" s="13" t="b">
        <v>0</v>
      </c>
      <c r="L50" s="14"/>
      <c r="M50" s="12"/>
      <c r="T50" s="17"/>
    </row>
    <row r="51" spans="1:20" ht="16" x14ac:dyDescent="0.2">
      <c r="A51" s="6">
        <v>49</v>
      </c>
      <c r="B51" s="7" t="s">
        <v>210</v>
      </c>
      <c r="C51" s="7" t="s">
        <v>211</v>
      </c>
      <c r="D51" s="8">
        <v>2019</v>
      </c>
      <c r="E51" s="7" t="s">
        <v>212</v>
      </c>
      <c r="F51" s="9"/>
      <c r="G51" s="9"/>
      <c r="H51" s="11"/>
      <c r="I51" s="12"/>
      <c r="J51" s="12"/>
      <c r="K51" s="13" t="b">
        <v>1</v>
      </c>
      <c r="L51" s="14"/>
      <c r="M51" s="12"/>
      <c r="T51" s="17"/>
    </row>
    <row r="52" spans="1:20" ht="16" x14ac:dyDescent="0.2">
      <c r="A52" s="6">
        <v>50</v>
      </c>
      <c r="B52" s="7" t="s">
        <v>213</v>
      </c>
      <c r="C52" s="7" t="s">
        <v>214</v>
      </c>
      <c r="D52" s="8">
        <v>2019</v>
      </c>
      <c r="E52" s="7" t="s">
        <v>215</v>
      </c>
      <c r="F52" s="9"/>
      <c r="G52" s="9"/>
      <c r="H52" s="11"/>
      <c r="I52" s="12"/>
      <c r="J52" s="12"/>
      <c r="K52" s="13" t="b">
        <v>0</v>
      </c>
      <c r="L52" s="14"/>
      <c r="M52" s="12"/>
      <c r="T52" s="17"/>
    </row>
    <row r="53" spans="1:20" ht="16" x14ac:dyDescent="0.2">
      <c r="A53" s="6">
        <v>51</v>
      </c>
      <c r="B53" s="7" t="s">
        <v>216</v>
      </c>
      <c r="C53" s="7" t="s">
        <v>217</v>
      </c>
      <c r="D53" s="8">
        <v>2008</v>
      </c>
      <c r="E53" s="9"/>
      <c r="F53" s="7" t="s">
        <v>218</v>
      </c>
      <c r="G53" s="9"/>
      <c r="H53" s="11"/>
      <c r="I53" s="12"/>
      <c r="J53" s="12"/>
      <c r="K53" s="13" t="b">
        <v>1</v>
      </c>
      <c r="L53" s="14"/>
      <c r="M53" s="12"/>
      <c r="T53" s="17"/>
    </row>
    <row r="54" spans="1:20" ht="16" x14ac:dyDescent="0.2">
      <c r="A54" s="6">
        <v>52</v>
      </c>
      <c r="B54" s="7" t="s">
        <v>219</v>
      </c>
      <c r="C54" s="7" t="s">
        <v>220</v>
      </c>
      <c r="D54" s="8">
        <v>2008</v>
      </c>
      <c r="E54" s="7" t="s">
        <v>221</v>
      </c>
      <c r="F54" s="7" t="s">
        <v>222</v>
      </c>
      <c r="G54" s="9"/>
      <c r="H54" s="11"/>
      <c r="I54" s="12"/>
      <c r="J54" s="12"/>
      <c r="K54" s="13" t="b">
        <v>1</v>
      </c>
      <c r="L54" s="14"/>
      <c r="M54" s="12"/>
      <c r="T54" s="17"/>
    </row>
    <row r="55" spans="1:20" ht="16" x14ac:dyDescent="0.2">
      <c r="A55" s="6">
        <v>53</v>
      </c>
      <c r="B55" s="7" t="s">
        <v>223</v>
      </c>
      <c r="C55" s="104" t="s">
        <v>224</v>
      </c>
      <c r="D55" s="105"/>
      <c r="E55" s="7" t="s">
        <v>193</v>
      </c>
      <c r="F55" s="9"/>
      <c r="G55" s="9"/>
      <c r="H55" s="11"/>
      <c r="I55" s="12"/>
      <c r="J55" s="12"/>
      <c r="K55" s="13" t="b">
        <v>0</v>
      </c>
      <c r="L55" s="14"/>
      <c r="M55" s="12"/>
      <c r="T55" s="17"/>
    </row>
    <row r="56" spans="1:20" ht="16" x14ac:dyDescent="0.2">
      <c r="A56" s="6">
        <v>54</v>
      </c>
      <c r="B56" s="7" t="s">
        <v>225</v>
      </c>
      <c r="C56" s="7" t="s">
        <v>226</v>
      </c>
      <c r="D56" s="8">
        <v>2020</v>
      </c>
      <c r="E56" s="7" t="s">
        <v>227</v>
      </c>
      <c r="F56" s="7" t="s">
        <v>228</v>
      </c>
      <c r="G56" s="9"/>
      <c r="H56" s="11"/>
      <c r="I56" s="12"/>
      <c r="J56" s="12"/>
      <c r="K56" s="13" t="b">
        <v>1</v>
      </c>
      <c r="L56" s="14"/>
      <c r="M56" s="12"/>
      <c r="T56" s="17"/>
    </row>
    <row r="57" spans="1:20" ht="16" x14ac:dyDescent="0.2">
      <c r="A57" s="6">
        <v>55</v>
      </c>
      <c r="B57" s="7" t="s">
        <v>229</v>
      </c>
      <c r="C57" s="7" t="s">
        <v>230</v>
      </c>
      <c r="D57" s="8">
        <v>2020</v>
      </c>
      <c r="E57" s="7" t="s">
        <v>231</v>
      </c>
      <c r="F57" s="7" t="s">
        <v>232</v>
      </c>
      <c r="G57" s="9"/>
      <c r="H57" s="11"/>
      <c r="I57" s="12"/>
      <c r="J57" s="12"/>
      <c r="K57" s="13" t="b">
        <v>1</v>
      </c>
      <c r="L57" s="14"/>
      <c r="M57" s="12"/>
      <c r="T57" s="17"/>
    </row>
    <row r="58" spans="1:20" ht="16" x14ac:dyDescent="0.2">
      <c r="A58" s="6">
        <v>56</v>
      </c>
      <c r="B58" s="7" t="s">
        <v>233</v>
      </c>
      <c r="C58" s="7" t="s">
        <v>234</v>
      </c>
      <c r="D58" s="8">
        <v>1975</v>
      </c>
      <c r="E58" s="9"/>
      <c r="F58" s="7" t="s">
        <v>235</v>
      </c>
      <c r="G58" s="9"/>
      <c r="H58" s="11"/>
      <c r="I58" s="12"/>
      <c r="J58" s="12"/>
      <c r="K58" s="13" t="b">
        <v>0</v>
      </c>
      <c r="L58" s="14"/>
      <c r="M58" s="12"/>
      <c r="T58" s="17"/>
    </row>
    <row r="59" spans="1:20" ht="16" x14ac:dyDescent="0.2">
      <c r="A59" s="6">
        <v>57</v>
      </c>
      <c r="B59" s="7" t="s">
        <v>236</v>
      </c>
      <c r="C59" s="7" t="s">
        <v>237</v>
      </c>
      <c r="D59" s="8">
        <v>2003</v>
      </c>
      <c r="E59" s="7" t="s">
        <v>238</v>
      </c>
      <c r="F59" s="7" t="s">
        <v>239</v>
      </c>
      <c r="G59" s="9"/>
      <c r="H59" s="11"/>
      <c r="I59" s="12"/>
      <c r="J59" s="12"/>
      <c r="K59" s="13" t="b">
        <v>0</v>
      </c>
      <c r="L59" s="14"/>
      <c r="M59" s="12"/>
      <c r="T59" s="17"/>
    </row>
    <row r="60" spans="1:20" ht="16" x14ac:dyDescent="0.2">
      <c r="A60" s="6">
        <v>58</v>
      </c>
      <c r="B60" s="7" t="s">
        <v>240</v>
      </c>
      <c r="C60" s="7" t="s">
        <v>241</v>
      </c>
      <c r="D60" s="8">
        <v>2000</v>
      </c>
      <c r="E60" s="7" t="s">
        <v>238</v>
      </c>
      <c r="F60" s="7" t="s">
        <v>239</v>
      </c>
      <c r="G60" s="9"/>
      <c r="H60" s="11"/>
      <c r="I60" s="12"/>
      <c r="J60" s="12"/>
      <c r="K60" s="13" t="b">
        <v>0</v>
      </c>
      <c r="L60" s="14"/>
      <c r="M60" s="12"/>
      <c r="T60" s="17"/>
    </row>
    <row r="61" spans="1:20" ht="16" x14ac:dyDescent="0.2">
      <c r="A61" s="6">
        <v>59</v>
      </c>
      <c r="B61" s="7" t="s">
        <v>242</v>
      </c>
      <c r="C61" s="7" t="s">
        <v>243</v>
      </c>
      <c r="D61" s="8">
        <v>2006</v>
      </c>
      <c r="E61" s="7" t="s">
        <v>244</v>
      </c>
      <c r="F61" s="7" t="s">
        <v>245</v>
      </c>
      <c r="G61" s="9"/>
      <c r="H61" s="11"/>
      <c r="I61" s="12"/>
      <c r="J61" s="12"/>
      <c r="K61" s="13" t="b">
        <v>0</v>
      </c>
      <c r="L61" s="14"/>
      <c r="M61" s="12"/>
      <c r="T61" s="17"/>
    </row>
    <row r="62" spans="1:20" ht="16" x14ac:dyDescent="0.2">
      <c r="A62" s="6">
        <v>60</v>
      </c>
      <c r="B62" s="7" t="s">
        <v>246</v>
      </c>
      <c r="C62" s="7" t="s">
        <v>247</v>
      </c>
      <c r="D62" s="8">
        <v>2004</v>
      </c>
      <c r="E62" s="7" t="s">
        <v>248</v>
      </c>
      <c r="F62" s="7" t="s">
        <v>245</v>
      </c>
      <c r="G62" s="9"/>
      <c r="H62" s="11"/>
      <c r="I62" s="12"/>
      <c r="J62" s="12"/>
      <c r="K62" s="13" t="b">
        <v>0</v>
      </c>
      <c r="L62" s="14"/>
      <c r="M62" s="12"/>
      <c r="T62" s="17"/>
    </row>
    <row r="63" spans="1:20" ht="16" x14ac:dyDescent="0.2">
      <c r="A63" s="6">
        <v>61</v>
      </c>
      <c r="B63" s="7" t="s">
        <v>249</v>
      </c>
      <c r="C63" s="7" t="s">
        <v>250</v>
      </c>
      <c r="D63" s="8">
        <v>1996</v>
      </c>
      <c r="E63" s="7" t="s">
        <v>251</v>
      </c>
      <c r="F63" s="10" t="s">
        <v>252</v>
      </c>
      <c r="G63" s="10" t="s">
        <v>253</v>
      </c>
      <c r="H63" s="11"/>
      <c r="I63" s="12"/>
      <c r="J63" s="12"/>
      <c r="K63" s="13" t="b">
        <v>0</v>
      </c>
      <c r="L63" s="14"/>
      <c r="M63" s="12"/>
      <c r="T63" s="17"/>
    </row>
    <row r="64" spans="1:20" ht="16" x14ac:dyDescent="0.2">
      <c r="A64" s="6">
        <v>62</v>
      </c>
      <c r="B64" s="7" t="s">
        <v>254</v>
      </c>
      <c r="C64" s="7" t="s">
        <v>255</v>
      </c>
      <c r="D64" s="8">
        <v>2004</v>
      </c>
      <c r="E64" s="7" t="s">
        <v>244</v>
      </c>
      <c r="F64" s="7" t="s">
        <v>245</v>
      </c>
      <c r="G64" s="9"/>
      <c r="H64" s="11"/>
      <c r="I64" s="12"/>
      <c r="J64" s="12"/>
      <c r="K64" s="13" t="b">
        <v>0</v>
      </c>
      <c r="L64" s="14"/>
      <c r="M64" s="12"/>
      <c r="T64" s="17"/>
    </row>
    <row r="65" spans="1:20" ht="16" x14ac:dyDescent="0.2">
      <c r="A65" s="6">
        <v>63</v>
      </c>
      <c r="B65" s="7" t="s">
        <v>256</v>
      </c>
      <c r="C65" s="7" t="s">
        <v>257</v>
      </c>
      <c r="D65" s="8">
        <v>2010</v>
      </c>
      <c r="E65" s="7" t="s">
        <v>258</v>
      </c>
      <c r="F65" s="10" t="s">
        <v>259</v>
      </c>
      <c r="G65" s="10" t="s">
        <v>260</v>
      </c>
      <c r="H65" s="11"/>
      <c r="I65" s="12"/>
      <c r="J65" s="12"/>
      <c r="K65" s="13" t="b">
        <v>0</v>
      </c>
      <c r="L65" s="14"/>
      <c r="M65" s="12"/>
      <c r="T65" s="17"/>
    </row>
    <row r="66" spans="1:20" ht="16" x14ac:dyDescent="0.2">
      <c r="A66" s="6">
        <v>64</v>
      </c>
      <c r="B66" s="7" t="s">
        <v>261</v>
      </c>
      <c r="C66" s="7" t="s">
        <v>262</v>
      </c>
      <c r="D66" s="8">
        <v>2017</v>
      </c>
      <c r="E66" s="9"/>
      <c r="F66" s="10" t="s">
        <v>263</v>
      </c>
      <c r="G66" s="10" t="s">
        <v>264</v>
      </c>
      <c r="H66" s="11"/>
      <c r="I66" s="12"/>
      <c r="J66" s="12"/>
      <c r="K66" s="13" t="b">
        <v>0</v>
      </c>
      <c r="L66" s="14"/>
      <c r="M66" s="12"/>
      <c r="T66" s="17"/>
    </row>
    <row r="67" spans="1:20" ht="16" x14ac:dyDescent="0.2">
      <c r="A67" s="1"/>
      <c r="B67" s="7"/>
      <c r="C67" s="7"/>
      <c r="D67" s="8"/>
      <c r="E67" s="9"/>
      <c r="F67" s="7"/>
      <c r="G67" s="7"/>
      <c r="H67" s="11"/>
      <c r="I67" s="12"/>
      <c r="J67" s="12"/>
      <c r="K67" s="13" t="b">
        <v>0</v>
      </c>
      <c r="L67" s="14"/>
      <c r="M67" s="12"/>
      <c r="T67" s="17"/>
    </row>
    <row r="68" spans="1:20" ht="16" x14ac:dyDescent="0.2">
      <c r="A68" s="1"/>
      <c r="B68" s="7"/>
      <c r="C68" s="7"/>
      <c r="D68" s="8"/>
      <c r="E68" s="9"/>
      <c r="F68" s="7"/>
      <c r="G68" s="7"/>
      <c r="H68" s="11"/>
      <c r="I68" s="12"/>
      <c r="J68" s="12"/>
      <c r="K68" s="13" t="b">
        <v>0</v>
      </c>
      <c r="L68" s="14"/>
      <c r="M68" s="12"/>
      <c r="T68" s="17"/>
    </row>
    <row r="69" spans="1:20" ht="16" x14ac:dyDescent="0.2">
      <c r="A69" s="1"/>
      <c r="B69" s="7"/>
      <c r="C69" s="7"/>
      <c r="D69" s="8"/>
      <c r="E69" s="9"/>
      <c r="F69" s="7"/>
      <c r="G69" s="7"/>
      <c r="H69" s="11"/>
      <c r="I69" s="12"/>
      <c r="J69" s="12"/>
      <c r="K69" s="13" t="b">
        <v>0</v>
      </c>
      <c r="L69" s="14"/>
      <c r="M69" s="12"/>
      <c r="T69" s="17"/>
    </row>
    <row r="70" spans="1:20" ht="16" x14ac:dyDescent="0.2">
      <c r="A70" s="1"/>
      <c r="B70" s="7"/>
      <c r="C70" s="7"/>
      <c r="D70" s="8"/>
      <c r="E70" s="9"/>
      <c r="F70" s="7"/>
      <c r="G70" s="7"/>
      <c r="H70" s="11"/>
      <c r="I70" s="12"/>
      <c r="J70" s="12"/>
      <c r="K70" s="13" t="b">
        <v>0</v>
      </c>
      <c r="L70" s="14"/>
      <c r="M70" s="12"/>
      <c r="T70" s="17"/>
    </row>
    <row r="71" spans="1:20" ht="16" x14ac:dyDescent="0.2">
      <c r="A71" s="1"/>
      <c r="B71" s="7"/>
      <c r="C71" s="7"/>
      <c r="D71" s="8"/>
      <c r="E71" s="9"/>
      <c r="F71" s="7"/>
      <c r="G71" s="7"/>
      <c r="H71" s="11"/>
      <c r="I71" s="12"/>
      <c r="J71" s="12"/>
      <c r="K71" s="13" t="b">
        <v>0</v>
      </c>
      <c r="L71" s="14"/>
      <c r="M71" s="12"/>
      <c r="T71" s="17"/>
    </row>
    <row r="72" spans="1:20" ht="16" x14ac:dyDescent="0.2">
      <c r="A72" s="1"/>
      <c r="B72" s="7"/>
      <c r="C72" s="7"/>
      <c r="D72" s="8"/>
      <c r="E72" s="9"/>
      <c r="F72" s="7"/>
      <c r="G72" s="7"/>
      <c r="H72" s="11"/>
      <c r="I72" s="12"/>
      <c r="J72" s="12"/>
      <c r="K72" s="13" t="b">
        <v>0</v>
      </c>
      <c r="L72" s="14"/>
      <c r="M72" s="12"/>
      <c r="T72" s="17"/>
    </row>
    <row r="73" spans="1:20" ht="16" x14ac:dyDescent="0.2">
      <c r="A73" s="1"/>
      <c r="B73" s="7"/>
      <c r="C73" s="7"/>
      <c r="D73" s="8"/>
      <c r="E73" s="9"/>
      <c r="F73" s="7"/>
      <c r="G73" s="7"/>
      <c r="H73" s="11"/>
      <c r="I73" s="12"/>
      <c r="J73" s="12"/>
      <c r="K73" s="13" t="b">
        <v>0</v>
      </c>
      <c r="L73" s="14"/>
      <c r="M73" s="12"/>
      <c r="T73" s="17"/>
    </row>
    <row r="74" spans="1:20" ht="16" x14ac:dyDescent="0.2">
      <c r="A74" s="1"/>
      <c r="B74" s="7"/>
      <c r="C74" s="7"/>
      <c r="D74" s="8"/>
      <c r="E74" s="9"/>
      <c r="F74" s="7"/>
      <c r="G74" s="7"/>
      <c r="H74" s="11"/>
      <c r="I74" s="12"/>
      <c r="J74" s="12"/>
      <c r="K74" s="13" t="b">
        <v>0</v>
      </c>
      <c r="L74" s="14"/>
      <c r="M74" s="12"/>
      <c r="T74" s="17"/>
    </row>
    <row r="75" spans="1:20" ht="16" x14ac:dyDescent="0.2">
      <c r="A75" s="1"/>
      <c r="B75" s="7"/>
      <c r="C75" s="7"/>
      <c r="D75" s="8"/>
      <c r="E75" s="9"/>
      <c r="F75" s="7"/>
      <c r="G75" s="7"/>
      <c r="H75" s="11"/>
      <c r="I75" s="12"/>
      <c r="J75" s="12"/>
      <c r="K75" s="13" t="b">
        <v>0</v>
      </c>
      <c r="L75" s="14"/>
      <c r="M75" s="12"/>
      <c r="T75" s="17"/>
    </row>
    <row r="76" spans="1:20" ht="32" x14ac:dyDescent="0.4">
      <c r="A76" s="18"/>
      <c r="D76" s="12"/>
      <c r="E76" s="12"/>
      <c r="F76" s="12"/>
      <c r="G76" s="12"/>
      <c r="H76" s="12"/>
      <c r="I76" s="12"/>
      <c r="K76" s="19">
        <f>COUNTIF(K3:K75, "=TRUE")</f>
        <v>43</v>
      </c>
      <c r="L76" s="20"/>
      <c r="M76" s="12"/>
      <c r="T76" s="17"/>
    </row>
    <row r="77" spans="1:20" ht="13" x14ac:dyDescent="0.15">
      <c r="A77" s="18"/>
      <c r="D77" s="12"/>
      <c r="E77" s="12"/>
      <c r="F77" s="12"/>
      <c r="G77" s="12"/>
      <c r="H77" s="12"/>
      <c r="I77" s="12"/>
      <c r="L77" s="20"/>
      <c r="M77" s="12"/>
      <c r="T77" s="17"/>
    </row>
    <row r="78" spans="1:20" ht="13" x14ac:dyDescent="0.15">
      <c r="A78" s="18"/>
      <c r="D78" s="12"/>
      <c r="E78" s="12"/>
      <c r="F78" s="12"/>
      <c r="G78" s="12"/>
      <c r="H78" s="12"/>
      <c r="I78" s="12"/>
      <c r="L78" s="20"/>
      <c r="M78" s="12"/>
      <c r="T78" s="17"/>
    </row>
    <row r="79" spans="1:20" ht="13" x14ac:dyDescent="0.15">
      <c r="A79" s="18"/>
      <c r="D79" s="12"/>
      <c r="E79" s="12"/>
      <c r="F79" s="12"/>
      <c r="G79" s="12"/>
      <c r="H79" s="12"/>
      <c r="I79" s="12"/>
      <c r="L79" s="20"/>
      <c r="M79" s="12"/>
      <c r="T79" s="17"/>
    </row>
    <row r="80" spans="1:20" ht="13" x14ac:dyDescent="0.15">
      <c r="A80" s="18"/>
      <c r="D80" s="12"/>
      <c r="E80" s="12"/>
      <c r="F80" s="12"/>
      <c r="G80" s="12"/>
      <c r="H80" s="12"/>
      <c r="I80" s="12"/>
      <c r="L80" s="20"/>
      <c r="M80" s="12"/>
      <c r="T80" s="17"/>
    </row>
    <row r="81" spans="1:20" ht="13" x14ac:dyDescent="0.15">
      <c r="A81" s="18"/>
      <c r="D81" s="12"/>
      <c r="E81" s="12"/>
      <c r="F81" s="12"/>
      <c r="G81" s="12"/>
      <c r="H81" s="12"/>
      <c r="I81" s="12"/>
      <c r="L81" s="20"/>
      <c r="M81" s="12"/>
      <c r="T81" s="17"/>
    </row>
    <row r="82" spans="1:20" ht="13" x14ac:dyDescent="0.15">
      <c r="A82" s="18"/>
      <c r="D82" s="12"/>
      <c r="E82" s="12"/>
      <c r="F82" s="12"/>
      <c r="G82" s="12"/>
      <c r="H82" s="12"/>
      <c r="I82" s="12"/>
      <c r="L82" s="20"/>
      <c r="M82" s="12"/>
      <c r="T82" s="17"/>
    </row>
    <row r="83" spans="1:20" ht="13" x14ac:dyDescent="0.15">
      <c r="A83" s="18"/>
      <c r="D83" s="12"/>
      <c r="E83" s="12"/>
      <c r="F83" s="12"/>
      <c r="G83" s="12"/>
      <c r="H83" s="12"/>
      <c r="I83" s="12"/>
      <c r="L83" s="20"/>
      <c r="M83" s="12"/>
      <c r="T83" s="17"/>
    </row>
    <row r="84" spans="1:20" ht="13" x14ac:dyDescent="0.15">
      <c r="A84" s="18"/>
      <c r="D84" s="12"/>
      <c r="E84" s="12"/>
      <c r="F84" s="12"/>
      <c r="G84" s="12"/>
      <c r="H84" s="12"/>
      <c r="I84" s="12"/>
      <c r="L84" s="20"/>
      <c r="M84" s="12"/>
      <c r="T84" s="17"/>
    </row>
    <row r="85" spans="1:20" ht="13" x14ac:dyDescent="0.15">
      <c r="A85" s="18"/>
      <c r="D85" s="12"/>
      <c r="E85" s="12"/>
      <c r="F85" s="12"/>
      <c r="G85" s="12"/>
      <c r="H85" s="12"/>
      <c r="I85" s="12"/>
      <c r="L85" s="20"/>
      <c r="M85" s="12"/>
      <c r="T85" s="17"/>
    </row>
    <row r="86" spans="1:20" ht="13" x14ac:dyDescent="0.15">
      <c r="A86" s="18"/>
      <c r="D86" s="12"/>
      <c r="E86" s="12"/>
      <c r="F86" s="12"/>
      <c r="G86" s="12"/>
      <c r="H86" s="12"/>
      <c r="I86" s="12"/>
      <c r="L86" s="20"/>
      <c r="M86" s="12"/>
      <c r="T86" s="17"/>
    </row>
    <row r="87" spans="1:20" ht="13" x14ac:dyDescent="0.15">
      <c r="A87" s="18"/>
      <c r="D87" s="12"/>
      <c r="E87" s="12"/>
      <c r="F87" s="12"/>
      <c r="G87" s="12"/>
      <c r="H87" s="12"/>
      <c r="I87" s="12"/>
      <c r="L87" s="20"/>
      <c r="M87" s="12"/>
      <c r="T87" s="17"/>
    </row>
    <row r="88" spans="1:20" ht="13" x14ac:dyDescent="0.15">
      <c r="A88" s="18"/>
      <c r="D88" s="12"/>
      <c r="E88" s="12"/>
      <c r="F88" s="12"/>
      <c r="G88" s="12"/>
      <c r="H88" s="12"/>
      <c r="I88" s="12"/>
      <c r="L88" s="20"/>
      <c r="M88" s="12"/>
      <c r="T88" s="17"/>
    </row>
    <row r="89" spans="1:20" ht="13" x14ac:dyDescent="0.15">
      <c r="A89" s="18"/>
      <c r="D89" s="12"/>
      <c r="E89" s="12"/>
      <c r="F89" s="12"/>
      <c r="G89" s="12"/>
      <c r="H89" s="12"/>
      <c r="I89" s="12"/>
      <c r="L89" s="20"/>
      <c r="M89" s="12"/>
      <c r="T89" s="17"/>
    </row>
    <row r="90" spans="1:20" ht="13" x14ac:dyDescent="0.15">
      <c r="A90" s="18"/>
      <c r="D90" s="12"/>
      <c r="E90" s="12"/>
      <c r="F90" s="12"/>
      <c r="G90" s="12"/>
      <c r="H90" s="12"/>
      <c r="I90" s="12"/>
      <c r="L90" s="20"/>
      <c r="M90" s="12"/>
      <c r="T90" s="17"/>
    </row>
    <row r="91" spans="1:20" ht="13" x14ac:dyDescent="0.15">
      <c r="A91" s="18"/>
      <c r="D91" s="12"/>
      <c r="E91" s="12"/>
      <c r="F91" s="12"/>
      <c r="G91" s="12"/>
      <c r="H91" s="12"/>
      <c r="I91" s="12"/>
      <c r="L91" s="20"/>
      <c r="M91" s="12"/>
      <c r="T91" s="17"/>
    </row>
    <row r="92" spans="1:20" ht="13" x14ac:dyDescent="0.15">
      <c r="A92" s="18"/>
      <c r="D92" s="12"/>
      <c r="E92" s="12"/>
      <c r="F92" s="12"/>
      <c r="G92" s="12"/>
      <c r="H92" s="12"/>
      <c r="I92" s="12"/>
      <c r="L92" s="20"/>
      <c r="M92" s="12"/>
      <c r="T92" s="17"/>
    </row>
    <row r="93" spans="1:20" ht="13" x14ac:dyDescent="0.15">
      <c r="A93" s="18"/>
      <c r="D93" s="12"/>
      <c r="E93" s="12"/>
      <c r="F93" s="12"/>
      <c r="G93" s="12"/>
      <c r="H93" s="12"/>
      <c r="I93" s="12"/>
      <c r="L93" s="20"/>
      <c r="M93" s="12"/>
      <c r="T93" s="17"/>
    </row>
    <row r="94" spans="1:20" ht="13" x14ac:dyDescent="0.15">
      <c r="A94" s="18"/>
      <c r="D94" s="12"/>
      <c r="E94" s="12"/>
      <c r="F94" s="12"/>
      <c r="G94" s="12"/>
      <c r="H94" s="12"/>
      <c r="I94" s="12"/>
      <c r="L94" s="20"/>
      <c r="M94" s="12"/>
      <c r="T94" s="17"/>
    </row>
    <row r="95" spans="1:20" ht="13" x14ac:dyDescent="0.15">
      <c r="A95" s="18"/>
      <c r="D95" s="12"/>
      <c r="E95" s="12"/>
      <c r="F95" s="12"/>
      <c r="G95" s="12"/>
      <c r="H95" s="12"/>
      <c r="I95" s="12"/>
      <c r="L95" s="20"/>
      <c r="M95" s="12"/>
      <c r="T95" s="17"/>
    </row>
    <row r="96" spans="1:20" ht="13" x14ac:dyDescent="0.15">
      <c r="A96" s="18"/>
      <c r="D96" s="12"/>
      <c r="E96" s="12"/>
      <c r="F96" s="12"/>
      <c r="G96" s="12"/>
      <c r="H96" s="12"/>
      <c r="I96" s="12"/>
      <c r="L96" s="20"/>
      <c r="M96" s="12"/>
      <c r="T96" s="17"/>
    </row>
    <row r="97" spans="1:20" ht="13" x14ac:dyDescent="0.15">
      <c r="A97" s="18"/>
      <c r="D97" s="12"/>
      <c r="E97" s="12"/>
      <c r="F97" s="12"/>
      <c r="G97" s="12"/>
      <c r="H97" s="12"/>
      <c r="I97" s="12"/>
      <c r="L97" s="20"/>
      <c r="M97" s="12"/>
      <c r="T97" s="17"/>
    </row>
    <row r="98" spans="1:20" ht="13" x14ac:dyDescent="0.15">
      <c r="A98" s="18"/>
      <c r="D98" s="12"/>
      <c r="E98" s="12"/>
      <c r="F98" s="12"/>
      <c r="G98" s="12"/>
      <c r="H98" s="12"/>
      <c r="I98" s="12"/>
      <c r="L98" s="20"/>
      <c r="M98" s="12"/>
      <c r="T98" s="17"/>
    </row>
    <row r="99" spans="1:20" ht="13" x14ac:dyDescent="0.15">
      <c r="A99" s="18"/>
      <c r="D99" s="12"/>
      <c r="E99" s="12"/>
      <c r="F99" s="12"/>
      <c r="G99" s="12"/>
      <c r="H99" s="12"/>
      <c r="I99" s="12"/>
      <c r="L99" s="20"/>
      <c r="M99" s="12"/>
      <c r="T99" s="17"/>
    </row>
    <row r="100" spans="1:20" ht="13" x14ac:dyDescent="0.15">
      <c r="A100" s="18"/>
      <c r="D100" s="12"/>
      <c r="E100" s="12"/>
      <c r="F100" s="12"/>
      <c r="G100" s="12"/>
      <c r="H100" s="12"/>
      <c r="I100" s="12"/>
      <c r="L100" s="20"/>
      <c r="M100" s="12"/>
      <c r="T100" s="17"/>
    </row>
    <row r="101" spans="1:20" ht="13" x14ac:dyDescent="0.15">
      <c r="A101" s="18"/>
      <c r="D101" s="12"/>
      <c r="E101" s="12"/>
      <c r="F101" s="12"/>
      <c r="G101" s="12"/>
      <c r="H101" s="12"/>
      <c r="I101" s="12"/>
      <c r="L101" s="20"/>
      <c r="M101" s="12"/>
      <c r="T101" s="17"/>
    </row>
    <row r="102" spans="1:20" ht="13" x14ac:dyDescent="0.15">
      <c r="A102" s="18"/>
      <c r="D102" s="12"/>
      <c r="E102" s="12"/>
      <c r="F102" s="12"/>
      <c r="G102" s="12"/>
      <c r="H102" s="12"/>
      <c r="I102" s="12"/>
      <c r="L102" s="20"/>
      <c r="M102" s="12"/>
      <c r="T102" s="17"/>
    </row>
    <row r="103" spans="1:20" ht="13" x14ac:dyDescent="0.15">
      <c r="A103" s="18"/>
      <c r="D103" s="12"/>
      <c r="E103" s="12"/>
      <c r="F103" s="12"/>
      <c r="G103" s="12"/>
      <c r="H103" s="12"/>
      <c r="I103" s="12"/>
      <c r="L103" s="20"/>
      <c r="M103" s="12"/>
      <c r="T103" s="17"/>
    </row>
    <row r="104" spans="1:20" ht="13" x14ac:dyDescent="0.15">
      <c r="A104" s="18"/>
      <c r="D104" s="12"/>
      <c r="E104" s="12"/>
      <c r="F104" s="12"/>
      <c r="G104" s="12"/>
      <c r="H104" s="12"/>
      <c r="I104" s="12"/>
      <c r="L104" s="20"/>
      <c r="M104" s="12"/>
      <c r="T104" s="17"/>
    </row>
    <row r="105" spans="1:20" ht="13" x14ac:dyDescent="0.15">
      <c r="A105" s="18"/>
      <c r="D105" s="12"/>
      <c r="E105" s="12"/>
      <c r="F105" s="12"/>
      <c r="G105" s="12"/>
      <c r="H105" s="12"/>
      <c r="I105" s="12"/>
      <c r="L105" s="20"/>
      <c r="M105" s="12"/>
      <c r="T105" s="17"/>
    </row>
    <row r="106" spans="1:20" ht="13" x14ac:dyDescent="0.15">
      <c r="A106" s="18"/>
      <c r="D106" s="12"/>
      <c r="E106" s="12"/>
      <c r="F106" s="12"/>
      <c r="G106" s="12"/>
      <c r="H106" s="12"/>
      <c r="I106" s="12"/>
      <c r="L106" s="20"/>
      <c r="M106" s="12"/>
      <c r="T106" s="17"/>
    </row>
    <row r="107" spans="1:20" ht="13" x14ac:dyDescent="0.15">
      <c r="A107" s="18"/>
      <c r="D107" s="12"/>
      <c r="E107" s="12"/>
      <c r="F107" s="12"/>
      <c r="G107" s="12"/>
      <c r="H107" s="12"/>
      <c r="I107" s="12"/>
      <c r="L107" s="20"/>
      <c r="M107" s="12"/>
      <c r="T107" s="17"/>
    </row>
    <row r="108" spans="1:20" ht="13" x14ac:dyDescent="0.15">
      <c r="A108" s="18"/>
      <c r="D108" s="12"/>
      <c r="E108" s="12"/>
      <c r="F108" s="12"/>
      <c r="G108" s="12"/>
      <c r="H108" s="12"/>
      <c r="I108" s="12"/>
      <c r="L108" s="20"/>
      <c r="M108" s="12"/>
      <c r="T108" s="17"/>
    </row>
    <row r="109" spans="1:20" ht="13" x14ac:dyDescent="0.15">
      <c r="A109" s="18"/>
      <c r="D109" s="12"/>
      <c r="E109" s="12"/>
      <c r="F109" s="12"/>
      <c r="G109" s="12"/>
      <c r="H109" s="12"/>
      <c r="I109" s="12"/>
      <c r="L109" s="20"/>
      <c r="M109" s="12"/>
      <c r="T109" s="17"/>
    </row>
    <row r="110" spans="1:20" ht="13" x14ac:dyDescent="0.15">
      <c r="A110" s="18"/>
      <c r="D110" s="12"/>
      <c r="E110" s="12"/>
      <c r="F110" s="12"/>
      <c r="G110" s="12"/>
      <c r="H110" s="12"/>
      <c r="I110" s="12"/>
      <c r="L110" s="20"/>
      <c r="M110" s="12"/>
      <c r="T110" s="17"/>
    </row>
    <row r="111" spans="1:20" ht="13" x14ac:dyDescent="0.15">
      <c r="A111" s="18"/>
      <c r="D111" s="12"/>
      <c r="E111" s="12"/>
      <c r="F111" s="12"/>
      <c r="G111" s="12"/>
      <c r="H111" s="12"/>
      <c r="I111" s="12"/>
      <c r="L111" s="20"/>
      <c r="M111" s="12"/>
      <c r="T111" s="17"/>
    </row>
    <row r="112" spans="1:20" ht="13" x14ac:dyDescent="0.15">
      <c r="A112" s="18"/>
      <c r="D112" s="12"/>
      <c r="E112" s="12"/>
      <c r="F112" s="12"/>
      <c r="G112" s="12"/>
      <c r="H112" s="12"/>
      <c r="I112" s="12"/>
      <c r="L112" s="20"/>
      <c r="M112" s="12"/>
      <c r="T112" s="17"/>
    </row>
    <row r="113" spans="1:20" ht="13" x14ac:dyDescent="0.15">
      <c r="A113" s="18"/>
      <c r="D113" s="12"/>
      <c r="E113" s="12"/>
      <c r="F113" s="12"/>
      <c r="G113" s="12"/>
      <c r="H113" s="12"/>
      <c r="I113" s="12"/>
      <c r="L113" s="20"/>
      <c r="M113" s="12"/>
      <c r="T113" s="17"/>
    </row>
    <row r="114" spans="1:20" ht="13" x14ac:dyDescent="0.15">
      <c r="A114" s="18"/>
      <c r="D114" s="12"/>
      <c r="E114" s="12"/>
      <c r="F114" s="12"/>
      <c r="G114" s="12"/>
      <c r="H114" s="12"/>
      <c r="I114" s="12"/>
      <c r="L114" s="20"/>
      <c r="M114" s="12"/>
      <c r="T114" s="17"/>
    </row>
    <row r="115" spans="1:20" ht="13" x14ac:dyDescent="0.15">
      <c r="A115" s="18"/>
      <c r="D115" s="12"/>
      <c r="E115" s="12"/>
      <c r="F115" s="12"/>
      <c r="G115" s="12"/>
      <c r="H115" s="12"/>
      <c r="I115" s="12"/>
      <c r="L115" s="20"/>
      <c r="M115" s="12"/>
      <c r="T115" s="17"/>
    </row>
    <row r="116" spans="1:20" ht="13" x14ac:dyDescent="0.15">
      <c r="A116" s="18"/>
      <c r="D116" s="12"/>
      <c r="E116" s="12"/>
      <c r="F116" s="12"/>
      <c r="G116" s="12"/>
      <c r="H116" s="12"/>
      <c r="I116" s="12"/>
      <c r="L116" s="20"/>
      <c r="M116" s="12"/>
      <c r="T116" s="17"/>
    </row>
    <row r="117" spans="1:20" ht="13" x14ac:dyDescent="0.15">
      <c r="A117" s="18"/>
      <c r="D117" s="12"/>
      <c r="E117" s="12"/>
      <c r="F117" s="12"/>
      <c r="G117" s="12"/>
      <c r="H117" s="12"/>
      <c r="I117" s="12"/>
      <c r="L117" s="20"/>
      <c r="M117" s="12"/>
      <c r="T117" s="17"/>
    </row>
    <row r="118" spans="1:20" ht="13" x14ac:dyDescent="0.15">
      <c r="A118" s="18"/>
      <c r="D118" s="12"/>
      <c r="E118" s="12"/>
      <c r="F118" s="12"/>
      <c r="G118" s="12"/>
      <c r="H118" s="12"/>
      <c r="I118" s="12"/>
      <c r="L118" s="20"/>
      <c r="M118" s="12"/>
      <c r="T118" s="17"/>
    </row>
    <row r="119" spans="1:20" ht="13" x14ac:dyDescent="0.15">
      <c r="A119" s="18"/>
      <c r="D119" s="12"/>
      <c r="E119" s="12"/>
      <c r="F119" s="12"/>
      <c r="G119" s="12"/>
      <c r="H119" s="12"/>
      <c r="I119" s="12"/>
      <c r="L119" s="20"/>
      <c r="M119" s="12"/>
      <c r="T119" s="17"/>
    </row>
    <row r="120" spans="1:20" ht="13" x14ac:dyDescent="0.15">
      <c r="A120" s="18"/>
      <c r="D120" s="12"/>
      <c r="E120" s="12"/>
      <c r="F120" s="12"/>
      <c r="G120" s="12"/>
      <c r="H120" s="12"/>
      <c r="I120" s="12"/>
      <c r="L120" s="20"/>
      <c r="M120" s="12"/>
      <c r="T120" s="17"/>
    </row>
    <row r="121" spans="1:20" ht="13" x14ac:dyDescent="0.15">
      <c r="A121" s="18"/>
      <c r="D121" s="12"/>
      <c r="E121" s="12"/>
      <c r="F121" s="12"/>
      <c r="G121" s="12"/>
      <c r="H121" s="12"/>
      <c r="I121" s="12"/>
      <c r="L121" s="20"/>
      <c r="M121" s="12"/>
      <c r="T121" s="17"/>
    </row>
    <row r="122" spans="1:20" ht="13" x14ac:dyDescent="0.15">
      <c r="A122" s="18"/>
      <c r="D122" s="12"/>
      <c r="E122" s="12"/>
      <c r="F122" s="12"/>
      <c r="G122" s="12"/>
      <c r="H122" s="12"/>
      <c r="I122" s="12"/>
      <c r="L122" s="20"/>
      <c r="M122" s="12"/>
      <c r="T122" s="17"/>
    </row>
    <row r="123" spans="1:20" ht="13" x14ac:dyDescent="0.15">
      <c r="A123" s="18"/>
      <c r="D123" s="12"/>
      <c r="E123" s="12"/>
      <c r="F123" s="12"/>
      <c r="G123" s="12"/>
      <c r="H123" s="12"/>
      <c r="I123" s="12"/>
      <c r="L123" s="20"/>
      <c r="M123" s="12"/>
      <c r="T123" s="17"/>
    </row>
    <row r="124" spans="1:20" ht="13" x14ac:dyDescent="0.15">
      <c r="A124" s="18"/>
      <c r="D124" s="12"/>
      <c r="E124" s="12"/>
      <c r="F124" s="12"/>
      <c r="G124" s="12"/>
      <c r="H124" s="12"/>
      <c r="I124" s="12"/>
      <c r="L124" s="20"/>
      <c r="M124" s="12"/>
      <c r="T124" s="17"/>
    </row>
    <row r="125" spans="1:20" ht="13" x14ac:dyDescent="0.15">
      <c r="A125" s="18"/>
      <c r="D125" s="12"/>
      <c r="E125" s="12"/>
      <c r="F125" s="12"/>
      <c r="G125" s="12"/>
      <c r="H125" s="12"/>
      <c r="I125" s="12"/>
      <c r="L125" s="20"/>
      <c r="M125" s="12"/>
      <c r="T125" s="17"/>
    </row>
    <row r="126" spans="1:20" ht="13" x14ac:dyDescent="0.15">
      <c r="A126" s="18"/>
      <c r="D126" s="12"/>
      <c r="E126" s="12"/>
      <c r="F126" s="12"/>
      <c r="G126" s="12"/>
      <c r="H126" s="12"/>
      <c r="I126" s="12"/>
      <c r="L126" s="20"/>
      <c r="M126" s="12"/>
      <c r="T126" s="17"/>
    </row>
    <row r="127" spans="1:20" ht="13" x14ac:dyDescent="0.15">
      <c r="A127" s="18"/>
      <c r="D127" s="12"/>
      <c r="E127" s="12"/>
      <c r="F127" s="12"/>
      <c r="G127" s="12"/>
      <c r="H127" s="12"/>
      <c r="I127" s="12"/>
      <c r="L127" s="20"/>
      <c r="M127" s="12"/>
      <c r="T127" s="17"/>
    </row>
    <row r="128" spans="1:20" ht="13" x14ac:dyDescent="0.15">
      <c r="A128" s="18"/>
      <c r="D128" s="12"/>
      <c r="E128" s="12"/>
      <c r="F128" s="12"/>
      <c r="G128" s="12"/>
      <c r="H128" s="12"/>
      <c r="I128" s="12"/>
      <c r="L128" s="20"/>
      <c r="M128" s="12"/>
      <c r="T128" s="17"/>
    </row>
    <row r="129" spans="1:20" ht="13" x14ac:dyDescent="0.15">
      <c r="A129" s="18"/>
      <c r="D129" s="12"/>
      <c r="E129" s="12"/>
      <c r="F129" s="12"/>
      <c r="G129" s="12"/>
      <c r="H129" s="12"/>
      <c r="I129" s="12"/>
      <c r="L129" s="20"/>
      <c r="M129" s="12"/>
      <c r="T129" s="17"/>
    </row>
    <row r="130" spans="1:20" ht="13" x14ac:dyDescent="0.15">
      <c r="A130" s="18"/>
      <c r="D130" s="12"/>
      <c r="E130" s="12"/>
      <c r="F130" s="12"/>
      <c r="G130" s="12"/>
      <c r="H130" s="12"/>
      <c r="I130" s="12"/>
      <c r="L130" s="20"/>
      <c r="M130" s="12"/>
      <c r="T130" s="17"/>
    </row>
    <row r="131" spans="1:20" ht="13" x14ac:dyDescent="0.15">
      <c r="A131" s="18"/>
      <c r="D131" s="12"/>
      <c r="E131" s="12"/>
      <c r="F131" s="12"/>
      <c r="G131" s="12"/>
      <c r="H131" s="12"/>
      <c r="I131" s="12"/>
      <c r="L131" s="20"/>
      <c r="M131" s="12"/>
      <c r="T131" s="17"/>
    </row>
    <row r="132" spans="1:20" ht="13" x14ac:dyDescent="0.15">
      <c r="A132" s="18"/>
      <c r="D132" s="12"/>
      <c r="E132" s="12"/>
      <c r="F132" s="12"/>
      <c r="G132" s="12"/>
      <c r="H132" s="12"/>
      <c r="I132" s="12"/>
      <c r="L132" s="20"/>
      <c r="M132" s="12"/>
      <c r="T132" s="17"/>
    </row>
    <row r="133" spans="1:20" ht="13" x14ac:dyDescent="0.15">
      <c r="A133" s="18"/>
      <c r="D133" s="12"/>
      <c r="E133" s="12"/>
      <c r="F133" s="12"/>
      <c r="G133" s="12"/>
      <c r="H133" s="12"/>
      <c r="I133" s="12"/>
      <c r="L133" s="20"/>
      <c r="M133" s="12"/>
      <c r="T133" s="17"/>
    </row>
    <row r="134" spans="1:20" ht="13" x14ac:dyDescent="0.15">
      <c r="A134" s="18"/>
      <c r="D134" s="12"/>
      <c r="E134" s="12"/>
      <c r="F134" s="12"/>
      <c r="G134" s="12"/>
      <c r="H134" s="12"/>
      <c r="I134" s="12"/>
      <c r="L134" s="20"/>
      <c r="M134" s="12"/>
      <c r="T134" s="17"/>
    </row>
    <row r="135" spans="1:20" ht="13" x14ac:dyDescent="0.15">
      <c r="A135" s="18"/>
      <c r="D135" s="12"/>
      <c r="E135" s="12"/>
      <c r="F135" s="12"/>
      <c r="G135" s="12"/>
      <c r="H135" s="12"/>
      <c r="I135" s="12"/>
      <c r="L135" s="20"/>
      <c r="M135" s="12"/>
      <c r="T135" s="17"/>
    </row>
    <row r="136" spans="1:20" ht="13" x14ac:dyDescent="0.15">
      <c r="A136" s="18"/>
      <c r="D136" s="12"/>
      <c r="E136" s="12"/>
      <c r="F136" s="12"/>
      <c r="G136" s="12"/>
      <c r="H136" s="12"/>
      <c r="I136" s="12"/>
      <c r="L136" s="20"/>
      <c r="M136" s="12"/>
      <c r="T136" s="17"/>
    </row>
    <row r="137" spans="1:20" ht="13" x14ac:dyDescent="0.15">
      <c r="A137" s="18"/>
      <c r="D137" s="12"/>
      <c r="E137" s="12"/>
      <c r="F137" s="12"/>
      <c r="G137" s="12"/>
      <c r="H137" s="12"/>
      <c r="I137" s="12"/>
      <c r="L137" s="20"/>
      <c r="M137" s="12"/>
      <c r="T137" s="17"/>
    </row>
    <row r="138" spans="1:20" ht="13" x14ac:dyDescent="0.15">
      <c r="A138" s="18"/>
      <c r="D138" s="12"/>
      <c r="E138" s="12"/>
      <c r="F138" s="12"/>
      <c r="G138" s="12"/>
      <c r="H138" s="12"/>
      <c r="I138" s="12"/>
      <c r="L138" s="20"/>
      <c r="M138" s="12"/>
      <c r="T138" s="17"/>
    </row>
    <row r="139" spans="1:20" ht="13" x14ac:dyDescent="0.15">
      <c r="A139" s="18"/>
      <c r="D139" s="12"/>
      <c r="E139" s="12"/>
      <c r="F139" s="12"/>
      <c r="G139" s="12"/>
      <c r="H139" s="12"/>
      <c r="I139" s="12"/>
      <c r="L139" s="20"/>
      <c r="M139" s="12"/>
      <c r="T139" s="17"/>
    </row>
    <row r="140" spans="1:20" ht="13" x14ac:dyDescent="0.15">
      <c r="A140" s="18"/>
      <c r="D140" s="12"/>
      <c r="E140" s="12"/>
      <c r="F140" s="12"/>
      <c r="G140" s="12"/>
      <c r="H140" s="12"/>
      <c r="I140" s="12"/>
      <c r="L140" s="20"/>
      <c r="M140" s="12"/>
      <c r="T140" s="17"/>
    </row>
    <row r="141" spans="1:20" ht="13" x14ac:dyDescent="0.15">
      <c r="A141" s="18"/>
      <c r="D141" s="12"/>
      <c r="E141" s="12"/>
      <c r="F141" s="12"/>
      <c r="G141" s="12"/>
      <c r="H141" s="12"/>
      <c r="I141" s="12"/>
      <c r="L141" s="20"/>
      <c r="M141" s="12"/>
      <c r="T141" s="17"/>
    </row>
    <row r="142" spans="1:20" ht="13" x14ac:dyDescent="0.15">
      <c r="A142" s="18"/>
      <c r="D142" s="12"/>
      <c r="E142" s="12"/>
      <c r="F142" s="12"/>
      <c r="G142" s="12"/>
      <c r="H142" s="12"/>
      <c r="I142" s="12"/>
      <c r="L142" s="20"/>
      <c r="M142" s="12"/>
      <c r="T142" s="17"/>
    </row>
    <row r="143" spans="1:20" ht="13" x14ac:dyDescent="0.15">
      <c r="A143" s="18"/>
      <c r="D143" s="12"/>
      <c r="E143" s="12"/>
      <c r="F143" s="12"/>
      <c r="G143" s="12"/>
      <c r="H143" s="12"/>
      <c r="I143" s="12"/>
      <c r="L143" s="20"/>
      <c r="M143" s="12"/>
      <c r="T143" s="17"/>
    </row>
    <row r="144" spans="1:20" ht="13" x14ac:dyDescent="0.15">
      <c r="A144" s="18"/>
      <c r="D144" s="12"/>
      <c r="E144" s="12"/>
      <c r="F144" s="12"/>
      <c r="G144" s="12"/>
      <c r="H144" s="12"/>
      <c r="I144" s="12"/>
      <c r="L144" s="20"/>
      <c r="M144" s="12"/>
      <c r="T144" s="17"/>
    </row>
    <row r="145" spans="1:20" ht="13" x14ac:dyDescent="0.15">
      <c r="A145" s="18"/>
      <c r="D145" s="12"/>
      <c r="E145" s="12"/>
      <c r="F145" s="12"/>
      <c r="G145" s="12"/>
      <c r="H145" s="12"/>
      <c r="I145" s="12"/>
      <c r="L145" s="20"/>
      <c r="M145" s="12"/>
      <c r="T145" s="17"/>
    </row>
    <row r="146" spans="1:20" ht="13" x14ac:dyDescent="0.15">
      <c r="A146" s="18"/>
      <c r="D146" s="12"/>
      <c r="E146" s="12"/>
      <c r="F146" s="12"/>
      <c r="G146" s="12"/>
      <c r="H146" s="12"/>
      <c r="I146" s="12"/>
      <c r="L146" s="20"/>
      <c r="M146" s="12"/>
      <c r="T146" s="17"/>
    </row>
    <row r="147" spans="1:20" ht="13" x14ac:dyDescent="0.15">
      <c r="A147" s="18"/>
      <c r="D147" s="12"/>
      <c r="E147" s="12"/>
      <c r="F147" s="12"/>
      <c r="G147" s="12"/>
      <c r="H147" s="12"/>
      <c r="I147" s="12"/>
      <c r="L147" s="20"/>
      <c r="M147" s="12"/>
      <c r="T147" s="17"/>
    </row>
    <row r="148" spans="1:20" ht="13" x14ac:dyDescent="0.15">
      <c r="A148" s="18"/>
      <c r="D148" s="12"/>
      <c r="E148" s="12"/>
      <c r="F148" s="12"/>
      <c r="G148" s="12"/>
      <c r="H148" s="12"/>
      <c r="I148" s="12"/>
      <c r="L148" s="20"/>
      <c r="M148" s="12"/>
      <c r="T148" s="17"/>
    </row>
    <row r="149" spans="1:20" ht="13" x14ac:dyDescent="0.15">
      <c r="A149" s="18"/>
      <c r="D149" s="12"/>
      <c r="E149" s="12"/>
      <c r="F149" s="12"/>
      <c r="G149" s="12"/>
      <c r="H149" s="12"/>
      <c r="I149" s="12"/>
      <c r="L149" s="20"/>
      <c r="M149" s="12"/>
      <c r="T149" s="17"/>
    </row>
    <row r="150" spans="1:20" ht="13" x14ac:dyDescent="0.15">
      <c r="A150" s="18"/>
      <c r="D150" s="12"/>
      <c r="E150" s="12"/>
      <c r="F150" s="12"/>
      <c r="G150" s="12"/>
      <c r="H150" s="12"/>
      <c r="I150" s="12"/>
      <c r="L150" s="20"/>
      <c r="M150" s="12"/>
      <c r="T150" s="17"/>
    </row>
    <row r="151" spans="1:20" ht="13" x14ac:dyDescent="0.15">
      <c r="A151" s="18"/>
      <c r="D151" s="12"/>
      <c r="E151" s="12"/>
      <c r="F151" s="12"/>
      <c r="G151" s="12"/>
      <c r="H151" s="12"/>
      <c r="I151" s="12"/>
      <c r="L151" s="20"/>
      <c r="M151" s="12"/>
      <c r="T151" s="17"/>
    </row>
    <row r="152" spans="1:20" ht="13" x14ac:dyDescent="0.15">
      <c r="A152" s="18"/>
      <c r="D152" s="12"/>
      <c r="E152" s="12"/>
      <c r="F152" s="12"/>
      <c r="G152" s="12"/>
      <c r="H152" s="12"/>
      <c r="I152" s="12"/>
      <c r="L152" s="20"/>
      <c r="M152" s="12"/>
      <c r="T152" s="17"/>
    </row>
    <row r="153" spans="1:20" ht="13" x14ac:dyDescent="0.15">
      <c r="A153" s="18"/>
      <c r="D153" s="12"/>
      <c r="E153" s="12"/>
      <c r="F153" s="12"/>
      <c r="G153" s="12"/>
      <c r="H153" s="12"/>
      <c r="I153" s="12"/>
      <c r="L153" s="20"/>
      <c r="M153" s="12"/>
      <c r="T153" s="17"/>
    </row>
    <row r="154" spans="1:20" ht="13" x14ac:dyDescent="0.15">
      <c r="A154" s="18"/>
      <c r="D154" s="12"/>
      <c r="E154" s="12"/>
      <c r="F154" s="12"/>
      <c r="G154" s="12"/>
      <c r="H154" s="12"/>
      <c r="I154" s="12"/>
      <c r="L154" s="20"/>
      <c r="M154" s="12"/>
      <c r="T154" s="17"/>
    </row>
    <row r="155" spans="1:20" ht="13" x14ac:dyDescent="0.15">
      <c r="A155" s="18"/>
      <c r="D155" s="12"/>
      <c r="E155" s="12"/>
      <c r="F155" s="12"/>
      <c r="G155" s="12"/>
      <c r="H155" s="12"/>
      <c r="I155" s="12"/>
      <c r="L155" s="20"/>
      <c r="M155" s="12"/>
      <c r="T155" s="17"/>
    </row>
    <row r="156" spans="1:20" ht="13" x14ac:dyDescent="0.15">
      <c r="A156" s="18"/>
      <c r="D156" s="12"/>
      <c r="E156" s="12"/>
      <c r="F156" s="12"/>
      <c r="G156" s="12"/>
      <c r="H156" s="12"/>
      <c r="I156" s="12"/>
      <c r="L156" s="20"/>
      <c r="M156" s="12"/>
      <c r="T156" s="17"/>
    </row>
    <row r="157" spans="1:20" ht="13" x14ac:dyDescent="0.15">
      <c r="A157" s="18"/>
      <c r="D157" s="12"/>
      <c r="E157" s="12"/>
      <c r="F157" s="12"/>
      <c r="G157" s="12"/>
      <c r="H157" s="12"/>
      <c r="I157" s="12"/>
      <c r="L157" s="20"/>
      <c r="M157" s="12"/>
      <c r="T157" s="17"/>
    </row>
    <row r="158" spans="1:20" ht="13" x14ac:dyDescent="0.15">
      <c r="A158" s="18"/>
      <c r="D158" s="12"/>
      <c r="E158" s="12"/>
      <c r="F158" s="12"/>
      <c r="G158" s="12"/>
      <c r="H158" s="12"/>
      <c r="I158" s="12"/>
      <c r="L158" s="20"/>
      <c r="M158" s="12"/>
      <c r="T158" s="17"/>
    </row>
    <row r="159" spans="1:20" ht="13" x14ac:dyDescent="0.15">
      <c r="A159" s="18"/>
      <c r="D159" s="12"/>
      <c r="E159" s="12"/>
      <c r="F159" s="12"/>
      <c r="G159" s="12"/>
      <c r="H159" s="12"/>
      <c r="I159" s="12"/>
      <c r="L159" s="20"/>
      <c r="M159" s="12"/>
      <c r="T159" s="17"/>
    </row>
    <row r="160" spans="1:20" ht="13" x14ac:dyDescent="0.15">
      <c r="A160" s="18"/>
      <c r="D160" s="12"/>
      <c r="E160" s="12"/>
      <c r="F160" s="12"/>
      <c r="G160" s="12"/>
      <c r="H160" s="12"/>
      <c r="I160" s="12"/>
      <c r="L160" s="20"/>
      <c r="M160" s="12"/>
      <c r="T160" s="17"/>
    </row>
    <row r="161" spans="1:20" ht="13" x14ac:dyDescent="0.15">
      <c r="A161" s="18"/>
      <c r="D161" s="12"/>
      <c r="E161" s="12"/>
      <c r="F161" s="12"/>
      <c r="G161" s="12"/>
      <c r="H161" s="12"/>
      <c r="I161" s="12"/>
      <c r="L161" s="20"/>
      <c r="M161" s="12"/>
      <c r="T161" s="17"/>
    </row>
    <row r="162" spans="1:20" ht="13" x14ac:dyDescent="0.15">
      <c r="A162" s="18"/>
      <c r="D162" s="12"/>
      <c r="E162" s="12"/>
      <c r="F162" s="12"/>
      <c r="G162" s="12"/>
      <c r="H162" s="12"/>
      <c r="I162" s="12"/>
      <c r="L162" s="20"/>
      <c r="M162" s="12"/>
      <c r="T162" s="17"/>
    </row>
    <row r="163" spans="1:20" ht="13" x14ac:dyDescent="0.15">
      <c r="A163" s="18"/>
      <c r="D163" s="12"/>
      <c r="E163" s="12"/>
      <c r="F163" s="12"/>
      <c r="G163" s="12"/>
      <c r="H163" s="12"/>
      <c r="I163" s="12"/>
      <c r="L163" s="20"/>
      <c r="M163" s="12"/>
      <c r="T163" s="17"/>
    </row>
    <row r="164" spans="1:20" ht="13" x14ac:dyDescent="0.15">
      <c r="A164" s="18"/>
      <c r="D164" s="12"/>
      <c r="E164" s="12"/>
      <c r="F164" s="12"/>
      <c r="G164" s="12"/>
      <c r="H164" s="12"/>
      <c r="I164" s="12"/>
      <c r="L164" s="20"/>
      <c r="M164" s="12"/>
      <c r="T164" s="17"/>
    </row>
    <row r="165" spans="1:20" ht="13" x14ac:dyDescent="0.15">
      <c r="A165" s="18"/>
      <c r="D165" s="12"/>
      <c r="E165" s="12"/>
      <c r="F165" s="12"/>
      <c r="G165" s="12"/>
      <c r="H165" s="12"/>
      <c r="I165" s="12"/>
      <c r="L165" s="20"/>
      <c r="M165" s="12"/>
      <c r="T165" s="17"/>
    </row>
    <row r="166" spans="1:20" ht="13" x14ac:dyDescent="0.15">
      <c r="A166" s="18"/>
      <c r="D166" s="12"/>
      <c r="E166" s="12"/>
      <c r="F166" s="12"/>
      <c r="G166" s="12"/>
      <c r="H166" s="12"/>
      <c r="I166" s="12"/>
      <c r="L166" s="20"/>
      <c r="M166" s="12"/>
      <c r="T166" s="17"/>
    </row>
    <row r="167" spans="1:20" ht="13" x14ac:dyDescent="0.15">
      <c r="A167" s="18"/>
      <c r="D167" s="12"/>
      <c r="E167" s="12"/>
      <c r="F167" s="12"/>
      <c r="G167" s="12"/>
      <c r="H167" s="12"/>
      <c r="I167" s="12"/>
      <c r="L167" s="20"/>
      <c r="M167" s="12"/>
      <c r="T167" s="17"/>
    </row>
    <row r="168" spans="1:20" ht="13" x14ac:dyDescent="0.15">
      <c r="A168" s="18"/>
      <c r="D168" s="12"/>
      <c r="E168" s="12"/>
      <c r="F168" s="12"/>
      <c r="G168" s="12"/>
      <c r="H168" s="12"/>
      <c r="I168" s="12"/>
      <c r="L168" s="20"/>
      <c r="M168" s="12"/>
      <c r="T168" s="17"/>
    </row>
    <row r="169" spans="1:20" ht="13" x14ac:dyDescent="0.15">
      <c r="A169" s="18"/>
      <c r="D169" s="12"/>
      <c r="E169" s="12"/>
      <c r="F169" s="12"/>
      <c r="G169" s="12"/>
      <c r="H169" s="12"/>
      <c r="I169" s="12"/>
      <c r="L169" s="20"/>
      <c r="M169" s="12"/>
      <c r="T169" s="17"/>
    </row>
    <row r="170" spans="1:20" ht="13" x14ac:dyDescent="0.15">
      <c r="A170" s="18"/>
      <c r="D170" s="12"/>
      <c r="E170" s="12"/>
      <c r="F170" s="12"/>
      <c r="G170" s="12"/>
      <c r="H170" s="12"/>
      <c r="I170" s="12"/>
      <c r="L170" s="20"/>
      <c r="M170" s="12"/>
      <c r="T170" s="17"/>
    </row>
    <row r="171" spans="1:20" ht="13" x14ac:dyDescent="0.15">
      <c r="A171" s="18"/>
      <c r="D171" s="12"/>
      <c r="E171" s="12"/>
      <c r="F171" s="12"/>
      <c r="G171" s="12"/>
      <c r="H171" s="12"/>
      <c r="I171" s="12"/>
      <c r="L171" s="20"/>
      <c r="M171" s="12"/>
      <c r="T171" s="17"/>
    </row>
    <row r="172" spans="1:20" ht="13" x14ac:dyDescent="0.15">
      <c r="A172" s="18"/>
      <c r="D172" s="12"/>
      <c r="E172" s="12"/>
      <c r="F172" s="12"/>
      <c r="G172" s="12"/>
      <c r="H172" s="12"/>
      <c r="I172" s="12"/>
      <c r="L172" s="20"/>
      <c r="M172" s="12"/>
      <c r="T172" s="17"/>
    </row>
    <row r="173" spans="1:20" ht="13" x14ac:dyDescent="0.15">
      <c r="A173" s="18"/>
      <c r="D173" s="12"/>
      <c r="E173" s="12"/>
      <c r="F173" s="12"/>
      <c r="G173" s="12"/>
      <c r="H173" s="12"/>
      <c r="I173" s="12"/>
      <c r="L173" s="20"/>
      <c r="M173" s="12"/>
      <c r="T173" s="17"/>
    </row>
    <row r="174" spans="1:20" ht="13" x14ac:dyDescent="0.15">
      <c r="A174" s="18"/>
      <c r="D174" s="12"/>
      <c r="E174" s="12"/>
      <c r="F174" s="12"/>
      <c r="G174" s="12"/>
      <c r="H174" s="12"/>
      <c r="I174" s="12"/>
      <c r="L174" s="20"/>
      <c r="M174" s="12"/>
      <c r="T174" s="17"/>
    </row>
    <row r="175" spans="1:20" ht="13" x14ac:dyDescent="0.15">
      <c r="A175" s="18"/>
      <c r="D175" s="12"/>
      <c r="E175" s="12"/>
      <c r="F175" s="12"/>
      <c r="G175" s="12"/>
      <c r="H175" s="12"/>
      <c r="I175" s="12"/>
      <c r="L175" s="20"/>
      <c r="M175" s="12"/>
      <c r="T175" s="17"/>
    </row>
    <row r="176" spans="1:20" ht="13" x14ac:dyDescent="0.15">
      <c r="A176" s="18"/>
      <c r="D176" s="12"/>
      <c r="E176" s="12"/>
      <c r="F176" s="12"/>
      <c r="G176" s="12"/>
      <c r="H176" s="12"/>
      <c r="I176" s="12"/>
      <c r="L176" s="20"/>
      <c r="M176" s="12"/>
      <c r="T176" s="17"/>
    </row>
    <row r="177" spans="1:20" ht="13" x14ac:dyDescent="0.15">
      <c r="A177" s="18"/>
      <c r="D177" s="12"/>
      <c r="E177" s="12"/>
      <c r="F177" s="12"/>
      <c r="G177" s="12"/>
      <c r="H177" s="12"/>
      <c r="I177" s="12"/>
      <c r="L177" s="20"/>
      <c r="M177" s="12"/>
      <c r="T177" s="17"/>
    </row>
    <row r="178" spans="1:20" ht="13" x14ac:dyDescent="0.15">
      <c r="A178" s="18"/>
      <c r="D178" s="12"/>
      <c r="E178" s="12"/>
      <c r="F178" s="12"/>
      <c r="G178" s="12"/>
      <c r="H178" s="12"/>
      <c r="I178" s="12"/>
      <c r="L178" s="20"/>
      <c r="M178" s="12"/>
      <c r="T178" s="17"/>
    </row>
    <row r="179" spans="1:20" ht="13" x14ac:dyDescent="0.15">
      <c r="A179" s="18"/>
      <c r="D179" s="12"/>
      <c r="E179" s="12"/>
      <c r="F179" s="12"/>
      <c r="G179" s="12"/>
      <c r="H179" s="12"/>
      <c r="I179" s="12"/>
      <c r="L179" s="20"/>
      <c r="M179" s="12"/>
      <c r="T179" s="17"/>
    </row>
    <row r="180" spans="1:20" ht="13" x14ac:dyDescent="0.15">
      <c r="A180" s="18"/>
      <c r="D180" s="12"/>
      <c r="E180" s="12"/>
      <c r="F180" s="12"/>
      <c r="G180" s="12"/>
      <c r="H180" s="12"/>
      <c r="I180" s="12"/>
      <c r="L180" s="20"/>
      <c r="M180" s="12"/>
      <c r="T180" s="17"/>
    </row>
    <row r="181" spans="1:20" ht="13" x14ac:dyDescent="0.15">
      <c r="A181" s="18"/>
      <c r="D181" s="12"/>
      <c r="E181" s="12"/>
      <c r="F181" s="12"/>
      <c r="G181" s="12"/>
      <c r="H181" s="12"/>
      <c r="I181" s="12"/>
      <c r="L181" s="20"/>
      <c r="M181" s="12"/>
      <c r="T181" s="17"/>
    </row>
    <row r="182" spans="1:20" ht="13" x14ac:dyDescent="0.15">
      <c r="A182" s="18"/>
      <c r="D182" s="12"/>
      <c r="E182" s="12"/>
      <c r="F182" s="12"/>
      <c r="G182" s="12"/>
      <c r="H182" s="12"/>
      <c r="I182" s="12"/>
      <c r="L182" s="20"/>
      <c r="M182" s="12"/>
      <c r="T182" s="17"/>
    </row>
    <row r="183" spans="1:20" ht="13" x14ac:dyDescent="0.15">
      <c r="A183" s="18"/>
      <c r="D183" s="12"/>
      <c r="E183" s="12"/>
      <c r="F183" s="12"/>
      <c r="G183" s="12"/>
      <c r="H183" s="12"/>
      <c r="I183" s="12"/>
      <c r="L183" s="20"/>
      <c r="M183" s="12"/>
      <c r="T183" s="17"/>
    </row>
    <row r="184" spans="1:20" ht="13" x14ac:dyDescent="0.15">
      <c r="A184" s="18"/>
      <c r="D184" s="12"/>
      <c r="E184" s="12"/>
      <c r="F184" s="12"/>
      <c r="G184" s="12"/>
      <c r="H184" s="12"/>
      <c r="I184" s="12"/>
      <c r="L184" s="20"/>
      <c r="M184" s="12"/>
      <c r="T184" s="17"/>
    </row>
    <row r="185" spans="1:20" ht="13" x14ac:dyDescent="0.15">
      <c r="A185" s="18"/>
      <c r="D185" s="12"/>
      <c r="E185" s="12"/>
      <c r="F185" s="12"/>
      <c r="G185" s="12"/>
      <c r="H185" s="12"/>
      <c r="I185" s="12"/>
      <c r="L185" s="20"/>
      <c r="M185" s="12"/>
      <c r="T185" s="17"/>
    </row>
    <row r="186" spans="1:20" ht="13" x14ac:dyDescent="0.15">
      <c r="A186" s="18"/>
      <c r="D186" s="12"/>
      <c r="E186" s="12"/>
      <c r="F186" s="12"/>
      <c r="G186" s="12"/>
      <c r="H186" s="12"/>
      <c r="I186" s="12"/>
      <c r="L186" s="20"/>
      <c r="M186" s="12"/>
      <c r="T186" s="17"/>
    </row>
    <row r="187" spans="1:20" ht="13" x14ac:dyDescent="0.15">
      <c r="A187" s="18"/>
      <c r="D187" s="12"/>
      <c r="E187" s="12"/>
      <c r="F187" s="12"/>
      <c r="G187" s="12"/>
      <c r="H187" s="12"/>
      <c r="I187" s="12"/>
      <c r="L187" s="20"/>
      <c r="M187" s="12"/>
      <c r="T187" s="17"/>
    </row>
    <row r="188" spans="1:20" ht="13" x14ac:dyDescent="0.15">
      <c r="A188" s="18"/>
      <c r="D188" s="12"/>
      <c r="E188" s="12"/>
      <c r="F188" s="12"/>
      <c r="G188" s="12"/>
      <c r="H188" s="12"/>
      <c r="I188" s="12"/>
      <c r="L188" s="20"/>
      <c r="M188" s="12"/>
      <c r="T188" s="17"/>
    </row>
    <row r="189" spans="1:20" ht="13" x14ac:dyDescent="0.15">
      <c r="A189" s="18"/>
      <c r="D189" s="12"/>
      <c r="E189" s="12"/>
      <c r="F189" s="12"/>
      <c r="G189" s="12"/>
      <c r="H189" s="12"/>
      <c r="I189" s="12"/>
      <c r="L189" s="20"/>
      <c r="M189" s="12"/>
      <c r="T189" s="17"/>
    </row>
    <row r="190" spans="1:20" ht="13" x14ac:dyDescent="0.15">
      <c r="A190" s="18"/>
      <c r="D190" s="12"/>
      <c r="E190" s="12"/>
      <c r="F190" s="12"/>
      <c r="G190" s="12"/>
      <c r="H190" s="12"/>
      <c r="I190" s="12"/>
      <c r="L190" s="20"/>
      <c r="M190" s="12"/>
      <c r="T190" s="17"/>
    </row>
    <row r="191" spans="1:20" ht="13" x14ac:dyDescent="0.15">
      <c r="A191" s="18"/>
      <c r="D191" s="12"/>
      <c r="E191" s="12"/>
      <c r="F191" s="12"/>
      <c r="G191" s="12"/>
      <c r="H191" s="12"/>
      <c r="I191" s="12"/>
      <c r="L191" s="20"/>
      <c r="M191" s="12"/>
      <c r="T191" s="17"/>
    </row>
    <row r="192" spans="1:20" ht="13" x14ac:dyDescent="0.15">
      <c r="A192" s="18"/>
      <c r="D192" s="12"/>
      <c r="E192" s="12"/>
      <c r="F192" s="12"/>
      <c r="G192" s="12"/>
      <c r="H192" s="12"/>
      <c r="I192" s="12"/>
      <c r="L192" s="20"/>
      <c r="M192" s="12"/>
      <c r="T192" s="17"/>
    </row>
    <row r="193" spans="1:20" ht="13" x14ac:dyDescent="0.15">
      <c r="A193" s="18"/>
      <c r="D193" s="12"/>
      <c r="E193" s="12"/>
      <c r="F193" s="12"/>
      <c r="G193" s="12"/>
      <c r="H193" s="12"/>
      <c r="I193" s="12"/>
      <c r="L193" s="20"/>
      <c r="M193" s="12"/>
      <c r="T193" s="17"/>
    </row>
    <row r="194" spans="1:20" ht="13" x14ac:dyDescent="0.15">
      <c r="A194" s="18"/>
      <c r="D194" s="12"/>
      <c r="E194" s="12"/>
      <c r="F194" s="12"/>
      <c r="G194" s="12"/>
      <c r="H194" s="12"/>
      <c r="I194" s="12"/>
      <c r="L194" s="20"/>
      <c r="M194" s="12"/>
      <c r="T194" s="17"/>
    </row>
    <row r="195" spans="1:20" ht="13" x14ac:dyDescent="0.15">
      <c r="A195" s="18"/>
      <c r="D195" s="12"/>
      <c r="E195" s="12"/>
      <c r="F195" s="12"/>
      <c r="G195" s="12"/>
      <c r="H195" s="12"/>
      <c r="I195" s="12"/>
      <c r="L195" s="20"/>
      <c r="M195" s="12"/>
      <c r="T195" s="17"/>
    </row>
    <row r="196" spans="1:20" ht="13" x14ac:dyDescent="0.15">
      <c r="A196" s="18"/>
      <c r="D196" s="12"/>
      <c r="E196" s="12"/>
      <c r="F196" s="12"/>
      <c r="G196" s="12"/>
      <c r="H196" s="12"/>
      <c r="I196" s="12"/>
      <c r="L196" s="20"/>
      <c r="M196" s="12"/>
      <c r="T196" s="17"/>
    </row>
    <row r="197" spans="1:20" ht="13" x14ac:dyDescent="0.15">
      <c r="A197" s="18"/>
      <c r="D197" s="12"/>
      <c r="E197" s="12"/>
      <c r="F197" s="12"/>
      <c r="G197" s="12"/>
      <c r="H197" s="12"/>
      <c r="I197" s="12"/>
      <c r="L197" s="20"/>
      <c r="M197" s="12"/>
      <c r="T197" s="17"/>
    </row>
    <row r="198" spans="1:20" ht="13" x14ac:dyDescent="0.15">
      <c r="A198" s="18"/>
      <c r="D198" s="12"/>
      <c r="E198" s="12"/>
      <c r="F198" s="12"/>
      <c r="G198" s="12"/>
      <c r="H198" s="12"/>
      <c r="I198" s="12"/>
      <c r="L198" s="20"/>
      <c r="M198" s="12"/>
      <c r="T198" s="17"/>
    </row>
    <row r="199" spans="1:20" ht="13" x14ac:dyDescent="0.15">
      <c r="A199" s="18"/>
      <c r="D199" s="12"/>
      <c r="E199" s="12"/>
      <c r="F199" s="12"/>
      <c r="G199" s="12"/>
      <c r="H199" s="12"/>
      <c r="I199" s="12"/>
      <c r="L199" s="20"/>
      <c r="M199" s="12"/>
      <c r="T199" s="17"/>
    </row>
    <row r="200" spans="1:20" ht="13" x14ac:dyDescent="0.15">
      <c r="A200" s="18"/>
      <c r="D200" s="12"/>
      <c r="E200" s="12"/>
      <c r="F200" s="12"/>
      <c r="G200" s="12"/>
      <c r="H200" s="12"/>
      <c r="I200" s="12"/>
      <c r="L200" s="20"/>
      <c r="M200" s="12"/>
      <c r="T200" s="17"/>
    </row>
    <row r="201" spans="1:20" ht="13" x14ac:dyDescent="0.15">
      <c r="A201" s="18"/>
      <c r="D201" s="12"/>
      <c r="E201" s="12"/>
      <c r="F201" s="12"/>
      <c r="G201" s="12"/>
      <c r="H201" s="12"/>
      <c r="I201" s="12"/>
      <c r="L201" s="20"/>
      <c r="M201" s="12"/>
      <c r="T201" s="17"/>
    </row>
    <row r="202" spans="1:20" ht="13" x14ac:dyDescent="0.15">
      <c r="A202" s="18"/>
      <c r="D202" s="12"/>
      <c r="E202" s="12"/>
      <c r="F202" s="12"/>
      <c r="G202" s="12"/>
      <c r="H202" s="12"/>
      <c r="I202" s="12"/>
      <c r="L202" s="20"/>
      <c r="M202" s="12"/>
      <c r="T202" s="17"/>
    </row>
    <row r="203" spans="1:20" ht="13" x14ac:dyDescent="0.15">
      <c r="A203" s="18"/>
      <c r="D203" s="12"/>
      <c r="E203" s="12"/>
      <c r="F203" s="12"/>
      <c r="G203" s="12"/>
      <c r="H203" s="12"/>
      <c r="I203" s="12"/>
      <c r="L203" s="20"/>
      <c r="M203" s="12"/>
      <c r="T203" s="17"/>
    </row>
    <row r="204" spans="1:20" ht="13" x14ac:dyDescent="0.15">
      <c r="A204" s="18"/>
      <c r="D204" s="12"/>
      <c r="E204" s="12"/>
      <c r="F204" s="12"/>
      <c r="G204" s="12"/>
      <c r="H204" s="12"/>
      <c r="I204" s="12"/>
      <c r="L204" s="20"/>
      <c r="M204" s="12"/>
      <c r="T204" s="17"/>
    </row>
    <row r="205" spans="1:20" ht="13" x14ac:dyDescent="0.15">
      <c r="A205" s="18"/>
      <c r="D205" s="12"/>
      <c r="E205" s="12"/>
      <c r="F205" s="12"/>
      <c r="G205" s="12"/>
      <c r="H205" s="12"/>
      <c r="I205" s="12"/>
      <c r="L205" s="20"/>
      <c r="M205" s="12"/>
      <c r="T205" s="17"/>
    </row>
    <row r="206" spans="1:20" ht="13" x14ac:dyDescent="0.15">
      <c r="A206" s="18"/>
      <c r="D206" s="12"/>
      <c r="E206" s="12"/>
      <c r="F206" s="12"/>
      <c r="G206" s="12"/>
      <c r="H206" s="12"/>
      <c r="I206" s="12"/>
      <c r="L206" s="20"/>
      <c r="M206" s="12"/>
      <c r="T206" s="17"/>
    </row>
    <row r="207" spans="1:20" ht="13" x14ac:dyDescent="0.15">
      <c r="A207" s="18"/>
      <c r="D207" s="12"/>
      <c r="E207" s="12"/>
      <c r="F207" s="12"/>
      <c r="G207" s="12"/>
      <c r="H207" s="12"/>
      <c r="I207" s="12"/>
      <c r="L207" s="20"/>
      <c r="M207" s="12"/>
      <c r="T207" s="17"/>
    </row>
    <row r="208" spans="1:20" ht="13" x14ac:dyDescent="0.15">
      <c r="A208" s="18"/>
      <c r="D208" s="12"/>
      <c r="E208" s="12"/>
      <c r="F208" s="12"/>
      <c r="G208" s="12"/>
      <c r="H208" s="12"/>
      <c r="I208" s="12"/>
      <c r="L208" s="20"/>
      <c r="M208" s="12"/>
      <c r="T208" s="17"/>
    </row>
    <row r="209" spans="1:20" ht="13" x14ac:dyDescent="0.15">
      <c r="A209" s="18"/>
      <c r="D209" s="12"/>
      <c r="E209" s="12"/>
      <c r="F209" s="12"/>
      <c r="G209" s="12"/>
      <c r="H209" s="12"/>
      <c r="I209" s="12"/>
      <c r="L209" s="20"/>
      <c r="M209" s="12"/>
      <c r="T209" s="17"/>
    </row>
    <row r="210" spans="1:20" ht="13" x14ac:dyDescent="0.15">
      <c r="A210" s="18"/>
      <c r="D210" s="12"/>
      <c r="E210" s="12"/>
      <c r="F210" s="12"/>
      <c r="G210" s="12"/>
      <c r="H210" s="12"/>
      <c r="I210" s="12"/>
      <c r="L210" s="20"/>
      <c r="M210" s="12"/>
      <c r="T210" s="17"/>
    </row>
    <row r="211" spans="1:20" ht="13" x14ac:dyDescent="0.15">
      <c r="A211" s="18"/>
      <c r="D211" s="12"/>
      <c r="E211" s="12"/>
      <c r="F211" s="12"/>
      <c r="G211" s="12"/>
      <c r="H211" s="12"/>
      <c r="I211" s="12"/>
      <c r="L211" s="20"/>
      <c r="M211" s="12"/>
      <c r="T211" s="17"/>
    </row>
    <row r="212" spans="1:20" ht="13" x14ac:dyDescent="0.15">
      <c r="A212" s="18"/>
      <c r="D212" s="12"/>
      <c r="E212" s="12"/>
      <c r="F212" s="12"/>
      <c r="G212" s="12"/>
      <c r="H212" s="12"/>
      <c r="I212" s="12"/>
      <c r="L212" s="20"/>
      <c r="M212" s="12"/>
      <c r="T212" s="17"/>
    </row>
    <row r="213" spans="1:20" ht="13" x14ac:dyDescent="0.15">
      <c r="A213" s="18"/>
      <c r="D213" s="12"/>
      <c r="E213" s="12"/>
      <c r="F213" s="12"/>
      <c r="G213" s="12"/>
      <c r="H213" s="12"/>
      <c r="I213" s="12"/>
      <c r="L213" s="20"/>
      <c r="M213" s="12"/>
      <c r="T213" s="17"/>
    </row>
    <row r="214" spans="1:20" ht="13" x14ac:dyDescent="0.15">
      <c r="A214" s="18"/>
      <c r="D214" s="12"/>
      <c r="E214" s="12"/>
      <c r="F214" s="12"/>
      <c r="G214" s="12"/>
      <c r="H214" s="12"/>
      <c r="I214" s="12"/>
      <c r="L214" s="20"/>
      <c r="M214" s="12"/>
      <c r="T214" s="17"/>
    </row>
    <row r="215" spans="1:20" ht="13" x14ac:dyDescent="0.15">
      <c r="A215" s="18"/>
      <c r="D215" s="12"/>
      <c r="E215" s="12"/>
      <c r="F215" s="12"/>
      <c r="G215" s="12"/>
      <c r="H215" s="12"/>
      <c r="I215" s="12"/>
      <c r="L215" s="20"/>
      <c r="M215" s="12"/>
      <c r="T215" s="17"/>
    </row>
    <row r="216" spans="1:20" ht="13" x14ac:dyDescent="0.15">
      <c r="A216" s="18"/>
      <c r="D216" s="12"/>
      <c r="E216" s="12"/>
      <c r="F216" s="12"/>
      <c r="G216" s="12"/>
      <c r="H216" s="12"/>
      <c r="I216" s="12"/>
      <c r="L216" s="20"/>
      <c r="M216" s="12"/>
      <c r="T216" s="17"/>
    </row>
    <row r="217" spans="1:20" ht="13" x14ac:dyDescent="0.15">
      <c r="A217" s="18"/>
      <c r="D217" s="12"/>
      <c r="E217" s="12"/>
      <c r="F217" s="12"/>
      <c r="G217" s="12"/>
      <c r="H217" s="12"/>
      <c r="I217" s="12"/>
      <c r="L217" s="20"/>
      <c r="M217" s="12"/>
      <c r="T217" s="17"/>
    </row>
    <row r="218" spans="1:20" ht="13" x14ac:dyDescent="0.15">
      <c r="A218" s="18"/>
      <c r="D218" s="12"/>
      <c r="E218" s="12"/>
      <c r="F218" s="12"/>
      <c r="G218" s="12"/>
      <c r="H218" s="12"/>
      <c r="I218" s="12"/>
      <c r="L218" s="20"/>
      <c r="M218" s="12"/>
      <c r="T218" s="17"/>
    </row>
    <row r="219" spans="1:20" ht="13" x14ac:dyDescent="0.15">
      <c r="A219" s="18"/>
      <c r="D219" s="12"/>
      <c r="E219" s="12"/>
      <c r="F219" s="12"/>
      <c r="G219" s="12"/>
      <c r="H219" s="12"/>
      <c r="I219" s="12"/>
      <c r="L219" s="20"/>
      <c r="M219" s="12"/>
      <c r="T219" s="17"/>
    </row>
    <row r="220" spans="1:20" ht="13" x14ac:dyDescent="0.15">
      <c r="A220" s="18"/>
      <c r="D220" s="12"/>
      <c r="E220" s="12"/>
      <c r="F220" s="12"/>
      <c r="G220" s="12"/>
      <c r="H220" s="12"/>
      <c r="I220" s="12"/>
      <c r="L220" s="20"/>
      <c r="M220" s="12"/>
      <c r="T220" s="17"/>
    </row>
    <row r="221" spans="1:20" ht="13" x14ac:dyDescent="0.15">
      <c r="A221" s="18"/>
      <c r="D221" s="12"/>
      <c r="E221" s="12"/>
      <c r="F221" s="12"/>
      <c r="G221" s="12"/>
      <c r="H221" s="12"/>
      <c r="I221" s="12"/>
      <c r="L221" s="20"/>
      <c r="M221" s="12"/>
      <c r="T221" s="17"/>
    </row>
    <row r="222" spans="1:20" ht="13" x14ac:dyDescent="0.15">
      <c r="A222" s="18"/>
      <c r="D222" s="12"/>
      <c r="E222" s="12"/>
      <c r="F222" s="12"/>
      <c r="G222" s="12"/>
      <c r="H222" s="12"/>
      <c r="I222" s="12"/>
      <c r="L222" s="20"/>
      <c r="M222" s="12"/>
      <c r="T222" s="17"/>
    </row>
    <row r="223" spans="1:20" ht="13" x14ac:dyDescent="0.15">
      <c r="A223" s="18"/>
      <c r="D223" s="12"/>
      <c r="E223" s="12"/>
      <c r="F223" s="12"/>
      <c r="G223" s="12"/>
      <c r="H223" s="12"/>
      <c r="I223" s="12"/>
      <c r="L223" s="20"/>
      <c r="M223" s="12"/>
      <c r="T223" s="17"/>
    </row>
    <row r="224" spans="1:20" ht="13" x14ac:dyDescent="0.15">
      <c r="A224" s="18"/>
      <c r="D224" s="12"/>
      <c r="E224" s="12"/>
      <c r="F224" s="12"/>
      <c r="G224" s="12"/>
      <c r="H224" s="12"/>
      <c r="I224" s="12"/>
      <c r="L224" s="20"/>
      <c r="M224" s="12"/>
      <c r="T224" s="17"/>
    </row>
    <row r="225" spans="1:20" ht="13" x14ac:dyDescent="0.15">
      <c r="A225" s="18"/>
      <c r="D225" s="12"/>
      <c r="E225" s="12"/>
      <c r="F225" s="12"/>
      <c r="G225" s="12"/>
      <c r="H225" s="12"/>
      <c r="I225" s="12"/>
      <c r="L225" s="20"/>
      <c r="M225" s="12"/>
      <c r="T225" s="17"/>
    </row>
    <row r="226" spans="1:20" ht="13" x14ac:dyDescent="0.15">
      <c r="A226" s="18"/>
      <c r="D226" s="12"/>
      <c r="E226" s="12"/>
      <c r="F226" s="12"/>
      <c r="G226" s="12"/>
      <c r="H226" s="12"/>
      <c r="I226" s="12"/>
      <c r="L226" s="20"/>
      <c r="M226" s="12"/>
      <c r="T226" s="17"/>
    </row>
    <row r="227" spans="1:20" ht="13" x14ac:dyDescent="0.15">
      <c r="A227" s="18"/>
      <c r="D227" s="12"/>
      <c r="E227" s="12"/>
      <c r="F227" s="12"/>
      <c r="G227" s="12"/>
      <c r="H227" s="12"/>
      <c r="I227" s="12"/>
      <c r="L227" s="20"/>
      <c r="M227" s="12"/>
      <c r="T227" s="17"/>
    </row>
    <row r="228" spans="1:20" ht="13" x14ac:dyDescent="0.15">
      <c r="A228" s="18"/>
      <c r="D228" s="12"/>
      <c r="E228" s="12"/>
      <c r="F228" s="12"/>
      <c r="G228" s="12"/>
      <c r="H228" s="12"/>
      <c r="I228" s="12"/>
      <c r="L228" s="20"/>
      <c r="M228" s="12"/>
      <c r="T228" s="17"/>
    </row>
    <row r="229" spans="1:20" ht="13" x14ac:dyDescent="0.15">
      <c r="A229" s="18"/>
      <c r="D229" s="12"/>
      <c r="E229" s="12"/>
      <c r="F229" s="12"/>
      <c r="G229" s="12"/>
      <c r="H229" s="12"/>
      <c r="I229" s="12"/>
      <c r="L229" s="20"/>
      <c r="M229" s="12"/>
      <c r="T229" s="17"/>
    </row>
    <row r="230" spans="1:20" ht="13" x14ac:dyDescent="0.15">
      <c r="A230" s="18"/>
      <c r="D230" s="12"/>
      <c r="E230" s="12"/>
      <c r="F230" s="12"/>
      <c r="G230" s="12"/>
      <c r="H230" s="12"/>
      <c r="I230" s="12"/>
      <c r="L230" s="20"/>
      <c r="M230" s="12"/>
      <c r="T230" s="17"/>
    </row>
    <row r="231" spans="1:20" ht="13" x14ac:dyDescent="0.15">
      <c r="A231" s="18"/>
      <c r="D231" s="12"/>
      <c r="E231" s="12"/>
      <c r="F231" s="12"/>
      <c r="G231" s="12"/>
      <c r="H231" s="12"/>
      <c r="I231" s="12"/>
      <c r="L231" s="20"/>
      <c r="M231" s="12"/>
      <c r="T231" s="17"/>
    </row>
    <row r="232" spans="1:20" ht="13" x14ac:dyDescent="0.15">
      <c r="A232" s="18"/>
      <c r="D232" s="12"/>
      <c r="E232" s="12"/>
      <c r="F232" s="12"/>
      <c r="G232" s="12"/>
      <c r="H232" s="12"/>
      <c r="I232" s="12"/>
      <c r="L232" s="20"/>
      <c r="M232" s="12"/>
      <c r="T232" s="17"/>
    </row>
    <row r="233" spans="1:20" ht="13" x14ac:dyDescent="0.15">
      <c r="A233" s="18"/>
      <c r="D233" s="12"/>
      <c r="E233" s="12"/>
      <c r="F233" s="12"/>
      <c r="G233" s="12"/>
      <c r="H233" s="12"/>
      <c r="I233" s="12"/>
      <c r="L233" s="20"/>
      <c r="M233" s="12"/>
      <c r="T233" s="17"/>
    </row>
    <row r="234" spans="1:20" ht="13" x14ac:dyDescent="0.15">
      <c r="A234" s="18"/>
      <c r="D234" s="12"/>
      <c r="E234" s="12"/>
      <c r="F234" s="12"/>
      <c r="G234" s="12"/>
      <c r="H234" s="12"/>
      <c r="I234" s="12"/>
      <c r="L234" s="20"/>
      <c r="M234" s="12"/>
      <c r="T234" s="17"/>
    </row>
    <row r="235" spans="1:20" ht="13" x14ac:dyDescent="0.15">
      <c r="A235" s="18"/>
      <c r="D235" s="12"/>
      <c r="E235" s="12"/>
      <c r="F235" s="12"/>
      <c r="G235" s="12"/>
      <c r="H235" s="12"/>
      <c r="I235" s="12"/>
      <c r="L235" s="20"/>
      <c r="M235" s="12"/>
      <c r="T235" s="17"/>
    </row>
    <row r="236" spans="1:20" ht="13" x14ac:dyDescent="0.15">
      <c r="A236" s="18"/>
      <c r="D236" s="12"/>
      <c r="E236" s="12"/>
      <c r="F236" s="12"/>
      <c r="G236" s="12"/>
      <c r="H236" s="12"/>
      <c r="I236" s="12"/>
      <c r="L236" s="20"/>
      <c r="M236" s="12"/>
      <c r="T236" s="17"/>
    </row>
    <row r="237" spans="1:20" ht="13" x14ac:dyDescent="0.15">
      <c r="A237" s="18"/>
      <c r="D237" s="12"/>
      <c r="E237" s="12"/>
      <c r="F237" s="12"/>
      <c r="G237" s="12"/>
      <c r="H237" s="12"/>
      <c r="I237" s="12"/>
      <c r="L237" s="20"/>
      <c r="M237" s="12"/>
      <c r="T237" s="17"/>
    </row>
    <row r="238" spans="1:20" ht="13" x14ac:dyDescent="0.15">
      <c r="A238" s="18"/>
      <c r="D238" s="12"/>
      <c r="E238" s="12"/>
      <c r="F238" s="12"/>
      <c r="G238" s="12"/>
      <c r="H238" s="12"/>
      <c r="I238" s="12"/>
      <c r="L238" s="20"/>
      <c r="M238" s="12"/>
      <c r="T238" s="17"/>
    </row>
    <row r="239" spans="1:20" ht="13" x14ac:dyDescent="0.15">
      <c r="A239" s="18"/>
      <c r="D239" s="12"/>
      <c r="E239" s="12"/>
      <c r="F239" s="12"/>
      <c r="G239" s="12"/>
      <c r="H239" s="12"/>
      <c r="I239" s="12"/>
      <c r="L239" s="20"/>
      <c r="M239" s="12"/>
      <c r="T239" s="17"/>
    </row>
    <row r="240" spans="1:20" ht="13" x14ac:dyDescent="0.15">
      <c r="A240" s="18"/>
      <c r="D240" s="12"/>
      <c r="E240" s="12"/>
      <c r="F240" s="12"/>
      <c r="G240" s="12"/>
      <c r="H240" s="12"/>
      <c r="I240" s="12"/>
      <c r="L240" s="20"/>
      <c r="M240" s="12"/>
      <c r="T240" s="17"/>
    </row>
    <row r="241" spans="1:20" ht="13" x14ac:dyDescent="0.15">
      <c r="A241" s="18"/>
      <c r="D241" s="12"/>
      <c r="E241" s="12"/>
      <c r="F241" s="12"/>
      <c r="G241" s="12"/>
      <c r="H241" s="12"/>
      <c r="I241" s="12"/>
      <c r="L241" s="20"/>
      <c r="M241" s="12"/>
      <c r="T241" s="17"/>
    </row>
    <row r="242" spans="1:20" ht="13" x14ac:dyDescent="0.15">
      <c r="A242" s="18"/>
      <c r="D242" s="12"/>
      <c r="E242" s="12"/>
      <c r="F242" s="12"/>
      <c r="G242" s="12"/>
      <c r="H242" s="12"/>
      <c r="I242" s="12"/>
      <c r="L242" s="20"/>
      <c r="M242" s="12"/>
      <c r="T242" s="17"/>
    </row>
    <row r="243" spans="1:20" ht="13" x14ac:dyDescent="0.15">
      <c r="A243" s="18"/>
      <c r="D243" s="12"/>
      <c r="E243" s="12"/>
      <c r="F243" s="12"/>
      <c r="G243" s="12"/>
      <c r="H243" s="12"/>
      <c r="I243" s="12"/>
      <c r="L243" s="20"/>
      <c r="M243" s="12"/>
      <c r="T243" s="17"/>
    </row>
    <row r="244" spans="1:20" ht="13" x14ac:dyDescent="0.15">
      <c r="A244" s="18"/>
      <c r="D244" s="12"/>
      <c r="E244" s="12"/>
      <c r="F244" s="12"/>
      <c r="G244" s="12"/>
      <c r="H244" s="12"/>
      <c r="I244" s="12"/>
      <c r="L244" s="20"/>
      <c r="M244" s="12"/>
      <c r="T244" s="17"/>
    </row>
    <row r="245" spans="1:20" ht="13" x14ac:dyDescent="0.15">
      <c r="A245" s="18"/>
      <c r="D245" s="12"/>
      <c r="E245" s="12"/>
      <c r="F245" s="12"/>
      <c r="G245" s="12"/>
      <c r="H245" s="12"/>
      <c r="I245" s="12"/>
      <c r="L245" s="20"/>
      <c r="M245" s="12"/>
      <c r="T245" s="17"/>
    </row>
    <row r="246" spans="1:20" ht="13" x14ac:dyDescent="0.15">
      <c r="A246" s="18"/>
      <c r="D246" s="12"/>
      <c r="E246" s="12"/>
      <c r="F246" s="12"/>
      <c r="G246" s="12"/>
      <c r="H246" s="12"/>
      <c r="I246" s="12"/>
      <c r="L246" s="20"/>
      <c r="M246" s="12"/>
      <c r="T246" s="17"/>
    </row>
    <row r="247" spans="1:20" ht="13" x14ac:dyDescent="0.15">
      <c r="A247" s="18"/>
      <c r="D247" s="12"/>
      <c r="E247" s="12"/>
      <c r="F247" s="12"/>
      <c r="G247" s="12"/>
      <c r="H247" s="12"/>
      <c r="I247" s="12"/>
      <c r="L247" s="20"/>
      <c r="M247" s="12"/>
      <c r="T247" s="17"/>
    </row>
    <row r="248" spans="1:20" ht="13" x14ac:dyDescent="0.15">
      <c r="A248" s="18"/>
      <c r="D248" s="12"/>
      <c r="E248" s="12"/>
      <c r="F248" s="12"/>
      <c r="G248" s="12"/>
      <c r="H248" s="12"/>
      <c r="I248" s="12"/>
      <c r="L248" s="20"/>
      <c r="M248" s="12"/>
      <c r="T248" s="17"/>
    </row>
    <row r="249" spans="1:20" ht="13" x14ac:dyDescent="0.15">
      <c r="A249" s="18"/>
      <c r="D249" s="12"/>
      <c r="E249" s="12"/>
      <c r="F249" s="12"/>
      <c r="G249" s="12"/>
      <c r="H249" s="12"/>
      <c r="I249" s="12"/>
      <c r="L249" s="20"/>
      <c r="M249" s="12"/>
      <c r="T249" s="17"/>
    </row>
    <row r="250" spans="1:20" ht="13" x14ac:dyDescent="0.15">
      <c r="A250" s="18"/>
      <c r="D250" s="12"/>
      <c r="E250" s="12"/>
      <c r="F250" s="12"/>
      <c r="G250" s="12"/>
      <c r="H250" s="12"/>
      <c r="I250" s="12"/>
      <c r="L250" s="20"/>
      <c r="M250" s="12"/>
      <c r="T250" s="17"/>
    </row>
    <row r="251" spans="1:20" ht="13" x14ac:dyDescent="0.15">
      <c r="A251" s="18"/>
      <c r="D251" s="12"/>
      <c r="E251" s="12"/>
      <c r="F251" s="12"/>
      <c r="G251" s="12"/>
      <c r="H251" s="12"/>
      <c r="I251" s="12"/>
      <c r="L251" s="20"/>
      <c r="M251" s="12"/>
      <c r="T251" s="17"/>
    </row>
    <row r="252" spans="1:20" ht="13" x14ac:dyDescent="0.15">
      <c r="A252" s="18"/>
      <c r="D252" s="12"/>
      <c r="E252" s="12"/>
      <c r="F252" s="12"/>
      <c r="G252" s="12"/>
      <c r="H252" s="12"/>
      <c r="I252" s="12"/>
      <c r="L252" s="20"/>
      <c r="M252" s="12"/>
      <c r="T252" s="17"/>
    </row>
    <row r="253" spans="1:20" ht="13" x14ac:dyDescent="0.15">
      <c r="A253" s="18"/>
      <c r="D253" s="12"/>
      <c r="E253" s="12"/>
      <c r="F253" s="12"/>
      <c r="G253" s="12"/>
      <c r="H253" s="12"/>
      <c r="I253" s="12"/>
      <c r="L253" s="20"/>
      <c r="M253" s="12"/>
      <c r="T253" s="17"/>
    </row>
    <row r="254" spans="1:20" ht="13" x14ac:dyDescent="0.15">
      <c r="A254" s="18"/>
      <c r="D254" s="12"/>
      <c r="E254" s="12"/>
      <c r="F254" s="12"/>
      <c r="G254" s="12"/>
      <c r="H254" s="12"/>
      <c r="I254" s="12"/>
      <c r="L254" s="20"/>
      <c r="M254" s="12"/>
      <c r="T254" s="17"/>
    </row>
    <row r="255" spans="1:20" ht="13" x14ac:dyDescent="0.15">
      <c r="A255" s="18"/>
      <c r="D255" s="12"/>
      <c r="E255" s="12"/>
      <c r="F255" s="12"/>
      <c r="G255" s="12"/>
      <c r="H255" s="12"/>
      <c r="I255" s="12"/>
      <c r="L255" s="20"/>
      <c r="M255" s="12"/>
      <c r="T255" s="17"/>
    </row>
    <row r="256" spans="1:20" ht="13" x14ac:dyDescent="0.15">
      <c r="A256" s="18"/>
      <c r="D256" s="12"/>
      <c r="E256" s="12"/>
      <c r="F256" s="12"/>
      <c r="G256" s="12"/>
      <c r="H256" s="12"/>
      <c r="I256" s="12"/>
      <c r="L256" s="20"/>
      <c r="M256" s="12"/>
      <c r="T256" s="17"/>
    </row>
    <row r="257" spans="1:20" ht="13" x14ac:dyDescent="0.15">
      <c r="A257" s="18"/>
      <c r="D257" s="12"/>
      <c r="E257" s="12"/>
      <c r="F257" s="12"/>
      <c r="G257" s="12"/>
      <c r="H257" s="12"/>
      <c r="I257" s="12"/>
      <c r="L257" s="20"/>
      <c r="M257" s="12"/>
      <c r="T257" s="17"/>
    </row>
    <row r="258" spans="1:20" ht="13" x14ac:dyDescent="0.15">
      <c r="A258" s="18"/>
      <c r="D258" s="12"/>
      <c r="E258" s="12"/>
      <c r="F258" s="12"/>
      <c r="G258" s="12"/>
      <c r="H258" s="12"/>
      <c r="I258" s="12"/>
      <c r="L258" s="20"/>
      <c r="M258" s="12"/>
      <c r="T258" s="17"/>
    </row>
    <row r="259" spans="1:20" ht="13" x14ac:dyDescent="0.15">
      <c r="A259" s="18"/>
      <c r="D259" s="12"/>
      <c r="E259" s="12"/>
      <c r="F259" s="12"/>
      <c r="G259" s="12"/>
      <c r="H259" s="12"/>
      <c r="I259" s="12"/>
      <c r="L259" s="20"/>
      <c r="M259" s="12"/>
      <c r="T259" s="17"/>
    </row>
    <row r="260" spans="1:20" ht="13" x14ac:dyDescent="0.15">
      <c r="A260" s="18"/>
      <c r="D260" s="12"/>
      <c r="E260" s="12"/>
      <c r="F260" s="12"/>
      <c r="G260" s="12"/>
      <c r="H260" s="12"/>
      <c r="I260" s="12"/>
      <c r="L260" s="20"/>
      <c r="M260" s="12"/>
      <c r="T260" s="17"/>
    </row>
    <row r="261" spans="1:20" ht="13" x14ac:dyDescent="0.15">
      <c r="A261" s="18"/>
      <c r="D261" s="12"/>
      <c r="E261" s="12"/>
      <c r="F261" s="12"/>
      <c r="G261" s="12"/>
      <c r="H261" s="12"/>
      <c r="I261" s="12"/>
      <c r="L261" s="20"/>
      <c r="M261" s="12"/>
      <c r="T261" s="17"/>
    </row>
    <row r="262" spans="1:20" ht="13" x14ac:dyDescent="0.15">
      <c r="A262" s="18"/>
      <c r="D262" s="12"/>
      <c r="E262" s="12"/>
      <c r="F262" s="12"/>
      <c r="G262" s="12"/>
      <c r="H262" s="12"/>
      <c r="I262" s="12"/>
      <c r="L262" s="20"/>
      <c r="M262" s="12"/>
      <c r="T262" s="17"/>
    </row>
    <row r="263" spans="1:20" ht="13" x14ac:dyDescent="0.15">
      <c r="A263" s="18"/>
      <c r="D263" s="12"/>
      <c r="E263" s="12"/>
      <c r="F263" s="12"/>
      <c r="G263" s="12"/>
      <c r="H263" s="12"/>
      <c r="I263" s="12"/>
      <c r="L263" s="20"/>
      <c r="M263" s="12"/>
      <c r="T263" s="17"/>
    </row>
    <row r="264" spans="1:20" ht="13" x14ac:dyDescent="0.15">
      <c r="A264" s="18"/>
      <c r="D264" s="12"/>
      <c r="E264" s="12"/>
      <c r="F264" s="12"/>
      <c r="G264" s="12"/>
      <c r="H264" s="12"/>
      <c r="I264" s="12"/>
      <c r="L264" s="20"/>
      <c r="M264" s="12"/>
      <c r="T264" s="17"/>
    </row>
    <row r="265" spans="1:20" ht="13" x14ac:dyDescent="0.15">
      <c r="A265" s="18"/>
      <c r="D265" s="12"/>
      <c r="E265" s="12"/>
      <c r="F265" s="12"/>
      <c r="G265" s="12"/>
      <c r="H265" s="12"/>
      <c r="I265" s="12"/>
      <c r="L265" s="20"/>
      <c r="M265" s="12"/>
      <c r="T265" s="17"/>
    </row>
    <row r="266" spans="1:20" ht="13" x14ac:dyDescent="0.15">
      <c r="A266" s="18"/>
      <c r="D266" s="12"/>
      <c r="E266" s="12"/>
      <c r="F266" s="12"/>
      <c r="G266" s="12"/>
      <c r="H266" s="12"/>
      <c r="I266" s="12"/>
      <c r="L266" s="20"/>
      <c r="M266" s="12"/>
      <c r="T266" s="17"/>
    </row>
    <row r="267" spans="1:20" ht="13" x14ac:dyDescent="0.15">
      <c r="A267" s="18"/>
      <c r="D267" s="12"/>
      <c r="E267" s="12"/>
      <c r="F267" s="12"/>
      <c r="G267" s="12"/>
      <c r="H267" s="12"/>
      <c r="I267" s="12"/>
      <c r="L267" s="20"/>
      <c r="M267" s="12"/>
      <c r="T267" s="17"/>
    </row>
    <row r="268" spans="1:20" ht="13" x14ac:dyDescent="0.15">
      <c r="A268" s="18"/>
      <c r="D268" s="12"/>
      <c r="E268" s="12"/>
      <c r="F268" s="12"/>
      <c r="G268" s="12"/>
      <c r="H268" s="12"/>
      <c r="I268" s="12"/>
      <c r="L268" s="20"/>
      <c r="M268" s="12"/>
      <c r="T268" s="17"/>
    </row>
    <row r="269" spans="1:20" ht="13" x14ac:dyDescent="0.15">
      <c r="A269" s="18"/>
      <c r="D269" s="12"/>
      <c r="E269" s="12"/>
      <c r="F269" s="12"/>
      <c r="G269" s="12"/>
      <c r="H269" s="12"/>
      <c r="I269" s="12"/>
      <c r="L269" s="20"/>
      <c r="M269" s="12"/>
      <c r="T269" s="17"/>
    </row>
    <row r="270" spans="1:20" ht="13" x14ac:dyDescent="0.15">
      <c r="A270" s="18"/>
      <c r="D270" s="12"/>
      <c r="E270" s="12"/>
      <c r="F270" s="12"/>
      <c r="G270" s="12"/>
      <c r="H270" s="12"/>
      <c r="I270" s="12"/>
      <c r="L270" s="20"/>
      <c r="M270" s="12"/>
      <c r="T270" s="17"/>
    </row>
    <row r="271" spans="1:20" ht="13" x14ac:dyDescent="0.15">
      <c r="A271" s="18"/>
      <c r="D271" s="12"/>
      <c r="E271" s="12"/>
      <c r="F271" s="12"/>
      <c r="G271" s="12"/>
      <c r="H271" s="12"/>
      <c r="I271" s="12"/>
      <c r="L271" s="20"/>
      <c r="M271" s="12"/>
      <c r="T271" s="17"/>
    </row>
    <row r="272" spans="1:20" ht="13" x14ac:dyDescent="0.15">
      <c r="A272" s="18"/>
      <c r="D272" s="12"/>
      <c r="E272" s="12"/>
      <c r="F272" s="12"/>
      <c r="G272" s="12"/>
      <c r="H272" s="12"/>
      <c r="I272" s="12"/>
      <c r="L272" s="20"/>
      <c r="M272" s="12"/>
      <c r="T272" s="17"/>
    </row>
    <row r="273" spans="1:20" ht="13" x14ac:dyDescent="0.15">
      <c r="A273" s="18"/>
      <c r="D273" s="12"/>
      <c r="E273" s="12"/>
      <c r="F273" s="12"/>
      <c r="G273" s="12"/>
      <c r="H273" s="12"/>
      <c r="I273" s="12"/>
      <c r="L273" s="20"/>
      <c r="M273" s="12"/>
      <c r="T273" s="17"/>
    </row>
    <row r="274" spans="1:20" ht="13" x14ac:dyDescent="0.15">
      <c r="A274" s="18"/>
      <c r="D274" s="12"/>
      <c r="E274" s="12"/>
      <c r="F274" s="12"/>
      <c r="G274" s="12"/>
      <c r="H274" s="12"/>
      <c r="I274" s="12"/>
      <c r="L274" s="20"/>
      <c r="M274" s="12"/>
      <c r="T274" s="17"/>
    </row>
    <row r="275" spans="1:20" ht="13" x14ac:dyDescent="0.15">
      <c r="A275" s="18"/>
      <c r="D275" s="12"/>
      <c r="E275" s="12"/>
      <c r="F275" s="12"/>
      <c r="G275" s="12"/>
      <c r="H275" s="12"/>
      <c r="I275" s="12"/>
      <c r="L275" s="20"/>
      <c r="M275" s="12"/>
      <c r="T275" s="17"/>
    </row>
    <row r="276" spans="1:20" ht="13" x14ac:dyDescent="0.15">
      <c r="A276" s="18"/>
      <c r="D276" s="12"/>
      <c r="E276" s="12"/>
      <c r="F276" s="12"/>
      <c r="G276" s="12"/>
      <c r="H276" s="12"/>
      <c r="I276" s="12"/>
      <c r="L276" s="20"/>
      <c r="M276" s="12"/>
      <c r="T276" s="17"/>
    </row>
    <row r="277" spans="1:20" ht="13" x14ac:dyDescent="0.15">
      <c r="A277" s="18"/>
      <c r="D277" s="12"/>
      <c r="E277" s="12"/>
      <c r="F277" s="12"/>
      <c r="G277" s="12"/>
      <c r="H277" s="12"/>
      <c r="I277" s="12"/>
      <c r="L277" s="20"/>
      <c r="M277" s="12"/>
      <c r="T277" s="17"/>
    </row>
    <row r="278" spans="1:20" ht="13" x14ac:dyDescent="0.15">
      <c r="A278" s="18"/>
      <c r="D278" s="12"/>
      <c r="E278" s="12"/>
      <c r="F278" s="12"/>
      <c r="G278" s="12"/>
      <c r="H278" s="12"/>
      <c r="I278" s="12"/>
      <c r="L278" s="20"/>
      <c r="M278" s="12"/>
      <c r="T278" s="17"/>
    </row>
    <row r="279" spans="1:20" ht="13" x14ac:dyDescent="0.15">
      <c r="A279" s="18"/>
      <c r="D279" s="12"/>
      <c r="E279" s="12"/>
      <c r="F279" s="12"/>
      <c r="G279" s="12"/>
      <c r="H279" s="12"/>
      <c r="I279" s="12"/>
      <c r="L279" s="20"/>
      <c r="M279" s="12"/>
      <c r="T279" s="17"/>
    </row>
    <row r="280" spans="1:20" ht="13" x14ac:dyDescent="0.15">
      <c r="A280" s="18"/>
      <c r="D280" s="12"/>
      <c r="E280" s="12"/>
      <c r="F280" s="12"/>
      <c r="G280" s="12"/>
      <c r="H280" s="12"/>
      <c r="I280" s="12"/>
      <c r="L280" s="20"/>
      <c r="M280" s="12"/>
      <c r="T280" s="17"/>
    </row>
    <row r="281" spans="1:20" ht="13" x14ac:dyDescent="0.15">
      <c r="A281" s="18"/>
      <c r="D281" s="12"/>
      <c r="E281" s="12"/>
      <c r="F281" s="12"/>
      <c r="G281" s="12"/>
      <c r="H281" s="12"/>
      <c r="I281" s="12"/>
      <c r="L281" s="20"/>
      <c r="M281" s="12"/>
      <c r="T281" s="17"/>
    </row>
    <row r="282" spans="1:20" ht="13" x14ac:dyDescent="0.15">
      <c r="A282" s="18"/>
      <c r="D282" s="12"/>
      <c r="E282" s="12"/>
      <c r="F282" s="12"/>
      <c r="G282" s="12"/>
      <c r="H282" s="12"/>
      <c r="I282" s="12"/>
      <c r="L282" s="20"/>
      <c r="M282" s="12"/>
      <c r="T282" s="17"/>
    </row>
    <row r="283" spans="1:20" ht="13" x14ac:dyDescent="0.15">
      <c r="A283" s="18"/>
      <c r="D283" s="12"/>
      <c r="E283" s="12"/>
      <c r="F283" s="12"/>
      <c r="G283" s="12"/>
      <c r="H283" s="12"/>
      <c r="I283" s="12"/>
      <c r="L283" s="20"/>
      <c r="M283" s="12"/>
      <c r="T283" s="17"/>
    </row>
    <row r="284" spans="1:20" ht="13" x14ac:dyDescent="0.15">
      <c r="A284" s="18"/>
      <c r="D284" s="12"/>
      <c r="E284" s="12"/>
      <c r="F284" s="12"/>
      <c r="G284" s="12"/>
      <c r="H284" s="12"/>
      <c r="I284" s="12"/>
      <c r="L284" s="20"/>
      <c r="M284" s="12"/>
      <c r="T284" s="17"/>
    </row>
    <row r="285" spans="1:20" ht="13" x14ac:dyDescent="0.15">
      <c r="A285" s="18"/>
      <c r="D285" s="12"/>
      <c r="E285" s="12"/>
      <c r="F285" s="12"/>
      <c r="G285" s="12"/>
      <c r="H285" s="12"/>
      <c r="I285" s="12"/>
      <c r="L285" s="20"/>
      <c r="M285" s="12"/>
      <c r="T285" s="17"/>
    </row>
    <row r="286" spans="1:20" ht="13" x14ac:dyDescent="0.15">
      <c r="A286" s="18"/>
      <c r="D286" s="12"/>
      <c r="E286" s="12"/>
      <c r="F286" s="12"/>
      <c r="G286" s="12"/>
      <c r="H286" s="12"/>
      <c r="I286" s="12"/>
      <c r="L286" s="20"/>
      <c r="M286" s="12"/>
      <c r="T286" s="17"/>
    </row>
    <row r="287" spans="1:20" ht="13" x14ac:dyDescent="0.15">
      <c r="A287" s="18"/>
      <c r="D287" s="12"/>
      <c r="E287" s="12"/>
      <c r="F287" s="12"/>
      <c r="G287" s="12"/>
      <c r="H287" s="12"/>
      <c r="I287" s="12"/>
      <c r="L287" s="20"/>
      <c r="M287" s="12"/>
      <c r="T287" s="17"/>
    </row>
    <row r="288" spans="1:20" ht="13" x14ac:dyDescent="0.15">
      <c r="A288" s="18"/>
      <c r="D288" s="12"/>
      <c r="E288" s="12"/>
      <c r="F288" s="12"/>
      <c r="G288" s="12"/>
      <c r="H288" s="12"/>
      <c r="I288" s="12"/>
      <c r="L288" s="20"/>
      <c r="M288" s="12"/>
      <c r="T288" s="17"/>
    </row>
    <row r="289" spans="1:20" ht="13" x14ac:dyDescent="0.15">
      <c r="A289" s="18"/>
      <c r="D289" s="12"/>
      <c r="E289" s="12"/>
      <c r="F289" s="12"/>
      <c r="G289" s="12"/>
      <c r="H289" s="12"/>
      <c r="I289" s="12"/>
      <c r="L289" s="20"/>
      <c r="M289" s="12"/>
      <c r="T289" s="17"/>
    </row>
    <row r="290" spans="1:20" ht="13" x14ac:dyDescent="0.15">
      <c r="A290" s="18"/>
      <c r="D290" s="12"/>
      <c r="E290" s="12"/>
      <c r="F290" s="12"/>
      <c r="G290" s="12"/>
      <c r="H290" s="12"/>
      <c r="I290" s="12"/>
      <c r="L290" s="20"/>
      <c r="M290" s="12"/>
      <c r="T290" s="17"/>
    </row>
    <row r="291" spans="1:20" ht="13" x14ac:dyDescent="0.15">
      <c r="A291" s="18"/>
      <c r="D291" s="12"/>
      <c r="E291" s="12"/>
      <c r="F291" s="12"/>
      <c r="G291" s="12"/>
      <c r="H291" s="12"/>
      <c r="I291" s="12"/>
      <c r="L291" s="20"/>
      <c r="M291" s="12"/>
      <c r="T291" s="17"/>
    </row>
    <row r="292" spans="1:20" ht="13" x14ac:dyDescent="0.15">
      <c r="A292" s="18"/>
      <c r="D292" s="12"/>
      <c r="E292" s="12"/>
      <c r="F292" s="12"/>
      <c r="G292" s="12"/>
      <c r="H292" s="12"/>
      <c r="I292" s="12"/>
      <c r="L292" s="20"/>
      <c r="M292" s="12"/>
      <c r="T292" s="17"/>
    </row>
    <row r="293" spans="1:20" ht="13" x14ac:dyDescent="0.15">
      <c r="A293" s="18"/>
      <c r="D293" s="12"/>
      <c r="E293" s="12"/>
      <c r="F293" s="12"/>
      <c r="G293" s="12"/>
      <c r="H293" s="12"/>
      <c r="I293" s="12"/>
      <c r="L293" s="20"/>
      <c r="M293" s="12"/>
      <c r="T293" s="17"/>
    </row>
    <row r="294" spans="1:20" ht="13" x14ac:dyDescent="0.15">
      <c r="A294" s="18"/>
      <c r="D294" s="12"/>
      <c r="E294" s="12"/>
      <c r="F294" s="12"/>
      <c r="G294" s="12"/>
      <c r="H294" s="12"/>
      <c r="I294" s="12"/>
      <c r="L294" s="20"/>
      <c r="M294" s="12"/>
      <c r="T294" s="17"/>
    </row>
    <row r="295" spans="1:20" ht="13" x14ac:dyDescent="0.15">
      <c r="A295" s="18"/>
      <c r="D295" s="12"/>
      <c r="E295" s="12"/>
      <c r="F295" s="12"/>
      <c r="G295" s="12"/>
      <c r="H295" s="12"/>
      <c r="I295" s="12"/>
      <c r="L295" s="20"/>
      <c r="M295" s="12"/>
      <c r="T295" s="17"/>
    </row>
    <row r="296" spans="1:20" ht="13" x14ac:dyDescent="0.15">
      <c r="A296" s="18"/>
      <c r="D296" s="12"/>
      <c r="E296" s="12"/>
      <c r="F296" s="12"/>
      <c r="G296" s="12"/>
      <c r="H296" s="12"/>
      <c r="I296" s="12"/>
      <c r="L296" s="20"/>
      <c r="M296" s="12"/>
      <c r="T296" s="17"/>
    </row>
    <row r="297" spans="1:20" ht="13" x14ac:dyDescent="0.15">
      <c r="A297" s="18"/>
      <c r="D297" s="12"/>
      <c r="E297" s="12"/>
      <c r="F297" s="12"/>
      <c r="G297" s="12"/>
      <c r="H297" s="12"/>
      <c r="I297" s="12"/>
      <c r="L297" s="20"/>
      <c r="M297" s="12"/>
      <c r="T297" s="17"/>
    </row>
    <row r="298" spans="1:20" ht="13" x14ac:dyDescent="0.15">
      <c r="A298" s="18"/>
      <c r="D298" s="12"/>
      <c r="E298" s="12"/>
      <c r="F298" s="12"/>
      <c r="G298" s="12"/>
      <c r="H298" s="12"/>
      <c r="I298" s="12"/>
      <c r="L298" s="20"/>
      <c r="M298" s="12"/>
      <c r="T298" s="17"/>
    </row>
    <row r="299" spans="1:20" ht="13" x14ac:dyDescent="0.15">
      <c r="A299" s="18"/>
      <c r="D299" s="12"/>
      <c r="E299" s="12"/>
      <c r="F299" s="12"/>
      <c r="G299" s="12"/>
      <c r="H299" s="12"/>
      <c r="I299" s="12"/>
      <c r="L299" s="20"/>
      <c r="M299" s="12"/>
      <c r="T299" s="17"/>
    </row>
    <row r="300" spans="1:20" ht="13" x14ac:dyDescent="0.15">
      <c r="A300" s="18"/>
      <c r="D300" s="12"/>
      <c r="E300" s="12"/>
      <c r="F300" s="12"/>
      <c r="G300" s="12"/>
      <c r="H300" s="12"/>
      <c r="I300" s="12"/>
      <c r="L300" s="20"/>
      <c r="M300" s="12"/>
      <c r="T300" s="17"/>
    </row>
    <row r="301" spans="1:20" ht="13" x14ac:dyDescent="0.15">
      <c r="A301" s="18"/>
      <c r="D301" s="12"/>
      <c r="E301" s="12"/>
      <c r="F301" s="12"/>
      <c r="G301" s="12"/>
      <c r="H301" s="12"/>
      <c r="I301" s="12"/>
      <c r="L301" s="20"/>
      <c r="M301" s="12"/>
      <c r="T301" s="17"/>
    </row>
    <row r="302" spans="1:20" ht="13" x14ac:dyDescent="0.15">
      <c r="A302" s="18"/>
      <c r="D302" s="12"/>
      <c r="E302" s="12"/>
      <c r="F302" s="12"/>
      <c r="G302" s="12"/>
      <c r="H302" s="12"/>
      <c r="I302" s="12"/>
      <c r="L302" s="20"/>
      <c r="M302" s="12"/>
      <c r="T302" s="17"/>
    </row>
    <row r="303" spans="1:20" ht="13" x14ac:dyDescent="0.15">
      <c r="A303" s="18"/>
      <c r="D303" s="12"/>
      <c r="E303" s="12"/>
      <c r="F303" s="12"/>
      <c r="G303" s="12"/>
      <c r="H303" s="12"/>
      <c r="I303" s="12"/>
      <c r="L303" s="20"/>
      <c r="M303" s="12"/>
      <c r="T303" s="17"/>
    </row>
    <row r="304" spans="1:20" ht="13" x14ac:dyDescent="0.15">
      <c r="A304" s="18"/>
      <c r="D304" s="12"/>
      <c r="E304" s="12"/>
      <c r="F304" s="12"/>
      <c r="G304" s="12"/>
      <c r="H304" s="12"/>
      <c r="I304" s="12"/>
      <c r="L304" s="20"/>
      <c r="M304" s="12"/>
      <c r="T304" s="17"/>
    </row>
    <row r="305" spans="1:20" ht="13" x14ac:dyDescent="0.15">
      <c r="A305" s="18"/>
      <c r="D305" s="12"/>
      <c r="E305" s="12"/>
      <c r="F305" s="12"/>
      <c r="G305" s="12"/>
      <c r="H305" s="12"/>
      <c r="I305" s="12"/>
      <c r="L305" s="20"/>
      <c r="M305" s="12"/>
      <c r="T305" s="17"/>
    </row>
    <row r="306" spans="1:20" ht="13" x14ac:dyDescent="0.15">
      <c r="A306" s="18"/>
      <c r="D306" s="12"/>
      <c r="E306" s="12"/>
      <c r="F306" s="12"/>
      <c r="G306" s="12"/>
      <c r="H306" s="12"/>
      <c r="I306" s="12"/>
      <c r="L306" s="20"/>
      <c r="M306" s="12"/>
      <c r="T306" s="17"/>
    </row>
    <row r="307" spans="1:20" ht="13" x14ac:dyDescent="0.15">
      <c r="A307" s="18"/>
      <c r="D307" s="12"/>
      <c r="E307" s="12"/>
      <c r="F307" s="12"/>
      <c r="G307" s="12"/>
      <c r="H307" s="12"/>
      <c r="I307" s="12"/>
      <c r="L307" s="20"/>
      <c r="M307" s="12"/>
      <c r="T307" s="17"/>
    </row>
    <row r="308" spans="1:20" ht="13" x14ac:dyDescent="0.15">
      <c r="A308" s="18"/>
      <c r="D308" s="12"/>
      <c r="E308" s="12"/>
      <c r="F308" s="12"/>
      <c r="G308" s="12"/>
      <c r="H308" s="12"/>
      <c r="I308" s="12"/>
      <c r="L308" s="20"/>
      <c r="M308" s="12"/>
      <c r="T308" s="17"/>
    </row>
    <row r="309" spans="1:20" ht="13" x14ac:dyDescent="0.15">
      <c r="A309" s="18"/>
      <c r="D309" s="12"/>
      <c r="E309" s="12"/>
      <c r="F309" s="12"/>
      <c r="G309" s="12"/>
      <c r="H309" s="12"/>
      <c r="I309" s="12"/>
      <c r="L309" s="20"/>
      <c r="M309" s="12"/>
      <c r="T309" s="17"/>
    </row>
    <row r="310" spans="1:20" ht="13" x14ac:dyDescent="0.15">
      <c r="A310" s="18"/>
      <c r="D310" s="12"/>
      <c r="E310" s="12"/>
      <c r="F310" s="12"/>
      <c r="G310" s="12"/>
      <c r="H310" s="12"/>
      <c r="I310" s="12"/>
      <c r="L310" s="20"/>
      <c r="M310" s="12"/>
      <c r="T310" s="17"/>
    </row>
    <row r="311" spans="1:20" ht="13" x14ac:dyDescent="0.15">
      <c r="A311" s="18"/>
      <c r="D311" s="12"/>
      <c r="E311" s="12"/>
      <c r="F311" s="12"/>
      <c r="G311" s="12"/>
      <c r="H311" s="12"/>
      <c r="I311" s="12"/>
      <c r="L311" s="20"/>
      <c r="M311" s="12"/>
      <c r="T311" s="17"/>
    </row>
    <row r="312" spans="1:20" ht="13" x14ac:dyDescent="0.15">
      <c r="A312" s="18"/>
      <c r="D312" s="12"/>
      <c r="E312" s="12"/>
      <c r="F312" s="12"/>
      <c r="G312" s="12"/>
      <c r="H312" s="12"/>
      <c r="I312" s="12"/>
      <c r="L312" s="20"/>
      <c r="M312" s="12"/>
      <c r="T312" s="17"/>
    </row>
    <row r="313" spans="1:20" ht="13" x14ac:dyDescent="0.15">
      <c r="A313" s="18"/>
      <c r="D313" s="12"/>
      <c r="E313" s="12"/>
      <c r="F313" s="12"/>
      <c r="G313" s="12"/>
      <c r="H313" s="12"/>
      <c r="I313" s="12"/>
      <c r="L313" s="20"/>
      <c r="M313" s="12"/>
      <c r="T313" s="17"/>
    </row>
    <row r="314" spans="1:20" ht="13" x14ac:dyDescent="0.15">
      <c r="A314" s="18"/>
      <c r="D314" s="12"/>
      <c r="E314" s="12"/>
      <c r="F314" s="12"/>
      <c r="G314" s="12"/>
      <c r="H314" s="12"/>
      <c r="I314" s="12"/>
      <c r="L314" s="20"/>
      <c r="M314" s="12"/>
      <c r="T314" s="17"/>
    </row>
    <row r="315" spans="1:20" ht="13" x14ac:dyDescent="0.15">
      <c r="A315" s="18"/>
      <c r="D315" s="12"/>
      <c r="E315" s="12"/>
      <c r="F315" s="12"/>
      <c r="G315" s="12"/>
      <c r="H315" s="12"/>
      <c r="I315" s="12"/>
      <c r="L315" s="20"/>
      <c r="M315" s="12"/>
      <c r="T315" s="17"/>
    </row>
    <row r="316" spans="1:20" ht="13" x14ac:dyDescent="0.15">
      <c r="A316" s="18"/>
      <c r="D316" s="12"/>
      <c r="E316" s="12"/>
      <c r="F316" s="12"/>
      <c r="G316" s="12"/>
      <c r="H316" s="12"/>
      <c r="I316" s="12"/>
      <c r="L316" s="20"/>
      <c r="M316" s="12"/>
      <c r="T316" s="17"/>
    </row>
    <row r="317" spans="1:20" ht="13" x14ac:dyDescent="0.15">
      <c r="A317" s="18"/>
      <c r="D317" s="12"/>
      <c r="E317" s="12"/>
      <c r="F317" s="12"/>
      <c r="G317" s="12"/>
      <c r="H317" s="12"/>
      <c r="I317" s="12"/>
      <c r="L317" s="20"/>
      <c r="M317" s="12"/>
      <c r="T317" s="17"/>
    </row>
    <row r="318" spans="1:20" ht="13" x14ac:dyDescent="0.15">
      <c r="A318" s="18"/>
      <c r="D318" s="12"/>
      <c r="E318" s="12"/>
      <c r="F318" s="12"/>
      <c r="G318" s="12"/>
      <c r="H318" s="12"/>
      <c r="I318" s="12"/>
      <c r="L318" s="20"/>
      <c r="M318" s="12"/>
      <c r="T318" s="17"/>
    </row>
    <row r="319" spans="1:20" ht="13" x14ac:dyDescent="0.15">
      <c r="A319" s="18"/>
      <c r="D319" s="12"/>
      <c r="E319" s="12"/>
      <c r="F319" s="12"/>
      <c r="G319" s="12"/>
      <c r="H319" s="12"/>
      <c r="I319" s="12"/>
      <c r="L319" s="20"/>
      <c r="M319" s="12"/>
      <c r="T319" s="17"/>
    </row>
    <row r="320" spans="1:20" ht="13" x14ac:dyDescent="0.15">
      <c r="A320" s="18"/>
      <c r="D320" s="12"/>
      <c r="E320" s="12"/>
      <c r="F320" s="12"/>
      <c r="G320" s="12"/>
      <c r="H320" s="12"/>
      <c r="I320" s="12"/>
      <c r="L320" s="20"/>
      <c r="M320" s="12"/>
      <c r="T320" s="17"/>
    </row>
    <row r="321" spans="1:20" ht="13" x14ac:dyDescent="0.15">
      <c r="A321" s="18"/>
      <c r="D321" s="12"/>
      <c r="E321" s="12"/>
      <c r="F321" s="12"/>
      <c r="G321" s="12"/>
      <c r="H321" s="12"/>
      <c r="I321" s="12"/>
      <c r="L321" s="20"/>
      <c r="M321" s="12"/>
      <c r="T321" s="17"/>
    </row>
    <row r="322" spans="1:20" ht="13" x14ac:dyDescent="0.15">
      <c r="A322" s="18"/>
      <c r="D322" s="12"/>
      <c r="E322" s="12"/>
      <c r="F322" s="12"/>
      <c r="G322" s="12"/>
      <c r="H322" s="12"/>
      <c r="I322" s="12"/>
      <c r="L322" s="20"/>
      <c r="M322" s="12"/>
      <c r="T322" s="17"/>
    </row>
    <row r="323" spans="1:20" ht="13" x14ac:dyDescent="0.15">
      <c r="A323" s="18"/>
      <c r="D323" s="12"/>
      <c r="E323" s="12"/>
      <c r="F323" s="12"/>
      <c r="G323" s="12"/>
      <c r="H323" s="12"/>
      <c r="I323" s="12"/>
      <c r="L323" s="20"/>
      <c r="M323" s="12"/>
      <c r="T323" s="17"/>
    </row>
    <row r="324" spans="1:20" ht="13" x14ac:dyDescent="0.15">
      <c r="A324" s="18"/>
      <c r="D324" s="12"/>
      <c r="E324" s="12"/>
      <c r="F324" s="12"/>
      <c r="G324" s="12"/>
      <c r="H324" s="12"/>
      <c r="I324" s="12"/>
      <c r="L324" s="20"/>
      <c r="M324" s="12"/>
      <c r="T324" s="17"/>
    </row>
    <row r="325" spans="1:20" ht="13" x14ac:dyDescent="0.15">
      <c r="A325" s="18"/>
      <c r="D325" s="12"/>
      <c r="E325" s="12"/>
      <c r="F325" s="12"/>
      <c r="G325" s="12"/>
      <c r="H325" s="12"/>
      <c r="I325" s="12"/>
      <c r="L325" s="20"/>
      <c r="M325" s="12"/>
      <c r="T325" s="17"/>
    </row>
    <row r="326" spans="1:20" ht="13" x14ac:dyDescent="0.15">
      <c r="A326" s="18"/>
      <c r="D326" s="12"/>
      <c r="E326" s="12"/>
      <c r="F326" s="12"/>
      <c r="G326" s="12"/>
      <c r="H326" s="12"/>
      <c r="I326" s="12"/>
      <c r="L326" s="20"/>
      <c r="M326" s="12"/>
      <c r="T326" s="17"/>
    </row>
    <row r="327" spans="1:20" ht="13" x14ac:dyDescent="0.15">
      <c r="A327" s="18"/>
      <c r="D327" s="12"/>
      <c r="E327" s="12"/>
      <c r="F327" s="12"/>
      <c r="G327" s="12"/>
      <c r="H327" s="12"/>
      <c r="I327" s="12"/>
      <c r="L327" s="20"/>
      <c r="M327" s="12"/>
      <c r="T327" s="17"/>
    </row>
    <row r="328" spans="1:20" ht="13" x14ac:dyDescent="0.15">
      <c r="A328" s="18"/>
      <c r="D328" s="12"/>
      <c r="E328" s="12"/>
      <c r="F328" s="12"/>
      <c r="G328" s="12"/>
      <c r="H328" s="12"/>
      <c r="I328" s="12"/>
      <c r="L328" s="20"/>
      <c r="M328" s="12"/>
      <c r="T328" s="17"/>
    </row>
    <row r="329" spans="1:20" ht="13" x14ac:dyDescent="0.15">
      <c r="A329" s="18"/>
      <c r="D329" s="12"/>
      <c r="E329" s="12"/>
      <c r="F329" s="12"/>
      <c r="G329" s="12"/>
      <c r="H329" s="12"/>
      <c r="I329" s="12"/>
      <c r="L329" s="20"/>
      <c r="M329" s="12"/>
      <c r="T329" s="17"/>
    </row>
    <row r="330" spans="1:20" ht="13" x14ac:dyDescent="0.15">
      <c r="A330" s="18"/>
      <c r="D330" s="12"/>
      <c r="E330" s="12"/>
      <c r="F330" s="12"/>
      <c r="G330" s="12"/>
      <c r="H330" s="12"/>
      <c r="I330" s="12"/>
      <c r="L330" s="20"/>
      <c r="M330" s="12"/>
      <c r="T330" s="17"/>
    </row>
    <row r="331" spans="1:20" ht="13" x14ac:dyDescent="0.15">
      <c r="A331" s="18"/>
      <c r="D331" s="12"/>
      <c r="E331" s="12"/>
      <c r="F331" s="12"/>
      <c r="G331" s="12"/>
      <c r="H331" s="12"/>
      <c r="I331" s="12"/>
      <c r="L331" s="20"/>
      <c r="M331" s="12"/>
      <c r="T331" s="17"/>
    </row>
    <row r="332" spans="1:20" ht="13" x14ac:dyDescent="0.15">
      <c r="A332" s="18"/>
      <c r="D332" s="12"/>
      <c r="E332" s="12"/>
      <c r="F332" s="12"/>
      <c r="G332" s="12"/>
      <c r="H332" s="12"/>
      <c r="I332" s="12"/>
      <c r="L332" s="20"/>
      <c r="M332" s="12"/>
      <c r="T332" s="17"/>
    </row>
    <row r="333" spans="1:20" ht="13" x14ac:dyDescent="0.15">
      <c r="A333" s="18"/>
      <c r="D333" s="12"/>
      <c r="E333" s="12"/>
      <c r="F333" s="12"/>
      <c r="G333" s="12"/>
      <c r="H333" s="12"/>
      <c r="I333" s="12"/>
      <c r="L333" s="20"/>
      <c r="M333" s="12"/>
      <c r="T333" s="17"/>
    </row>
    <row r="334" spans="1:20" ht="13" x14ac:dyDescent="0.15">
      <c r="A334" s="18"/>
      <c r="D334" s="12"/>
      <c r="E334" s="12"/>
      <c r="F334" s="12"/>
      <c r="G334" s="12"/>
      <c r="H334" s="12"/>
      <c r="I334" s="12"/>
      <c r="L334" s="20"/>
      <c r="M334" s="12"/>
      <c r="T334" s="17"/>
    </row>
    <row r="335" spans="1:20" ht="13" x14ac:dyDescent="0.15">
      <c r="A335" s="18"/>
      <c r="D335" s="12"/>
      <c r="E335" s="12"/>
      <c r="F335" s="12"/>
      <c r="G335" s="12"/>
      <c r="H335" s="12"/>
      <c r="I335" s="12"/>
      <c r="L335" s="20"/>
      <c r="M335" s="12"/>
      <c r="T335" s="17"/>
    </row>
    <row r="336" spans="1:20" ht="13" x14ac:dyDescent="0.15">
      <c r="A336" s="18"/>
      <c r="D336" s="12"/>
      <c r="E336" s="12"/>
      <c r="F336" s="12"/>
      <c r="G336" s="12"/>
      <c r="H336" s="12"/>
      <c r="I336" s="12"/>
      <c r="L336" s="20"/>
      <c r="M336" s="12"/>
      <c r="T336" s="17"/>
    </row>
    <row r="337" spans="1:20" ht="13" x14ac:dyDescent="0.15">
      <c r="A337" s="18"/>
      <c r="D337" s="12"/>
      <c r="E337" s="12"/>
      <c r="F337" s="12"/>
      <c r="G337" s="12"/>
      <c r="H337" s="12"/>
      <c r="I337" s="12"/>
      <c r="L337" s="20"/>
      <c r="M337" s="12"/>
      <c r="T337" s="17"/>
    </row>
    <row r="338" spans="1:20" ht="13" x14ac:dyDescent="0.15">
      <c r="A338" s="18"/>
      <c r="D338" s="12"/>
      <c r="E338" s="12"/>
      <c r="F338" s="12"/>
      <c r="G338" s="12"/>
      <c r="H338" s="12"/>
      <c r="I338" s="12"/>
      <c r="L338" s="20"/>
      <c r="M338" s="12"/>
      <c r="T338" s="17"/>
    </row>
    <row r="339" spans="1:20" ht="13" x14ac:dyDescent="0.15">
      <c r="A339" s="18"/>
      <c r="D339" s="12"/>
      <c r="E339" s="12"/>
      <c r="F339" s="12"/>
      <c r="G339" s="12"/>
      <c r="H339" s="12"/>
      <c r="I339" s="12"/>
      <c r="L339" s="20"/>
      <c r="M339" s="12"/>
      <c r="T339" s="17"/>
    </row>
    <row r="340" spans="1:20" ht="13" x14ac:dyDescent="0.15">
      <c r="A340" s="18"/>
      <c r="D340" s="12"/>
      <c r="E340" s="12"/>
      <c r="F340" s="12"/>
      <c r="G340" s="12"/>
      <c r="H340" s="12"/>
      <c r="I340" s="12"/>
      <c r="L340" s="20"/>
      <c r="M340" s="12"/>
      <c r="T340" s="17"/>
    </row>
    <row r="341" spans="1:20" ht="13" x14ac:dyDescent="0.15">
      <c r="A341" s="18"/>
      <c r="D341" s="12"/>
      <c r="E341" s="12"/>
      <c r="F341" s="12"/>
      <c r="G341" s="12"/>
      <c r="H341" s="12"/>
      <c r="I341" s="12"/>
      <c r="L341" s="20"/>
      <c r="M341" s="12"/>
      <c r="T341" s="17"/>
    </row>
    <row r="342" spans="1:20" ht="13" x14ac:dyDescent="0.15">
      <c r="A342" s="18"/>
      <c r="D342" s="12"/>
      <c r="E342" s="12"/>
      <c r="F342" s="12"/>
      <c r="G342" s="12"/>
      <c r="H342" s="12"/>
      <c r="I342" s="12"/>
      <c r="L342" s="20"/>
      <c r="M342" s="12"/>
      <c r="T342" s="17"/>
    </row>
    <row r="343" spans="1:20" ht="13" x14ac:dyDescent="0.15">
      <c r="A343" s="18"/>
      <c r="D343" s="12"/>
      <c r="E343" s="12"/>
      <c r="F343" s="12"/>
      <c r="G343" s="12"/>
      <c r="H343" s="12"/>
      <c r="I343" s="12"/>
      <c r="L343" s="20"/>
      <c r="M343" s="12"/>
      <c r="T343" s="17"/>
    </row>
    <row r="344" spans="1:20" ht="13" x14ac:dyDescent="0.15">
      <c r="A344" s="18"/>
      <c r="D344" s="12"/>
      <c r="E344" s="12"/>
      <c r="F344" s="12"/>
      <c r="G344" s="12"/>
      <c r="H344" s="12"/>
      <c r="I344" s="12"/>
      <c r="L344" s="20"/>
      <c r="M344" s="12"/>
      <c r="T344" s="17"/>
    </row>
    <row r="345" spans="1:20" ht="13" x14ac:dyDescent="0.15">
      <c r="A345" s="18"/>
      <c r="D345" s="12"/>
      <c r="E345" s="12"/>
      <c r="F345" s="12"/>
      <c r="G345" s="12"/>
      <c r="H345" s="12"/>
      <c r="I345" s="12"/>
      <c r="L345" s="20"/>
      <c r="M345" s="12"/>
      <c r="T345" s="17"/>
    </row>
    <row r="346" spans="1:20" ht="13" x14ac:dyDescent="0.15">
      <c r="A346" s="18"/>
      <c r="D346" s="12"/>
      <c r="E346" s="12"/>
      <c r="F346" s="12"/>
      <c r="G346" s="12"/>
      <c r="H346" s="12"/>
      <c r="I346" s="12"/>
      <c r="L346" s="20"/>
      <c r="M346" s="12"/>
      <c r="T346" s="17"/>
    </row>
    <row r="347" spans="1:20" ht="13" x14ac:dyDescent="0.15">
      <c r="A347" s="18"/>
      <c r="D347" s="12"/>
      <c r="E347" s="12"/>
      <c r="F347" s="12"/>
      <c r="G347" s="12"/>
      <c r="H347" s="12"/>
      <c r="I347" s="12"/>
      <c r="L347" s="20"/>
      <c r="M347" s="12"/>
      <c r="T347" s="17"/>
    </row>
    <row r="348" spans="1:20" ht="13" x14ac:dyDescent="0.15">
      <c r="A348" s="18"/>
      <c r="D348" s="12"/>
      <c r="E348" s="12"/>
      <c r="F348" s="12"/>
      <c r="G348" s="12"/>
      <c r="H348" s="12"/>
      <c r="I348" s="12"/>
      <c r="L348" s="20"/>
      <c r="M348" s="12"/>
      <c r="T348" s="17"/>
    </row>
    <row r="349" spans="1:20" ht="13" x14ac:dyDescent="0.15">
      <c r="A349" s="18"/>
      <c r="D349" s="12"/>
      <c r="E349" s="12"/>
      <c r="F349" s="12"/>
      <c r="G349" s="12"/>
      <c r="H349" s="12"/>
      <c r="I349" s="12"/>
      <c r="L349" s="20"/>
      <c r="M349" s="12"/>
      <c r="T349" s="17"/>
    </row>
    <row r="350" spans="1:20" ht="13" x14ac:dyDescent="0.15">
      <c r="A350" s="18"/>
      <c r="D350" s="12"/>
      <c r="E350" s="12"/>
      <c r="F350" s="12"/>
      <c r="G350" s="12"/>
      <c r="H350" s="12"/>
      <c r="I350" s="12"/>
      <c r="L350" s="20"/>
      <c r="M350" s="12"/>
      <c r="T350" s="17"/>
    </row>
    <row r="351" spans="1:20" ht="13" x14ac:dyDescent="0.15">
      <c r="A351" s="18"/>
      <c r="D351" s="12"/>
      <c r="E351" s="12"/>
      <c r="F351" s="12"/>
      <c r="G351" s="12"/>
      <c r="H351" s="12"/>
      <c r="I351" s="12"/>
      <c r="L351" s="20"/>
      <c r="M351" s="12"/>
      <c r="T351" s="17"/>
    </row>
    <row r="352" spans="1:20" ht="13" x14ac:dyDescent="0.15">
      <c r="A352" s="18"/>
      <c r="D352" s="12"/>
      <c r="E352" s="12"/>
      <c r="F352" s="12"/>
      <c r="G352" s="12"/>
      <c r="H352" s="12"/>
      <c r="I352" s="12"/>
      <c r="L352" s="20"/>
      <c r="M352" s="12"/>
      <c r="T352" s="17"/>
    </row>
    <row r="353" spans="1:20" ht="13" x14ac:dyDescent="0.15">
      <c r="A353" s="18"/>
      <c r="D353" s="12"/>
      <c r="E353" s="12"/>
      <c r="F353" s="12"/>
      <c r="G353" s="12"/>
      <c r="H353" s="12"/>
      <c r="I353" s="12"/>
      <c r="L353" s="20"/>
      <c r="M353" s="12"/>
      <c r="T353" s="17"/>
    </row>
    <row r="354" spans="1:20" ht="13" x14ac:dyDescent="0.15">
      <c r="A354" s="18"/>
      <c r="D354" s="12"/>
      <c r="E354" s="12"/>
      <c r="F354" s="12"/>
      <c r="G354" s="12"/>
      <c r="H354" s="12"/>
      <c r="I354" s="12"/>
      <c r="L354" s="20"/>
      <c r="M354" s="12"/>
      <c r="T354" s="17"/>
    </row>
    <row r="355" spans="1:20" ht="13" x14ac:dyDescent="0.15">
      <c r="A355" s="18"/>
      <c r="D355" s="12"/>
      <c r="E355" s="12"/>
      <c r="F355" s="12"/>
      <c r="G355" s="12"/>
      <c r="H355" s="12"/>
      <c r="I355" s="12"/>
      <c r="L355" s="20"/>
      <c r="M355" s="12"/>
      <c r="T355" s="17"/>
    </row>
    <row r="356" spans="1:20" ht="13" x14ac:dyDescent="0.15">
      <c r="A356" s="18"/>
      <c r="D356" s="12"/>
      <c r="E356" s="12"/>
      <c r="F356" s="12"/>
      <c r="G356" s="12"/>
      <c r="H356" s="12"/>
      <c r="I356" s="12"/>
      <c r="L356" s="20"/>
      <c r="M356" s="12"/>
      <c r="T356" s="17"/>
    </row>
    <row r="357" spans="1:20" ht="13" x14ac:dyDescent="0.15">
      <c r="A357" s="18"/>
      <c r="D357" s="12"/>
      <c r="E357" s="12"/>
      <c r="F357" s="12"/>
      <c r="G357" s="12"/>
      <c r="H357" s="12"/>
      <c r="I357" s="12"/>
      <c r="L357" s="20"/>
      <c r="M357" s="12"/>
      <c r="T357" s="17"/>
    </row>
    <row r="358" spans="1:20" ht="13" x14ac:dyDescent="0.15">
      <c r="A358" s="18"/>
      <c r="D358" s="12"/>
      <c r="E358" s="12"/>
      <c r="F358" s="12"/>
      <c r="G358" s="12"/>
      <c r="H358" s="12"/>
      <c r="I358" s="12"/>
      <c r="L358" s="20"/>
      <c r="M358" s="12"/>
      <c r="T358" s="17"/>
    </row>
    <row r="359" spans="1:20" ht="13" x14ac:dyDescent="0.15">
      <c r="A359" s="18"/>
      <c r="D359" s="12"/>
      <c r="E359" s="12"/>
      <c r="F359" s="12"/>
      <c r="G359" s="12"/>
      <c r="H359" s="12"/>
      <c r="I359" s="12"/>
      <c r="L359" s="20"/>
      <c r="M359" s="12"/>
      <c r="T359" s="17"/>
    </row>
    <row r="360" spans="1:20" ht="13" x14ac:dyDescent="0.15">
      <c r="A360" s="18"/>
      <c r="D360" s="12"/>
      <c r="E360" s="12"/>
      <c r="F360" s="12"/>
      <c r="G360" s="12"/>
      <c r="H360" s="12"/>
      <c r="I360" s="12"/>
      <c r="L360" s="20"/>
      <c r="M360" s="12"/>
      <c r="T360" s="17"/>
    </row>
    <row r="361" spans="1:20" ht="13" x14ac:dyDescent="0.15">
      <c r="A361" s="18"/>
      <c r="D361" s="12"/>
      <c r="E361" s="12"/>
      <c r="F361" s="12"/>
      <c r="G361" s="12"/>
      <c r="H361" s="12"/>
      <c r="I361" s="12"/>
      <c r="L361" s="20"/>
      <c r="M361" s="12"/>
      <c r="T361" s="17"/>
    </row>
    <row r="362" spans="1:20" ht="13" x14ac:dyDescent="0.15">
      <c r="A362" s="18"/>
      <c r="D362" s="12"/>
      <c r="E362" s="12"/>
      <c r="F362" s="12"/>
      <c r="G362" s="12"/>
      <c r="H362" s="12"/>
      <c r="I362" s="12"/>
      <c r="L362" s="20"/>
      <c r="M362" s="12"/>
      <c r="T362" s="17"/>
    </row>
    <row r="363" spans="1:20" ht="13" x14ac:dyDescent="0.15">
      <c r="A363" s="18"/>
      <c r="D363" s="12"/>
      <c r="E363" s="12"/>
      <c r="F363" s="12"/>
      <c r="G363" s="12"/>
      <c r="H363" s="12"/>
      <c r="I363" s="12"/>
      <c r="L363" s="20"/>
      <c r="M363" s="12"/>
      <c r="T363" s="17"/>
    </row>
    <row r="364" spans="1:20" ht="13" x14ac:dyDescent="0.15">
      <c r="A364" s="18"/>
      <c r="D364" s="12"/>
      <c r="E364" s="12"/>
      <c r="F364" s="12"/>
      <c r="G364" s="12"/>
      <c r="H364" s="12"/>
      <c r="I364" s="12"/>
      <c r="L364" s="20"/>
      <c r="M364" s="12"/>
      <c r="T364" s="17"/>
    </row>
    <row r="365" spans="1:20" ht="13" x14ac:dyDescent="0.15">
      <c r="A365" s="18"/>
      <c r="D365" s="12"/>
      <c r="E365" s="12"/>
      <c r="F365" s="12"/>
      <c r="G365" s="12"/>
      <c r="H365" s="12"/>
      <c r="I365" s="12"/>
      <c r="L365" s="20"/>
      <c r="M365" s="12"/>
      <c r="T365" s="17"/>
    </row>
    <row r="366" spans="1:20" ht="13" x14ac:dyDescent="0.15">
      <c r="A366" s="18"/>
      <c r="D366" s="12"/>
      <c r="E366" s="12"/>
      <c r="F366" s="12"/>
      <c r="G366" s="12"/>
      <c r="H366" s="12"/>
      <c r="I366" s="12"/>
      <c r="L366" s="20"/>
      <c r="M366" s="12"/>
      <c r="T366" s="17"/>
    </row>
    <row r="367" spans="1:20" ht="13" x14ac:dyDescent="0.15">
      <c r="A367" s="18"/>
      <c r="D367" s="12"/>
      <c r="E367" s="12"/>
      <c r="F367" s="12"/>
      <c r="G367" s="12"/>
      <c r="H367" s="12"/>
      <c r="I367" s="12"/>
      <c r="L367" s="20"/>
      <c r="M367" s="12"/>
      <c r="T367" s="17"/>
    </row>
    <row r="368" spans="1:20" ht="13" x14ac:dyDescent="0.15">
      <c r="A368" s="18"/>
      <c r="D368" s="12"/>
      <c r="E368" s="12"/>
      <c r="F368" s="12"/>
      <c r="G368" s="12"/>
      <c r="H368" s="12"/>
      <c r="I368" s="12"/>
      <c r="L368" s="20"/>
      <c r="M368" s="12"/>
      <c r="T368" s="17"/>
    </row>
    <row r="369" spans="1:20" ht="13" x14ac:dyDescent="0.15">
      <c r="A369" s="18"/>
      <c r="D369" s="12"/>
      <c r="E369" s="12"/>
      <c r="F369" s="12"/>
      <c r="G369" s="12"/>
      <c r="H369" s="12"/>
      <c r="I369" s="12"/>
      <c r="L369" s="20"/>
      <c r="M369" s="12"/>
      <c r="T369" s="17"/>
    </row>
    <row r="370" spans="1:20" ht="13" x14ac:dyDescent="0.15">
      <c r="A370" s="18"/>
      <c r="D370" s="12"/>
      <c r="E370" s="12"/>
      <c r="F370" s="12"/>
      <c r="G370" s="12"/>
      <c r="H370" s="12"/>
      <c r="I370" s="12"/>
      <c r="L370" s="20"/>
      <c r="M370" s="12"/>
      <c r="T370" s="17"/>
    </row>
    <row r="371" spans="1:20" ht="13" x14ac:dyDescent="0.15">
      <c r="A371" s="18"/>
      <c r="D371" s="12"/>
      <c r="E371" s="12"/>
      <c r="F371" s="12"/>
      <c r="G371" s="12"/>
      <c r="H371" s="12"/>
      <c r="I371" s="12"/>
      <c r="L371" s="20"/>
      <c r="M371" s="12"/>
      <c r="T371" s="17"/>
    </row>
    <row r="372" spans="1:20" ht="13" x14ac:dyDescent="0.15">
      <c r="A372" s="18"/>
      <c r="D372" s="12"/>
      <c r="E372" s="12"/>
      <c r="F372" s="12"/>
      <c r="G372" s="12"/>
      <c r="H372" s="12"/>
      <c r="I372" s="12"/>
      <c r="L372" s="20"/>
      <c r="M372" s="12"/>
      <c r="T372" s="17"/>
    </row>
    <row r="373" spans="1:20" ht="13" x14ac:dyDescent="0.15">
      <c r="A373" s="18"/>
      <c r="D373" s="12"/>
      <c r="E373" s="12"/>
      <c r="F373" s="12"/>
      <c r="G373" s="12"/>
      <c r="H373" s="12"/>
      <c r="I373" s="12"/>
      <c r="L373" s="20"/>
      <c r="M373" s="12"/>
      <c r="T373" s="17"/>
    </row>
    <row r="374" spans="1:20" ht="13" x14ac:dyDescent="0.15">
      <c r="A374" s="18"/>
      <c r="D374" s="12"/>
      <c r="E374" s="12"/>
      <c r="F374" s="12"/>
      <c r="G374" s="12"/>
      <c r="H374" s="12"/>
      <c r="I374" s="12"/>
      <c r="L374" s="20"/>
      <c r="M374" s="12"/>
      <c r="T374" s="17"/>
    </row>
    <row r="375" spans="1:20" ht="13" x14ac:dyDescent="0.15">
      <c r="A375" s="18"/>
      <c r="D375" s="12"/>
      <c r="E375" s="12"/>
      <c r="F375" s="12"/>
      <c r="G375" s="12"/>
      <c r="H375" s="12"/>
      <c r="I375" s="12"/>
      <c r="L375" s="20"/>
      <c r="M375" s="12"/>
      <c r="T375" s="17"/>
    </row>
    <row r="376" spans="1:20" ht="13" x14ac:dyDescent="0.15">
      <c r="A376" s="18"/>
      <c r="D376" s="12"/>
      <c r="E376" s="12"/>
      <c r="F376" s="12"/>
      <c r="G376" s="12"/>
      <c r="H376" s="12"/>
      <c r="I376" s="12"/>
      <c r="L376" s="20"/>
      <c r="M376" s="12"/>
      <c r="T376" s="17"/>
    </row>
    <row r="377" spans="1:20" ht="13" x14ac:dyDescent="0.15">
      <c r="A377" s="18"/>
      <c r="D377" s="12"/>
      <c r="E377" s="12"/>
      <c r="F377" s="12"/>
      <c r="G377" s="12"/>
      <c r="H377" s="12"/>
      <c r="I377" s="12"/>
      <c r="L377" s="20"/>
      <c r="M377" s="12"/>
      <c r="T377" s="17"/>
    </row>
    <row r="378" spans="1:20" ht="13" x14ac:dyDescent="0.15">
      <c r="A378" s="18"/>
      <c r="D378" s="12"/>
      <c r="E378" s="12"/>
      <c r="F378" s="12"/>
      <c r="G378" s="12"/>
      <c r="H378" s="12"/>
      <c r="I378" s="12"/>
      <c r="L378" s="20"/>
      <c r="M378" s="12"/>
      <c r="T378" s="17"/>
    </row>
    <row r="379" spans="1:20" ht="13" x14ac:dyDescent="0.15">
      <c r="A379" s="18"/>
      <c r="D379" s="12"/>
      <c r="E379" s="12"/>
      <c r="F379" s="12"/>
      <c r="G379" s="12"/>
      <c r="H379" s="12"/>
      <c r="I379" s="12"/>
      <c r="L379" s="20"/>
      <c r="M379" s="12"/>
      <c r="T379" s="17"/>
    </row>
    <row r="380" spans="1:20" ht="13" x14ac:dyDescent="0.15">
      <c r="A380" s="18"/>
      <c r="D380" s="12"/>
      <c r="E380" s="12"/>
      <c r="F380" s="12"/>
      <c r="G380" s="12"/>
      <c r="H380" s="12"/>
      <c r="I380" s="12"/>
      <c r="L380" s="20"/>
      <c r="M380" s="12"/>
      <c r="T380" s="17"/>
    </row>
    <row r="381" spans="1:20" ht="13" x14ac:dyDescent="0.15">
      <c r="A381" s="18"/>
      <c r="D381" s="12"/>
      <c r="E381" s="12"/>
      <c r="F381" s="12"/>
      <c r="G381" s="12"/>
      <c r="H381" s="12"/>
      <c r="I381" s="12"/>
      <c r="L381" s="20"/>
      <c r="M381" s="12"/>
      <c r="T381" s="17"/>
    </row>
    <row r="382" spans="1:20" ht="13" x14ac:dyDescent="0.15">
      <c r="A382" s="18"/>
      <c r="D382" s="12"/>
      <c r="E382" s="12"/>
      <c r="F382" s="12"/>
      <c r="G382" s="12"/>
      <c r="H382" s="12"/>
      <c r="I382" s="12"/>
      <c r="L382" s="20"/>
      <c r="M382" s="12"/>
      <c r="T382" s="17"/>
    </row>
    <row r="383" spans="1:20" ht="13" x14ac:dyDescent="0.15">
      <c r="A383" s="18"/>
      <c r="D383" s="12"/>
      <c r="E383" s="12"/>
      <c r="F383" s="12"/>
      <c r="G383" s="12"/>
      <c r="H383" s="12"/>
      <c r="I383" s="12"/>
      <c r="L383" s="20"/>
      <c r="M383" s="12"/>
      <c r="T383" s="17"/>
    </row>
    <row r="384" spans="1:20" ht="13" x14ac:dyDescent="0.15">
      <c r="A384" s="18"/>
      <c r="D384" s="12"/>
      <c r="E384" s="12"/>
      <c r="F384" s="12"/>
      <c r="G384" s="12"/>
      <c r="H384" s="12"/>
      <c r="I384" s="12"/>
      <c r="L384" s="20"/>
      <c r="M384" s="12"/>
      <c r="T384" s="17"/>
    </row>
    <row r="385" spans="1:20" ht="13" x14ac:dyDescent="0.15">
      <c r="A385" s="18"/>
      <c r="D385" s="12"/>
      <c r="E385" s="12"/>
      <c r="F385" s="12"/>
      <c r="G385" s="12"/>
      <c r="H385" s="12"/>
      <c r="I385" s="12"/>
      <c r="L385" s="20"/>
      <c r="M385" s="12"/>
      <c r="T385" s="17"/>
    </row>
    <row r="386" spans="1:20" ht="13" x14ac:dyDescent="0.15">
      <c r="A386" s="18"/>
      <c r="D386" s="12"/>
      <c r="E386" s="12"/>
      <c r="F386" s="12"/>
      <c r="G386" s="12"/>
      <c r="H386" s="12"/>
      <c r="I386" s="12"/>
      <c r="L386" s="20"/>
      <c r="M386" s="12"/>
      <c r="T386" s="17"/>
    </row>
    <row r="387" spans="1:20" ht="13" x14ac:dyDescent="0.15">
      <c r="A387" s="18"/>
      <c r="D387" s="12"/>
      <c r="E387" s="12"/>
      <c r="F387" s="12"/>
      <c r="G387" s="12"/>
      <c r="H387" s="12"/>
      <c r="I387" s="12"/>
      <c r="L387" s="20"/>
      <c r="M387" s="12"/>
      <c r="T387" s="17"/>
    </row>
    <row r="388" spans="1:20" ht="13" x14ac:dyDescent="0.15">
      <c r="A388" s="18"/>
      <c r="D388" s="12"/>
      <c r="E388" s="12"/>
      <c r="F388" s="12"/>
      <c r="G388" s="12"/>
      <c r="H388" s="12"/>
      <c r="I388" s="12"/>
      <c r="L388" s="20"/>
      <c r="M388" s="12"/>
      <c r="T388" s="17"/>
    </row>
    <row r="389" spans="1:20" ht="13" x14ac:dyDescent="0.15">
      <c r="A389" s="18"/>
      <c r="D389" s="12"/>
      <c r="E389" s="12"/>
      <c r="F389" s="12"/>
      <c r="G389" s="12"/>
      <c r="H389" s="12"/>
      <c r="I389" s="12"/>
      <c r="L389" s="20"/>
      <c r="M389" s="12"/>
      <c r="T389" s="17"/>
    </row>
    <row r="390" spans="1:20" ht="13" x14ac:dyDescent="0.15">
      <c r="A390" s="18"/>
      <c r="D390" s="12"/>
      <c r="E390" s="12"/>
      <c r="F390" s="12"/>
      <c r="G390" s="12"/>
      <c r="H390" s="12"/>
      <c r="I390" s="12"/>
      <c r="L390" s="20"/>
      <c r="M390" s="12"/>
      <c r="T390" s="17"/>
    </row>
    <row r="391" spans="1:20" ht="13" x14ac:dyDescent="0.15">
      <c r="A391" s="18"/>
      <c r="D391" s="12"/>
      <c r="E391" s="12"/>
      <c r="F391" s="12"/>
      <c r="G391" s="12"/>
      <c r="H391" s="12"/>
      <c r="I391" s="12"/>
      <c r="L391" s="20"/>
      <c r="M391" s="12"/>
      <c r="T391" s="17"/>
    </row>
    <row r="392" spans="1:20" ht="13" x14ac:dyDescent="0.15">
      <c r="A392" s="18"/>
      <c r="D392" s="12"/>
      <c r="E392" s="12"/>
      <c r="F392" s="12"/>
      <c r="G392" s="12"/>
      <c r="H392" s="12"/>
      <c r="I392" s="12"/>
      <c r="L392" s="20"/>
      <c r="M392" s="12"/>
      <c r="T392" s="17"/>
    </row>
    <row r="393" spans="1:20" ht="13" x14ac:dyDescent="0.15">
      <c r="A393" s="18"/>
      <c r="D393" s="12"/>
      <c r="E393" s="12"/>
      <c r="F393" s="12"/>
      <c r="G393" s="12"/>
      <c r="H393" s="12"/>
      <c r="I393" s="12"/>
      <c r="L393" s="20"/>
      <c r="M393" s="12"/>
      <c r="T393" s="17"/>
    </row>
    <row r="394" spans="1:20" ht="13" x14ac:dyDescent="0.15">
      <c r="A394" s="18"/>
      <c r="D394" s="12"/>
      <c r="E394" s="12"/>
      <c r="F394" s="12"/>
      <c r="G394" s="12"/>
      <c r="H394" s="12"/>
      <c r="I394" s="12"/>
      <c r="L394" s="20"/>
      <c r="M394" s="12"/>
      <c r="T394" s="17"/>
    </row>
    <row r="395" spans="1:20" ht="13" x14ac:dyDescent="0.15">
      <c r="A395" s="18"/>
      <c r="D395" s="12"/>
      <c r="E395" s="12"/>
      <c r="F395" s="12"/>
      <c r="G395" s="12"/>
      <c r="H395" s="12"/>
      <c r="I395" s="12"/>
      <c r="L395" s="20"/>
      <c r="M395" s="12"/>
      <c r="T395" s="17"/>
    </row>
    <row r="396" spans="1:20" ht="13" x14ac:dyDescent="0.15">
      <c r="A396" s="18"/>
      <c r="D396" s="12"/>
      <c r="E396" s="12"/>
      <c r="F396" s="12"/>
      <c r="G396" s="12"/>
      <c r="H396" s="12"/>
      <c r="I396" s="12"/>
      <c r="L396" s="20"/>
      <c r="M396" s="12"/>
      <c r="T396" s="17"/>
    </row>
    <row r="397" spans="1:20" ht="13" x14ac:dyDescent="0.15">
      <c r="A397" s="18"/>
      <c r="D397" s="12"/>
      <c r="E397" s="12"/>
      <c r="F397" s="12"/>
      <c r="G397" s="12"/>
      <c r="H397" s="12"/>
      <c r="I397" s="12"/>
      <c r="L397" s="20"/>
      <c r="M397" s="12"/>
      <c r="T397" s="17"/>
    </row>
    <row r="398" spans="1:20" ht="13" x14ac:dyDescent="0.15">
      <c r="A398" s="18"/>
      <c r="D398" s="12"/>
      <c r="E398" s="12"/>
      <c r="F398" s="12"/>
      <c r="G398" s="12"/>
      <c r="H398" s="12"/>
      <c r="I398" s="12"/>
      <c r="L398" s="20"/>
      <c r="M398" s="12"/>
      <c r="T398" s="17"/>
    </row>
    <row r="399" spans="1:20" ht="13" x14ac:dyDescent="0.15">
      <c r="A399" s="18"/>
      <c r="D399" s="12"/>
      <c r="E399" s="12"/>
      <c r="F399" s="12"/>
      <c r="G399" s="12"/>
      <c r="H399" s="12"/>
      <c r="I399" s="12"/>
      <c r="L399" s="20"/>
      <c r="M399" s="12"/>
      <c r="T399" s="17"/>
    </row>
    <row r="400" spans="1:20" ht="13" x14ac:dyDescent="0.15">
      <c r="A400" s="18"/>
      <c r="D400" s="12"/>
      <c r="E400" s="12"/>
      <c r="F400" s="12"/>
      <c r="G400" s="12"/>
      <c r="H400" s="12"/>
      <c r="I400" s="12"/>
      <c r="L400" s="20"/>
      <c r="M400" s="12"/>
      <c r="T400" s="17"/>
    </row>
    <row r="401" spans="1:20" ht="13" x14ac:dyDescent="0.15">
      <c r="A401" s="18"/>
      <c r="D401" s="12"/>
      <c r="E401" s="12"/>
      <c r="F401" s="12"/>
      <c r="G401" s="12"/>
      <c r="H401" s="12"/>
      <c r="I401" s="12"/>
      <c r="L401" s="20"/>
      <c r="M401" s="12"/>
      <c r="T401" s="17"/>
    </row>
    <row r="402" spans="1:20" ht="13" x14ac:dyDescent="0.15">
      <c r="A402" s="18"/>
      <c r="D402" s="12"/>
      <c r="E402" s="12"/>
      <c r="F402" s="12"/>
      <c r="G402" s="12"/>
      <c r="H402" s="12"/>
      <c r="I402" s="12"/>
      <c r="L402" s="20"/>
      <c r="M402" s="12"/>
      <c r="T402" s="17"/>
    </row>
    <row r="403" spans="1:20" ht="13" x14ac:dyDescent="0.15">
      <c r="A403" s="18"/>
      <c r="D403" s="12"/>
      <c r="E403" s="12"/>
      <c r="F403" s="12"/>
      <c r="G403" s="12"/>
      <c r="H403" s="12"/>
      <c r="I403" s="12"/>
      <c r="L403" s="20"/>
      <c r="M403" s="12"/>
      <c r="T403" s="17"/>
    </row>
    <row r="404" spans="1:20" ht="13" x14ac:dyDescent="0.15">
      <c r="A404" s="18"/>
      <c r="D404" s="12"/>
      <c r="E404" s="12"/>
      <c r="F404" s="12"/>
      <c r="G404" s="12"/>
      <c r="H404" s="12"/>
      <c r="I404" s="12"/>
      <c r="L404" s="20"/>
      <c r="M404" s="12"/>
      <c r="T404" s="17"/>
    </row>
    <row r="405" spans="1:20" ht="13" x14ac:dyDescent="0.15">
      <c r="A405" s="18"/>
      <c r="D405" s="12"/>
      <c r="E405" s="12"/>
      <c r="F405" s="12"/>
      <c r="G405" s="12"/>
      <c r="H405" s="12"/>
      <c r="I405" s="12"/>
      <c r="L405" s="20"/>
      <c r="M405" s="12"/>
      <c r="T405" s="17"/>
    </row>
    <row r="406" spans="1:20" ht="13" x14ac:dyDescent="0.15">
      <c r="A406" s="18"/>
      <c r="D406" s="12"/>
      <c r="E406" s="12"/>
      <c r="F406" s="12"/>
      <c r="G406" s="12"/>
      <c r="H406" s="12"/>
      <c r="I406" s="12"/>
      <c r="L406" s="20"/>
      <c r="M406" s="12"/>
      <c r="T406" s="17"/>
    </row>
    <row r="407" spans="1:20" ht="13" x14ac:dyDescent="0.15">
      <c r="A407" s="18"/>
      <c r="D407" s="12"/>
      <c r="E407" s="12"/>
      <c r="F407" s="12"/>
      <c r="G407" s="12"/>
      <c r="H407" s="12"/>
      <c r="I407" s="12"/>
      <c r="L407" s="20"/>
      <c r="M407" s="12"/>
      <c r="T407" s="17"/>
    </row>
    <row r="408" spans="1:20" ht="13" x14ac:dyDescent="0.15">
      <c r="A408" s="18"/>
      <c r="D408" s="12"/>
      <c r="E408" s="12"/>
      <c r="F408" s="12"/>
      <c r="G408" s="12"/>
      <c r="H408" s="12"/>
      <c r="I408" s="12"/>
      <c r="L408" s="20"/>
      <c r="M408" s="12"/>
      <c r="T408" s="17"/>
    </row>
    <row r="409" spans="1:20" ht="13" x14ac:dyDescent="0.15">
      <c r="A409" s="18"/>
      <c r="D409" s="12"/>
      <c r="E409" s="12"/>
      <c r="F409" s="12"/>
      <c r="G409" s="12"/>
      <c r="H409" s="12"/>
      <c r="I409" s="12"/>
      <c r="L409" s="20"/>
      <c r="M409" s="12"/>
      <c r="T409" s="17"/>
    </row>
    <row r="410" spans="1:20" ht="13" x14ac:dyDescent="0.15">
      <c r="A410" s="18"/>
      <c r="D410" s="12"/>
      <c r="E410" s="12"/>
      <c r="F410" s="12"/>
      <c r="G410" s="12"/>
      <c r="H410" s="12"/>
      <c r="I410" s="12"/>
      <c r="L410" s="20"/>
      <c r="M410" s="12"/>
      <c r="T410" s="17"/>
    </row>
    <row r="411" spans="1:20" ht="13" x14ac:dyDescent="0.15">
      <c r="A411" s="18"/>
      <c r="D411" s="12"/>
      <c r="E411" s="12"/>
      <c r="F411" s="12"/>
      <c r="G411" s="12"/>
      <c r="H411" s="12"/>
      <c r="I411" s="12"/>
      <c r="L411" s="20"/>
      <c r="M411" s="12"/>
      <c r="T411" s="17"/>
    </row>
    <row r="412" spans="1:20" ht="13" x14ac:dyDescent="0.15">
      <c r="A412" s="18"/>
      <c r="D412" s="12"/>
      <c r="E412" s="12"/>
      <c r="F412" s="12"/>
      <c r="G412" s="12"/>
      <c r="H412" s="12"/>
      <c r="I412" s="12"/>
      <c r="L412" s="20"/>
      <c r="M412" s="12"/>
      <c r="T412" s="17"/>
    </row>
    <row r="413" spans="1:20" ht="13" x14ac:dyDescent="0.15">
      <c r="A413" s="18"/>
      <c r="D413" s="12"/>
      <c r="E413" s="12"/>
      <c r="F413" s="12"/>
      <c r="G413" s="12"/>
      <c r="H413" s="12"/>
      <c r="I413" s="12"/>
      <c r="L413" s="20"/>
      <c r="M413" s="12"/>
      <c r="T413" s="17"/>
    </row>
    <row r="414" spans="1:20" ht="13" x14ac:dyDescent="0.15">
      <c r="A414" s="18"/>
      <c r="D414" s="12"/>
      <c r="E414" s="12"/>
      <c r="F414" s="12"/>
      <c r="G414" s="12"/>
      <c r="H414" s="12"/>
      <c r="I414" s="12"/>
      <c r="L414" s="20"/>
      <c r="M414" s="12"/>
      <c r="T414" s="17"/>
    </row>
    <row r="415" spans="1:20" ht="13" x14ac:dyDescent="0.15">
      <c r="A415" s="18"/>
      <c r="D415" s="12"/>
      <c r="E415" s="12"/>
      <c r="F415" s="12"/>
      <c r="G415" s="12"/>
      <c r="H415" s="12"/>
      <c r="I415" s="12"/>
      <c r="L415" s="20"/>
      <c r="M415" s="12"/>
      <c r="T415" s="17"/>
    </row>
    <row r="416" spans="1:20" ht="13" x14ac:dyDescent="0.15">
      <c r="A416" s="18"/>
      <c r="D416" s="12"/>
      <c r="E416" s="12"/>
      <c r="F416" s="12"/>
      <c r="G416" s="12"/>
      <c r="H416" s="12"/>
      <c r="I416" s="12"/>
      <c r="L416" s="20"/>
      <c r="M416" s="12"/>
      <c r="T416" s="17"/>
    </row>
    <row r="417" spans="1:20" ht="13" x14ac:dyDescent="0.15">
      <c r="A417" s="18"/>
      <c r="D417" s="12"/>
      <c r="E417" s="12"/>
      <c r="F417" s="12"/>
      <c r="G417" s="12"/>
      <c r="H417" s="12"/>
      <c r="I417" s="12"/>
      <c r="L417" s="20"/>
      <c r="M417" s="12"/>
      <c r="T417" s="17"/>
    </row>
    <row r="418" spans="1:20" ht="13" x14ac:dyDescent="0.15">
      <c r="A418" s="18"/>
      <c r="D418" s="12"/>
      <c r="E418" s="12"/>
      <c r="F418" s="12"/>
      <c r="G418" s="12"/>
      <c r="H418" s="12"/>
      <c r="I418" s="12"/>
      <c r="L418" s="20"/>
      <c r="M418" s="12"/>
      <c r="T418" s="17"/>
    </row>
    <row r="419" spans="1:20" ht="13" x14ac:dyDescent="0.15">
      <c r="A419" s="18"/>
      <c r="D419" s="12"/>
      <c r="E419" s="12"/>
      <c r="F419" s="12"/>
      <c r="G419" s="12"/>
      <c r="H419" s="12"/>
      <c r="I419" s="12"/>
      <c r="L419" s="20"/>
      <c r="M419" s="12"/>
      <c r="T419" s="17"/>
    </row>
    <row r="420" spans="1:20" ht="13" x14ac:dyDescent="0.15">
      <c r="A420" s="18"/>
      <c r="D420" s="12"/>
      <c r="E420" s="12"/>
      <c r="F420" s="12"/>
      <c r="G420" s="12"/>
      <c r="H420" s="12"/>
      <c r="I420" s="12"/>
      <c r="L420" s="20"/>
      <c r="M420" s="12"/>
      <c r="T420" s="17"/>
    </row>
    <row r="421" spans="1:20" ht="13" x14ac:dyDescent="0.15">
      <c r="A421" s="18"/>
      <c r="D421" s="12"/>
      <c r="E421" s="12"/>
      <c r="F421" s="12"/>
      <c r="G421" s="12"/>
      <c r="H421" s="12"/>
      <c r="I421" s="12"/>
      <c r="L421" s="20"/>
      <c r="M421" s="12"/>
      <c r="T421" s="17"/>
    </row>
    <row r="422" spans="1:20" ht="13" x14ac:dyDescent="0.15">
      <c r="A422" s="18"/>
      <c r="D422" s="12"/>
      <c r="E422" s="12"/>
      <c r="F422" s="12"/>
      <c r="G422" s="12"/>
      <c r="H422" s="12"/>
      <c r="I422" s="12"/>
      <c r="L422" s="20"/>
      <c r="M422" s="12"/>
      <c r="T422" s="17"/>
    </row>
    <row r="423" spans="1:20" ht="13" x14ac:dyDescent="0.15">
      <c r="A423" s="18"/>
      <c r="D423" s="12"/>
      <c r="E423" s="12"/>
      <c r="F423" s="12"/>
      <c r="G423" s="12"/>
      <c r="H423" s="12"/>
      <c r="I423" s="12"/>
      <c r="L423" s="20"/>
      <c r="M423" s="12"/>
      <c r="T423" s="17"/>
    </row>
    <row r="424" spans="1:20" ht="13" x14ac:dyDescent="0.15">
      <c r="A424" s="18"/>
      <c r="D424" s="12"/>
      <c r="E424" s="12"/>
      <c r="F424" s="12"/>
      <c r="G424" s="12"/>
      <c r="H424" s="12"/>
      <c r="I424" s="12"/>
      <c r="L424" s="20"/>
      <c r="M424" s="12"/>
      <c r="T424" s="17"/>
    </row>
    <row r="425" spans="1:20" ht="13" x14ac:dyDescent="0.15">
      <c r="A425" s="18"/>
      <c r="D425" s="12"/>
      <c r="E425" s="12"/>
      <c r="F425" s="12"/>
      <c r="G425" s="12"/>
      <c r="H425" s="12"/>
      <c r="I425" s="12"/>
      <c r="L425" s="20"/>
      <c r="M425" s="12"/>
      <c r="T425" s="17"/>
    </row>
    <row r="426" spans="1:20" ht="13" x14ac:dyDescent="0.15">
      <c r="A426" s="18"/>
      <c r="D426" s="12"/>
      <c r="E426" s="12"/>
      <c r="F426" s="12"/>
      <c r="G426" s="12"/>
      <c r="H426" s="12"/>
      <c r="I426" s="12"/>
      <c r="L426" s="20"/>
      <c r="M426" s="12"/>
      <c r="T426" s="17"/>
    </row>
    <row r="427" spans="1:20" ht="13" x14ac:dyDescent="0.15">
      <c r="A427" s="18"/>
      <c r="D427" s="12"/>
      <c r="E427" s="12"/>
      <c r="F427" s="12"/>
      <c r="G427" s="12"/>
      <c r="H427" s="12"/>
      <c r="I427" s="12"/>
      <c r="L427" s="20"/>
      <c r="M427" s="12"/>
      <c r="T427" s="17"/>
    </row>
    <row r="428" spans="1:20" ht="13" x14ac:dyDescent="0.15">
      <c r="A428" s="18"/>
      <c r="D428" s="12"/>
      <c r="E428" s="12"/>
      <c r="F428" s="12"/>
      <c r="G428" s="12"/>
      <c r="H428" s="12"/>
      <c r="I428" s="12"/>
      <c r="L428" s="20"/>
      <c r="M428" s="12"/>
      <c r="T428" s="17"/>
    </row>
    <row r="429" spans="1:20" ht="13" x14ac:dyDescent="0.15">
      <c r="A429" s="18"/>
      <c r="D429" s="12"/>
      <c r="E429" s="12"/>
      <c r="F429" s="12"/>
      <c r="G429" s="12"/>
      <c r="H429" s="12"/>
      <c r="I429" s="12"/>
      <c r="L429" s="20"/>
      <c r="M429" s="12"/>
      <c r="T429" s="17"/>
    </row>
    <row r="430" spans="1:20" ht="13" x14ac:dyDescent="0.15">
      <c r="A430" s="18"/>
      <c r="D430" s="12"/>
      <c r="E430" s="12"/>
      <c r="F430" s="12"/>
      <c r="G430" s="12"/>
      <c r="H430" s="12"/>
      <c r="I430" s="12"/>
      <c r="L430" s="20"/>
      <c r="M430" s="12"/>
      <c r="T430" s="17"/>
    </row>
    <row r="431" spans="1:20" ht="13" x14ac:dyDescent="0.15">
      <c r="A431" s="18"/>
      <c r="D431" s="12"/>
      <c r="E431" s="12"/>
      <c r="F431" s="12"/>
      <c r="G431" s="12"/>
      <c r="H431" s="12"/>
      <c r="I431" s="12"/>
      <c r="L431" s="20"/>
      <c r="M431" s="12"/>
      <c r="T431" s="17"/>
    </row>
    <row r="432" spans="1:20" ht="13" x14ac:dyDescent="0.15">
      <c r="A432" s="18"/>
      <c r="D432" s="12"/>
      <c r="E432" s="12"/>
      <c r="F432" s="12"/>
      <c r="G432" s="12"/>
      <c r="H432" s="12"/>
      <c r="I432" s="12"/>
      <c r="L432" s="20"/>
      <c r="M432" s="12"/>
      <c r="T432" s="17"/>
    </row>
    <row r="433" spans="1:20" ht="13" x14ac:dyDescent="0.15">
      <c r="A433" s="18"/>
      <c r="D433" s="12"/>
      <c r="E433" s="12"/>
      <c r="F433" s="12"/>
      <c r="G433" s="12"/>
      <c r="H433" s="12"/>
      <c r="I433" s="12"/>
      <c r="L433" s="20"/>
      <c r="M433" s="12"/>
      <c r="T433" s="17"/>
    </row>
    <row r="434" spans="1:20" ht="13" x14ac:dyDescent="0.15">
      <c r="A434" s="18"/>
      <c r="D434" s="12"/>
      <c r="E434" s="12"/>
      <c r="F434" s="12"/>
      <c r="G434" s="12"/>
      <c r="H434" s="12"/>
      <c r="I434" s="12"/>
      <c r="L434" s="20"/>
      <c r="M434" s="12"/>
      <c r="T434" s="17"/>
    </row>
    <row r="435" spans="1:20" ht="13" x14ac:dyDescent="0.15">
      <c r="A435" s="18"/>
      <c r="D435" s="12"/>
      <c r="E435" s="12"/>
      <c r="F435" s="12"/>
      <c r="G435" s="12"/>
      <c r="H435" s="12"/>
      <c r="I435" s="12"/>
      <c r="L435" s="20"/>
      <c r="M435" s="12"/>
      <c r="T435" s="17"/>
    </row>
    <row r="436" spans="1:20" ht="13" x14ac:dyDescent="0.15">
      <c r="A436" s="18"/>
      <c r="D436" s="12"/>
      <c r="E436" s="12"/>
      <c r="F436" s="12"/>
      <c r="G436" s="12"/>
      <c r="H436" s="12"/>
      <c r="I436" s="12"/>
      <c r="L436" s="20"/>
      <c r="M436" s="12"/>
      <c r="T436" s="17"/>
    </row>
    <row r="437" spans="1:20" ht="13" x14ac:dyDescent="0.15">
      <c r="A437" s="18"/>
      <c r="D437" s="12"/>
      <c r="E437" s="12"/>
      <c r="F437" s="12"/>
      <c r="G437" s="12"/>
      <c r="H437" s="12"/>
      <c r="I437" s="12"/>
      <c r="L437" s="20"/>
      <c r="M437" s="12"/>
      <c r="T437" s="17"/>
    </row>
    <row r="438" spans="1:20" ht="13" x14ac:dyDescent="0.15">
      <c r="A438" s="18"/>
      <c r="D438" s="12"/>
      <c r="E438" s="12"/>
      <c r="F438" s="12"/>
      <c r="G438" s="12"/>
      <c r="H438" s="12"/>
      <c r="I438" s="12"/>
      <c r="L438" s="20"/>
      <c r="M438" s="12"/>
      <c r="T438" s="17"/>
    </row>
    <row r="439" spans="1:20" ht="13" x14ac:dyDescent="0.15">
      <c r="A439" s="18"/>
      <c r="D439" s="12"/>
      <c r="E439" s="12"/>
      <c r="F439" s="12"/>
      <c r="G439" s="12"/>
      <c r="H439" s="12"/>
      <c r="I439" s="12"/>
      <c r="L439" s="20"/>
      <c r="M439" s="12"/>
      <c r="T439" s="17"/>
    </row>
    <row r="440" spans="1:20" ht="13" x14ac:dyDescent="0.15">
      <c r="A440" s="18"/>
      <c r="D440" s="12"/>
      <c r="E440" s="12"/>
      <c r="F440" s="12"/>
      <c r="G440" s="12"/>
      <c r="H440" s="12"/>
      <c r="I440" s="12"/>
      <c r="L440" s="20"/>
      <c r="M440" s="12"/>
      <c r="T440" s="17"/>
    </row>
    <row r="441" spans="1:20" ht="13" x14ac:dyDescent="0.15">
      <c r="A441" s="18"/>
      <c r="D441" s="12"/>
      <c r="E441" s="12"/>
      <c r="F441" s="12"/>
      <c r="G441" s="12"/>
      <c r="H441" s="12"/>
      <c r="I441" s="12"/>
      <c r="L441" s="20"/>
      <c r="M441" s="12"/>
      <c r="T441" s="17"/>
    </row>
    <row r="442" spans="1:20" ht="13" x14ac:dyDescent="0.15">
      <c r="A442" s="18"/>
      <c r="D442" s="12"/>
      <c r="E442" s="12"/>
      <c r="F442" s="12"/>
      <c r="G442" s="12"/>
      <c r="H442" s="12"/>
      <c r="I442" s="12"/>
      <c r="L442" s="20"/>
      <c r="M442" s="12"/>
      <c r="T442" s="17"/>
    </row>
    <row r="443" spans="1:20" ht="13" x14ac:dyDescent="0.15">
      <c r="A443" s="18"/>
      <c r="D443" s="12"/>
      <c r="E443" s="12"/>
      <c r="F443" s="12"/>
      <c r="G443" s="12"/>
      <c r="H443" s="12"/>
      <c r="I443" s="12"/>
      <c r="L443" s="20"/>
      <c r="M443" s="12"/>
      <c r="T443" s="17"/>
    </row>
    <row r="444" spans="1:20" ht="13" x14ac:dyDescent="0.15">
      <c r="A444" s="18"/>
      <c r="D444" s="12"/>
      <c r="E444" s="12"/>
      <c r="F444" s="12"/>
      <c r="G444" s="12"/>
      <c r="H444" s="12"/>
      <c r="I444" s="12"/>
      <c r="L444" s="20"/>
      <c r="M444" s="12"/>
      <c r="T444" s="17"/>
    </row>
    <row r="445" spans="1:20" ht="13" x14ac:dyDescent="0.15">
      <c r="A445" s="18"/>
      <c r="D445" s="12"/>
      <c r="E445" s="12"/>
      <c r="F445" s="12"/>
      <c r="G445" s="12"/>
      <c r="H445" s="12"/>
      <c r="I445" s="12"/>
      <c r="L445" s="20"/>
      <c r="M445" s="12"/>
      <c r="T445" s="17"/>
    </row>
    <row r="446" spans="1:20" ht="13" x14ac:dyDescent="0.15">
      <c r="A446" s="18"/>
      <c r="D446" s="12"/>
      <c r="E446" s="12"/>
      <c r="F446" s="12"/>
      <c r="G446" s="12"/>
      <c r="H446" s="12"/>
      <c r="I446" s="12"/>
      <c r="L446" s="20"/>
      <c r="M446" s="12"/>
      <c r="T446" s="17"/>
    </row>
    <row r="447" spans="1:20" ht="13" x14ac:dyDescent="0.15">
      <c r="A447" s="18"/>
      <c r="D447" s="12"/>
      <c r="E447" s="12"/>
      <c r="F447" s="12"/>
      <c r="G447" s="12"/>
      <c r="H447" s="12"/>
      <c r="I447" s="12"/>
      <c r="L447" s="20"/>
      <c r="M447" s="12"/>
      <c r="T447" s="17"/>
    </row>
    <row r="448" spans="1:20" ht="13" x14ac:dyDescent="0.15">
      <c r="A448" s="18"/>
      <c r="D448" s="12"/>
      <c r="E448" s="12"/>
      <c r="F448" s="12"/>
      <c r="G448" s="12"/>
      <c r="H448" s="12"/>
      <c r="I448" s="12"/>
      <c r="L448" s="20"/>
      <c r="M448" s="12"/>
      <c r="T448" s="17"/>
    </row>
    <row r="449" spans="1:20" ht="13" x14ac:dyDescent="0.15">
      <c r="A449" s="18"/>
      <c r="D449" s="12"/>
      <c r="E449" s="12"/>
      <c r="F449" s="12"/>
      <c r="G449" s="12"/>
      <c r="H449" s="12"/>
      <c r="I449" s="12"/>
      <c r="L449" s="20"/>
      <c r="M449" s="12"/>
      <c r="T449" s="17"/>
    </row>
    <row r="450" spans="1:20" ht="13" x14ac:dyDescent="0.15">
      <c r="A450" s="18"/>
      <c r="D450" s="12"/>
      <c r="E450" s="12"/>
      <c r="F450" s="12"/>
      <c r="G450" s="12"/>
      <c r="H450" s="12"/>
      <c r="I450" s="12"/>
      <c r="L450" s="20"/>
      <c r="M450" s="12"/>
      <c r="T450" s="17"/>
    </row>
    <row r="451" spans="1:20" ht="13" x14ac:dyDescent="0.15">
      <c r="A451" s="18"/>
      <c r="D451" s="12"/>
      <c r="E451" s="12"/>
      <c r="F451" s="12"/>
      <c r="G451" s="12"/>
      <c r="H451" s="12"/>
      <c r="I451" s="12"/>
      <c r="L451" s="20"/>
      <c r="M451" s="12"/>
      <c r="T451" s="17"/>
    </row>
    <row r="452" spans="1:20" ht="13" x14ac:dyDescent="0.15">
      <c r="A452" s="18"/>
      <c r="D452" s="12"/>
      <c r="E452" s="12"/>
      <c r="F452" s="12"/>
      <c r="G452" s="12"/>
      <c r="H452" s="12"/>
      <c r="I452" s="12"/>
      <c r="L452" s="20"/>
      <c r="M452" s="12"/>
      <c r="T452" s="17"/>
    </row>
    <row r="453" spans="1:20" ht="13" x14ac:dyDescent="0.15">
      <c r="A453" s="18"/>
      <c r="D453" s="12"/>
      <c r="E453" s="12"/>
      <c r="F453" s="12"/>
      <c r="G453" s="12"/>
      <c r="H453" s="12"/>
      <c r="I453" s="12"/>
      <c r="L453" s="20"/>
      <c r="M453" s="12"/>
      <c r="T453" s="17"/>
    </row>
    <row r="454" spans="1:20" ht="13" x14ac:dyDescent="0.15">
      <c r="A454" s="18"/>
      <c r="D454" s="12"/>
      <c r="E454" s="12"/>
      <c r="F454" s="12"/>
      <c r="G454" s="12"/>
      <c r="H454" s="12"/>
      <c r="I454" s="12"/>
      <c r="L454" s="20"/>
      <c r="M454" s="12"/>
      <c r="T454" s="17"/>
    </row>
    <row r="455" spans="1:20" ht="13" x14ac:dyDescent="0.15">
      <c r="A455" s="18"/>
      <c r="D455" s="12"/>
      <c r="E455" s="12"/>
      <c r="F455" s="12"/>
      <c r="G455" s="12"/>
      <c r="H455" s="12"/>
      <c r="I455" s="12"/>
      <c r="L455" s="20"/>
      <c r="M455" s="12"/>
      <c r="T455" s="17"/>
    </row>
    <row r="456" spans="1:20" ht="13" x14ac:dyDescent="0.15">
      <c r="A456" s="18"/>
      <c r="D456" s="12"/>
      <c r="E456" s="12"/>
      <c r="F456" s="12"/>
      <c r="G456" s="12"/>
      <c r="H456" s="12"/>
      <c r="I456" s="12"/>
      <c r="L456" s="20"/>
      <c r="M456" s="12"/>
      <c r="T456" s="17"/>
    </row>
    <row r="457" spans="1:20" ht="13" x14ac:dyDescent="0.15">
      <c r="A457" s="18"/>
      <c r="D457" s="12"/>
      <c r="E457" s="12"/>
      <c r="F457" s="12"/>
      <c r="G457" s="12"/>
      <c r="H457" s="12"/>
      <c r="I457" s="12"/>
      <c r="L457" s="20"/>
      <c r="M457" s="12"/>
      <c r="T457" s="17"/>
    </row>
    <row r="458" spans="1:20" ht="13" x14ac:dyDescent="0.15">
      <c r="A458" s="18"/>
      <c r="D458" s="12"/>
      <c r="E458" s="12"/>
      <c r="F458" s="12"/>
      <c r="G458" s="12"/>
      <c r="H458" s="12"/>
      <c r="I458" s="12"/>
      <c r="L458" s="20"/>
      <c r="M458" s="12"/>
      <c r="T458" s="17"/>
    </row>
    <row r="459" spans="1:20" ht="13" x14ac:dyDescent="0.15">
      <c r="A459" s="18"/>
      <c r="D459" s="12"/>
      <c r="E459" s="12"/>
      <c r="F459" s="12"/>
      <c r="G459" s="12"/>
      <c r="H459" s="12"/>
      <c r="I459" s="12"/>
      <c r="L459" s="20"/>
      <c r="M459" s="12"/>
      <c r="T459" s="17"/>
    </row>
    <row r="460" spans="1:20" ht="13" x14ac:dyDescent="0.15">
      <c r="A460" s="18"/>
      <c r="D460" s="12"/>
      <c r="E460" s="12"/>
      <c r="F460" s="12"/>
      <c r="G460" s="12"/>
      <c r="H460" s="12"/>
      <c r="I460" s="12"/>
      <c r="L460" s="20"/>
      <c r="M460" s="12"/>
      <c r="T460" s="17"/>
    </row>
    <row r="461" spans="1:20" ht="13" x14ac:dyDescent="0.15">
      <c r="A461" s="18"/>
      <c r="D461" s="12"/>
      <c r="E461" s="12"/>
      <c r="F461" s="12"/>
      <c r="G461" s="12"/>
      <c r="H461" s="12"/>
      <c r="I461" s="12"/>
      <c r="L461" s="20"/>
      <c r="M461" s="12"/>
      <c r="T461" s="17"/>
    </row>
    <row r="462" spans="1:20" ht="13" x14ac:dyDescent="0.15">
      <c r="A462" s="18"/>
      <c r="D462" s="12"/>
      <c r="E462" s="12"/>
      <c r="F462" s="12"/>
      <c r="G462" s="12"/>
      <c r="H462" s="12"/>
      <c r="I462" s="12"/>
      <c r="L462" s="20"/>
      <c r="M462" s="12"/>
      <c r="T462" s="17"/>
    </row>
    <row r="463" spans="1:20" ht="13" x14ac:dyDescent="0.15">
      <c r="A463" s="18"/>
      <c r="D463" s="12"/>
      <c r="E463" s="12"/>
      <c r="F463" s="12"/>
      <c r="G463" s="12"/>
      <c r="H463" s="12"/>
      <c r="I463" s="12"/>
      <c r="L463" s="20"/>
      <c r="M463" s="12"/>
      <c r="T463" s="17"/>
    </row>
    <row r="464" spans="1:20" ht="13" x14ac:dyDescent="0.15">
      <c r="A464" s="18"/>
      <c r="D464" s="12"/>
      <c r="E464" s="12"/>
      <c r="F464" s="12"/>
      <c r="G464" s="12"/>
      <c r="H464" s="12"/>
      <c r="I464" s="12"/>
      <c r="L464" s="20"/>
      <c r="M464" s="12"/>
      <c r="T464" s="17"/>
    </row>
    <row r="465" spans="1:20" ht="13" x14ac:dyDescent="0.15">
      <c r="A465" s="18"/>
      <c r="D465" s="12"/>
      <c r="E465" s="12"/>
      <c r="F465" s="12"/>
      <c r="G465" s="12"/>
      <c r="H465" s="12"/>
      <c r="I465" s="12"/>
      <c r="L465" s="20"/>
      <c r="M465" s="12"/>
      <c r="T465" s="17"/>
    </row>
    <row r="466" spans="1:20" ht="13" x14ac:dyDescent="0.15">
      <c r="A466" s="18"/>
      <c r="D466" s="12"/>
      <c r="E466" s="12"/>
      <c r="F466" s="12"/>
      <c r="G466" s="12"/>
      <c r="H466" s="12"/>
      <c r="I466" s="12"/>
      <c r="L466" s="20"/>
      <c r="M466" s="12"/>
      <c r="T466" s="17"/>
    </row>
    <row r="467" spans="1:20" ht="13" x14ac:dyDescent="0.15">
      <c r="A467" s="18"/>
      <c r="D467" s="12"/>
      <c r="E467" s="12"/>
      <c r="F467" s="12"/>
      <c r="G467" s="12"/>
      <c r="H467" s="12"/>
      <c r="I467" s="12"/>
      <c r="L467" s="20"/>
      <c r="M467" s="12"/>
      <c r="T467" s="17"/>
    </row>
    <row r="468" spans="1:20" ht="13" x14ac:dyDescent="0.15">
      <c r="A468" s="18"/>
      <c r="D468" s="12"/>
      <c r="E468" s="12"/>
      <c r="F468" s="12"/>
      <c r="G468" s="12"/>
      <c r="H468" s="12"/>
      <c r="I468" s="12"/>
      <c r="L468" s="20"/>
      <c r="M468" s="12"/>
      <c r="T468" s="17"/>
    </row>
    <row r="469" spans="1:20" ht="13" x14ac:dyDescent="0.15">
      <c r="A469" s="18"/>
      <c r="D469" s="12"/>
      <c r="E469" s="12"/>
      <c r="F469" s="12"/>
      <c r="G469" s="12"/>
      <c r="H469" s="12"/>
      <c r="I469" s="12"/>
      <c r="L469" s="20"/>
      <c r="M469" s="12"/>
      <c r="T469" s="17"/>
    </row>
    <row r="470" spans="1:20" ht="13" x14ac:dyDescent="0.15">
      <c r="A470" s="18"/>
      <c r="D470" s="12"/>
      <c r="E470" s="12"/>
      <c r="F470" s="12"/>
      <c r="G470" s="12"/>
      <c r="H470" s="12"/>
      <c r="I470" s="12"/>
      <c r="L470" s="20"/>
      <c r="M470" s="12"/>
      <c r="T470" s="17"/>
    </row>
    <row r="471" spans="1:20" ht="13" x14ac:dyDescent="0.15">
      <c r="A471" s="18"/>
      <c r="D471" s="12"/>
      <c r="E471" s="12"/>
      <c r="F471" s="12"/>
      <c r="G471" s="12"/>
      <c r="H471" s="12"/>
      <c r="I471" s="12"/>
      <c r="L471" s="20"/>
      <c r="M471" s="12"/>
      <c r="T471" s="17"/>
    </row>
    <row r="472" spans="1:20" ht="13" x14ac:dyDescent="0.15">
      <c r="A472" s="18"/>
      <c r="D472" s="12"/>
      <c r="E472" s="12"/>
      <c r="F472" s="12"/>
      <c r="G472" s="12"/>
      <c r="H472" s="12"/>
      <c r="I472" s="12"/>
      <c r="L472" s="20"/>
      <c r="M472" s="12"/>
      <c r="T472" s="17"/>
    </row>
    <row r="473" spans="1:20" ht="13" x14ac:dyDescent="0.15">
      <c r="A473" s="18"/>
      <c r="D473" s="12"/>
      <c r="E473" s="12"/>
      <c r="F473" s="12"/>
      <c r="G473" s="12"/>
      <c r="H473" s="12"/>
      <c r="I473" s="12"/>
      <c r="L473" s="20"/>
      <c r="M473" s="12"/>
      <c r="T473" s="17"/>
    </row>
    <row r="474" spans="1:20" ht="13" x14ac:dyDescent="0.15">
      <c r="A474" s="18"/>
      <c r="D474" s="12"/>
      <c r="E474" s="12"/>
      <c r="F474" s="12"/>
      <c r="G474" s="12"/>
      <c r="H474" s="12"/>
      <c r="I474" s="12"/>
      <c r="L474" s="20"/>
      <c r="M474" s="12"/>
      <c r="T474" s="17"/>
    </row>
    <row r="475" spans="1:20" ht="13" x14ac:dyDescent="0.15">
      <c r="A475" s="18"/>
      <c r="D475" s="12"/>
      <c r="E475" s="12"/>
      <c r="F475" s="12"/>
      <c r="G475" s="12"/>
      <c r="H475" s="12"/>
      <c r="I475" s="12"/>
      <c r="L475" s="20"/>
      <c r="M475" s="12"/>
      <c r="T475" s="17"/>
    </row>
    <row r="476" spans="1:20" ht="13" x14ac:dyDescent="0.15">
      <c r="A476" s="18"/>
      <c r="D476" s="12"/>
      <c r="E476" s="12"/>
      <c r="F476" s="12"/>
      <c r="G476" s="12"/>
      <c r="H476" s="12"/>
      <c r="I476" s="12"/>
      <c r="L476" s="20"/>
      <c r="M476" s="12"/>
      <c r="T476" s="17"/>
    </row>
    <row r="477" spans="1:20" ht="13" x14ac:dyDescent="0.15">
      <c r="A477" s="18"/>
      <c r="D477" s="12"/>
      <c r="E477" s="12"/>
      <c r="F477" s="12"/>
      <c r="G477" s="12"/>
      <c r="H477" s="12"/>
      <c r="I477" s="12"/>
      <c r="L477" s="20"/>
      <c r="M477" s="12"/>
      <c r="T477" s="17"/>
    </row>
    <row r="478" spans="1:20" ht="13" x14ac:dyDescent="0.15">
      <c r="A478" s="18"/>
      <c r="D478" s="12"/>
      <c r="E478" s="12"/>
      <c r="F478" s="12"/>
      <c r="G478" s="12"/>
      <c r="H478" s="12"/>
      <c r="I478" s="12"/>
      <c r="L478" s="20"/>
      <c r="M478" s="12"/>
      <c r="T478" s="17"/>
    </row>
    <row r="479" spans="1:20" ht="13" x14ac:dyDescent="0.15">
      <c r="A479" s="18"/>
      <c r="D479" s="12"/>
      <c r="E479" s="12"/>
      <c r="F479" s="12"/>
      <c r="G479" s="12"/>
      <c r="H479" s="12"/>
      <c r="I479" s="12"/>
      <c r="L479" s="20"/>
      <c r="M479" s="12"/>
      <c r="T479" s="17"/>
    </row>
    <row r="480" spans="1:20" ht="13" x14ac:dyDescent="0.15">
      <c r="A480" s="18"/>
      <c r="D480" s="12"/>
      <c r="E480" s="12"/>
      <c r="F480" s="12"/>
      <c r="G480" s="12"/>
      <c r="H480" s="12"/>
      <c r="I480" s="12"/>
      <c r="L480" s="20"/>
      <c r="M480" s="12"/>
      <c r="T480" s="17"/>
    </row>
    <row r="481" spans="1:20" ht="13" x14ac:dyDescent="0.15">
      <c r="A481" s="18"/>
      <c r="D481" s="12"/>
      <c r="E481" s="12"/>
      <c r="F481" s="12"/>
      <c r="G481" s="12"/>
      <c r="H481" s="12"/>
      <c r="I481" s="12"/>
      <c r="L481" s="20"/>
      <c r="M481" s="12"/>
      <c r="T481" s="17"/>
    </row>
    <row r="482" spans="1:20" ht="13" x14ac:dyDescent="0.15">
      <c r="A482" s="18"/>
      <c r="D482" s="12"/>
      <c r="E482" s="12"/>
      <c r="F482" s="12"/>
      <c r="G482" s="12"/>
      <c r="H482" s="12"/>
      <c r="I482" s="12"/>
      <c r="L482" s="20"/>
      <c r="M482" s="12"/>
      <c r="T482" s="17"/>
    </row>
    <row r="483" spans="1:20" ht="13" x14ac:dyDescent="0.15">
      <c r="A483" s="18"/>
      <c r="D483" s="12"/>
      <c r="E483" s="12"/>
      <c r="F483" s="12"/>
      <c r="G483" s="12"/>
      <c r="H483" s="12"/>
      <c r="I483" s="12"/>
      <c r="L483" s="20"/>
      <c r="M483" s="12"/>
      <c r="T483" s="17"/>
    </row>
    <row r="484" spans="1:20" ht="13" x14ac:dyDescent="0.15">
      <c r="A484" s="18"/>
      <c r="D484" s="12"/>
      <c r="E484" s="12"/>
      <c r="F484" s="12"/>
      <c r="G484" s="12"/>
      <c r="H484" s="12"/>
      <c r="I484" s="12"/>
      <c r="L484" s="20"/>
      <c r="M484" s="12"/>
      <c r="T484" s="17"/>
    </row>
    <row r="485" spans="1:20" ht="13" x14ac:dyDescent="0.15">
      <c r="A485" s="18"/>
      <c r="D485" s="12"/>
      <c r="E485" s="12"/>
      <c r="F485" s="12"/>
      <c r="G485" s="12"/>
      <c r="H485" s="12"/>
      <c r="I485" s="12"/>
      <c r="L485" s="20"/>
      <c r="M485" s="12"/>
      <c r="T485" s="17"/>
    </row>
    <row r="486" spans="1:20" ht="13" x14ac:dyDescent="0.15">
      <c r="A486" s="18"/>
      <c r="D486" s="12"/>
      <c r="E486" s="12"/>
      <c r="F486" s="12"/>
      <c r="G486" s="12"/>
      <c r="H486" s="12"/>
      <c r="I486" s="12"/>
      <c r="L486" s="20"/>
      <c r="M486" s="12"/>
      <c r="T486" s="17"/>
    </row>
    <row r="487" spans="1:20" ht="13" x14ac:dyDescent="0.15">
      <c r="A487" s="18"/>
      <c r="D487" s="12"/>
      <c r="E487" s="12"/>
      <c r="F487" s="12"/>
      <c r="G487" s="12"/>
      <c r="H487" s="12"/>
      <c r="I487" s="12"/>
      <c r="L487" s="20"/>
      <c r="M487" s="12"/>
      <c r="T487" s="17"/>
    </row>
    <row r="488" spans="1:20" ht="13" x14ac:dyDescent="0.15">
      <c r="A488" s="18"/>
      <c r="D488" s="12"/>
      <c r="E488" s="12"/>
      <c r="F488" s="12"/>
      <c r="G488" s="12"/>
      <c r="H488" s="12"/>
      <c r="I488" s="12"/>
      <c r="L488" s="20"/>
      <c r="M488" s="12"/>
      <c r="T488" s="17"/>
    </row>
    <row r="489" spans="1:20" ht="13" x14ac:dyDescent="0.15">
      <c r="A489" s="18"/>
      <c r="D489" s="12"/>
      <c r="E489" s="12"/>
      <c r="F489" s="12"/>
      <c r="G489" s="12"/>
      <c r="H489" s="12"/>
      <c r="I489" s="12"/>
      <c r="L489" s="20"/>
      <c r="M489" s="12"/>
      <c r="T489" s="17"/>
    </row>
    <row r="490" spans="1:20" ht="13" x14ac:dyDescent="0.15">
      <c r="A490" s="18"/>
      <c r="D490" s="12"/>
      <c r="E490" s="12"/>
      <c r="F490" s="12"/>
      <c r="G490" s="12"/>
      <c r="H490" s="12"/>
      <c r="I490" s="12"/>
      <c r="L490" s="20"/>
      <c r="M490" s="12"/>
      <c r="T490" s="17"/>
    </row>
    <row r="491" spans="1:20" ht="13" x14ac:dyDescent="0.15">
      <c r="A491" s="18"/>
      <c r="D491" s="12"/>
      <c r="E491" s="12"/>
      <c r="F491" s="12"/>
      <c r="G491" s="12"/>
      <c r="H491" s="12"/>
      <c r="I491" s="12"/>
      <c r="L491" s="20"/>
      <c r="M491" s="12"/>
      <c r="T491" s="17"/>
    </row>
    <row r="492" spans="1:20" ht="13" x14ac:dyDescent="0.15">
      <c r="A492" s="18"/>
      <c r="D492" s="12"/>
      <c r="E492" s="12"/>
      <c r="F492" s="12"/>
      <c r="G492" s="12"/>
      <c r="H492" s="12"/>
      <c r="I492" s="12"/>
      <c r="L492" s="20"/>
      <c r="M492" s="12"/>
      <c r="T492" s="17"/>
    </row>
    <row r="493" spans="1:20" ht="13" x14ac:dyDescent="0.15">
      <c r="A493" s="18"/>
      <c r="D493" s="12"/>
      <c r="E493" s="12"/>
      <c r="F493" s="12"/>
      <c r="G493" s="12"/>
      <c r="H493" s="12"/>
      <c r="I493" s="12"/>
      <c r="L493" s="20"/>
      <c r="M493" s="12"/>
      <c r="T493" s="17"/>
    </row>
    <row r="494" spans="1:20" ht="13" x14ac:dyDescent="0.15">
      <c r="A494" s="18"/>
      <c r="D494" s="12"/>
      <c r="E494" s="12"/>
      <c r="F494" s="12"/>
      <c r="G494" s="12"/>
      <c r="H494" s="12"/>
      <c r="I494" s="12"/>
      <c r="L494" s="20"/>
      <c r="M494" s="12"/>
      <c r="T494" s="17"/>
    </row>
    <row r="495" spans="1:20" ht="13" x14ac:dyDescent="0.15">
      <c r="A495" s="18"/>
      <c r="D495" s="12"/>
      <c r="E495" s="12"/>
      <c r="F495" s="12"/>
      <c r="G495" s="12"/>
      <c r="H495" s="12"/>
      <c r="I495" s="12"/>
      <c r="L495" s="20"/>
      <c r="M495" s="12"/>
      <c r="T495" s="17"/>
    </row>
    <row r="496" spans="1:20" ht="13" x14ac:dyDescent="0.15">
      <c r="A496" s="18"/>
      <c r="D496" s="12"/>
      <c r="E496" s="12"/>
      <c r="F496" s="12"/>
      <c r="G496" s="12"/>
      <c r="H496" s="12"/>
      <c r="I496" s="12"/>
      <c r="L496" s="20"/>
      <c r="M496" s="12"/>
      <c r="T496" s="17"/>
    </row>
    <row r="497" spans="1:20" ht="13" x14ac:dyDescent="0.15">
      <c r="A497" s="18"/>
      <c r="D497" s="12"/>
      <c r="E497" s="12"/>
      <c r="F497" s="12"/>
      <c r="G497" s="12"/>
      <c r="H497" s="12"/>
      <c r="I497" s="12"/>
      <c r="L497" s="20"/>
      <c r="M497" s="12"/>
      <c r="T497" s="17"/>
    </row>
    <row r="498" spans="1:20" ht="13" x14ac:dyDescent="0.15">
      <c r="A498" s="18"/>
      <c r="D498" s="12"/>
      <c r="E498" s="12"/>
      <c r="F498" s="12"/>
      <c r="G498" s="12"/>
      <c r="H498" s="12"/>
      <c r="I498" s="12"/>
      <c r="L498" s="20"/>
      <c r="M498" s="12"/>
      <c r="T498" s="17"/>
    </row>
    <row r="499" spans="1:20" ht="13" x14ac:dyDescent="0.15">
      <c r="A499" s="18"/>
      <c r="D499" s="12"/>
      <c r="E499" s="12"/>
      <c r="F499" s="12"/>
      <c r="G499" s="12"/>
      <c r="H499" s="12"/>
      <c r="I499" s="12"/>
      <c r="L499" s="20"/>
      <c r="M499" s="12"/>
      <c r="T499" s="17"/>
    </row>
    <row r="500" spans="1:20" ht="13" x14ac:dyDescent="0.15">
      <c r="A500" s="18"/>
      <c r="D500" s="12"/>
      <c r="E500" s="12"/>
      <c r="F500" s="12"/>
      <c r="G500" s="12"/>
      <c r="H500" s="12"/>
      <c r="I500" s="12"/>
      <c r="L500" s="20"/>
      <c r="M500" s="12"/>
      <c r="T500" s="17"/>
    </row>
    <row r="501" spans="1:20" ht="13" x14ac:dyDescent="0.15">
      <c r="A501" s="18"/>
      <c r="D501" s="12"/>
      <c r="E501" s="12"/>
      <c r="F501" s="12"/>
      <c r="G501" s="12"/>
      <c r="H501" s="12"/>
      <c r="I501" s="12"/>
      <c r="L501" s="20"/>
      <c r="M501" s="12"/>
      <c r="T501" s="17"/>
    </row>
    <row r="502" spans="1:20" ht="13" x14ac:dyDescent="0.15">
      <c r="A502" s="18"/>
      <c r="D502" s="12"/>
      <c r="E502" s="12"/>
      <c r="F502" s="12"/>
      <c r="G502" s="12"/>
      <c r="H502" s="12"/>
      <c r="I502" s="12"/>
      <c r="L502" s="20"/>
      <c r="M502" s="12"/>
      <c r="T502" s="17"/>
    </row>
    <row r="503" spans="1:20" ht="13" x14ac:dyDescent="0.15">
      <c r="A503" s="18"/>
      <c r="D503" s="12"/>
      <c r="E503" s="12"/>
      <c r="F503" s="12"/>
      <c r="G503" s="12"/>
      <c r="H503" s="12"/>
      <c r="I503" s="12"/>
      <c r="L503" s="20"/>
      <c r="M503" s="12"/>
      <c r="T503" s="17"/>
    </row>
    <row r="504" spans="1:20" ht="13" x14ac:dyDescent="0.15">
      <c r="A504" s="18"/>
      <c r="D504" s="12"/>
      <c r="E504" s="12"/>
      <c r="F504" s="12"/>
      <c r="G504" s="12"/>
      <c r="H504" s="12"/>
      <c r="I504" s="12"/>
      <c r="L504" s="20"/>
      <c r="M504" s="12"/>
      <c r="T504" s="17"/>
    </row>
    <row r="505" spans="1:20" ht="13" x14ac:dyDescent="0.15">
      <c r="A505" s="18"/>
      <c r="D505" s="12"/>
      <c r="E505" s="12"/>
      <c r="F505" s="12"/>
      <c r="G505" s="12"/>
      <c r="H505" s="12"/>
      <c r="I505" s="12"/>
      <c r="L505" s="20"/>
      <c r="M505" s="12"/>
      <c r="T505" s="17"/>
    </row>
    <row r="506" spans="1:20" ht="13" x14ac:dyDescent="0.15">
      <c r="A506" s="18"/>
      <c r="D506" s="12"/>
      <c r="E506" s="12"/>
      <c r="F506" s="12"/>
      <c r="G506" s="12"/>
      <c r="H506" s="12"/>
      <c r="I506" s="12"/>
      <c r="L506" s="20"/>
      <c r="M506" s="12"/>
      <c r="T506" s="17"/>
    </row>
    <row r="507" spans="1:20" ht="13" x14ac:dyDescent="0.15">
      <c r="A507" s="18"/>
      <c r="D507" s="12"/>
      <c r="E507" s="12"/>
      <c r="F507" s="12"/>
      <c r="G507" s="12"/>
      <c r="H507" s="12"/>
      <c r="I507" s="12"/>
      <c r="L507" s="20"/>
      <c r="M507" s="12"/>
      <c r="T507" s="17"/>
    </row>
    <row r="508" spans="1:20" ht="13" x14ac:dyDescent="0.15">
      <c r="A508" s="18"/>
      <c r="D508" s="12"/>
      <c r="E508" s="12"/>
      <c r="F508" s="12"/>
      <c r="G508" s="12"/>
      <c r="H508" s="12"/>
      <c r="I508" s="12"/>
      <c r="L508" s="20"/>
      <c r="M508" s="12"/>
      <c r="T508" s="17"/>
    </row>
    <row r="509" spans="1:20" ht="13" x14ac:dyDescent="0.15">
      <c r="A509" s="18"/>
      <c r="D509" s="12"/>
      <c r="E509" s="12"/>
      <c r="F509" s="12"/>
      <c r="G509" s="12"/>
      <c r="H509" s="12"/>
      <c r="I509" s="12"/>
      <c r="L509" s="20"/>
      <c r="M509" s="12"/>
      <c r="T509" s="17"/>
    </row>
    <row r="510" spans="1:20" ht="13" x14ac:dyDescent="0.15">
      <c r="A510" s="18"/>
      <c r="D510" s="12"/>
      <c r="E510" s="12"/>
      <c r="F510" s="12"/>
      <c r="G510" s="12"/>
      <c r="H510" s="12"/>
      <c r="I510" s="12"/>
      <c r="L510" s="20"/>
      <c r="M510" s="12"/>
      <c r="T510" s="17"/>
    </row>
    <row r="511" spans="1:20" ht="13" x14ac:dyDescent="0.15">
      <c r="A511" s="18"/>
      <c r="D511" s="12"/>
      <c r="E511" s="12"/>
      <c r="F511" s="12"/>
      <c r="G511" s="12"/>
      <c r="H511" s="12"/>
      <c r="I511" s="12"/>
      <c r="L511" s="20"/>
      <c r="M511" s="12"/>
      <c r="T511" s="17"/>
    </row>
    <row r="512" spans="1:20" ht="13" x14ac:dyDescent="0.15">
      <c r="A512" s="18"/>
      <c r="D512" s="12"/>
      <c r="E512" s="12"/>
      <c r="F512" s="12"/>
      <c r="G512" s="12"/>
      <c r="H512" s="12"/>
      <c r="I512" s="12"/>
      <c r="L512" s="20"/>
      <c r="M512" s="12"/>
      <c r="T512" s="17"/>
    </row>
    <row r="513" spans="1:20" ht="13" x14ac:dyDescent="0.15">
      <c r="A513" s="18"/>
      <c r="D513" s="12"/>
      <c r="E513" s="12"/>
      <c r="F513" s="12"/>
      <c r="G513" s="12"/>
      <c r="H513" s="12"/>
      <c r="I513" s="12"/>
      <c r="L513" s="20"/>
      <c r="M513" s="12"/>
      <c r="T513" s="17"/>
    </row>
    <row r="514" spans="1:20" ht="13" x14ac:dyDescent="0.15">
      <c r="A514" s="18"/>
      <c r="D514" s="12"/>
      <c r="E514" s="12"/>
      <c r="F514" s="12"/>
      <c r="G514" s="12"/>
      <c r="H514" s="12"/>
      <c r="I514" s="12"/>
      <c r="L514" s="20"/>
      <c r="M514" s="12"/>
      <c r="T514" s="17"/>
    </row>
    <row r="515" spans="1:20" ht="13" x14ac:dyDescent="0.15">
      <c r="A515" s="18"/>
      <c r="D515" s="12"/>
      <c r="E515" s="12"/>
      <c r="F515" s="12"/>
      <c r="G515" s="12"/>
      <c r="H515" s="12"/>
      <c r="I515" s="12"/>
      <c r="L515" s="20"/>
      <c r="M515" s="12"/>
      <c r="T515" s="17"/>
    </row>
    <row r="516" spans="1:20" ht="13" x14ac:dyDescent="0.15">
      <c r="A516" s="18"/>
      <c r="D516" s="12"/>
      <c r="E516" s="12"/>
      <c r="F516" s="12"/>
      <c r="G516" s="12"/>
      <c r="H516" s="12"/>
      <c r="I516" s="12"/>
      <c r="L516" s="20"/>
      <c r="M516" s="12"/>
      <c r="T516" s="17"/>
    </row>
    <row r="517" spans="1:20" ht="13" x14ac:dyDescent="0.15">
      <c r="A517" s="18"/>
      <c r="D517" s="12"/>
      <c r="E517" s="12"/>
      <c r="F517" s="12"/>
      <c r="G517" s="12"/>
      <c r="H517" s="12"/>
      <c r="I517" s="12"/>
      <c r="L517" s="20"/>
      <c r="M517" s="12"/>
      <c r="T517" s="17"/>
    </row>
    <row r="518" spans="1:20" ht="13" x14ac:dyDescent="0.15">
      <c r="A518" s="18"/>
      <c r="D518" s="12"/>
      <c r="E518" s="12"/>
      <c r="F518" s="12"/>
      <c r="G518" s="12"/>
      <c r="H518" s="12"/>
      <c r="I518" s="12"/>
      <c r="L518" s="20"/>
      <c r="M518" s="12"/>
      <c r="T518" s="17"/>
    </row>
    <row r="519" spans="1:20" ht="13" x14ac:dyDescent="0.15">
      <c r="A519" s="18"/>
      <c r="D519" s="12"/>
      <c r="E519" s="12"/>
      <c r="F519" s="12"/>
      <c r="G519" s="12"/>
      <c r="H519" s="12"/>
      <c r="I519" s="12"/>
      <c r="L519" s="20"/>
      <c r="M519" s="12"/>
      <c r="T519" s="17"/>
    </row>
    <row r="520" spans="1:20" ht="13" x14ac:dyDescent="0.15">
      <c r="A520" s="18"/>
      <c r="D520" s="12"/>
      <c r="E520" s="12"/>
      <c r="F520" s="12"/>
      <c r="G520" s="12"/>
      <c r="H520" s="12"/>
      <c r="I520" s="12"/>
      <c r="L520" s="20"/>
      <c r="M520" s="12"/>
      <c r="T520" s="17"/>
    </row>
    <row r="521" spans="1:20" ht="13" x14ac:dyDescent="0.15">
      <c r="A521" s="18"/>
      <c r="D521" s="12"/>
      <c r="E521" s="12"/>
      <c r="F521" s="12"/>
      <c r="G521" s="12"/>
      <c r="H521" s="12"/>
      <c r="I521" s="12"/>
      <c r="L521" s="20"/>
      <c r="M521" s="12"/>
      <c r="T521" s="17"/>
    </row>
    <row r="522" spans="1:20" ht="13" x14ac:dyDescent="0.15">
      <c r="A522" s="18"/>
      <c r="D522" s="12"/>
      <c r="E522" s="12"/>
      <c r="F522" s="12"/>
      <c r="G522" s="12"/>
      <c r="H522" s="12"/>
      <c r="I522" s="12"/>
      <c r="L522" s="20"/>
      <c r="M522" s="12"/>
      <c r="T522" s="17"/>
    </row>
    <row r="523" spans="1:20" ht="13" x14ac:dyDescent="0.15">
      <c r="A523" s="18"/>
      <c r="D523" s="12"/>
      <c r="E523" s="12"/>
      <c r="F523" s="12"/>
      <c r="G523" s="12"/>
      <c r="H523" s="12"/>
      <c r="I523" s="12"/>
      <c r="L523" s="20"/>
      <c r="M523" s="12"/>
      <c r="T523" s="17"/>
    </row>
    <row r="524" spans="1:20" ht="13" x14ac:dyDescent="0.15">
      <c r="A524" s="18"/>
      <c r="D524" s="12"/>
      <c r="E524" s="12"/>
      <c r="F524" s="12"/>
      <c r="G524" s="12"/>
      <c r="H524" s="12"/>
      <c r="I524" s="12"/>
      <c r="L524" s="20"/>
      <c r="M524" s="12"/>
      <c r="T524" s="17"/>
    </row>
    <row r="525" spans="1:20" ht="13" x14ac:dyDescent="0.15">
      <c r="A525" s="18"/>
      <c r="D525" s="12"/>
      <c r="E525" s="12"/>
      <c r="F525" s="12"/>
      <c r="G525" s="12"/>
      <c r="H525" s="12"/>
      <c r="I525" s="12"/>
      <c r="L525" s="20"/>
      <c r="M525" s="12"/>
      <c r="T525" s="17"/>
    </row>
    <row r="526" spans="1:20" ht="13" x14ac:dyDescent="0.15">
      <c r="A526" s="18"/>
      <c r="D526" s="12"/>
      <c r="E526" s="12"/>
      <c r="F526" s="12"/>
      <c r="G526" s="12"/>
      <c r="H526" s="12"/>
      <c r="I526" s="12"/>
      <c r="L526" s="20"/>
      <c r="M526" s="12"/>
      <c r="T526" s="17"/>
    </row>
    <row r="527" spans="1:20" ht="13" x14ac:dyDescent="0.15">
      <c r="A527" s="18"/>
      <c r="D527" s="12"/>
      <c r="E527" s="12"/>
      <c r="F527" s="12"/>
      <c r="G527" s="12"/>
      <c r="H527" s="12"/>
      <c r="I527" s="12"/>
      <c r="L527" s="20"/>
      <c r="M527" s="12"/>
      <c r="T527" s="17"/>
    </row>
    <row r="528" spans="1:20" ht="13" x14ac:dyDescent="0.15">
      <c r="A528" s="18"/>
      <c r="D528" s="12"/>
      <c r="E528" s="12"/>
      <c r="F528" s="12"/>
      <c r="G528" s="12"/>
      <c r="H528" s="12"/>
      <c r="I528" s="12"/>
      <c r="L528" s="20"/>
      <c r="M528" s="12"/>
      <c r="T528" s="17"/>
    </row>
    <row r="529" spans="1:20" ht="13" x14ac:dyDescent="0.15">
      <c r="A529" s="18"/>
      <c r="D529" s="12"/>
      <c r="E529" s="12"/>
      <c r="F529" s="12"/>
      <c r="G529" s="12"/>
      <c r="H529" s="12"/>
      <c r="I529" s="12"/>
      <c r="L529" s="20"/>
      <c r="M529" s="12"/>
      <c r="T529" s="17"/>
    </row>
    <row r="530" spans="1:20" ht="13" x14ac:dyDescent="0.15">
      <c r="A530" s="18"/>
      <c r="D530" s="12"/>
      <c r="E530" s="12"/>
      <c r="F530" s="12"/>
      <c r="G530" s="12"/>
      <c r="H530" s="12"/>
      <c r="I530" s="12"/>
      <c r="L530" s="20"/>
      <c r="M530" s="12"/>
      <c r="T530" s="17"/>
    </row>
    <row r="531" spans="1:20" ht="13" x14ac:dyDescent="0.15">
      <c r="A531" s="18"/>
      <c r="D531" s="12"/>
      <c r="E531" s="12"/>
      <c r="F531" s="12"/>
      <c r="G531" s="12"/>
      <c r="H531" s="12"/>
      <c r="I531" s="12"/>
      <c r="L531" s="20"/>
      <c r="M531" s="12"/>
      <c r="T531" s="17"/>
    </row>
    <row r="532" spans="1:20" ht="13" x14ac:dyDescent="0.15">
      <c r="A532" s="18"/>
      <c r="D532" s="12"/>
      <c r="E532" s="12"/>
      <c r="F532" s="12"/>
      <c r="G532" s="12"/>
      <c r="H532" s="12"/>
      <c r="I532" s="12"/>
      <c r="L532" s="20"/>
      <c r="M532" s="12"/>
      <c r="T532" s="17"/>
    </row>
    <row r="533" spans="1:20" ht="13" x14ac:dyDescent="0.15">
      <c r="A533" s="18"/>
      <c r="D533" s="12"/>
      <c r="E533" s="12"/>
      <c r="F533" s="12"/>
      <c r="G533" s="12"/>
      <c r="H533" s="12"/>
      <c r="I533" s="12"/>
      <c r="L533" s="20"/>
      <c r="M533" s="12"/>
      <c r="T533" s="17"/>
    </row>
    <row r="534" spans="1:20" ht="13" x14ac:dyDescent="0.15">
      <c r="A534" s="18"/>
      <c r="D534" s="12"/>
      <c r="E534" s="12"/>
      <c r="F534" s="12"/>
      <c r="G534" s="12"/>
      <c r="H534" s="12"/>
      <c r="I534" s="12"/>
      <c r="L534" s="20"/>
      <c r="M534" s="12"/>
      <c r="T534" s="17"/>
    </row>
    <row r="535" spans="1:20" ht="13" x14ac:dyDescent="0.15">
      <c r="A535" s="18"/>
      <c r="D535" s="12"/>
      <c r="E535" s="12"/>
      <c r="F535" s="12"/>
      <c r="G535" s="12"/>
      <c r="H535" s="12"/>
      <c r="I535" s="12"/>
      <c r="L535" s="20"/>
      <c r="M535" s="12"/>
      <c r="T535" s="17"/>
    </row>
    <row r="536" spans="1:20" ht="13" x14ac:dyDescent="0.15">
      <c r="A536" s="18"/>
      <c r="D536" s="12"/>
      <c r="E536" s="12"/>
      <c r="F536" s="12"/>
      <c r="G536" s="12"/>
      <c r="H536" s="12"/>
      <c r="I536" s="12"/>
      <c r="L536" s="20"/>
      <c r="M536" s="12"/>
      <c r="T536" s="17"/>
    </row>
    <row r="537" spans="1:20" ht="13" x14ac:dyDescent="0.15">
      <c r="A537" s="18"/>
      <c r="D537" s="12"/>
      <c r="E537" s="12"/>
      <c r="F537" s="12"/>
      <c r="G537" s="12"/>
      <c r="H537" s="12"/>
      <c r="I537" s="12"/>
      <c r="L537" s="20"/>
      <c r="M537" s="12"/>
      <c r="T537" s="17"/>
    </row>
    <row r="538" spans="1:20" ht="13" x14ac:dyDescent="0.15">
      <c r="A538" s="18"/>
      <c r="D538" s="12"/>
      <c r="E538" s="12"/>
      <c r="F538" s="12"/>
      <c r="G538" s="12"/>
      <c r="H538" s="12"/>
      <c r="I538" s="12"/>
      <c r="L538" s="20"/>
      <c r="M538" s="12"/>
      <c r="T538" s="17"/>
    </row>
    <row r="539" spans="1:20" ht="13" x14ac:dyDescent="0.15">
      <c r="A539" s="18"/>
      <c r="D539" s="12"/>
      <c r="E539" s="12"/>
      <c r="F539" s="12"/>
      <c r="G539" s="12"/>
      <c r="H539" s="12"/>
      <c r="I539" s="12"/>
      <c r="L539" s="20"/>
      <c r="M539" s="12"/>
      <c r="T539" s="17"/>
    </row>
    <row r="540" spans="1:20" ht="13" x14ac:dyDescent="0.15">
      <c r="A540" s="18"/>
      <c r="D540" s="12"/>
      <c r="E540" s="12"/>
      <c r="F540" s="12"/>
      <c r="G540" s="12"/>
      <c r="H540" s="12"/>
      <c r="I540" s="12"/>
      <c r="L540" s="20"/>
      <c r="M540" s="12"/>
      <c r="T540" s="17"/>
    </row>
    <row r="541" spans="1:20" ht="13" x14ac:dyDescent="0.15">
      <c r="A541" s="18"/>
      <c r="D541" s="12"/>
      <c r="E541" s="12"/>
      <c r="F541" s="12"/>
      <c r="G541" s="12"/>
      <c r="H541" s="12"/>
      <c r="I541" s="12"/>
      <c r="L541" s="20"/>
      <c r="M541" s="12"/>
      <c r="T541" s="17"/>
    </row>
    <row r="542" spans="1:20" ht="13" x14ac:dyDescent="0.15">
      <c r="A542" s="18"/>
      <c r="D542" s="12"/>
      <c r="E542" s="12"/>
      <c r="F542" s="12"/>
      <c r="G542" s="12"/>
      <c r="H542" s="12"/>
      <c r="I542" s="12"/>
      <c r="L542" s="20"/>
      <c r="M542" s="12"/>
      <c r="T542" s="17"/>
    </row>
    <row r="543" spans="1:20" ht="13" x14ac:dyDescent="0.15">
      <c r="A543" s="18"/>
      <c r="D543" s="12"/>
      <c r="E543" s="12"/>
      <c r="F543" s="12"/>
      <c r="G543" s="12"/>
      <c r="H543" s="12"/>
      <c r="I543" s="12"/>
      <c r="L543" s="20"/>
      <c r="M543" s="12"/>
      <c r="T543" s="17"/>
    </row>
    <row r="544" spans="1:20" ht="13" x14ac:dyDescent="0.15">
      <c r="A544" s="18"/>
      <c r="D544" s="12"/>
      <c r="E544" s="12"/>
      <c r="F544" s="12"/>
      <c r="G544" s="12"/>
      <c r="H544" s="12"/>
      <c r="I544" s="12"/>
      <c r="L544" s="20"/>
      <c r="M544" s="12"/>
      <c r="T544" s="17"/>
    </row>
    <row r="545" spans="1:20" ht="13" x14ac:dyDescent="0.15">
      <c r="A545" s="18"/>
      <c r="D545" s="12"/>
      <c r="E545" s="12"/>
      <c r="F545" s="12"/>
      <c r="G545" s="12"/>
      <c r="H545" s="12"/>
      <c r="I545" s="12"/>
      <c r="L545" s="20"/>
      <c r="M545" s="12"/>
      <c r="T545" s="17"/>
    </row>
    <row r="546" spans="1:20" ht="13" x14ac:dyDescent="0.15">
      <c r="A546" s="18"/>
      <c r="D546" s="12"/>
      <c r="E546" s="12"/>
      <c r="F546" s="12"/>
      <c r="G546" s="12"/>
      <c r="H546" s="12"/>
      <c r="I546" s="12"/>
      <c r="L546" s="20"/>
      <c r="M546" s="12"/>
      <c r="T546" s="17"/>
    </row>
    <row r="547" spans="1:20" ht="13" x14ac:dyDescent="0.15">
      <c r="A547" s="18"/>
      <c r="D547" s="12"/>
      <c r="E547" s="12"/>
      <c r="F547" s="12"/>
      <c r="G547" s="12"/>
      <c r="H547" s="12"/>
      <c r="I547" s="12"/>
      <c r="L547" s="20"/>
      <c r="M547" s="12"/>
      <c r="T547" s="17"/>
    </row>
    <row r="548" spans="1:20" ht="13" x14ac:dyDescent="0.15">
      <c r="A548" s="18"/>
      <c r="D548" s="12"/>
      <c r="E548" s="12"/>
      <c r="F548" s="12"/>
      <c r="G548" s="12"/>
      <c r="H548" s="12"/>
      <c r="I548" s="12"/>
      <c r="L548" s="20"/>
      <c r="M548" s="12"/>
      <c r="T548" s="17"/>
    </row>
    <row r="549" spans="1:20" ht="13" x14ac:dyDescent="0.15">
      <c r="A549" s="18"/>
      <c r="D549" s="12"/>
      <c r="E549" s="12"/>
      <c r="F549" s="12"/>
      <c r="G549" s="12"/>
      <c r="H549" s="12"/>
      <c r="I549" s="12"/>
      <c r="L549" s="20"/>
      <c r="M549" s="12"/>
      <c r="T549" s="17"/>
    </row>
    <row r="550" spans="1:20" ht="13" x14ac:dyDescent="0.15">
      <c r="A550" s="18"/>
      <c r="D550" s="12"/>
      <c r="E550" s="12"/>
      <c r="F550" s="12"/>
      <c r="G550" s="12"/>
      <c r="H550" s="12"/>
      <c r="I550" s="12"/>
      <c r="L550" s="20"/>
      <c r="M550" s="12"/>
      <c r="T550" s="17"/>
    </row>
    <row r="551" spans="1:20" ht="13" x14ac:dyDescent="0.15">
      <c r="A551" s="18"/>
      <c r="D551" s="12"/>
      <c r="E551" s="12"/>
      <c r="F551" s="12"/>
      <c r="G551" s="12"/>
      <c r="H551" s="12"/>
      <c r="I551" s="12"/>
      <c r="L551" s="20"/>
      <c r="M551" s="12"/>
      <c r="T551" s="17"/>
    </row>
    <row r="552" spans="1:20" ht="13" x14ac:dyDescent="0.15">
      <c r="A552" s="18"/>
      <c r="D552" s="12"/>
      <c r="E552" s="12"/>
      <c r="F552" s="12"/>
      <c r="G552" s="12"/>
      <c r="H552" s="12"/>
      <c r="I552" s="12"/>
      <c r="L552" s="20"/>
      <c r="M552" s="12"/>
      <c r="T552" s="17"/>
    </row>
    <row r="553" spans="1:20" ht="13" x14ac:dyDescent="0.15">
      <c r="A553" s="18"/>
      <c r="D553" s="12"/>
      <c r="E553" s="12"/>
      <c r="F553" s="12"/>
      <c r="G553" s="12"/>
      <c r="H553" s="12"/>
      <c r="I553" s="12"/>
      <c r="L553" s="20"/>
      <c r="M553" s="12"/>
      <c r="T553" s="17"/>
    </row>
    <row r="554" spans="1:20" ht="13" x14ac:dyDescent="0.15">
      <c r="A554" s="18"/>
      <c r="D554" s="12"/>
      <c r="E554" s="12"/>
      <c r="F554" s="12"/>
      <c r="G554" s="12"/>
      <c r="H554" s="12"/>
      <c r="I554" s="12"/>
      <c r="L554" s="20"/>
      <c r="M554" s="12"/>
      <c r="T554" s="17"/>
    </row>
    <row r="555" spans="1:20" ht="13" x14ac:dyDescent="0.15">
      <c r="A555" s="18"/>
      <c r="D555" s="12"/>
      <c r="E555" s="12"/>
      <c r="F555" s="12"/>
      <c r="G555" s="12"/>
      <c r="H555" s="12"/>
      <c r="I555" s="12"/>
      <c r="L555" s="20"/>
      <c r="M555" s="12"/>
      <c r="T555" s="17"/>
    </row>
    <row r="556" spans="1:20" ht="13" x14ac:dyDescent="0.15">
      <c r="A556" s="18"/>
      <c r="D556" s="12"/>
      <c r="E556" s="12"/>
      <c r="F556" s="12"/>
      <c r="G556" s="12"/>
      <c r="H556" s="12"/>
      <c r="I556" s="12"/>
      <c r="L556" s="20"/>
      <c r="M556" s="12"/>
      <c r="T556" s="17"/>
    </row>
    <row r="557" spans="1:20" ht="13" x14ac:dyDescent="0.15">
      <c r="A557" s="18"/>
      <c r="D557" s="12"/>
      <c r="E557" s="12"/>
      <c r="F557" s="12"/>
      <c r="G557" s="12"/>
      <c r="H557" s="12"/>
      <c r="I557" s="12"/>
      <c r="L557" s="20"/>
      <c r="M557" s="12"/>
      <c r="T557" s="17"/>
    </row>
    <row r="558" spans="1:20" ht="13" x14ac:dyDescent="0.15">
      <c r="A558" s="18"/>
      <c r="D558" s="12"/>
      <c r="E558" s="12"/>
      <c r="F558" s="12"/>
      <c r="G558" s="12"/>
      <c r="H558" s="12"/>
      <c r="I558" s="12"/>
      <c r="L558" s="20"/>
      <c r="M558" s="12"/>
      <c r="T558" s="17"/>
    </row>
    <row r="559" spans="1:20" ht="13" x14ac:dyDescent="0.15">
      <c r="A559" s="18"/>
      <c r="D559" s="12"/>
      <c r="E559" s="12"/>
      <c r="F559" s="12"/>
      <c r="G559" s="12"/>
      <c r="H559" s="12"/>
      <c r="I559" s="12"/>
      <c r="L559" s="20"/>
      <c r="M559" s="12"/>
      <c r="T559" s="17"/>
    </row>
    <row r="560" spans="1:20" ht="13" x14ac:dyDescent="0.15">
      <c r="A560" s="18"/>
      <c r="D560" s="12"/>
      <c r="E560" s="12"/>
      <c r="F560" s="12"/>
      <c r="G560" s="12"/>
      <c r="H560" s="12"/>
      <c r="I560" s="12"/>
      <c r="L560" s="20"/>
      <c r="M560" s="12"/>
      <c r="T560" s="17"/>
    </row>
    <row r="561" spans="1:20" ht="13" x14ac:dyDescent="0.15">
      <c r="A561" s="18"/>
      <c r="D561" s="12"/>
      <c r="E561" s="12"/>
      <c r="F561" s="12"/>
      <c r="G561" s="12"/>
      <c r="H561" s="12"/>
      <c r="I561" s="12"/>
      <c r="L561" s="20"/>
      <c r="M561" s="12"/>
      <c r="T561" s="17"/>
    </row>
    <row r="562" spans="1:20" ht="13" x14ac:dyDescent="0.15">
      <c r="A562" s="18"/>
      <c r="D562" s="12"/>
      <c r="E562" s="12"/>
      <c r="F562" s="12"/>
      <c r="G562" s="12"/>
      <c r="H562" s="12"/>
      <c r="I562" s="12"/>
      <c r="L562" s="20"/>
      <c r="M562" s="12"/>
      <c r="T562" s="17"/>
    </row>
    <row r="563" spans="1:20" ht="13" x14ac:dyDescent="0.15">
      <c r="A563" s="18"/>
      <c r="D563" s="12"/>
      <c r="E563" s="12"/>
      <c r="F563" s="12"/>
      <c r="G563" s="12"/>
      <c r="H563" s="12"/>
      <c r="I563" s="12"/>
      <c r="L563" s="20"/>
      <c r="M563" s="12"/>
      <c r="T563" s="17"/>
    </row>
    <row r="564" spans="1:20" ht="13" x14ac:dyDescent="0.15">
      <c r="A564" s="18"/>
      <c r="D564" s="12"/>
      <c r="E564" s="12"/>
      <c r="F564" s="12"/>
      <c r="G564" s="12"/>
      <c r="H564" s="12"/>
      <c r="I564" s="12"/>
      <c r="L564" s="20"/>
      <c r="M564" s="12"/>
      <c r="T564" s="17"/>
    </row>
    <row r="565" spans="1:20" ht="13" x14ac:dyDescent="0.15">
      <c r="A565" s="18"/>
      <c r="D565" s="12"/>
      <c r="E565" s="12"/>
      <c r="F565" s="12"/>
      <c r="G565" s="12"/>
      <c r="H565" s="12"/>
      <c r="I565" s="12"/>
      <c r="L565" s="20"/>
      <c r="M565" s="12"/>
      <c r="T565" s="17"/>
    </row>
    <row r="566" spans="1:20" ht="13" x14ac:dyDescent="0.15">
      <c r="A566" s="18"/>
      <c r="D566" s="12"/>
      <c r="E566" s="12"/>
      <c r="F566" s="12"/>
      <c r="G566" s="12"/>
      <c r="H566" s="12"/>
      <c r="I566" s="12"/>
      <c r="L566" s="20"/>
      <c r="M566" s="12"/>
      <c r="T566" s="17"/>
    </row>
    <row r="567" spans="1:20" ht="13" x14ac:dyDescent="0.15">
      <c r="A567" s="18"/>
      <c r="D567" s="12"/>
      <c r="E567" s="12"/>
      <c r="F567" s="12"/>
      <c r="G567" s="12"/>
      <c r="H567" s="12"/>
      <c r="I567" s="12"/>
      <c r="L567" s="20"/>
      <c r="M567" s="12"/>
      <c r="T567" s="17"/>
    </row>
    <row r="568" spans="1:20" ht="13" x14ac:dyDescent="0.15">
      <c r="A568" s="18"/>
      <c r="D568" s="12"/>
      <c r="E568" s="12"/>
      <c r="F568" s="12"/>
      <c r="G568" s="12"/>
      <c r="H568" s="12"/>
      <c r="I568" s="12"/>
      <c r="L568" s="20"/>
      <c r="M568" s="12"/>
      <c r="T568" s="17"/>
    </row>
    <row r="569" spans="1:20" ht="13" x14ac:dyDescent="0.15">
      <c r="A569" s="18"/>
      <c r="D569" s="12"/>
      <c r="E569" s="12"/>
      <c r="F569" s="12"/>
      <c r="G569" s="12"/>
      <c r="H569" s="12"/>
      <c r="I569" s="12"/>
      <c r="L569" s="20"/>
      <c r="M569" s="12"/>
      <c r="T569" s="17"/>
    </row>
    <row r="570" spans="1:20" ht="13" x14ac:dyDescent="0.15">
      <c r="A570" s="18"/>
      <c r="D570" s="12"/>
      <c r="E570" s="12"/>
      <c r="F570" s="12"/>
      <c r="G570" s="12"/>
      <c r="H570" s="12"/>
      <c r="I570" s="12"/>
      <c r="L570" s="20"/>
      <c r="M570" s="12"/>
      <c r="T570" s="17"/>
    </row>
    <row r="571" spans="1:20" ht="13" x14ac:dyDescent="0.15">
      <c r="A571" s="18"/>
      <c r="D571" s="12"/>
      <c r="E571" s="12"/>
      <c r="F571" s="12"/>
      <c r="G571" s="12"/>
      <c r="H571" s="12"/>
      <c r="I571" s="12"/>
      <c r="L571" s="20"/>
      <c r="M571" s="12"/>
      <c r="T571" s="17"/>
    </row>
    <row r="572" spans="1:20" ht="13" x14ac:dyDescent="0.15">
      <c r="A572" s="18"/>
      <c r="D572" s="12"/>
      <c r="E572" s="12"/>
      <c r="F572" s="12"/>
      <c r="G572" s="12"/>
      <c r="H572" s="12"/>
      <c r="I572" s="12"/>
      <c r="L572" s="20"/>
      <c r="M572" s="12"/>
      <c r="T572" s="17"/>
    </row>
    <row r="573" spans="1:20" ht="13" x14ac:dyDescent="0.15">
      <c r="A573" s="18"/>
      <c r="D573" s="12"/>
      <c r="E573" s="12"/>
      <c r="F573" s="12"/>
      <c r="G573" s="12"/>
      <c r="H573" s="12"/>
      <c r="I573" s="12"/>
      <c r="L573" s="20"/>
      <c r="M573" s="12"/>
      <c r="T573" s="17"/>
    </row>
    <row r="574" spans="1:20" ht="13" x14ac:dyDescent="0.15">
      <c r="A574" s="18"/>
      <c r="D574" s="12"/>
      <c r="E574" s="12"/>
      <c r="F574" s="12"/>
      <c r="G574" s="12"/>
      <c r="H574" s="12"/>
      <c r="I574" s="12"/>
      <c r="L574" s="20"/>
      <c r="M574" s="12"/>
      <c r="T574" s="17"/>
    </row>
    <row r="575" spans="1:20" ht="13" x14ac:dyDescent="0.15">
      <c r="A575" s="18"/>
      <c r="D575" s="12"/>
      <c r="E575" s="12"/>
      <c r="F575" s="12"/>
      <c r="G575" s="12"/>
      <c r="H575" s="12"/>
      <c r="I575" s="12"/>
      <c r="L575" s="20"/>
      <c r="M575" s="12"/>
      <c r="T575" s="17"/>
    </row>
    <row r="576" spans="1:20" ht="13" x14ac:dyDescent="0.15">
      <c r="A576" s="18"/>
      <c r="D576" s="12"/>
      <c r="E576" s="12"/>
      <c r="F576" s="12"/>
      <c r="G576" s="12"/>
      <c r="H576" s="12"/>
      <c r="I576" s="12"/>
      <c r="L576" s="20"/>
      <c r="M576" s="12"/>
      <c r="T576" s="17"/>
    </row>
    <row r="577" spans="1:20" ht="13" x14ac:dyDescent="0.15">
      <c r="A577" s="18"/>
      <c r="D577" s="12"/>
      <c r="E577" s="12"/>
      <c r="F577" s="12"/>
      <c r="G577" s="12"/>
      <c r="H577" s="12"/>
      <c r="I577" s="12"/>
      <c r="L577" s="20"/>
      <c r="M577" s="12"/>
      <c r="T577" s="17"/>
    </row>
    <row r="578" spans="1:20" ht="13" x14ac:dyDescent="0.15">
      <c r="A578" s="18"/>
      <c r="D578" s="12"/>
      <c r="E578" s="12"/>
      <c r="F578" s="12"/>
      <c r="G578" s="12"/>
      <c r="H578" s="12"/>
      <c r="I578" s="12"/>
      <c r="L578" s="20"/>
      <c r="M578" s="12"/>
      <c r="T578" s="17"/>
    </row>
    <row r="579" spans="1:20" ht="13" x14ac:dyDescent="0.15">
      <c r="A579" s="18"/>
      <c r="D579" s="12"/>
      <c r="E579" s="12"/>
      <c r="F579" s="12"/>
      <c r="G579" s="12"/>
      <c r="H579" s="12"/>
      <c r="I579" s="12"/>
      <c r="L579" s="20"/>
      <c r="M579" s="12"/>
      <c r="T579" s="17"/>
    </row>
    <row r="580" spans="1:20" ht="13" x14ac:dyDescent="0.15">
      <c r="A580" s="18"/>
      <c r="D580" s="12"/>
      <c r="E580" s="12"/>
      <c r="F580" s="12"/>
      <c r="G580" s="12"/>
      <c r="H580" s="12"/>
      <c r="I580" s="12"/>
      <c r="L580" s="20"/>
      <c r="M580" s="12"/>
      <c r="T580" s="17"/>
    </row>
    <row r="581" spans="1:20" ht="13" x14ac:dyDescent="0.15">
      <c r="A581" s="18"/>
      <c r="D581" s="12"/>
      <c r="E581" s="12"/>
      <c r="F581" s="12"/>
      <c r="G581" s="12"/>
      <c r="H581" s="12"/>
      <c r="I581" s="12"/>
      <c r="L581" s="20"/>
      <c r="M581" s="12"/>
      <c r="T581" s="17"/>
    </row>
    <row r="582" spans="1:20" ht="13" x14ac:dyDescent="0.15">
      <c r="A582" s="18"/>
      <c r="D582" s="12"/>
      <c r="E582" s="12"/>
      <c r="F582" s="12"/>
      <c r="G582" s="12"/>
      <c r="H582" s="12"/>
      <c r="I582" s="12"/>
      <c r="L582" s="20"/>
      <c r="M582" s="12"/>
      <c r="T582" s="17"/>
    </row>
    <row r="583" spans="1:20" ht="13" x14ac:dyDescent="0.15">
      <c r="A583" s="18"/>
      <c r="D583" s="12"/>
      <c r="E583" s="12"/>
      <c r="F583" s="12"/>
      <c r="G583" s="12"/>
      <c r="H583" s="12"/>
      <c r="I583" s="12"/>
      <c r="L583" s="20"/>
      <c r="M583" s="12"/>
      <c r="T583" s="17"/>
    </row>
    <row r="584" spans="1:20" ht="13" x14ac:dyDescent="0.15">
      <c r="A584" s="18"/>
      <c r="D584" s="12"/>
      <c r="E584" s="12"/>
      <c r="F584" s="12"/>
      <c r="G584" s="12"/>
      <c r="H584" s="12"/>
      <c r="I584" s="12"/>
      <c r="L584" s="20"/>
      <c r="M584" s="12"/>
      <c r="T584" s="17"/>
    </row>
    <row r="585" spans="1:20" ht="13" x14ac:dyDescent="0.15">
      <c r="A585" s="18"/>
      <c r="D585" s="12"/>
      <c r="E585" s="12"/>
      <c r="F585" s="12"/>
      <c r="G585" s="12"/>
      <c r="H585" s="12"/>
      <c r="I585" s="12"/>
      <c r="L585" s="20"/>
      <c r="M585" s="12"/>
      <c r="T585" s="17"/>
    </row>
    <row r="586" spans="1:20" ht="13" x14ac:dyDescent="0.15">
      <c r="A586" s="18"/>
      <c r="D586" s="12"/>
      <c r="E586" s="12"/>
      <c r="F586" s="12"/>
      <c r="G586" s="12"/>
      <c r="H586" s="12"/>
      <c r="I586" s="12"/>
      <c r="L586" s="20"/>
      <c r="M586" s="12"/>
      <c r="T586" s="17"/>
    </row>
    <row r="587" spans="1:20" ht="13" x14ac:dyDescent="0.15">
      <c r="A587" s="18"/>
      <c r="D587" s="12"/>
      <c r="E587" s="12"/>
      <c r="F587" s="12"/>
      <c r="G587" s="12"/>
      <c r="H587" s="12"/>
      <c r="I587" s="12"/>
      <c r="L587" s="20"/>
      <c r="M587" s="12"/>
      <c r="T587" s="17"/>
    </row>
    <row r="588" spans="1:20" ht="13" x14ac:dyDescent="0.15">
      <c r="A588" s="18"/>
      <c r="D588" s="12"/>
      <c r="E588" s="12"/>
      <c r="F588" s="12"/>
      <c r="G588" s="12"/>
      <c r="H588" s="12"/>
      <c r="I588" s="12"/>
      <c r="L588" s="20"/>
      <c r="M588" s="12"/>
      <c r="T588" s="17"/>
    </row>
    <row r="589" spans="1:20" ht="13" x14ac:dyDescent="0.15">
      <c r="A589" s="18"/>
      <c r="D589" s="12"/>
      <c r="E589" s="12"/>
      <c r="F589" s="12"/>
      <c r="G589" s="12"/>
      <c r="H589" s="12"/>
      <c r="I589" s="12"/>
      <c r="L589" s="20"/>
      <c r="M589" s="12"/>
      <c r="T589" s="17"/>
    </row>
    <row r="590" spans="1:20" ht="13" x14ac:dyDescent="0.15">
      <c r="A590" s="18"/>
      <c r="D590" s="12"/>
      <c r="E590" s="12"/>
      <c r="F590" s="12"/>
      <c r="G590" s="12"/>
      <c r="H590" s="12"/>
      <c r="I590" s="12"/>
      <c r="L590" s="20"/>
      <c r="M590" s="12"/>
      <c r="T590" s="17"/>
    </row>
    <row r="591" spans="1:20" ht="13" x14ac:dyDescent="0.15">
      <c r="A591" s="18"/>
      <c r="D591" s="12"/>
      <c r="E591" s="12"/>
      <c r="F591" s="12"/>
      <c r="G591" s="12"/>
      <c r="H591" s="12"/>
      <c r="I591" s="12"/>
      <c r="L591" s="20"/>
      <c r="M591" s="12"/>
      <c r="T591" s="17"/>
    </row>
    <row r="592" spans="1:20" ht="13" x14ac:dyDescent="0.15">
      <c r="A592" s="18"/>
      <c r="D592" s="12"/>
      <c r="E592" s="12"/>
      <c r="F592" s="12"/>
      <c r="G592" s="12"/>
      <c r="H592" s="12"/>
      <c r="I592" s="12"/>
      <c r="L592" s="20"/>
      <c r="M592" s="12"/>
      <c r="T592" s="17"/>
    </row>
    <row r="593" spans="1:20" ht="13" x14ac:dyDescent="0.15">
      <c r="A593" s="18"/>
      <c r="D593" s="12"/>
      <c r="E593" s="12"/>
      <c r="F593" s="12"/>
      <c r="G593" s="12"/>
      <c r="H593" s="12"/>
      <c r="I593" s="12"/>
      <c r="L593" s="20"/>
      <c r="M593" s="12"/>
      <c r="T593" s="17"/>
    </row>
    <row r="594" spans="1:20" ht="13" x14ac:dyDescent="0.15">
      <c r="A594" s="18"/>
      <c r="D594" s="12"/>
      <c r="E594" s="12"/>
      <c r="F594" s="12"/>
      <c r="G594" s="12"/>
      <c r="H594" s="12"/>
      <c r="I594" s="12"/>
      <c r="L594" s="20"/>
      <c r="M594" s="12"/>
      <c r="T594" s="17"/>
    </row>
    <row r="595" spans="1:20" ht="13" x14ac:dyDescent="0.15">
      <c r="A595" s="18"/>
      <c r="D595" s="12"/>
      <c r="E595" s="12"/>
      <c r="F595" s="12"/>
      <c r="G595" s="12"/>
      <c r="H595" s="12"/>
      <c r="I595" s="12"/>
      <c r="L595" s="20"/>
      <c r="M595" s="12"/>
      <c r="T595" s="17"/>
    </row>
    <row r="596" spans="1:20" ht="13" x14ac:dyDescent="0.15">
      <c r="A596" s="18"/>
      <c r="D596" s="12"/>
      <c r="E596" s="12"/>
      <c r="F596" s="12"/>
      <c r="G596" s="12"/>
      <c r="H596" s="12"/>
      <c r="I596" s="12"/>
      <c r="L596" s="20"/>
      <c r="M596" s="12"/>
      <c r="T596" s="17"/>
    </row>
    <row r="597" spans="1:20" ht="13" x14ac:dyDescent="0.15">
      <c r="A597" s="18"/>
      <c r="D597" s="12"/>
      <c r="E597" s="12"/>
      <c r="F597" s="12"/>
      <c r="G597" s="12"/>
      <c r="H597" s="12"/>
      <c r="I597" s="12"/>
      <c r="L597" s="20"/>
      <c r="M597" s="12"/>
      <c r="T597" s="17"/>
    </row>
    <row r="598" spans="1:20" ht="13" x14ac:dyDescent="0.15">
      <c r="A598" s="18"/>
      <c r="D598" s="12"/>
      <c r="E598" s="12"/>
      <c r="F598" s="12"/>
      <c r="G598" s="12"/>
      <c r="H598" s="12"/>
      <c r="I598" s="12"/>
      <c r="L598" s="20"/>
      <c r="M598" s="12"/>
      <c r="T598" s="17"/>
    </row>
    <row r="599" spans="1:20" ht="13" x14ac:dyDescent="0.15">
      <c r="A599" s="18"/>
      <c r="D599" s="12"/>
      <c r="E599" s="12"/>
      <c r="F599" s="12"/>
      <c r="G599" s="12"/>
      <c r="H599" s="12"/>
      <c r="I599" s="12"/>
      <c r="L599" s="20"/>
      <c r="M599" s="12"/>
      <c r="T599" s="17"/>
    </row>
    <row r="600" spans="1:20" ht="13" x14ac:dyDescent="0.15">
      <c r="A600" s="18"/>
      <c r="D600" s="12"/>
      <c r="E600" s="12"/>
      <c r="F600" s="12"/>
      <c r="G600" s="12"/>
      <c r="H600" s="12"/>
      <c r="I600" s="12"/>
      <c r="L600" s="20"/>
      <c r="M600" s="12"/>
      <c r="T600" s="17"/>
    </row>
    <row r="601" spans="1:20" ht="13" x14ac:dyDescent="0.15">
      <c r="A601" s="18"/>
      <c r="D601" s="12"/>
      <c r="E601" s="12"/>
      <c r="F601" s="12"/>
      <c r="G601" s="12"/>
      <c r="H601" s="12"/>
      <c r="I601" s="12"/>
      <c r="L601" s="20"/>
      <c r="M601" s="12"/>
      <c r="T601" s="17"/>
    </row>
    <row r="602" spans="1:20" ht="13" x14ac:dyDescent="0.15">
      <c r="A602" s="18"/>
      <c r="D602" s="12"/>
      <c r="E602" s="12"/>
      <c r="F602" s="12"/>
      <c r="G602" s="12"/>
      <c r="H602" s="12"/>
      <c r="I602" s="12"/>
      <c r="L602" s="20"/>
      <c r="M602" s="12"/>
      <c r="T602" s="17"/>
    </row>
    <row r="603" spans="1:20" ht="13" x14ac:dyDescent="0.15">
      <c r="A603" s="18"/>
      <c r="D603" s="12"/>
      <c r="E603" s="12"/>
      <c r="F603" s="12"/>
      <c r="G603" s="12"/>
      <c r="H603" s="12"/>
      <c r="I603" s="12"/>
      <c r="L603" s="20"/>
      <c r="M603" s="12"/>
      <c r="T603" s="17"/>
    </row>
    <row r="604" spans="1:20" ht="13" x14ac:dyDescent="0.15">
      <c r="A604" s="18"/>
      <c r="D604" s="12"/>
      <c r="E604" s="12"/>
      <c r="F604" s="12"/>
      <c r="G604" s="12"/>
      <c r="H604" s="12"/>
      <c r="I604" s="12"/>
      <c r="L604" s="20"/>
      <c r="M604" s="12"/>
      <c r="T604" s="17"/>
    </row>
    <row r="605" spans="1:20" ht="13" x14ac:dyDescent="0.15">
      <c r="A605" s="18"/>
      <c r="D605" s="12"/>
      <c r="E605" s="12"/>
      <c r="F605" s="12"/>
      <c r="G605" s="12"/>
      <c r="H605" s="12"/>
      <c r="I605" s="12"/>
      <c r="L605" s="20"/>
      <c r="M605" s="12"/>
      <c r="T605" s="17"/>
    </row>
    <row r="606" spans="1:20" ht="13" x14ac:dyDescent="0.15">
      <c r="A606" s="18"/>
      <c r="D606" s="12"/>
      <c r="E606" s="12"/>
      <c r="F606" s="12"/>
      <c r="G606" s="12"/>
      <c r="H606" s="12"/>
      <c r="I606" s="12"/>
      <c r="L606" s="20"/>
      <c r="M606" s="12"/>
      <c r="T606" s="17"/>
    </row>
    <row r="607" spans="1:20" ht="13" x14ac:dyDescent="0.15">
      <c r="A607" s="18"/>
      <c r="D607" s="12"/>
      <c r="E607" s="12"/>
      <c r="F607" s="12"/>
      <c r="G607" s="12"/>
      <c r="H607" s="12"/>
      <c r="I607" s="12"/>
      <c r="L607" s="20"/>
      <c r="M607" s="12"/>
      <c r="T607" s="17"/>
    </row>
    <row r="608" spans="1:20" ht="13" x14ac:dyDescent="0.15">
      <c r="A608" s="18"/>
      <c r="D608" s="12"/>
      <c r="E608" s="12"/>
      <c r="F608" s="12"/>
      <c r="G608" s="12"/>
      <c r="H608" s="12"/>
      <c r="I608" s="12"/>
      <c r="L608" s="20"/>
      <c r="M608" s="12"/>
      <c r="T608" s="17"/>
    </row>
    <row r="609" spans="1:20" ht="13" x14ac:dyDescent="0.15">
      <c r="A609" s="18"/>
      <c r="D609" s="12"/>
      <c r="E609" s="12"/>
      <c r="F609" s="12"/>
      <c r="G609" s="12"/>
      <c r="H609" s="12"/>
      <c r="I609" s="12"/>
      <c r="L609" s="20"/>
      <c r="M609" s="12"/>
      <c r="T609" s="17"/>
    </row>
    <row r="610" spans="1:20" ht="13" x14ac:dyDescent="0.15">
      <c r="A610" s="18"/>
      <c r="D610" s="12"/>
      <c r="E610" s="12"/>
      <c r="F610" s="12"/>
      <c r="G610" s="12"/>
      <c r="H610" s="12"/>
      <c r="I610" s="12"/>
      <c r="L610" s="20"/>
      <c r="M610" s="12"/>
      <c r="T610" s="17"/>
    </row>
    <row r="611" spans="1:20" ht="13" x14ac:dyDescent="0.15">
      <c r="A611" s="18"/>
      <c r="D611" s="12"/>
      <c r="E611" s="12"/>
      <c r="F611" s="12"/>
      <c r="G611" s="12"/>
      <c r="H611" s="12"/>
      <c r="I611" s="12"/>
      <c r="L611" s="20"/>
      <c r="M611" s="12"/>
      <c r="T611" s="17"/>
    </row>
    <row r="612" spans="1:20" ht="13" x14ac:dyDescent="0.15">
      <c r="A612" s="18"/>
      <c r="D612" s="12"/>
      <c r="E612" s="12"/>
      <c r="F612" s="12"/>
      <c r="G612" s="12"/>
      <c r="H612" s="12"/>
      <c r="I612" s="12"/>
      <c r="L612" s="20"/>
      <c r="M612" s="12"/>
      <c r="T612" s="17"/>
    </row>
    <row r="613" spans="1:20" ht="13" x14ac:dyDescent="0.15">
      <c r="A613" s="18"/>
      <c r="D613" s="12"/>
      <c r="E613" s="12"/>
      <c r="F613" s="12"/>
      <c r="G613" s="12"/>
      <c r="H613" s="12"/>
      <c r="I613" s="12"/>
      <c r="L613" s="20"/>
      <c r="M613" s="12"/>
      <c r="T613" s="17"/>
    </row>
    <row r="614" spans="1:20" ht="13" x14ac:dyDescent="0.15">
      <c r="A614" s="18"/>
      <c r="D614" s="12"/>
      <c r="E614" s="12"/>
      <c r="F614" s="12"/>
      <c r="G614" s="12"/>
      <c r="H614" s="12"/>
      <c r="I614" s="12"/>
      <c r="L614" s="20"/>
      <c r="M614" s="12"/>
      <c r="T614" s="17"/>
    </row>
    <row r="615" spans="1:20" ht="13" x14ac:dyDescent="0.15">
      <c r="A615" s="18"/>
      <c r="D615" s="12"/>
      <c r="E615" s="12"/>
      <c r="F615" s="12"/>
      <c r="G615" s="12"/>
      <c r="H615" s="12"/>
      <c r="I615" s="12"/>
      <c r="L615" s="20"/>
      <c r="M615" s="12"/>
      <c r="T615" s="17"/>
    </row>
    <row r="616" spans="1:20" ht="13" x14ac:dyDescent="0.15">
      <c r="A616" s="18"/>
      <c r="D616" s="12"/>
      <c r="E616" s="12"/>
      <c r="F616" s="12"/>
      <c r="G616" s="12"/>
      <c r="H616" s="12"/>
      <c r="I616" s="12"/>
      <c r="L616" s="20"/>
      <c r="M616" s="12"/>
      <c r="T616" s="17"/>
    </row>
    <row r="617" spans="1:20" ht="13" x14ac:dyDescent="0.15">
      <c r="A617" s="18"/>
      <c r="D617" s="12"/>
      <c r="E617" s="12"/>
      <c r="F617" s="12"/>
      <c r="G617" s="12"/>
      <c r="H617" s="12"/>
      <c r="I617" s="12"/>
      <c r="L617" s="20"/>
      <c r="M617" s="12"/>
      <c r="T617" s="17"/>
    </row>
    <row r="618" spans="1:20" ht="13" x14ac:dyDescent="0.15">
      <c r="A618" s="18"/>
      <c r="D618" s="12"/>
      <c r="E618" s="12"/>
      <c r="F618" s="12"/>
      <c r="G618" s="12"/>
      <c r="H618" s="12"/>
      <c r="I618" s="12"/>
      <c r="L618" s="20"/>
      <c r="M618" s="12"/>
      <c r="T618" s="17"/>
    </row>
    <row r="619" spans="1:20" ht="13" x14ac:dyDescent="0.15">
      <c r="A619" s="18"/>
      <c r="D619" s="12"/>
      <c r="E619" s="12"/>
      <c r="F619" s="12"/>
      <c r="G619" s="12"/>
      <c r="H619" s="12"/>
      <c r="I619" s="12"/>
      <c r="L619" s="20"/>
      <c r="M619" s="12"/>
      <c r="T619" s="17"/>
    </row>
    <row r="620" spans="1:20" ht="13" x14ac:dyDescent="0.15">
      <c r="A620" s="18"/>
      <c r="D620" s="12"/>
      <c r="E620" s="12"/>
      <c r="F620" s="12"/>
      <c r="G620" s="12"/>
      <c r="H620" s="12"/>
      <c r="I620" s="12"/>
      <c r="L620" s="20"/>
      <c r="M620" s="12"/>
      <c r="T620" s="17"/>
    </row>
    <row r="621" spans="1:20" ht="13" x14ac:dyDescent="0.15">
      <c r="A621" s="18"/>
      <c r="D621" s="12"/>
      <c r="E621" s="12"/>
      <c r="F621" s="12"/>
      <c r="G621" s="12"/>
      <c r="H621" s="12"/>
      <c r="I621" s="12"/>
      <c r="L621" s="20"/>
      <c r="M621" s="12"/>
      <c r="T621" s="17"/>
    </row>
    <row r="622" spans="1:20" ht="13" x14ac:dyDescent="0.15">
      <c r="A622" s="18"/>
      <c r="D622" s="12"/>
      <c r="E622" s="12"/>
      <c r="F622" s="12"/>
      <c r="G622" s="12"/>
      <c r="H622" s="12"/>
      <c r="I622" s="12"/>
      <c r="L622" s="20"/>
      <c r="M622" s="12"/>
      <c r="T622" s="17"/>
    </row>
    <row r="623" spans="1:20" ht="13" x14ac:dyDescent="0.15">
      <c r="A623" s="18"/>
      <c r="D623" s="12"/>
      <c r="E623" s="12"/>
      <c r="F623" s="12"/>
      <c r="G623" s="12"/>
      <c r="H623" s="12"/>
      <c r="I623" s="12"/>
      <c r="L623" s="20"/>
      <c r="M623" s="12"/>
      <c r="T623" s="17"/>
    </row>
    <row r="624" spans="1:20" ht="13" x14ac:dyDescent="0.15">
      <c r="A624" s="18"/>
      <c r="D624" s="12"/>
      <c r="E624" s="12"/>
      <c r="F624" s="12"/>
      <c r="G624" s="12"/>
      <c r="H624" s="12"/>
      <c r="I624" s="12"/>
      <c r="L624" s="20"/>
      <c r="M624" s="12"/>
      <c r="T624" s="17"/>
    </row>
    <row r="625" spans="1:20" ht="13" x14ac:dyDescent="0.15">
      <c r="A625" s="18"/>
      <c r="D625" s="12"/>
      <c r="E625" s="12"/>
      <c r="F625" s="12"/>
      <c r="G625" s="12"/>
      <c r="H625" s="12"/>
      <c r="I625" s="12"/>
      <c r="L625" s="20"/>
      <c r="M625" s="12"/>
      <c r="T625" s="17"/>
    </row>
    <row r="626" spans="1:20" ht="13" x14ac:dyDescent="0.15">
      <c r="A626" s="18"/>
      <c r="D626" s="12"/>
      <c r="E626" s="12"/>
      <c r="F626" s="12"/>
      <c r="G626" s="12"/>
      <c r="H626" s="12"/>
      <c r="I626" s="12"/>
      <c r="L626" s="20"/>
      <c r="M626" s="12"/>
      <c r="T626" s="17"/>
    </row>
    <row r="627" spans="1:20" ht="13" x14ac:dyDescent="0.15">
      <c r="A627" s="18"/>
      <c r="D627" s="12"/>
      <c r="E627" s="12"/>
      <c r="F627" s="12"/>
      <c r="G627" s="12"/>
      <c r="H627" s="12"/>
      <c r="I627" s="12"/>
      <c r="L627" s="20"/>
      <c r="M627" s="12"/>
      <c r="T627" s="17"/>
    </row>
    <row r="628" spans="1:20" ht="13" x14ac:dyDescent="0.15">
      <c r="A628" s="18"/>
      <c r="D628" s="12"/>
      <c r="E628" s="12"/>
      <c r="F628" s="12"/>
      <c r="G628" s="12"/>
      <c r="H628" s="12"/>
      <c r="I628" s="12"/>
      <c r="L628" s="20"/>
      <c r="M628" s="12"/>
      <c r="T628" s="17"/>
    </row>
    <row r="629" spans="1:20" ht="13" x14ac:dyDescent="0.15">
      <c r="A629" s="18"/>
      <c r="D629" s="12"/>
      <c r="E629" s="12"/>
      <c r="F629" s="12"/>
      <c r="G629" s="12"/>
      <c r="H629" s="12"/>
      <c r="I629" s="12"/>
      <c r="L629" s="20"/>
      <c r="M629" s="12"/>
      <c r="T629" s="17"/>
    </row>
    <row r="630" spans="1:20" ht="13" x14ac:dyDescent="0.15">
      <c r="A630" s="18"/>
      <c r="D630" s="12"/>
      <c r="E630" s="12"/>
      <c r="F630" s="12"/>
      <c r="G630" s="12"/>
      <c r="H630" s="12"/>
      <c r="I630" s="12"/>
      <c r="L630" s="20"/>
      <c r="M630" s="12"/>
      <c r="T630" s="17"/>
    </row>
    <row r="631" spans="1:20" ht="13" x14ac:dyDescent="0.15">
      <c r="A631" s="18"/>
      <c r="D631" s="12"/>
      <c r="E631" s="12"/>
      <c r="F631" s="12"/>
      <c r="G631" s="12"/>
      <c r="H631" s="12"/>
      <c r="I631" s="12"/>
      <c r="L631" s="20"/>
      <c r="M631" s="12"/>
      <c r="T631" s="17"/>
    </row>
    <row r="632" spans="1:20" ht="13" x14ac:dyDescent="0.15">
      <c r="A632" s="18"/>
      <c r="D632" s="12"/>
      <c r="E632" s="12"/>
      <c r="F632" s="12"/>
      <c r="G632" s="12"/>
      <c r="H632" s="12"/>
      <c r="I632" s="12"/>
      <c r="L632" s="20"/>
      <c r="M632" s="12"/>
      <c r="T632" s="17"/>
    </row>
    <row r="633" spans="1:20" ht="13" x14ac:dyDescent="0.15">
      <c r="A633" s="18"/>
      <c r="D633" s="12"/>
      <c r="E633" s="12"/>
      <c r="F633" s="12"/>
      <c r="G633" s="12"/>
      <c r="H633" s="12"/>
      <c r="I633" s="12"/>
      <c r="L633" s="20"/>
      <c r="M633" s="12"/>
      <c r="T633" s="17"/>
    </row>
    <row r="634" spans="1:20" ht="13" x14ac:dyDescent="0.15">
      <c r="A634" s="18"/>
      <c r="D634" s="12"/>
      <c r="E634" s="12"/>
      <c r="F634" s="12"/>
      <c r="G634" s="12"/>
      <c r="H634" s="12"/>
      <c r="I634" s="12"/>
      <c r="L634" s="20"/>
      <c r="M634" s="12"/>
      <c r="T634" s="17"/>
    </row>
    <row r="635" spans="1:20" ht="13" x14ac:dyDescent="0.15">
      <c r="A635" s="18"/>
      <c r="D635" s="12"/>
      <c r="E635" s="12"/>
      <c r="F635" s="12"/>
      <c r="G635" s="12"/>
      <c r="H635" s="12"/>
      <c r="I635" s="12"/>
      <c r="L635" s="20"/>
      <c r="M635" s="12"/>
      <c r="T635" s="17"/>
    </row>
    <row r="636" spans="1:20" ht="13" x14ac:dyDescent="0.15">
      <c r="A636" s="18"/>
      <c r="D636" s="12"/>
      <c r="E636" s="12"/>
      <c r="F636" s="12"/>
      <c r="G636" s="12"/>
      <c r="H636" s="12"/>
      <c r="I636" s="12"/>
      <c r="L636" s="20"/>
      <c r="M636" s="12"/>
      <c r="T636" s="17"/>
    </row>
    <row r="637" spans="1:20" ht="13" x14ac:dyDescent="0.15">
      <c r="A637" s="18"/>
      <c r="D637" s="12"/>
      <c r="E637" s="12"/>
      <c r="F637" s="12"/>
      <c r="G637" s="12"/>
      <c r="H637" s="12"/>
      <c r="I637" s="12"/>
      <c r="L637" s="20"/>
      <c r="M637" s="12"/>
      <c r="T637" s="17"/>
    </row>
    <row r="638" spans="1:20" ht="13" x14ac:dyDescent="0.15">
      <c r="A638" s="18"/>
      <c r="D638" s="12"/>
      <c r="E638" s="12"/>
      <c r="F638" s="12"/>
      <c r="G638" s="12"/>
      <c r="H638" s="12"/>
      <c r="I638" s="12"/>
      <c r="L638" s="20"/>
      <c r="M638" s="12"/>
      <c r="T638" s="17"/>
    </row>
    <row r="639" spans="1:20" ht="13" x14ac:dyDescent="0.15">
      <c r="A639" s="18"/>
      <c r="D639" s="12"/>
      <c r="E639" s="12"/>
      <c r="F639" s="12"/>
      <c r="G639" s="12"/>
      <c r="H639" s="12"/>
      <c r="I639" s="12"/>
      <c r="L639" s="20"/>
      <c r="M639" s="12"/>
      <c r="T639" s="17"/>
    </row>
    <row r="640" spans="1:20" ht="13" x14ac:dyDescent="0.15">
      <c r="A640" s="18"/>
      <c r="D640" s="12"/>
      <c r="E640" s="12"/>
      <c r="F640" s="12"/>
      <c r="G640" s="12"/>
      <c r="H640" s="12"/>
      <c r="I640" s="12"/>
      <c r="L640" s="20"/>
      <c r="M640" s="12"/>
      <c r="T640" s="17"/>
    </row>
    <row r="641" spans="1:20" ht="13" x14ac:dyDescent="0.15">
      <c r="A641" s="18"/>
      <c r="D641" s="12"/>
      <c r="E641" s="12"/>
      <c r="F641" s="12"/>
      <c r="G641" s="12"/>
      <c r="H641" s="12"/>
      <c r="I641" s="12"/>
      <c r="L641" s="20"/>
      <c r="M641" s="12"/>
      <c r="T641" s="17"/>
    </row>
    <row r="642" spans="1:20" ht="13" x14ac:dyDescent="0.15">
      <c r="A642" s="18"/>
      <c r="D642" s="12"/>
      <c r="E642" s="12"/>
      <c r="F642" s="12"/>
      <c r="G642" s="12"/>
      <c r="H642" s="12"/>
      <c r="I642" s="12"/>
      <c r="L642" s="20"/>
      <c r="M642" s="12"/>
      <c r="T642" s="17"/>
    </row>
    <row r="643" spans="1:20" ht="13" x14ac:dyDescent="0.15">
      <c r="A643" s="18"/>
      <c r="D643" s="12"/>
      <c r="E643" s="12"/>
      <c r="F643" s="12"/>
      <c r="G643" s="12"/>
      <c r="H643" s="12"/>
      <c r="I643" s="12"/>
      <c r="L643" s="20"/>
      <c r="M643" s="12"/>
      <c r="T643" s="17"/>
    </row>
    <row r="644" spans="1:20" ht="13" x14ac:dyDescent="0.15">
      <c r="A644" s="18"/>
      <c r="D644" s="12"/>
      <c r="E644" s="12"/>
      <c r="F644" s="12"/>
      <c r="G644" s="12"/>
      <c r="H644" s="12"/>
      <c r="I644" s="12"/>
      <c r="L644" s="20"/>
      <c r="M644" s="12"/>
      <c r="T644" s="17"/>
    </row>
    <row r="645" spans="1:20" ht="13" x14ac:dyDescent="0.15">
      <c r="A645" s="18"/>
      <c r="D645" s="12"/>
      <c r="E645" s="12"/>
      <c r="F645" s="12"/>
      <c r="G645" s="12"/>
      <c r="H645" s="12"/>
      <c r="I645" s="12"/>
      <c r="L645" s="20"/>
      <c r="M645" s="12"/>
      <c r="T645" s="17"/>
    </row>
    <row r="646" spans="1:20" ht="13" x14ac:dyDescent="0.15">
      <c r="A646" s="18"/>
      <c r="D646" s="12"/>
      <c r="E646" s="12"/>
      <c r="F646" s="12"/>
      <c r="G646" s="12"/>
      <c r="H646" s="12"/>
      <c r="I646" s="12"/>
      <c r="L646" s="20"/>
      <c r="M646" s="12"/>
      <c r="T646" s="17"/>
    </row>
    <row r="647" spans="1:20" ht="13" x14ac:dyDescent="0.15">
      <c r="A647" s="18"/>
      <c r="D647" s="12"/>
      <c r="E647" s="12"/>
      <c r="F647" s="12"/>
      <c r="G647" s="12"/>
      <c r="H647" s="12"/>
      <c r="I647" s="12"/>
      <c r="L647" s="20"/>
      <c r="M647" s="12"/>
      <c r="T647" s="17"/>
    </row>
    <row r="648" spans="1:20" ht="13" x14ac:dyDescent="0.15">
      <c r="A648" s="18"/>
      <c r="D648" s="12"/>
      <c r="E648" s="12"/>
      <c r="F648" s="12"/>
      <c r="G648" s="12"/>
      <c r="H648" s="12"/>
      <c r="I648" s="12"/>
      <c r="L648" s="20"/>
      <c r="M648" s="12"/>
      <c r="T648" s="17"/>
    </row>
    <row r="649" spans="1:20" ht="13" x14ac:dyDescent="0.15">
      <c r="A649" s="18"/>
      <c r="D649" s="12"/>
      <c r="E649" s="12"/>
      <c r="F649" s="12"/>
      <c r="G649" s="12"/>
      <c r="H649" s="12"/>
      <c r="I649" s="12"/>
      <c r="L649" s="20"/>
      <c r="M649" s="12"/>
      <c r="T649" s="17"/>
    </row>
    <row r="650" spans="1:20" ht="13" x14ac:dyDescent="0.15">
      <c r="A650" s="18"/>
      <c r="D650" s="12"/>
      <c r="E650" s="12"/>
      <c r="F650" s="12"/>
      <c r="G650" s="12"/>
      <c r="H650" s="12"/>
      <c r="I650" s="12"/>
      <c r="L650" s="20"/>
      <c r="M650" s="12"/>
      <c r="T650" s="17"/>
    </row>
    <row r="651" spans="1:20" ht="13" x14ac:dyDescent="0.15">
      <c r="A651" s="18"/>
      <c r="D651" s="12"/>
      <c r="E651" s="12"/>
      <c r="F651" s="12"/>
      <c r="G651" s="12"/>
      <c r="H651" s="12"/>
      <c r="I651" s="12"/>
      <c r="L651" s="20"/>
      <c r="M651" s="12"/>
      <c r="T651" s="17"/>
    </row>
    <row r="652" spans="1:20" ht="13" x14ac:dyDescent="0.15">
      <c r="A652" s="18"/>
      <c r="D652" s="12"/>
      <c r="E652" s="12"/>
      <c r="F652" s="12"/>
      <c r="G652" s="12"/>
      <c r="H652" s="12"/>
      <c r="I652" s="12"/>
      <c r="L652" s="20"/>
      <c r="M652" s="12"/>
      <c r="T652" s="17"/>
    </row>
    <row r="653" spans="1:20" ht="13" x14ac:dyDescent="0.15">
      <c r="A653" s="18"/>
      <c r="D653" s="12"/>
      <c r="E653" s="12"/>
      <c r="F653" s="12"/>
      <c r="G653" s="12"/>
      <c r="H653" s="12"/>
      <c r="I653" s="12"/>
      <c r="L653" s="20"/>
      <c r="M653" s="12"/>
      <c r="T653" s="17"/>
    </row>
    <row r="654" spans="1:20" ht="13" x14ac:dyDescent="0.15">
      <c r="A654" s="18"/>
      <c r="D654" s="12"/>
      <c r="E654" s="12"/>
      <c r="F654" s="12"/>
      <c r="G654" s="12"/>
      <c r="H654" s="12"/>
      <c r="I654" s="12"/>
      <c r="L654" s="20"/>
      <c r="M654" s="12"/>
      <c r="T654" s="17"/>
    </row>
    <row r="655" spans="1:20" ht="13" x14ac:dyDescent="0.15">
      <c r="A655" s="18"/>
      <c r="D655" s="12"/>
      <c r="E655" s="12"/>
      <c r="F655" s="12"/>
      <c r="G655" s="12"/>
      <c r="H655" s="12"/>
      <c r="I655" s="12"/>
      <c r="L655" s="20"/>
      <c r="M655" s="12"/>
      <c r="T655" s="17"/>
    </row>
    <row r="656" spans="1:20" ht="13" x14ac:dyDescent="0.15">
      <c r="A656" s="18"/>
      <c r="D656" s="12"/>
      <c r="E656" s="12"/>
      <c r="F656" s="12"/>
      <c r="G656" s="12"/>
      <c r="H656" s="12"/>
      <c r="I656" s="12"/>
      <c r="L656" s="20"/>
      <c r="M656" s="12"/>
      <c r="T656" s="17"/>
    </row>
    <row r="657" spans="1:20" ht="13" x14ac:dyDescent="0.15">
      <c r="A657" s="18"/>
      <c r="D657" s="12"/>
      <c r="E657" s="12"/>
      <c r="F657" s="12"/>
      <c r="G657" s="12"/>
      <c r="H657" s="12"/>
      <c r="I657" s="12"/>
      <c r="L657" s="20"/>
      <c r="M657" s="12"/>
      <c r="T657" s="17"/>
    </row>
    <row r="658" spans="1:20" ht="13" x14ac:dyDescent="0.15">
      <c r="A658" s="18"/>
      <c r="D658" s="12"/>
      <c r="E658" s="12"/>
      <c r="F658" s="12"/>
      <c r="G658" s="12"/>
      <c r="H658" s="12"/>
      <c r="I658" s="12"/>
      <c r="L658" s="20"/>
      <c r="M658" s="12"/>
      <c r="T658" s="17"/>
    </row>
    <row r="659" spans="1:20" ht="13" x14ac:dyDescent="0.15">
      <c r="A659" s="18"/>
      <c r="D659" s="12"/>
      <c r="E659" s="12"/>
      <c r="F659" s="12"/>
      <c r="G659" s="12"/>
      <c r="H659" s="12"/>
      <c r="I659" s="12"/>
      <c r="L659" s="20"/>
      <c r="M659" s="12"/>
      <c r="T659" s="17"/>
    </row>
    <row r="660" spans="1:20" ht="13" x14ac:dyDescent="0.15">
      <c r="A660" s="18"/>
      <c r="D660" s="12"/>
      <c r="E660" s="12"/>
      <c r="F660" s="12"/>
      <c r="G660" s="12"/>
      <c r="H660" s="12"/>
      <c r="I660" s="12"/>
      <c r="L660" s="20"/>
      <c r="M660" s="12"/>
      <c r="T660" s="17"/>
    </row>
    <row r="661" spans="1:20" ht="13" x14ac:dyDescent="0.15">
      <c r="A661" s="18"/>
      <c r="D661" s="12"/>
      <c r="E661" s="12"/>
      <c r="F661" s="12"/>
      <c r="G661" s="12"/>
      <c r="H661" s="12"/>
      <c r="I661" s="12"/>
      <c r="L661" s="20"/>
      <c r="M661" s="12"/>
      <c r="T661" s="17"/>
    </row>
    <row r="662" spans="1:20" ht="13" x14ac:dyDescent="0.15">
      <c r="A662" s="18"/>
      <c r="D662" s="12"/>
      <c r="E662" s="12"/>
      <c r="F662" s="12"/>
      <c r="G662" s="12"/>
      <c r="H662" s="12"/>
      <c r="I662" s="12"/>
      <c r="L662" s="20"/>
      <c r="M662" s="12"/>
      <c r="T662" s="17"/>
    </row>
    <row r="663" spans="1:20" ht="13" x14ac:dyDescent="0.15">
      <c r="A663" s="18"/>
      <c r="D663" s="12"/>
      <c r="E663" s="12"/>
      <c r="F663" s="12"/>
      <c r="G663" s="12"/>
      <c r="H663" s="12"/>
      <c r="I663" s="12"/>
      <c r="L663" s="20"/>
      <c r="M663" s="12"/>
      <c r="T663" s="17"/>
    </row>
    <row r="664" spans="1:20" ht="13" x14ac:dyDescent="0.15">
      <c r="A664" s="18"/>
      <c r="D664" s="12"/>
      <c r="E664" s="12"/>
      <c r="F664" s="12"/>
      <c r="G664" s="12"/>
      <c r="H664" s="12"/>
      <c r="I664" s="12"/>
      <c r="L664" s="20"/>
      <c r="M664" s="12"/>
      <c r="T664" s="17"/>
    </row>
    <row r="665" spans="1:20" ht="13" x14ac:dyDescent="0.15">
      <c r="A665" s="18"/>
      <c r="D665" s="12"/>
      <c r="E665" s="12"/>
      <c r="F665" s="12"/>
      <c r="G665" s="12"/>
      <c r="H665" s="12"/>
      <c r="I665" s="12"/>
      <c r="L665" s="20"/>
      <c r="M665" s="12"/>
      <c r="T665" s="17"/>
    </row>
    <row r="666" spans="1:20" ht="13" x14ac:dyDescent="0.15">
      <c r="A666" s="18"/>
      <c r="D666" s="12"/>
      <c r="E666" s="12"/>
      <c r="F666" s="12"/>
      <c r="G666" s="12"/>
      <c r="H666" s="12"/>
      <c r="I666" s="12"/>
      <c r="L666" s="20"/>
      <c r="M666" s="12"/>
      <c r="T666" s="17"/>
    </row>
    <row r="667" spans="1:20" ht="13" x14ac:dyDescent="0.15">
      <c r="A667" s="18"/>
      <c r="D667" s="12"/>
      <c r="E667" s="12"/>
      <c r="F667" s="12"/>
      <c r="G667" s="12"/>
      <c r="H667" s="12"/>
      <c r="I667" s="12"/>
      <c r="L667" s="20"/>
      <c r="M667" s="12"/>
      <c r="T667" s="17"/>
    </row>
    <row r="668" spans="1:20" ht="13" x14ac:dyDescent="0.15">
      <c r="A668" s="18"/>
      <c r="D668" s="12"/>
      <c r="E668" s="12"/>
      <c r="F668" s="12"/>
      <c r="G668" s="12"/>
      <c r="H668" s="12"/>
      <c r="I668" s="12"/>
      <c r="L668" s="20"/>
      <c r="M668" s="12"/>
      <c r="T668" s="17"/>
    </row>
    <row r="669" spans="1:20" ht="13" x14ac:dyDescent="0.15">
      <c r="A669" s="18"/>
      <c r="D669" s="12"/>
      <c r="E669" s="12"/>
      <c r="F669" s="12"/>
      <c r="G669" s="12"/>
      <c r="H669" s="12"/>
      <c r="I669" s="12"/>
      <c r="L669" s="20"/>
      <c r="M669" s="12"/>
      <c r="T669" s="17"/>
    </row>
    <row r="670" spans="1:20" ht="13" x14ac:dyDescent="0.15">
      <c r="A670" s="18"/>
      <c r="D670" s="12"/>
      <c r="E670" s="12"/>
      <c r="F670" s="12"/>
      <c r="G670" s="12"/>
      <c r="H670" s="12"/>
      <c r="I670" s="12"/>
      <c r="L670" s="20"/>
      <c r="M670" s="12"/>
      <c r="T670" s="17"/>
    </row>
    <row r="671" spans="1:20" ht="13" x14ac:dyDescent="0.15">
      <c r="A671" s="18"/>
      <c r="D671" s="12"/>
      <c r="E671" s="12"/>
      <c r="F671" s="12"/>
      <c r="G671" s="12"/>
      <c r="H671" s="12"/>
      <c r="I671" s="12"/>
      <c r="L671" s="20"/>
      <c r="M671" s="12"/>
      <c r="T671" s="17"/>
    </row>
    <row r="672" spans="1:20" ht="13" x14ac:dyDescent="0.15">
      <c r="A672" s="18"/>
      <c r="D672" s="12"/>
      <c r="E672" s="12"/>
      <c r="F672" s="12"/>
      <c r="G672" s="12"/>
      <c r="H672" s="12"/>
      <c r="I672" s="12"/>
      <c r="L672" s="20"/>
      <c r="M672" s="12"/>
      <c r="T672" s="17"/>
    </row>
    <row r="673" spans="1:20" ht="13" x14ac:dyDescent="0.15">
      <c r="A673" s="18"/>
      <c r="D673" s="12"/>
      <c r="E673" s="12"/>
      <c r="F673" s="12"/>
      <c r="G673" s="12"/>
      <c r="H673" s="12"/>
      <c r="I673" s="12"/>
      <c r="L673" s="20"/>
      <c r="M673" s="12"/>
      <c r="T673" s="17"/>
    </row>
    <row r="674" spans="1:20" ht="13" x14ac:dyDescent="0.15">
      <c r="A674" s="18"/>
      <c r="D674" s="12"/>
      <c r="E674" s="12"/>
      <c r="F674" s="12"/>
      <c r="G674" s="12"/>
      <c r="H674" s="12"/>
      <c r="I674" s="12"/>
      <c r="L674" s="20"/>
      <c r="M674" s="12"/>
      <c r="T674" s="17"/>
    </row>
    <row r="675" spans="1:20" ht="13" x14ac:dyDescent="0.15">
      <c r="A675" s="18"/>
      <c r="D675" s="12"/>
      <c r="E675" s="12"/>
      <c r="F675" s="12"/>
      <c r="G675" s="12"/>
      <c r="H675" s="12"/>
      <c r="I675" s="12"/>
      <c r="L675" s="20"/>
      <c r="M675" s="12"/>
      <c r="T675" s="17"/>
    </row>
    <row r="676" spans="1:20" ht="13" x14ac:dyDescent="0.15">
      <c r="A676" s="18"/>
      <c r="D676" s="12"/>
      <c r="E676" s="12"/>
      <c r="F676" s="12"/>
      <c r="G676" s="12"/>
      <c r="H676" s="12"/>
      <c r="I676" s="12"/>
      <c r="L676" s="20"/>
      <c r="M676" s="12"/>
      <c r="T676" s="17"/>
    </row>
    <row r="677" spans="1:20" ht="13" x14ac:dyDescent="0.15">
      <c r="A677" s="18"/>
      <c r="D677" s="12"/>
      <c r="E677" s="12"/>
      <c r="F677" s="12"/>
      <c r="G677" s="12"/>
      <c r="H677" s="12"/>
      <c r="I677" s="12"/>
      <c r="L677" s="20"/>
      <c r="M677" s="12"/>
      <c r="T677" s="17"/>
    </row>
    <row r="678" spans="1:20" ht="13" x14ac:dyDescent="0.15">
      <c r="A678" s="18"/>
      <c r="D678" s="12"/>
      <c r="E678" s="12"/>
      <c r="F678" s="12"/>
      <c r="G678" s="12"/>
      <c r="H678" s="12"/>
      <c r="I678" s="12"/>
      <c r="L678" s="20"/>
      <c r="M678" s="12"/>
      <c r="T678" s="17"/>
    </row>
    <row r="679" spans="1:20" ht="13" x14ac:dyDescent="0.15">
      <c r="A679" s="18"/>
      <c r="D679" s="12"/>
      <c r="E679" s="12"/>
      <c r="F679" s="12"/>
      <c r="G679" s="12"/>
      <c r="H679" s="12"/>
      <c r="I679" s="12"/>
      <c r="L679" s="20"/>
      <c r="M679" s="12"/>
      <c r="T679" s="17"/>
    </row>
    <row r="680" spans="1:20" ht="13" x14ac:dyDescent="0.15">
      <c r="A680" s="18"/>
      <c r="D680" s="12"/>
      <c r="E680" s="12"/>
      <c r="F680" s="12"/>
      <c r="G680" s="12"/>
      <c r="H680" s="12"/>
      <c r="I680" s="12"/>
      <c r="L680" s="20"/>
      <c r="M680" s="12"/>
      <c r="T680" s="17"/>
    </row>
  </sheetData>
  <autoFilter ref="A2:M76" xr:uid="{00000000-0009-0000-0000-000000000000}">
    <sortState xmlns:xlrd2="http://schemas.microsoft.com/office/spreadsheetml/2017/richdata2" ref="A2:M76">
      <sortCondition ref="A2:A76"/>
      <sortCondition descending="1" ref="K2:K76"/>
    </sortState>
  </autoFilter>
  <mergeCells count="4">
    <mergeCell ref="C1:M1"/>
    <mergeCell ref="C28:D28"/>
    <mergeCell ref="C38:D38"/>
    <mergeCell ref="C55:D55"/>
  </mergeCells>
  <conditionalFormatting sqref="A3:M75">
    <cfRule type="expression" dxfId="17" priority="1">
      <formula>$K3 = FALSE</formula>
    </cfRule>
  </conditionalFormatting>
  <conditionalFormatting sqref="A3:M75">
    <cfRule type="expression" dxfId="16" priority="2">
      <formula>$K3 = TRUE</formula>
    </cfRule>
  </conditionalFormatting>
  <hyperlinks>
    <hyperlink ref="F3"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F8" r:id="rId7" xr:uid="{00000000-0004-0000-0000-000006000000}"/>
    <hyperlink ref="G8" r:id="rId8" xr:uid="{00000000-0004-0000-0000-000007000000}"/>
    <hyperlink ref="F9" r:id="rId9" xr:uid="{00000000-0004-0000-0000-000008000000}"/>
    <hyperlink ref="G9" r:id="rId10" xr:uid="{00000000-0004-0000-0000-000009000000}"/>
    <hyperlink ref="G10" r:id="rId11" xr:uid="{00000000-0004-0000-0000-00000A000000}"/>
    <hyperlink ref="F11" r:id="rId12" xr:uid="{00000000-0004-0000-0000-00000B000000}"/>
    <hyperlink ref="G11" r:id="rId13" xr:uid="{00000000-0004-0000-0000-00000C000000}"/>
    <hyperlink ref="G12" r:id="rId14" xr:uid="{00000000-0004-0000-0000-00000D000000}"/>
    <hyperlink ref="F13" r:id="rId15" xr:uid="{00000000-0004-0000-0000-00000E000000}"/>
    <hyperlink ref="G13" r:id="rId16" xr:uid="{00000000-0004-0000-0000-00000F000000}"/>
    <hyperlink ref="F14" r:id="rId17" xr:uid="{00000000-0004-0000-0000-000010000000}"/>
    <hyperlink ref="G14" r:id="rId18" xr:uid="{00000000-0004-0000-0000-000011000000}"/>
    <hyperlink ref="F15" r:id="rId19" xr:uid="{00000000-0004-0000-0000-000012000000}"/>
    <hyperlink ref="G15" r:id="rId20" xr:uid="{00000000-0004-0000-0000-000013000000}"/>
    <hyperlink ref="G16" r:id="rId21" xr:uid="{00000000-0004-0000-0000-000014000000}"/>
    <hyperlink ref="G17" r:id="rId22" xr:uid="{00000000-0004-0000-0000-000015000000}"/>
    <hyperlink ref="F18" r:id="rId23" xr:uid="{00000000-0004-0000-0000-000016000000}"/>
    <hyperlink ref="G18" r:id="rId24" xr:uid="{00000000-0004-0000-0000-000017000000}"/>
    <hyperlink ref="F19" r:id="rId25" xr:uid="{00000000-0004-0000-0000-000018000000}"/>
    <hyperlink ref="G19" r:id="rId26" xr:uid="{00000000-0004-0000-0000-000019000000}"/>
    <hyperlink ref="F20" r:id="rId27" xr:uid="{00000000-0004-0000-0000-00001A000000}"/>
    <hyperlink ref="G20" r:id="rId28" xr:uid="{00000000-0004-0000-0000-00001B000000}"/>
    <hyperlink ref="F21" r:id="rId29" xr:uid="{00000000-0004-0000-0000-00001C000000}"/>
    <hyperlink ref="G21" r:id="rId30" xr:uid="{00000000-0004-0000-0000-00001D000000}"/>
    <hyperlink ref="F22" r:id="rId31" xr:uid="{00000000-0004-0000-0000-00001E000000}"/>
    <hyperlink ref="G22" r:id="rId32" xr:uid="{00000000-0004-0000-0000-00001F000000}"/>
    <hyperlink ref="G23" r:id="rId33" xr:uid="{00000000-0004-0000-0000-000020000000}"/>
    <hyperlink ref="F24" r:id="rId34" xr:uid="{00000000-0004-0000-0000-000021000000}"/>
    <hyperlink ref="G24" r:id="rId35" xr:uid="{00000000-0004-0000-0000-000022000000}"/>
    <hyperlink ref="F25" r:id="rId36" xr:uid="{00000000-0004-0000-0000-000023000000}"/>
    <hyperlink ref="G25" r:id="rId37" xr:uid="{00000000-0004-0000-0000-000024000000}"/>
    <hyperlink ref="F26" r:id="rId38" xr:uid="{00000000-0004-0000-0000-000025000000}"/>
    <hyperlink ref="G26" r:id="rId39" xr:uid="{00000000-0004-0000-0000-000026000000}"/>
    <hyperlink ref="F27" r:id="rId40" xr:uid="{00000000-0004-0000-0000-000027000000}"/>
    <hyperlink ref="G27" r:id="rId41" xr:uid="{00000000-0004-0000-0000-000028000000}"/>
    <hyperlink ref="G28" r:id="rId42" xr:uid="{00000000-0004-0000-0000-000029000000}"/>
    <hyperlink ref="F29" r:id="rId43" xr:uid="{00000000-0004-0000-0000-00002A000000}"/>
    <hyperlink ref="G29" r:id="rId44" xr:uid="{00000000-0004-0000-0000-00002B000000}"/>
    <hyperlink ref="G30" r:id="rId45" xr:uid="{00000000-0004-0000-0000-00002C000000}"/>
    <hyperlink ref="F31" r:id="rId46" xr:uid="{00000000-0004-0000-0000-00002D000000}"/>
    <hyperlink ref="G31" r:id="rId47" xr:uid="{00000000-0004-0000-0000-00002E000000}"/>
    <hyperlink ref="F32" r:id="rId48" xr:uid="{00000000-0004-0000-0000-00002F000000}"/>
    <hyperlink ref="G32" r:id="rId49" xr:uid="{00000000-0004-0000-0000-000030000000}"/>
    <hyperlink ref="F33" r:id="rId50" xr:uid="{00000000-0004-0000-0000-000031000000}"/>
    <hyperlink ref="G33" r:id="rId51" xr:uid="{00000000-0004-0000-0000-000032000000}"/>
    <hyperlink ref="E34" r:id="rId52" xr:uid="{00000000-0004-0000-0000-000033000000}"/>
    <hyperlink ref="G34" r:id="rId53" xr:uid="{00000000-0004-0000-0000-000034000000}"/>
    <hyperlink ref="F35" r:id="rId54" xr:uid="{00000000-0004-0000-0000-000035000000}"/>
    <hyperlink ref="G35" r:id="rId55" xr:uid="{00000000-0004-0000-0000-000036000000}"/>
    <hyperlink ref="G37" r:id="rId56" xr:uid="{00000000-0004-0000-0000-000037000000}"/>
    <hyperlink ref="E38" r:id="rId57" xr:uid="{00000000-0004-0000-0000-000038000000}"/>
    <hyperlink ref="G38" r:id="rId58" xr:uid="{00000000-0004-0000-0000-000039000000}"/>
    <hyperlink ref="F39" r:id="rId59" xr:uid="{00000000-0004-0000-0000-00003A000000}"/>
    <hyperlink ref="G39" r:id="rId60" xr:uid="{00000000-0004-0000-0000-00003B000000}"/>
    <hyperlink ref="F40" r:id="rId61" xr:uid="{00000000-0004-0000-0000-00003C000000}"/>
    <hyperlink ref="G40" r:id="rId62" xr:uid="{00000000-0004-0000-0000-00003D000000}"/>
    <hyperlink ref="F63" r:id="rId63" xr:uid="{00000000-0004-0000-0000-00003E000000}"/>
    <hyperlink ref="G63" r:id="rId64" xr:uid="{00000000-0004-0000-0000-00003F000000}"/>
    <hyperlink ref="F65" r:id="rId65" xr:uid="{00000000-0004-0000-0000-000040000000}"/>
    <hyperlink ref="G65" r:id="rId66" xr:uid="{00000000-0004-0000-0000-000041000000}"/>
    <hyperlink ref="F66" r:id="rId67" xr:uid="{00000000-0004-0000-0000-000042000000}"/>
    <hyperlink ref="G66" r:id="rId68" xr:uid="{00000000-0004-0000-0000-00004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67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7.1640625" customWidth="1"/>
    <col min="2" max="2" width="27.83203125" customWidth="1"/>
    <col min="3" max="3" width="120.33203125" customWidth="1"/>
    <col min="4" max="4" width="14.1640625" customWidth="1"/>
    <col min="5" max="5" width="44.1640625" customWidth="1"/>
    <col min="6" max="6" width="29.1640625" customWidth="1"/>
    <col min="7" max="7" width="23" customWidth="1"/>
    <col min="8" max="8" width="16.83203125" customWidth="1"/>
    <col min="9" max="9" width="13.83203125" customWidth="1"/>
    <col min="10" max="10" width="14.5" hidden="1"/>
    <col min="11" max="11" width="12.33203125" customWidth="1"/>
    <col min="12" max="12" width="22" customWidth="1"/>
    <col min="13" max="13" width="12.1640625" customWidth="1"/>
    <col min="14" max="19" width="14.5" hidden="1"/>
    <col min="20" max="20" width="7" hidden="1" customWidth="1"/>
    <col min="21" max="32" width="14.5" hidden="1"/>
  </cols>
  <sheetData>
    <row r="1" spans="1:32" ht="13" x14ac:dyDescent="0.15">
      <c r="A1" s="4"/>
      <c r="B1" s="1"/>
      <c r="C1" s="101" t="s">
        <v>0</v>
      </c>
      <c r="D1" s="102"/>
      <c r="E1" s="102"/>
      <c r="F1" s="102"/>
      <c r="G1" s="102"/>
      <c r="H1" s="102"/>
      <c r="I1" s="102"/>
      <c r="J1" s="102"/>
      <c r="K1" s="102"/>
      <c r="L1" s="102"/>
      <c r="M1" s="103"/>
      <c r="N1" s="2"/>
      <c r="O1" s="2"/>
      <c r="P1" s="2"/>
      <c r="Q1" s="2"/>
      <c r="R1" s="2"/>
      <c r="S1" s="2"/>
      <c r="T1" s="3"/>
      <c r="U1" s="2"/>
      <c r="V1" s="2"/>
      <c r="W1" s="2"/>
      <c r="X1" s="2"/>
      <c r="Y1" s="2"/>
      <c r="Z1" s="2"/>
      <c r="AA1" s="2"/>
      <c r="AB1" s="2"/>
      <c r="AC1" s="2"/>
      <c r="AD1" s="2"/>
      <c r="AE1" s="2"/>
      <c r="AF1" s="2"/>
    </row>
    <row r="2" spans="1:32" ht="13" x14ac:dyDescent="0.15">
      <c r="A2" s="4" t="s">
        <v>1</v>
      </c>
      <c r="B2" s="4" t="s">
        <v>2</v>
      </c>
      <c r="C2" s="4" t="s">
        <v>3</v>
      </c>
      <c r="D2" s="4" t="s">
        <v>4</v>
      </c>
      <c r="E2" s="4" t="s">
        <v>5</v>
      </c>
      <c r="F2" s="4" t="s">
        <v>6</v>
      </c>
      <c r="G2" s="4" t="s">
        <v>7</v>
      </c>
      <c r="H2" s="4" t="s">
        <v>8</v>
      </c>
      <c r="I2" s="4" t="s">
        <v>9</v>
      </c>
      <c r="J2" s="4" t="s">
        <v>10</v>
      </c>
      <c r="K2" s="5" t="s">
        <v>11</v>
      </c>
      <c r="L2" s="4" t="s">
        <v>12</v>
      </c>
      <c r="M2" s="4" t="s">
        <v>13</v>
      </c>
      <c r="N2" s="2"/>
      <c r="O2" s="2"/>
      <c r="P2" s="2"/>
      <c r="Q2" s="2"/>
      <c r="R2" s="2"/>
      <c r="S2" s="2"/>
      <c r="T2" s="3" t="s">
        <v>14</v>
      </c>
      <c r="U2" s="2"/>
      <c r="V2" s="2"/>
      <c r="W2" s="2"/>
      <c r="X2" s="2"/>
      <c r="Y2" s="2"/>
      <c r="Z2" s="2"/>
      <c r="AA2" s="2"/>
      <c r="AB2" s="2"/>
      <c r="AC2" s="2"/>
      <c r="AD2" s="2"/>
      <c r="AE2" s="2"/>
      <c r="AF2" s="2"/>
    </row>
    <row r="3" spans="1:32" ht="16" x14ac:dyDescent="0.2">
      <c r="A3" s="6">
        <v>65</v>
      </c>
      <c r="B3" s="7" t="s">
        <v>39</v>
      </c>
      <c r="C3" s="7" t="s">
        <v>40</v>
      </c>
      <c r="D3" s="8">
        <v>2020</v>
      </c>
      <c r="E3" s="7" t="s">
        <v>41</v>
      </c>
      <c r="F3" s="10" t="s">
        <v>42</v>
      </c>
      <c r="G3" s="10" t="s">
        <v>265</v>
      </c>
      <c r="H3" s="11"/>
      <c r="I3" s="12"/>
      <c r="J3" s="12"/>
      <c r="K3" s="11" t="b">
        <v>1</v>
      </c>
      <c r="L3" s="14"/>
      <c r="M3" s="11"/>
      <c r="T3" s="15"/>
      <c r="V3" s="16"/>
      <c r="W3" s="16"/>
      <c r="X3" s="16"/>
      <c r="Y3" s="16"/>
      <c r="Z3" s="16"/>
      <c r="AA3" s="16"/>
      <c r="AB3" s="16"/>
      <c r="AC3" s="16"/>
      <c r="AD3" s="16"/>
      <c r="AE3" s="16"/>
      <c r="AF3" s="16"/>
    </row>
    <row r="4" spans="1:32" ht="16" x14ac:dyDescent="0.2">
      <c r="A4" s="6">
        <v>66</v>
      </c>
      <c r="B4" s="7" t="s">
        <v>266</v>
      </c>
      <c r="C4" s="7" t="s">
        <v>267</v>
      </c>
      <c r="D4" s="8">
        <v>2003</v>
      </c>
      <c r="E4" s="9"/>
      <c r="F4" s="10" t="s">
        <v>268</v>
      </c>
      <c r="G4" s="10" t="s">
        <v>269</v>
      </c>
      <c r="H4" s="12"/>
      <c r="I4" s="12"/>
      <c r="J4" s="12"/>
      <c r="K4" s="11" t="b">
        <v>1</v>
      </c>
      <c r="L4" s="14"/>
      <c r="M4" s="11"/>
      <c r="T4" s="15"/>
      <c r="V4" s="16"/>
      <c r="W4" s="16"/>
      <c r="X4" s="16"/>
      <c r="Y4" s="16"/>
      <c r="Z4" s="16"/>
      <c r="AA4" s="16"/>
      <c r="AB4" s="16"/>
      <c r="AC4" s="16"/>
      <c r="AD4" s="16"/>
      <c r="AE4" s="16"/>
      <c r="AF4" s="16"/>
    </row>
    <row r="5" spans="1:32" ht="16" x14ac:dyDescent="0.2">
      <c r="A5" s="6">
        <v>67</v>
      </c>
      <c r="B5" s="7" t="s">
        <v>270</v>
      </c>
      <c r="C5" s="7" t="s">
        <v>271</v>
      </c>
      <c r="D5" s="8">
        <v>2010</v>
      </c>
      <c r="E5" s="7" t="s">
        <v>272</v>
      </c>
      <c r="F5" s="10" t="s">
        <v>273</v>
      </c>
      <c r="G5" s="10" t="s">
        <v>274</v>
      </c>
      <c r="H5" s="11"/>
      <c r="I5" s="11"/>
      <c r="J5" s="12"/>
      <c r="K5" s="11" t="b">
        <v>1</v>
      </c>
      <c r="L5" s="14"/>
      <c r="M5" s="12"/>
      <c r="T5" s="15"/>
      <c r="V5" s="16"/>
      <c r="W5" s="16"/>
      <c r="X5" s="16"/>
      <c r="Y5" s="16"/>
      <c r="Z5" s="16"/>
      <c r="AA5" s="16"/>
      <c r="AB5" s="16"/>
      <c r="AC5" s="16"/>
      <c r="AD5" s="16"/>
      <c r="AE5" s="16"/>
      <c r="AF5" s="16"/>
    </row>
    <row r="6" spans="1:32" ht="16" x14ac:dyDescent="0.2">
      <c r="A6" s="6">
        <v>68</v>
      </c>
      <c r="B6" s="7" t="s">
        <v>275</v>
      </c>
      <c r="C6" s="7" t="s">
        <v>276</v>
      </c>
      <c r="D6" s="8">
        <v>2020</v>
      </c>
      <c r="E6" s="7" t="s">
        <v>277</v>
      </c>
      <c r="F6" s="10" t="s">
        <v>278</v>
      </c>
      <c r="G6" s="10" t="s">
        <v>279</v>
      </c>
      <c r="H6" s="11"/>
      <c r="I6" s="11"/>
      <c r="J6" s="12"/>
      <c r="K6" s="11" t="b">
        <v>1</v>
      </c>
      <c r="L6" s="14"/>
      <c r="M6" s="11"/>
      <c r="T6" s="15"/>
      <c r="V6" s="16"/>
      <c r="W6" s="16"/>
      <c r="X6" s="16"/>
      <c r="Y6" s="16"/>
      <c r="Z6" s="16"/>
      <c r="AA6" s="16"/>
      <c r="AB6" s="16"/>
      <c r="AC6" s="16"/>
      <c r="AD6" s="16"/>
      <c r="AE6" s="16"/>
      <c r="AF6" s="16"/>
    </row>
    <row r="7" spans="1:32" ht="16" x14ac:dyDescent="0.2">
      <c r="A7" s="6">
        <v>70</v>
      </c>
      <c r="B7" s="7" t="s">
        <v>280</v>
      </c>
      <c r="C7" s="7" t="s">
        <v>281</v>
      </c>
      <c r="D7" s="8">
        <v>2013</v>
      </c>
      <c r="E7" s="9"/>
      <c r="F7" s="10" t="s">
        <v>268</v>
      </c>
      <c r="G7" s="10" t="s">
        <v>282</v>
      </c>
      <c r="H7" s="12"/>
      <c r="I7" s="12"/>
      <c r="J7" s="12"/>
      <c r="K7" s="11" t="b">
        <v>1</v>
      </c>
      <c r="L7" s="14"/>
      <c r="M7" s="12"/>
      <c r="T7" s="15"/>
      <c r="V7" s="16"/>
      <c r="W7" s="16"/>
      <c r="X7" s="16"/>
      <c r="Y7" s="16"/>
      <c r="Z7" s="16"/>
      <c r="AA7" s="16"/>
      <c r="AB7" s="16"/>
      <c r="AC7" s="16"/>
      <c r="AD7" s="16"/>
      <c r="AE7" s="16"/>
      <c r="AF7" s="16"/>
    </row>
    <row r="8" spans="1:32" ht="16" x14ac:dyDescent="0.2">
      <c r="A8" s="6">
        <v>71</v>
      </c>
      <c r="B8" s="7" t="s">
        <v>63</v>
      </c>
      <c r="C8" s="7" t="s">
        <v>64</v>
      </c>
      <c r="D8" s="8">
        <v>2020</v>
      </c>
      <c r="E8" s="7" t="s">
        <v>65</v>
      </c>
      <c r="F8" s="10" t="s">
        <v>66</v>
      </c>
      <c r="G8" s="10" t="s">
        <v>67</v>
      </c>
      <c r="H8" s="11"/>
      <c r="I8" s="12"/>
      <c r="J8" s="12"/>
      <c r="K8" s="11" t="b">
        <v>1</v>
      </c>
      <c r="L8" s="14"/>
      <c r="M8" s="12"/>
      <c r="T8" s="15"/>
      <c r="V8" s="16"/>
      <c r="W8" s="16"/>
      <c r="X8" s="16"/>
      <c r="Y8" s="16"/>
      <c r="Z8" s="16"/>
      <c r="AA8" s="16"/>
      <c r="AB8" s="16"/>
      <c r="AC8" s="16"/>
      <c r="AD8" s="16"/>
      <c r="AE8" s="16"/>
      <c r="AF8" s="16"/>
    </row>
    <row r="9" spans="1:32" ht="16" x14ac:dyDescent="0.2">
      <c r="A9" s="6">
        <v>72</v>
      </c>
      <c r="B9" s="7" t="s">
        <v>283</v>
      </c>
      <c r="C9" s="7" t="s">
        <v>284</v>
      </c>
      <c r="D9" s="8">
        <v>2021</v>
      </c>
      <c r="E9" s="7" t="s">
        <v>285</v>
      </c>
      <c r="F9" s="10" t="s">
        <v>286</v>
      </c>
      <c r="G9" s="10" t="s">
        <v>287</v>
      </c>
      <c r="H9" s="12"/>
      <c r="I9" s="12"/>
      <c r="J9" s="12"/>
      <c r="K9" s="11" t="b">
        <v>1</v>
      </c>
      <c r="L9" s="14"/>
      <c r="M9" s="12"/>
      <c r="T9" s="15"/>
      <c r="V9" s="16"/>
      <c r="W9" s="16"/>
      <c r="X9" s="16"/>
      <c r="Y9" s="16"/>
      <c r="Z9" s="16"/>
      <c r="AA9" s="16"/>
      <c r="AB9" s="16"/>
      <c r="AC9" s="16"/>
      <c r="AD9" s="16"/>
      <c r="AE9" s="16"/>
      <c r="AF9" s="16"/>
    </row>
    <row r="10" spans="1:32" ht="16" x14ac:dyDescent="0.2">
      <c r="A10" s="6">
        <v>73</v>
      </c>
      <c r="B10" s="7" t="s">
        <v>288</v>
      </c>
      <c r="C10" s="7" t="s">
        <v>289</v>
      </c>
      <c r="D10" s="8">
        <v>2011</v>
      </c>
      <c r="E10" s="7" t="s">
        <v>290</v>
      </c>
      <c r="F10" s="10" t="s">
        <v>291</v>
      </c>
      <c r="G10" s="10" t="s">
        <v>292</v>
      </c>
      <c r="H10" s="12"/>
      <c r="I10" s="12"/>
      <c r="J10" s="12"/>
      <c r="K10" s="11" t="b">
        <v>1</v>
      </c>
      <c r="L10" s="14"/>
      <c r="M10" s="11"/>
      <c r="T10" s="15"/>
      <c r="V10" s="16"/>
      <c r="W10" s="16"/>
      <c r="X10" s="16"/>
      <c r="Y10" s="16"/>
      <c r="Z10" s="16"/>
      <c r="AA10" s="16"/>
      <c r="AB10" s="16"/>
      <c r="AC10" s="16"/>
      <c r="AD10" s="16"/>
      <c r="AE10" s="16"/>
      <c r="AF10" s="16"/>
    </row>
    <row r="11" spans="1:32" ht="16" x14ac:dyDescent="0.2">
      <c r="A11" s="6">
        <v>74</v>
      </c>
      <c r="B11" s="7" t="s">
        <v>164</v>
      </c>
      <c r="C11" s="7" t="s">
        <v>165</v>
      </c>
      <c r="D11" s="8">
        <v>2007</v>
      </c>
      <c r="E11" s="7" t="s">
        <v>166</v>
      </c>
      <c r="F11" s="7" t="s">
        <v>167</v>
      </c>
      <c r="G11" s="10" t="s">
        <v>168</v>
      </c>
      <c r="H11" s="11"/>
      <c r="I11" s="12"/>
      <c r="J11" s="12"/>
      <c r="K11" s="11" t="b">
        <v>1</v>
      </c>
      <c r="L11" s="14"/>
      <c r="M11" s="12"/>
      <c r="T11" s="15"/>
      <c r="V11" s="16"/>
      <c r="W11" s="16"/>
      <c r="X11" s="16"/>
      <c r="Y11" s="16"/>
      <c r="Z11" s="16"/>
      <c r="AA11" s="16"/>
      <c r="AB11" s="16"/>
      <c r="AC11" s="16"/>
      <c r="AD11" s="16"/>
      <c r="AE11" s="16"/>
      <c r="AF11" s="16"/>
    </row>
    <row r="12" spans="1:32" ht="16" x14ac:dyDescent="0.2">
      <c r="A12" s="6">
        <v>75</v>
      </c>
      <c r="B12" s="7" t="s">
        <v>293</v>
      </c>
      <c r="C12" s="7" t="s">
        <v>294</v>
      </c>
      <c r="D12" s="8">
        <v>1996</v>
      </c>
      <c r="E12" s="7" t="s">
        <v>295</v>
      </c>
      <c r="F12" s="10" t="s">
        <v>86</v>
      </c>
      <c r="G12" s="10" t="s">
        <v>296</v>
      </c>
      <c r="H12" s="11"/>
      <c r="I12" s="11"/>
      <c r="J12" s="12"/>
      <c r="K12" s="11" t="b">
        <v>1</v>
      </c>
      <c r="L12" s="14"/>
      <c r="M12" s="11"/>
      <c r="T12" s="15"/>
      <c r="V12" s="16"/>
      <c r="W12" s="16"/>
      <c r="X12" s="16"/>
      <c r="Y12" s="16"/>
      <c r="Z12" s="16"/>
      <c r="AA12" s="16"/>
      <c r="AB12" s="16"/>
      <c r="AC12" s="16"/>
      <c r="AD12" s="16"/>
      <c r="AE12" s="16"/>
      <c r="AF12" s="16"/>
    </row>
    <row r="13" spans="1:32" ht="16" x14ac:dyDescent="0.2">
      <c r="A13" s="6">
        <v>76</v>
      </c>
      <c r="B13" s="7" t="s">
        <v>297</v>
      </c>
      <c r="C13" s="7" t="s">
        <v>298</v>
      </c>
      <c r="D13" s="9"/>
      <c r="E13" s="10" t="s">
        <v>299</v>
      </c>
      <c r="F13" s="9"/>
      <c r="G13" s="10" t="s">
        <v>300</v>
      </c>
      <c r="H13" s="12"/>
      <c r="I13" s="12"/>
      <c r="J13" s="12"/>
      <c r="K13" s="11" t="b">
        <v>1</v>
      </c>
      <c r="L13" s="14"/>
      <c r="M13" s="11"/>
      <c r="T13" s="15"/>
      <c r="V13" s="16"/>
      <c r="W13" s="16"/>
      <c r="X13" s="16"/>
      <c r="Y13" s="16"/>
      <c r="Z13" s="16"/>
      <c r="AA13" s="16"/>
      <c r="AB13" s="16"/>
      <c r="AC13" s="16"/>
      <c r="AD13" s="16"/>
      <c r="AE13" s="16"/>
      <c r="AF13" s="16"/>
    </row>
    <row r="14" spans="1:32" ht="16" x14ac:dyDescent="0.2">
      <c r="A14" s="6">
        <v>77</v>
      </c>
      <c r="B14" s="7" t="s">
        <v>151</v>
      </c>
      <c r="C14" s="7" t="s">
        <v>152</v>
      </c>
      <c r="D14" s="8">
        <v>2011</v>
      </c>
      <c r="E14" s="7" t="s">
        <v>153</v>
      </c>
      <c r="F14" s="10" t="s">
        <v>154</v>
      </c>
      <c r="G14" s="10" t="s">
        <v>155</v>
      </c>
      <c r="H14" s="11"/>
      <c r="I14" s="12"/>
      <c r="J14" s="12"/>
      <c r="K14" s="11" t="b">
        <v>1</v>
      </c>
      <c r="L14" s="14"/>
      <c r="M14" s="12"/>
      <c r="T14" s="15"/>
      <c r="V14" s="16"/>
      <c r="W14" s="16"/>
      <c r="X14" s="16"/>
      <c r="Y14" s="16"/>
      <c r="Z14" s="16"/>
      <c r="AA14" s="16"/>
      <c r="AB14" s="16"/>
      <c r="AC14" s="16"/>
      <c r="AD14" s="16"/>
      <c r="AE14" s="16"/>
      <c r="AF14" s="16"/>
    </row>
    <row r="15" spans="1:32" ht="16" x14ac:dyDescent="0.2">
      <c r="A15" s="6">
        <v>78</v>
      </c>
      <c r="B15" s="7" t="s">
        <v>156</v>
      </c>
      <c r="C15" s="7" t="s">
        <v>157</v>
      </c>
      <c r="D15" s="9"/>
      <c r="E15" s="10" t="s">
        <v>113</v>
      </c>
      <c r="F15" s="9"/>
      <c r="G15" s="10" t="s">
        <v>158</v>
      </c>
      <c r="H15" s="11"/>
      <c r="I15" s="11"/>
      <c r="J15" s="12"/>
      <c r="K15" s="11" t="b">
        <v>1</v>
      </c>
      <c r="L15" s="14"/>
      <c r="M15" s="12"/>
      <c r="T15" s="15"/>
      <c r="V15" s="16"/>
      <c r="W15" s="16"/>
      <c r="X15" s="16"/>
      <c r="Y15" s="16"/>
      <c r="Z15" s="16"/>
      <c r="AA15" s="16"/>
      <c r="AB15" s="16"/>
      <c r="AC15" s="16"/>
      <c r="AD15" s="16"/>
      <c r="AE15" s="16"/>
      <c r="AF15" s="16"/>
    </row>
    <row r="16" spans="1:32" ht="16" x14ac:dyDescent="0.2">
      <c r="A16" s="6">
        <v>80</v>
      </c>
      <c r="B16" s="7" t="s">
        <v>301</v>
      </c>
      <c r="C16" s="104" t="s">
        <v>302</v>
      </c>
      <c r="D16" s="105"/>
      <c r="E16" s="7" t="s">
        <v>303</v>
      </c>
      <c r="F16" s="10" t="s">
        <v>304</v>
      </c>
      <c r="G16" s="10" t="s">
        <v>305</v>
      </c>
      <c r="H16" s="11"/>
      <c r="I16" s="11"/>
      <c r="J16" s="12"/>
      <c r="K16" s="11" t="b">
        <v>1</v>
      </c>
      <c r="L16" s="14"/>
      <c r="M16" s="12"/>
      <c r="T16" s="15"/>
      <c r="V16" s="16"/>
      <c r="W16" s="16"/>
      <c r="X16" s="16"/>
      <c r="Y16" s="16"/>
      <c r="Z16" s="16"/>
      <c r="AA16" s="16"/>
      <c r="AB16" s="16"/>
      <c r="AC16" s="16"/>
      <c r="AD16" s="16"/>
      <c r="AE16" s="16"/>
      <c r="AF16" s="16"/>
    </row>
    <row r="17" spans="1:32" ht="16" x14ac:dyDescent="0.2">
      <c r="A17" s="6">
        <v>81</v>
      </c>
      <c r="B17" s="7" t="s">
        <v>306</v>
      </c>
      <c r="C17" s="7" t="s">
        <v>307</v>
      </c>
      <c r="D17" s="9"/>
      <c r="E17" s="10" t="s">
        <v>308</v>
      </c>
      <c r="F17" s="9"/>
      <c r="G17" s="10" t="s">
        <v>309</v>
      </c>
      <c r="H17" s="11"/>
      <c r="I17" s="11"/>
      <c r="J17" s="12"/>
      <c r="K17" s="11" t="b">
        <v>1</v>
      </c>
      <c r="L17" s="14"/>
      <c r="M17" s="12"/>
      <c r="T17" s="15"/>
      <c r="V17" s="16"/>
      <c r="W17" s="16"/>
      <c r="X17" s="16"/>
      <c r="Y17" s="16"/>
      <c r="Z17" s="16"/>
      <c r="AA17" s="16"/>
      <c r="AB17" s="16"/>
      <c r="AC17" s="16"/>
      <c r="AD17" s="16"/>
      <c r="AE17" s="16"/>
      <c r="AF17" s="16"/>
    </row>
    <row r="18" spans="1:32" ht="16" x14ac:dyDescent="0.2">
      <c r="A18" s="6">
        <v>82</v>
      </c>
      <c r="B18" s="7" t="s">
        <v>310</v>
      </c>
      <c r="C18" s="7" t="s">
        <v>311</v>
      </c>
      <c r="D18" s="8">
        <v>2016</v>
      </c>
      <c r="E18" s="9"/>
      <c r="F18" s="7" t="s">
        <v>61</v>
      </c>
      <c r="G18" s="10" t="s">
        <v>312</v>
      </c>
      <c r="H18" s="11"/>
      <c r="I18" s="11"/>
      <c r="J18" s="12"/>
      <c r="K18" s="11" t="b">
        <v>1</v>
      </c>
      <c r="L18" s="14"/>
      <c r="M18" s="11"/>
      <c r="T18" s="15"/>
      <c r="V18" s="16"/>
      <c r="W18" s="16"/>
      <c r="X18" s="16"/>
      <c r="Y18" s="16"/>
      <c r="Z18" s="16"/>
      <c r="AA18" s="16"/>
      <c r="AB18" s="16"/>
      <c r="AC18" s="16"/>
      <c r="AD18" s="16"/>
      <c r="AE18" s="16"/>
      <c r="AF18" s="16"/>
    </row>
    <row r="19" spans="1:32" ht="16" x14ac:dyDescent="0.2">
      <c r="A19" s="6">
        <v>83</v>
      </c>
      <c r="B19" s="7" t="s">
        <v>313</v>
      </c>
      <c r="C19" s="7" t="s">
        <v>314</v>
      </c>
      <c r="D19" s="8">
        <v>2020</v>
      </c>
      <c r="E19" s="7" t="s">
        <v>315</v>
      </c>
      <c r="F19" s="10" t="s">
        <v>86</v>
      </c>
      <c r="G19" s="10" t="s">
        <v>316</v>
      </c>
      <c r="H19" s="11"/>
      <c r="I19" s="11"/>
      <c r="J19" s="12"/>
      <c r="K19" s="11" t="b">
        <v>1</v>
      </c>
      <c r="L19" s="14"/>
      <c r="M19" s="11"/>
      <c r="T19" s="15"/>
      <c r="V19" s="16"/>
      <c r="W19" s="16"/>
      <c r="X19" s="16"/>
      <c r="Y19" s="16"/>
      <c r="Z19" s="16"/>
      <c r="AA19" s="16"/>
      <c r="AB19" s="16"/>
      <c r="AC19" s="16"/>
      <c r="AD19" s="16"/>
      <c r="AE19" s="16"/>
      <c r="AF19" s="16"/>
    </row>
    <row r="20" spans="1:32" ht="16" x14ac:dyDescent="0.2">
      <c r="A20" s="6">
        <v>84</v>
      </c>
      <c r="B20" s="7" t="s">
        <v>317</v>
      </c>
      <c r="C20" s="7" t="s">
        <v>318</v>
      </c>
      <c r="D20" s="9"/>
      <c r="E20" s="10" t="s">
        <v>319</v>
      </c>
      <c r="F20" s="9"/>
      <c r="G20" s="10" t="s">
        <v>320</v>
      </c>
      <c r="H20" s="11"/>
      <c r="I20" s="11"/>
      <c r="J20" s="12"/>
      <c r="K20" s="11" t="b">
        <v>1</v>
      </c>
      <c r="L20" s="14"/>
      <c r="M20" s="12"/>
      <c r="T20" s="15"/>
      <c r="V20" s="16"/>
      <c r="W20" s="16"/>
      <c r="X20" s="16"/>
      <c r="Y20" s="16"/>
      <c r="Z20" s="16"/>
      <c r="AA20" s="16"/>
      <c r="AB20" s="16"/>
      <c r="AC20" s="16"/>
      <c r="AD20" s="16"/>
      <c r="AE20" s="16"/>
      <c r="AF20" s="16"/>
    </row>
    <row r="21" spans="1:32" ht="16" x14ac:dyDescent="0.2">
      <c r="A21" s="6">
        <v>86</v>
      </c>
      <c r="B21" s="7" t="s">
        <v>321</v>
      </c>
      <c r="C21" s="7" t="s">
        <v>322</v>
      </c>
      <c r="D21" s="8">
        <v>2013</v>
      </c>
      <c r="E21" s="7" t="s">
        <v>323</v>
      </c>
      <c r="F21" s="7" t="s">
        <v>324</v>
      </c>
      <c r="G21" s="10" t="s">
        <v>325</v>
      </c>
      <c r="H21" s="11"/>
      <c r="I21" s="11"/>
      <c r="J21" s="12"/>
      <c r="K21" s="11" t="b">
        <v>1</v>
      </c>
      <c r="L21" s="14"/>
      <c r="M21" s="11"/>
      <c r="T21" s="15"/>
      <c r="V21" s="16"/>
      <c r="W21" s="16"/>
      <c r="X21" s="16"/>
      <c r="Y21" s="16"/>
      <c r="Z21" s="16"/>
      <c r="AA21" s="16"/>
      <c r="AB21" s="16"/>
      <c r="AC21" s="16"/>
      <c r="AD21" s="16"/>
      <c r="AE21" s="16"/>
      <c r="AF21" s="16"/>
    </row>
    <row r="22" spans="1:32" ht="16" x14ac:dyDescent="0.2">
      <c r="A22" s="6">
        <v>87</v>
      </c>
      <c r="B22" s="7" t="s">
        <v>115</v>
      </c>
      <c r="C22" s="7" t="s">
        <v>116</v>
      </c>
      <c r="D22" s="8">
        <v>2021</v>
      </c>
      <c r="E22" s="7" t="s">
        <v>117</v>
      </c>
      <c r="F22" s="10" t="s">
        <v>118</v>
      </c>
      <c r="G22" s="10" t="s">
        <v>119</v>
      </c>
      <c r="H22" s="11"/>
      <c r="I22" s="12"/>
      <c r="J22" s="12"/>
      <c r="K22" s="11" t="b">
        <v>1</v>
      </c>
      <c r="L22" s="14"/>
      <c r="M22" s="12"/>
      <c r="T22" s="15"/>
      <c r="V22" s="16"/>
      <c r="W22" s="16"/>
      <c r="X22" s="16"/>
      <c r="Y22" s="16"/>
      <c r="Z22" s="16"/>
      <c r="AA22" s="16"/>
      <c r="AB22" s="16"/>
      <c r="AC22" s="16"/>
      <c r="AD22" s="16"/>
      <c r="AE22" s="16"/>
      <c r="AF22" s="16"/>
    </row>
    <row r="23" spans="1:32" ht="16" x14ac:dyDescent="0.2">
      <c r="A23" s="6">
        <v>89</v>
      </c>
      <c r="B23" s="7" t="s">
        <v>326</v>
      </c>
      <c r="C23" s="7" t="s">
        <v>327</v>
      </c>
      <c r="D23" s="8">
        <v>2009</v>
      </c>
      <c r="E23" s="7" t="s">
        <v>328</v>
      </c>
      <c r="F23" s="10" t="s">
        <v>329</v>
      </c>
      <c r="G23" s="10" t="s">
        <v>330</v>
      </c>
      <c r="H23" s="11"/>
      <c r="I23" s="11"/>
      <c r="J23" s="12"/>
      <c r="K23" s="11" t="b">
        <v>1</v>
      </c>
      <c r="L23" s="14"/>
      <c r="M23" s="12"/>
      <c r="T23" s="15"/>
      <c r="V23" s="16"/>
      <c r="W23" s="16"/>
      <c r="X23" s="16"/>
      <c r="Y23" s="16"/>
      <c r="Z23" s="16"/>
      <c r="AA23" s="16"/>
      <c r="AB23" s="16"/>
      <c r="AC23" s="16"/>
      <c r="AD23" s="16"/>
      <c r="AE23" s="16"/>
      <c r="AF23" s="16"/>
    </row>
    <row r="24" spans="1:32" ht="16" x14ac:dyDescent="0.2">
      <c r="A24" s="6">
        <v>90</v>
      </c>
      <c r="B24" s="7" t="s">
        <v>331</v>
      </c>
      <c r="C24" s="7" t="s">
        <v>332</v>
      </c>
      <c r="D24" s="8">
        <v>2013</v>
      </c>
      <c r="E24" s="9"/>
      <c r="F24" s="10" t="s">
        <v>329</v>
      </c>
      <c r="G24" s="10" t="s">
        <v>333</v>
      </c>
      <c r="H24" s="12"/>
      <c r="I24" s="12"/>
      <c r="J24" s="12"/>
      <c r="K24" s="11" t="b">
        <v>1</v>
      </c>
      <c r="L24" s="14"/>
      <c r="M24" s="12"/>
      <c r="T24" s="15"/>
      <c r="V24" s="16"/>
      <c r="W24" s="16"/>
      <c r="X24" s="16"/>
      <c r="Y24" s="16"/>
      <c r="Z24" s="16"/>
      <c r="AA24" s="16"/>
      <c r="AB24" s="16"/>
      <c r="AC24" s="16"/>
      <c r="AD24" s="16"/>
      <c r="AE24" s="16"/>
      <c r="AF24" s="16"/>
    </row>
    <row r="25" spans="1:32" ht="16" x14ac:dyDescent="0.2">
      <c r="A25" s="6">
        <v>92</v>
      </c>
      <c r="B25" s="7" t="s">
        <v>334</v>
      </c>
      <c r="C25" s="7" t="s">
        <v>335</v>
      </c>
      <c r="D25" s="8">
        <v>2013</v>
      </c>
      <c r="E25" s="9"/>
      <c r="F25" s="10" t="s">
        <v>329</v>
      </c>
      <c r="G25" s="10" t="s">
        <v>336</v>
      </c>
      <c r="H25" s="11"/>
      <c r="I25" s="11"/>
      <c r="J25" s="12"/>
      <c r="K25" s="11" t="b">
        <v>1</v>
      </c>
      <c r="L25" s="14"/>
      <c r="M25" s="12"/>
      <c r="T25" s="15"/>
      <c r="V25" s="16"/>
      <c r="W25" s="16"/>
      <c r="X25" s="16"/>
      <c r="Y25" s="16"/>
      <c r="Z25" s="16"/>
      <c r="AA25" s="16"/>
      <c r="AB25" s="16"/>
      <c r="AC25" s="16"/>
      <c r="AD25" s="16"/>
      <c r="AE25" s="16"/>
      <c r="AF25" s="16"/>
    </row>
    <row r="26" spans="1:32" ht="16" x14ac:dyDescent="0.2">
      <c r="A26" s="6">
        <v>93</v>
      </c>
      <c r="B26" s="7" t="s">
        <v>337</v>
      </c>
      <c r="C26" s="7" t="s">
        <v>338</v>
      </c>
      <c r="D26" s="8">
        <v>2018</v>
      </c>
      <c r="E26" s="7" t="s">
        <v>339</v>
      </c>
      <c r="F26" s="10" t="s">
        <v>299</v>
      </c>
      <c r="G26" s="10" t="s">
        <v>340</v>
      </c>
      <c r="H26" s="11"/>
      <c r="I26" s="12"/>
      <c r="J26" s="12"/>
      <c r="K26" s="11" t="b">
        <v>1</v>
      </c>
      <c r="L26" s="14"/>
      <c r="M26" s="12"/>
      <c r="T26" s="15"/>
      <c r="V26" s="16"/>
      <c r="W26" s="16"/>
      <c r="X26" s="16"/>
      <c r="Y26" s="16"/>
      <c r="Z26" s="16"/>
      <c r="AA26" s="16"/>
      <c r="AB26" s="16"/>
      <c r="AC26" s="16"/>
      <c r="AD26" s="16"/>
      <c r="AE26" s="16"/>
      <c r="AF26" s="16"/>
    </row>
    <row r="27" spans="1:32" ht="16" x14ac:dyDescent="0.2">
      <c r="A27" s="6">
        <v>94</v>
      </c>
      <c r="B27" s="7" t="s">
        <v>341</v>
      </c>
      <c r="C27" s="7" t="s">
        <v>342</v>
      </c>
      <c r="D27" s="8">
        <v>1977</v>
      </c>
      <c r="E27" s="7" t="s">
        <v>343</v>
      </c>
      <c r="F27" s="7" t="s">
        <v>167</v>
      </c>
      <c r="G27" s="9"/>
      <c r="H27" s="11"/>
      <c r="I27" s="12"/>
      <c r="J27" s="12"/>
      <c r="K27" s="11" t="b">
        <v>1</v>
      </c>
      <c r="L27" s="14"/>
      <c r="M27" s="11"/>
      <c r="T27" s="15"/>
      <c r="V27" s="16"/>
      <c r="W27" s="16"/>
      <c r="X27" s="16"/>
      <c r="Y27" s="16"/>
      <c r="Z27" s="16"/>
      <c r="AA27" s="16"/>
      <c r="AB27" s="16"/>
      <c r="AC27" s="16"/>
      <c r="AD27" s="16"/>
      <c r="AE27" s="16"/>
      <c r="AF27" s="16"/>
    </row>
    <row r="28" spans="1:32" ht="16" x14ac:dyDescent="0.2">
      <c r="A28" s="6">
        <v>95</v>
      </c>
      <c r="B28" s="7" t="s">
        <v>344</v>
      </c>
      <c r="C28" s="7" t="s">
        <v>345</v>
      </c>
      <c r="D28" s="8">
        <v>2016</v>
      </c>
      <c r="E28" s="7" t="s">
        <v>346</v>
      </c>
      <c r="F28" s="10" t="s">
        <v>347</v>
      </c>
      <c r="G28" s="10" t="s">
        <v>348</v>
      </c>
      <c r="H28" s="11"/>
      <c r="I28" s="12"/>
      <c r="J28" s="12"/>
      <c r="K28" s="11" t="b">
        <v>1</v>
      </c>
      <c r="L28" s="14"/>
      <c r="M28" s="11"/>
      <c r="T28" s="15"/>
      <c r="V28" s="16"/>
      <c r="W28" s="16"/>
      <c r="X28" s="16"/>
      <c r="Y28" s="16"/>
      <c r="Z28" s="16"/>
      <c r="AA28" s="16"/>
      <c r="AB28" s="16"/>
      <c r="AC28" s="16"/>
      <c r="AD28" s="16"/>
      <c r="AE28" s="16"/>
      <c r="AF28" s="16"/>
    </row>
    <row r="29" spans="1:32" ht="16" x14ac:dyDescent="0.2">
      <c r="A29" s="6">
        <v>97</v>
      </c>
      <c r="B29" s="7" t="s">
        <v>110</v>
      </c>
      <c r="C29" s="7" t="s">
        <v>111</v>
      </c>
      <c r="D29" s="8">
        <v>2008</v>
      </c>
      <c r="E29" s="7" t="s">
        <v>112</v>
      </c>
      <c r="F29" s="10" t="s">
        <v>113</v>
      </c>
      <c r="G29" s="10" t="s">
        <v>114</v>
      </c>
      <c r="H29" s="11"/>
      <c r="I29" s="12"/>
      <c r="J29" s="12"/>
      <c r="K29" s="11" t="b">
        <v>1</v>
      </c>
      <c r="L29" s="14"/>
      <c r="M29" s="12"/>
      <c r="T29" s="15"/>
      <c r="V29" s="16"/>
      <c r="W29" s="16"/>
      <c r="X29" s="16"/>
      <c r="Y29" s="16"/>
      <c r="Z29" s="16"/>
      <c r="AA29" s="16"/>
      <c r="AB29" s="16"/>
      <c r="AC29" s="16"/>
      <c r="AD29" s="16"/>
      <c r="AE29" s="16"/>
      <c r="AF29" s="16"/>
    </row>
    <row r="30" spans="1:32" ht="16" x14ac:dyDescent="0.2">
      <c r="A30" s="6">
        <v>98</v>
      </c>
      <c r="B30" s="7" t="s">
        <v>76</v>
      </c>
      <c r="C30" s="7" t="s">
        <v>77</v>
      </c>
      <c r="D30" s="8">
        <v>2021</v>
      </c>
      <c r="E30" s="7" t="s">
        <v>78</v>
      </c>
      <c r="F30" s="7" t="s">
        <v>61</v>
      </c>
      <c r="G30" s="10" t="s">
        <v>349</v>
      </c>
      <c r="H30" s="11"/>
      <c r="I30" s="12"/>
      <c r="J30" s="12"/>
      <c r="K30" s="11" t="b">
        <v>1</v>
      </c>
      <c r="L30" s="14"/>
      <c r="M30" s="12"/>
      <c r="T30" s="15"/>
    </row>
    <row r="31" spans="1:32" ht="16" x14ac:dyDescent="0.2">
      <c r="A31" s="6">
        <v>99</v>
      </c>
      <c r="B31" s="7" t="s">
        <v>350</v>
      </c>
      <c r="C31" s="7" t="s">
        <v>351</v>
      </c>
      <c r="D31" s="9"/>
      <c r="E31" s="10" t="s">
        <v>352</v>
      </c>
      <c r="F31" s="9"/>
      <c r="G31" s="10" t="s">
        <v>353</v>
      </c>
      <c r="H31" s="11"/>
      <c r="I31" s="12"/>
      <c r="J31" s="12"/>
      <c r="K31" s="11" t="b">
        <v>1</v>
      </c>
      <c r="L31" s="14"/>
      <c r="M31" s="12"/>
      <c r="T31" s="15"/>
    </row>
    <row r="32" spans="1:32" ht="20.25" customHeight="1" x14ac:dyDescent="0.2">
      <c r="A32" s="6">
        <v>100</v>
      </c>
      <c r="B32" s="7" t="s">
        <v>354</v>
      </c>
      <c r="C32" s="7" t="s">
        <v>342</v>
      </c>
      <c r="D32" s="8">
        <v>2013</v>
      </c>
      <c r="E32" s="7" t="s">
        <v>355</v>
      </c>
      <c r="F32" s="9"/>
      <c r="G32" s="9"/>
      <c r="H32" s="11"/>
      <c r="I32" s="12"/>
      <c r="J32" s="12"/>
      <c r="K32" s="11" t="b">
        <v>1</v>
      </c>
      <c r="L32" s="14"/>
      <c r="M32" s="12"/>
      <c r="T32" s="15"/>
    </row>
    <row r="33" spans="1:20" ht="16" x14ac:dyDescent="0.2">
      <c r="A33" s="6">
        <v>103</v>
      </c>
      <c r="B33" s="7" t="s">
        <v>356</v>
      </c>
      <c r="C33" s="7" t="s">
        <v>357</v>
      </c>
      <c r="D33" s="8">
        <v>2018</v>
      </c>
      <c r="E33" s="7" t="s">
        <v>358</v>
      </c>
      <c r="F33" s="10" t="s">
        <v>359</v>
      </c>
      <c r="G33" s="10" t="s">
        <v>360</v>
      </c>
      <c r="H33" s="11"/>
      <c r="I33" s="12"/>
      <c r="J33" s="12"/>
      <c r="K33" s="11" t="b">
        <v>1</v>
      </c>
      <c r="L33" s="14"/>
      <c r="M33" s="12"/>
      <c r="T33" s="15"/>
    </row>
    <row r="34" spans="1:20" ht="16" x14ac:dyDescent="0.2">
      <c r="A34" s="6">
        <v>104</v>
      </c>
      <c r="B34" s="7" t="s">
        <v>361</v>
      </c>
      <c r="C34" s="7" t="s">
        <v>362</v>
      </c>
      <c r="D34" s="8">
        <v>2014</v>
      </c>
      <c r="E34" s="9"/>
      <c r="F34" s="7" t="s">
        <v>363</v>
      </c>
      <c r="G34" s="10" t="s">
        <v>364</v>
      </c>
      <c r="H34" s="11"/>
      <c r="I34" s="12"/>
      <c r="J34" s="12"/>
      <c r="K34" s="11" t="b">
        <v>1</v>
      </c>
      <c r="L34" s="14"/>
      <c r="M34" s="12"/>
      <c r="T34" s="15"/>
    </row>
    <row r="35" spans="1:20" ht="16" x14ac:dyDescent="0.2">
      <c r="A35" s="6">
        <v>105</v>
      </c>
      <c r="B35" s="7" t="s">
        <v>365</v>
      </c>
      <c r="C35" s="7" t="s">
        <v>366</v>
      </c>
      <c r="D35" s="8">
        <v>2016</v>
      </c>
      <c r="E35" s="9"/>
      <c r="F35" s="10" t="s">
        <v>367</v>
      </c>
      <c r="G35" s="10" t="s">
        <v>368</v>
      </c>
      <c r="H35" s="11"/>
      <c r="I35" s="12"/>
      <c r="J35" s="12"/>
      <c r="K35" s="11" t="b">
        <v>1</v>
      </c>
      <c r="L35" s="14"/>
      <c r="M35" s="12"/>
      <c r="T35" s="15"/>
    </row>
    <row r="36" spans="1:20" ht="16" x14ac:dyDescent="0.2">
      <c r="A36" s="6">
        <v>106</v>
      </c>
      <c r="B36" s="7" t="s">
        <v>80</v>
      </c>
      <c r="C36" s="7" t="s">
        <v>81</v>
      </c>
      <c r="D36" s="8">
        <v>2020</v>
      </c>
      <c r="E36" s="9"/>
      <c r="F36" s="7" t="s">
        <v>32</v>
      </c>
      <c r="G36" s="10" t="s">
        <v>82</v>
      </c>
      <c r="H36" s="11"/>
      <c r="I36" s="12"/>
      <c r="J36" s="12"/>
      <c r="K36" s="11" t="b">
        <v>1</v>
      </c>
      <c r="L36" s="14"/>
      <c r="M36" s="12"/>
      <c r="T36" s="15"/>
    </row>
    <row r="37" spans="1:20" ht="16" x14ac:dyDescent="0.2">
      <c r="A37" s="6">
        <v>108</v>
      </c>
      <c r="B37" s="7" t="s">
        <v>369</v>
      </c>
      <c r="C37" s="7" t="s">
        <v>370</v>
      </c>
      <c r="D37" s="8">
        <v>2013</v>
      </c>
      <c r="E37" s="7" t="s">
        <v>371</v>
      </c>
      <c r="F37" s="7" t="s">
        <v>372</v>
      </c>
      <c r="G37" s="10" t="s">
        <v>373</v>
      </c>
      <c r="H37" s="11"/>
      <c r="I37" s="12"/>
      <c r="J37" s="12"/>
      <c r="K37" s="11" t="b">
        <v>1</v>
      </c>
      <c r="L37" s="14"/>
      <c r="M37" s="12"/>
      <c r="T37" s="17"/>
    </row>
    <row r="38" spans="1:20" ht="16" x14ac:dyDescent="0.2">
      <c r="A38" s="6">
        <v>109</v>
      </c>
      <c r="B38" s="7" t="s">
        <v>374</v>
      </c>
      <c r="C38" s="7" t="s">
        <v>375</v>
      </c>
      <c r="D38" s="8">
        <v>2012</v>
      </c>
      <c r="E38" s="9"/>
      <c r="F38" s="10" t="s">
        <v>376</v>
      </c>
      <c r="G38" s="10" t="s">
        <v>377</v>
      </c>
      <c r="H38" s="11"/>
      <c r="I38" s="12"/>
      <c r="J38" s="12"/>
      <c r="K38" s="11" t="b">
        <v>1</v>
      </c>
      <c r="L38" s="14"/>
      <c r="M38" s="12"/>
      <c r="T38" s="17"/>
    </row>
    <row r="39" spans="1:20" ht="16" x14ac:dyDescent="0.2">
      <c r="A39" s="6">
        <v>110</v>
      </c>
      <c r="B39" s="7" t="s">
        <v>378</v>
      </c>
      <c r="C39" s="7" t="s">
        <v>379</v>
      </c>
      <c r="D39" s="8">
        <v>2016</v>
      </c>
      <c r="E39" s="7" t="s">
        <v>380</v>
      </c>
      <c r="F39" s="10" t="s">
        <v>381</v>
      </c>
      <c r="G39" s="10" t="s">
        <v>382</v>
      </c>
      <c r="H39" s="11"/>
      <c r="I39" s="12"/>
      <c r="J39" s="12"/>
      <c r="K39" s="11" t="b">
        <v>1</v>
      </c>
      <c r="L39" s="14"/>
      <c r="M39" s="12"/>
      <c r="T39" s="17"/>
    </row>
    <row r="40" spans="1:20" ht="16" x14ac:dyDescent="0.2">
      <c r="A40" s="6">
        <v>112</v>
      </c>
      <c r="B40" s="7" t="s">
        <v>383</v>
      </c>
      <c r="C40" s="7" t="s">
        <v>384</v>
      </c>
      <c r="D40" s="9"/>
      <c r="E40" s="10" t="s">
        <v>385</v>
      </c>
      <c r="F40" s="9"/>
      <c r="G40" s="10" t="s">
        <v>386</v>
      </c>
      <c r="H40" s="11"/>
      <c r="I40" s="12"/>
      <c r="J40" s="12"/>
      <c r="K40" s="11" t="b">
        <v>1</v>
      </c>
      <c r="L40" s="14"/>
      <c r="M40" s="12"/>
      <c r="T40" s="17"/>
    </row>
    <row r="41" spans="1:20" ht="16" x14ac:dyDescent="0.2">
      <c r="A41" s="6">
        <v>125</v>
      </c>
      <c r="B41" s="7" t="s">
        <v>137</v>
      </c>
      <c r="C41" s="7" t="s">
        <v>138</v>
      </c>
      <c r="D41" s="8">
        <v>2017</v>
      </c>
      <c r="E41" s="7" t="s">
        <v>139</v>
      </c>
      <c r="F41" s="7" t="s">
        <v>140</v>
      </c>
      <c r="G41" s="10" t="s">
        <v>141</v>
      </c>
      <c r="H41" s="11"/>
      <c r="I41" s="12"/>
      <c r="J41" s="12"/>
      <c r="K41" s="11" t="b">
        <v>1</v>
      </c>
      <c r="L41" s="14"/>
      <c r="M41" s="12"/>
      <c r="T41" s="17"/>
    </row>
    <row r="42" spans="1:20" ht="16" x14ac:dyDescent="0.2">
      <c r="A42" s="6">
        <v>126</v>
      </c>
      <c r="B42" s="7" t="s">
        <v>120</v>
      </c>
      <c r="C42" s="7" t="s">
        <v>121</v>
      </c>
      <c r="D42" s="8">
        <v>2020</v>
      </c>
      <c r="E42" s="9"/>
      <c r="F42" s="10" t="s">
        <v>122</v>
      </c>
      <c r="G42" s="10" t="s">
        <v>123</v>
      </c>
      <c r="H42" s="11"/>
      <c r="I42" s="12"/>
      <c r="J42" s="12"/>
      <c r="K42" s="11" t="b">
        <v>1</v>
      </c>
      <c r="L42" s="14"/>
      <c r="M42" s="12"/>
      <c r="T42" s="17"/>
    </row>
    <row r="43" spans="1:20" ht="16" x14ac:dyDescent="0.2">
      <c r="A43" s="6">
        <v>127</v>
      </c>
      <c r="B43" s="7" t="s">
        <v>387</v>
      </c>
      <c r="C43" s="7" t="s">
        <v>388</v>
      </c>
      <c r="D43" s="8">
        <v>2019</v>
      </c>
      <c r="E43" s="7" t="s">
        <v>389</v>
      </c>
      <c r="F43" s="10" t="s">
        <v>390</v>
      </c>
      <c r="G43" s="10" t="s">
        <v>391</v>
      </c>
      <c r="H43" s="11"/>
      <c r="I43" s="12"/>
      <c r="J43" s="12"/>
      <c r="K43" s="11" t="b">
        <v>1</v>
      </c>
      <c r="L43" s="14"/>
      <c r="M43" s="12"/>
      <c r="T43" s="17"/>
    </row>
    <row r="44" spans="1:20" ht="16" x14ac:dyDescent="0.2">
      <c r="A44" s="6">
        <v>69</v>
      </c>
      <c r="B44" s="7" t="s">
        <v>392</v>
      </c>
      <c r="C44" s="7" t="s">
        <v>393</v>
      </c>
      <c r="D44" s="8">
        <v>1993</v>
      </c>
      <c r="E44" s="7" t="s">
        <v>394</v>
      </c>
      <c r="F44" s="10" t="s">
        <v>395</v>
      </c>
      <c r="G44" s="10" t="s">
        <v>396</v>
      </c>
      <c r="H44" s="11"/>
      <c r="I44" s="11"/>
      <c r="J44" s="12"/>
      <c r="K44" s="11" t="b">
        <v>0</v>
      </c>
      <c r="L44" s="14"/>
      <c r="M44" s="11"/>
      <c r="T44" s="17"/>
    </row>
    <row r="45" spans="1:20" ht="16" x14ac:dyDescent="0.2">
      <c r="A45" s="6">
        <v>79</v>
      </c>
      <c r="B45" s="7" t="s">
        <v>397</v>
      </c>
      <c r="C45" s="7" t="s">
        <v>398</v>
      </c>
      <c r="D45" s="9"/>
      <c r="E45" s="7" t="s">
        <v>399</v>
      </c>
      <c r="F45" s="10" t="s">
        <v>400</v>
      </c>
      <c r="G45" s="10" t="s">
        <v>401</v>
      </c>
      <c r="H45" s="11"/>
      <c r="I45" s="12"/>
      <c r="J45" s="12"/>
      <c r="K45" s="11" t="b">
        <v>0</v>
      </c>
      <c r="L45" s="14"/>
      <c r="M45" s="12"/>
      <c r="T45" s="17"/>
    </row>
    <row r="46" spans="1:20" ht="16" x14ac:dyDescent="0.2">
      <c r="A46" s="6">
        <v>85</v>
      </c>
      <c r="B46" s="7" t="s">
        <v>402</v>
      </c>
      <c r="C46" s="7" t="s">
        <v>403</v>
      </c>
      <c r="D46" s="8">
        <v>1960</v>
      </c>
      <c r="E46" s="7" t="s">
        <v>404</v>
      </c>
      <c r="F46" s="7" t="s">
        <v>167</v>
      </c>
      <c r="G46" s="10" t="s">
        <v>405</v>
      </c>
      <c r="H46" s="11"/>
      <c r="I46" s="11"/>
      <c r="J46" s="12"/>
      <c r="K46" s="11" t="b">
        <v>0</v>
      </c>
      <c r="L46" s="14"/>
      <c r="M46" s="12"/>
      <c r="T46" s="17"/>
    </row>
    <row r="47" spans="1:20" ht="16" x14ac:dyDescent="0.2">
      <c r="A47" s="6">
        <v>88</v>
      </c>
      <c r="B47" s="7" t="s">
        <v>406</v>
      </c>
      <c r="C47" s="7" t="s">
        <v>407</v>
      </c>
      <c r="D47" s="8">
        <v>1999</v>
      </c>
      <c r="E47" s="7" t="s">
        <v>408</v>
      </c>
      <c r="F47" s="10" t="s">
        <v>86</v>
      </c>
      <c r="G47" s="10" t="s">
        <v>409</v>
      </c>
      <c r="H47" s="11"/>
      <c r="I47" s="11"/>
      <c r="J47" s="12"/>
      <c r="K47" s="11" t="b">
        <v>0</v>
      </c>
      <c r="L47" s="14"/>
      <c r="M47" s="12"/>
      <c r="T47" s="17"/>
    </row>
    <row r="48" spans="1:20" ht="16" x14ac:dyDescent="0.2">
      <c r="A48" s="6">
        <v>91</v>
      </c>
      <c r="B48" s="7" t="s">
        <v>410</v>
      </c>
      <c r="C48" s="7" t="s">
        <v>411</v>
      </c>
      <c r="D48" s="8">
        <v>1998</v>
      </c>
      <c r="E48" s="7" t="s">
        <v>412</v>
      </c>
      <c r="F48" s="10" t="s">
        <v>86</v>
      </c>
      <c r="G48" s="10" t="s">
        <v>413</v>
      </c>
      <c r="H48" s="12"/>
      <c r="I48" s="12"/>
      <c r="J48" s="12"/>
      <c r="K48" s="11" t="b">
        <v>0</v>
      </c>
      <c r="L48" s="14"/>
      <c r="M48" s="12"/>
      <c r="T48" s="17"/>
    </row>
    <row r="49" spans="1:20" ht="16" x14ac:dyDescent="0.2">
      <c r="A49" s="6">
        <v>96</v>
      </c>
      <c r="B49" s="7" t="s">
        <v>414</v>
      </c>
      <c r="C49" s="7" t="s">
        <v>415</v>
      </c>
      <c r="D49" s="8">
        <v>2009</v>
      </c>
      <c r="E49" s="9"/>
      <c r="F49" s="10" t="s">
        <v>268</v>
      </c>
      <c r="G49" s="10" t="s">
        <v>416</v>
      </c>
      <c r="H49" s="12"/>
      <c r="I49" s="12"/>
      <c r="J49" s="12"/>
      <c r="K49" s="11" t="b">
        <v>0</v>
      </c>
      <c r="L49" s="14"/>
      <c r="M49" s="11"/>
      <c r="T49" s="17"/>
    </row>
    <row r="50" spans="1:20" ht="16" x14ac:dyDescent="0.2">
      <c r="A50" s="6">
        <v>101</v>
      </c>
      <c r="B50" s="7" t="s">
        <v>417</v>
      </c>
      <c r="C50" s="7" t="s">
        <v>418</v>
      </c>
      <c r="D50" s="8">
        <v>1878</v>
      </c>
      <c r="E50" s="9"/>
      <c r="F50" s="10" t="s">
        <v>268</v>
      </c>
      <c r="G50" s="10" t="s">
        <v>419</v>
      </c>
      <c r="H50" s="11"/>
      <c r="I50" s="12"/>
      <c r="J50" s="12"/>
      <c r="K50" s="11" t="b">
        <v>0</v>
      </c>
      <c r="L50" s="14"/>
      <c r="M50" s="12"/>
      <c r="T50" s="17"/>
    </row>
    <row r="51" spans="1:20" ht="16" x14ac:dyDescent="0.2">
      <c r="A51" s="6">
        <v>102</v>
      </c>
      <c r="B51" s="7" t="s">
        <v>420</v>
      </c>
      <c r="C51" s="7" t="s">
        <v>421</v>
      </c>
      <c r="D51" s="8">
        <v>2005</v>
      </c>
      <c r="E51" s="7" t="s">
        <v>422</v>
      </c>
      <c r="F51" s="7" t="s">
        <v>61</v>
      </c>
      <c r="G51" s="10" t="s">
        <v>423</v>
      </c>
      <c r="H51" s="11"/>
      <c r="I51" s="12"/>
      <c r="J51" s="12"/>
      <c r="K51" s="11" t="b">
        <v>0</v>
      </c>
      <c r="L51" s="14"/>
      <c r="M51" s="12"/>
      <c r="T51" s="17"/>
    </row>
    <row r="52" spans="1:20" ht="16" x14ac:dyDescent="0.2">
      <c r="A52" s="6">
        <v>107</v>
      </c>
      <c r="B52" s="7" t="s">
        <v>424</v>
      </c>
      <c r="C52" s="104" t="s">
        <v>425</v>
      </c>
      <c r="D52" s="105"/>
      <c r="E52" s="10" t="s">
        <v>86</v>
      </c>
      <c r="F52" s="9"/>
      <c r="G52" s="10" t="s">
        <v>426</v>
      </c>
      <c r="H52" s="11"/>
      <c r="I52" s="12"/>
      <c r="J52" s="12"/>
      <c r="K52" s="11" t="b">
        <v>0</v>
      </c>
      <c r="L52" s="14"/>
      <c r="M52" s="12"/>
      <c r="T52" s="17"/>
    </row>
    <row r="53" spans="1:20" ht="16" x14ac:dyDescent="0.2">
      <c r="A53" s="6">
        <v>111</v>
      </c>
      <c r="B53" s="7" t="s">
        <v>427</v>
      </c>
      <c r="C53" s="7" t="s">
        <v>428</v>
      </c>
      <c r="D53" s="8">
        <v>2008</v>
      </c>
      <c r="E53" s="9"/>
      <c r="F53" s="10" t="s">
        <v>429</v>
      </c>
      <c r="G53" s="10" t="s">
        <v>430</v>
      </c>
      <c r="H53" s="11"/>
      <c r="I53" s="12"/>
      <c r="J53" s="12"/>
      <c r="K53" s="11" t="b">
        <v>0</v>
      </c>
      <c r="L53" s="14"/>
      <c r="M53" s="12"/>
      <c r="T53" s="17"/>
    </row>
    <row r="54" spans="1:20" ht="16" x14ac:dyDescent="0.2">
      <c r="A54" s="6">
        <v>113</v>
      </c>
      <c r="B54" s="7" t="s">
        <v>431</v>
      </c>
      <c r="C54" s="7" t="s">
        <v>432</v>
      </c>
      <c r="D54" s="8">
        <v>2010</v>
      </c>
      <c r="E54" s="9"/>
      <c r="F54" s="10" t="s">
        <v>433</v>
      </c>
      <c r="G54" s="10" t="s">
        <v>434</v>
      </c>
      <c r="H54" s="11"/>
      <c r="I54" s="12"/>
      <c r="J54" s="12"/>
      <c r="K54" s="11" t="b">
        <v>0</v>
      </c>
      <c r="L54" s="14"/>
      <c r="M54" s="12"/>
      <c r="T54" s="17"/>
    </row>
    <row r="55" spans="1:20" ht="16" x14ac:dyDescent="0.2">
      <c r="A55" s="6">
        <v>114</v>
      </c>
      <c r="B55" s="7" t="s">
        <v>435</v>
      </c>
      <c r="C55" s="7" t="s">
        <v>436</v>
      </c>
      <c r="D55" s="8">
        <v>2016</v>
      </c>
      <c r="E55" s="7" t="s">
        <v>437</v>
      </c>
      <c r="F55" s="10" t="s">
        <v>268</v>
      </c>
      <c r="G55" s="10" t="s">
        <v>438</v>
      </c>
      <c r="H55" s="11"/>
      <c r="I55" s="12"/>
      <c r="J55" s="12"/>
      <c r="K55" s="11" t="b">
        <v>0</v>
      </c>
      <c r="L55" s="14"/>
      <c r="M55" s="12"/>
      <c r="T55" s="17"/>
    </row>
    <row r="56" spans="1:20" ht="16" x14ac:dyDescent="0.2">
      <c r="A56" s="6">
        <v>115</v>
      </c>
      <c r="B56" s="7" t="s">
        <v>439</v>
      </c>
      <c r="C56" s="7" t="s">
        <v>440</v>
      </c>
      <c r="D56" s="8">
        <v>1970</v>
      </c>
      <c r="E56" s="9"/>
      <c r="F56" s="10" t="s">
        <v>268</v>
      </c>
      <c r="G56" s="10" t="s">
        <v>441</v>
      </c>
      <c r="H56" s="11"/>
      <c r="I56" s="12"/>
      <c r="J56" s="12"/>
      <c r="K56" s="11" t="b">
        <v>0</v>
      </c>
      <c r="L56" s="14"/>
      <c r="M56" s="12"/>
      <c r="T56" s="17"/>
    </row>
    <row r="57" spans="1:20" ht="16" x14ac:dyDescent="0.2">
      <c r="A57" s="6">
        <v>116</v>
      </c>
      <c r="B57" s="7" t="s">
        <v>442</v>
      </c>
      <c r="C57" s="7" t="s">
        <v>443</v>
      </c>
      <c r="D57" s="8">
        <v>1968</v>
      </c>
      <c r="E57" s="9"/>
      <c r="F57" s="7" t="s">
        <v>444</v>
      </c>
      <c r="G57" s="10" t="s">
        <v>445</v>
      </c>
      <c r="H57" s="11"/>
      <c r="I57" s="12"/>
      <c r="J57" s="12"/>
      <c r="K57" s="11" t="b">
        <v>0</v>
      </c>
      <c r="L57" s="14"/>
      <c r="M57" s="12"/>
      <c r="T57" s="17"/>
    </row>
    <row r="58" spans="1:20" ht="16" x14ac:dyDescent="0.2">
      <c r="A58" s="6">
        <v>117</v>
      </c>
      <c r="B58" s="7" t="s">
        <v>446</v>
      </c>
      <c r="C58" s="7" t="s">
        <v>447</v>
      </c>
      <c r="D58" s="8">
        <v>2008</v>
      </c>
      <c r="E58" s="9"/>
      <c r="F58" s="9"/>
      <c r="G58" s="9"/>
      <c r="H58" s="11"/>
      <c r="I58" s="12"/>
      <c r="J58" s="12"/>
      <c r="K58" s="11" t="b">
        <v>0</v>
      </c>
      <c r="L58" s="14"/>
      <c r="M58" s="12"/>
      <c r="T58" s="17"/>
    </row>
    <row r="59" spans="1:20" ht="16" x14ac:dyDescent="0.2">
      <c r="A59" s="6">
        <v>118</v>
      </c>
      <c r="B59" s="7" t="s">
        <v>448</v>
      </c>
      <c r="C59" s="7" t="s">
        <v>449</v>
      </c>
      <c r="D59" s="8">
        <v>2020</v>
      </c>
      <c r="E59" s="7" t="s">
        <v>450</v>
      </c>
      <c r="F59" s="10" t="s">
        <v>451</v>
      </c>
      <c r="G59" s="10" t="s">
        <v>452</v>
      </c>
      <c r="H59" s="11"/>
      <c r="I59" s="12"/>
      <c r="J59" s="12"/>
      <c r="K59" s="11" t="b">
        <v>0</v>
      </c>
      <c r="L59" s="14"/>
      <c r="M59" s="12"/>
      <c r="T59" s="17"/>
    </row>
    <row r="60" spans="1:20" ht="16" x14ac:dyDescent="0.2">
      <c r="A60" s="6">
        <v>119</v>
      </c>
      <c r="B60" s="7" t="s">
        <v>453</v>
      </c>
      <c r="C60" s="7" t="s">
        <v>454</v>
      </c>
      <c r="D60" s="8">
        <v>2017</v>
      </c>
      <c r="E60" s="9"/>
      <c r="F60" s="10" t="s">
        <v>268</v>
      </c>
      <c r="G60" s="10" t="s">
        <v>455</v>
      </c>
      <c r="H60" s="11"/>
      <c r="I60" s="12"/>
      <c r="J60" s="12"/>
      <c r="K60" s="11" t="b">
        <v>0</v>
      </c>
      <c r="L60" s="14"/>
      <c r="M60" s="12"/>
      <c r="T60" s="17"/>
    </row>
    <row r="61" spans="1:20" ht="16" x14ac:dyDescent="0.2">
      <c r="A61" s="6">
        <v>120</v>
      </c>
      <c r="B61" s="7" t="s">
        <v>456</v>
      </c>
      <c r="C61" s="7" t="s">
        <v>457</v>
      </c>
      <c r="D61" s="8">
        <v>2015</v>
      </c>
      <c r="E61" s="9"/>
      <c r="F61" s="10" t="s">
        <v>299</v>
      </c>
      <c r="G61" s="10" t="s">
        <v>458</v>
      </c>
      <c r="H61" s="11"/>
      <c r="I61" s="12"/>
      <c r="J61" s="12"/>
      <c r="K61" s="11" t="b">
        <v>0</v>
      </c>
      <c r="L61" s="14"/>
      <c r="M61" s="12"/>
      <c r="T61" s="17"/>
    </row>
    <row r="62" spans="1:20" ht="16" x14ac:dyDescent="0.2">
      <c r="A62" s="6">
        <v>121</v>
      </c>
      <c r="B62" s="7" t="s">
        <v>459</v>
      </c>
      <c r="C62" s="104" t="s">
        <v>460</v>
      </c>
      <c r="D62" s="105"/>
      <c r="E62" s="10" t="s">
        <v>86</v>
      </c>
      <c r="F62" s="9"/>
      <c r="G62" s="10" t="s">
        <v>461</v>
      </c>
      <c r="H62" s="11"/>
      <c r="I62" s="12"/>
      <c r="J62" s="12"/>
      <c r="K62" s="11" t="b">
        <v>0</v>
      </c>
      <c r="L62" s="14"/>
      <c r="M62" s="12"/>
      <c r="T62" s="17"/>
    </row>
    <row r="63" spans="1:20" ht="16" x14ac:dyDescent="0.2">
      <c r="A63" s="6">
        <v>122</v>
      </c>
      <c r="B63" s="7" t="s">
        <v>462</v>
      </c>
      <c r="C63" s="104" t="s">
        <v>463</v>
      </c>
      <c r="D63" s="105"/>
      <c r="E63" s="10" t="s">
        <v>464</v>
      </c>
      <c r="F63" s="9"/>
      <c r="G63" s="10" t="s">
        <v>465</v>
      </c>
      <c r="H63" s="11"/>
      <c r="I63" s="12"/>
      <c r="J63" s="12"/>
      <c r="K63" s="11" t="b">
        <v>0</v>
      </c>
      <c r="L63" s="14"/>
      <c r="M63" s="12"/>
      <c r="T63" s="17"/>
    </row>
    <row r="64" spans="1:20" ht="16" x14ac:dyDescent="0.2">
      <c r="A64" s="6">
        <v>123</v>
      </c>
      <c r="B64" s="7" t="s">
        <v>466</v>
      </c>
      <c r="C64" s="7" t="s">
        <v>467</v>
      </c>
      <c r="D64" s="8">
        <v>2008</v>
      </c>
      <c r="E64" s="9"/>
      <c r="F64" s="10" t="s">
        <v>468</v>
      </c>
      <c r="G64" s="10" t="s">
        <v>469</v>
      </c>
      <c r="H64" s="11"/>
      <c r="I64" s="12"/>
      <c r="J64" s="12"/>
      <c r="K64" s="11" t="b">
        <v>0</v>
      </c>
      <c r="L64" s="14"/>
      <c r="M64" s="12"/>
      <c r="T64" s="17"/>
    </row>
    <row r="65" spans="1:20" ht="16" x14ac:dyDescent="0.2">
      <c r="A65" s="6">
        <v>124</v>
      </c>
      <c r="B65" s="7" t="s">
        <v>470</v>
      </c>
      <c r="C65" s="7" t="s">
        <v>471</v>
      </c>
      <c r="D65" s="9"/>
      <c r="E65" s="10" t="s">
        <v>472</v>
      </c>
      <c r="F65" s="9"/>
      <c r="G65" s="10" t="s">
        <v>473</v>
      </c>
      <c r="H65" s="11"/>
      <c r="I65" s="12"/>
      <c r="J65" s="12"/>
      <c r="K65" s="11" t="b">
        <v>0</v>
      </c>
      <c r="L65" s="14"/>
      <c r="M65" s="12"/>
      <c r="T65" s="17"/>
    </row>
    <row r="66" spans="1:20" ht="16" x14ac:dyDescent="0.2">
      <c r="A66" s="1"/>
      <c r="B66" s="7"/>
      <c r="C66" s="7"/>
      <c r="D66" s="8"/>
      <c r="E66" s="9"/>
      <c r="F66" s="7"/>
      <c r="G66" s="7"/>
      <c r="H66" s="11"/>
      <c r="I66" s="12"/>
      <c r="J66" s="12"/>
      <c r="K66" s="11" t="b">
        <v>0</v>
      </c>
      <c r="L66" s="14"/>
      <c r="M66" s="12"/>
      <c r="T66" s="17"/>
    </row>
    <row r="67" spans="1:20" ht="16" x14ac:dyDescent="0.2">
      <c r="A67" s="1"/>
      <c r="B67" s="7"/>
      <c r="C67" s="7"/>
      <c r="D67" s="8"/>
      <c r="E67" s="9"/>
      <c r="F67" s="7"/>
      <c r="G67" s="7"/>
      <c r="H67" s="11"/>
      <c r="I67" s="12"/>
      <c r="J67" s="12"/>
      <c r="K67" s="11" t="b">
        <v>0</v>
      </c>
      <c r="L67" s="14"/>
      <c r="M67" s="12"/>
      <c r="T67" s="17"/>
    </row>
    <row r="68" spans="1:20" ht="16" x14ac:dyDescent="0.2">
      <c r="A68" s="1"/>
      <c r="B68" s="7"/>
      <c r="C68" s="7"/>
      <c r="D68" s="8"/>
      <c r="E68" s="9"/>
      <c r="F68" s="7"/>
      <c r="G68" s="7"/>
      <c r="H68" s="11"/>
      <c r="I68" s="12"/>
      <c r="J68" s="12"/>
      <c r="K68" s="11" t="b">
        <v>0</v>
      </c>
      <c r="L68" s="14"/>
      <c r="M68" s="12"/>
      <c r="T68" s="17"/>
    </row>
    <row r="69" spans="1:20" ht="16" x14ac:dyDescent="0.2">
      <c r="A69" s="1"/>
      <c r="B69" s="7"/>
      <c r="C69" s="7"/>
      <c r="D69" s="8"/>
      <c r="E69" s="9"/>
      <c r="F69" s="7"/>
      <c r="G69" s="7"/>
      <c r="H69" s="11"/>
      <c r="I69" s="12"/>
      <c r="J69" s="12"/>
      <c r="K69" s="11" t="b">
        <v>0</v>
      </c>
      <c r="L69" s="14"/>
      <c r="M69" s="12"/>
      <c r="T69" s="17"/>
    </row>
    <row r="70" spans="1:20" ht="16" x14ac:dyDescent="0.2">
      <c r="A70" s="1"/>
      <c r="B70" s="7"/>
      <c r="C70" s="7"/>
      <c r="D70" s="8"/>
      <c r="E70" s="9"/>
      <c r="F70" s="7"/>
      <c r="G70" s="7"/>
      <c r="H70" s="11"/>
      <c r="I70" s="12"/>
      <c r="J70" s="12"/>
      <c r="K70" s="11" t="b">
        <v>0</v>
      </c>
      <c r="L70" s="14"/>
      <c r="M70" s="12"/>
      <c r="T70" s="17"/>
    </row>
    <row r="71" spans="1:20" ht="16" x14ac:dyDescent="0.2">
      <c r="A71" s="1"/>
      <c r="B71" s="7"/>
      <c r="C71" s="7"/>
      <c r="D71" s="8"/>
      <c r="E71" s="9"/>
      <c r="F71" s="7"/>
      <c r="G71" s="7"/>
      <c r="H71" s="11"/>
      <c r="I71" s="12"/>
      <c r="J71" s="12"/>
      <c r="K71" s="11" t="b">
        <v>0</v>
      </c>
      <c r="L71" s="14"/>
      <c r="M71" s="12"/>
      <c r="T71" s="17"/>
    </row>
    <row r="72" spans="1:20" ht="16" x14ac:dyDescent="0.2">
      <c r="A72" s="1"/>
      <c r="B72" s="7"/>
      <c r="C72" s="7"/>
      <c r="D72" s="8"/>
      <c r="E72" s="9"/>
      <c r="F72" s="7"/>
      <c r="G72" s="7"/>
      <c r="H72" s="11"/>
      <c r="I72" s="12"/>
      <c r="J72" s="12"/>
      <c r="K72" s="11" t="b">
        <v>0</v>
      </c>
      <c r="L72" s="14"/>
      <c r="M72" s="12"/>
      <c r="T72" s="17"/>
    </row>
    <row r="73" spans="1:20" ht="16" x14ac:dyDescent="0.2">
      <c r="A73" s="1"/>
      <c r="B73" s="7"/>
      <c r="C73" s="7"/>
      <c r="D73" s="8"/>
      <c r="E73" s="9"/>
      <c r="F73" s="7"/>
      <c r="G73" s="7"/>
      <c r="H73" s="11"/>
      <c r="I73" s="12"/>
      <c r="J73" s="12"/>
      <c r="K73" s="11" t="b">
        <v>0</v>
      </c>
      <c r="L73" s="14"/>
      <c r="M73" s="12"/>
      <c r="T73" s="17"/>
    </row>
    <row r="74" spans="1:20" ht="16" x14ac:dyDescent="0.2">
      <c r="A74" s="1"/>
      <c r="B74" s="7"/>
      <c r="C74" s="7"/>
      <c r="D74" s="8"/>
      <c r="E74" s="9"/>
      <c r="F74" s="7"/>
      <c r="G74" s="7"/>
      <c r="H74" s="11"/>
      <c r="I74" s="12"/>
      <c r="J74" s="12"/>
      <c r="K74" s="11" t="b">
        <v>0</v>
      </c>
      <c r="L74" s="14"/>
      <c r="M74" s="12"/>
      <c r="T74" s="17"/>
    </row>
    <row r="75" spans="1:20" ht="32" x14ac:dyDescent="0.4">
      <c r="A75" s="21"/>
      <c r="B75" s="12"/>
      <c r="C75" s="12"/>
      <c r="D75" s="12"/>
      <c r="E75" s="12"/>
      <c r="F75" s="12"/>
      <c r="G75" s="12"/>
      <c r="H75" s="12"/>
      <c r="I75" s="12"/>
      <c r="J75" s="12"/>
      <c r="K75" s="22">
        <f>COUNTIF(K3:K74, "=TRUE")</f>
        <v>41</v>
      </c>
      <c r="L75" s="20"/>
      <c r="M75" s="12"/>
      <c r="T75" s="17"/>
    </row>
    <row r="76" spans="1:20" ht="13" x14ac:dyDescent="0.15">
      <c r="A76" s="18"/>
      <c r="D76" s="12"/>
      <c r="E76" s="12"/>
      <c r="F76" s="12"/>
      <c r="G76" s="12"/>
      <c r="H76" s="12"/>
      <c r="I76" s="12"/>
      <c r="L76" s="20"/>
      <c r="M76" s="12"/>
      <c r="T76" s="17"/>
    </row>
    <row r="77" spans="1:20" ht="13" x14ac:dyDescent="0.15">
      <c r="A77" s="18"/>
      <c r="D77" s="12"/>
      <c r="E77" s="12"/>
      <c r="F77" s="12"/>
      <c r="G77" s="12"/>
      <c r="H77" s="12"/>
      <c r="I77" s="12"/>
      <c r="L77" s="20"/>
      <c r="M77" s="12"/>
      <c r="T77" s="17"/>
    </row>
    <row r="78" spans="1:20" ht="13" x14ac:dyDescent="0.15">
      <c r="A78" s="18"/>
      <c r="D78" s="12"/>
      <c r="E78" s="12"/>
      <c r="F78" s="12"/>
      <c r="G78" s="12"/>
      <c r="H78" s="12"/>
      <c r="I78" s="12"/>
      <c r="L78" s="20"/>
      <c r="M78" s="12"/>
      <c r="T78" s="17"/>
    </row>
    <row r="79" spans="1:20" ht="13" x14ac:dyDescent="0.15">
      <c r="A79" s="18"/>
      <c r="D79" s="12"/>
      <c r="E79" s="12"/>
      <c r="F79" s="12"/>
      <c r="G79" s="12"/>
      <c r="H79" s="12"/>
      <c r="I79" s="12"/>
      <c r="L79" s="20"/>
      <c r="M79" s="12"/>
      <c r="T79" s="17"/>
    </row>
    <row r="80" spans="1:20" ht="13" x14ac:dyDescent="0.15">
      <c r="A80" s="18"/>
      <c r="D80" s="12"/>
      <c r="E80" s="12"/>
      <c r="F80" s="12"/>
      <c r="G80" s="12"/>
      <c r="H80" s="12"/>
      <c r="I80" s="12"/>
      <c r="L80" s="20"/>
      <c r="M80" s="12"/>
      <c r="T80" s="17"/>
    </row>
    <row r="81" spans="1:20" ht="13" x14ac:dyDescent="0.15">
      <c r="A81" s="18"/>
      <c r="D81" s="12"/>
      <c r="E81" s="12"/>
      <c r="F81" s="12"/>
      <c r="G81" s="12"/>
      <c r="H81" s="12"/>
      <c r="I81" s="12"/>
      <c r="L81" s="20"/>
      <c r="M81" s="12"/>
      <c r="T81" s="17"/>
    </row>
    <row r="82" spans="1:20" ht="13" x14ac:dyDescent="0.15">
      <c r="A82" s="18"/>
      <c r="D82" s="12"/>
      <c r="E82" s="12"/>
      <c r="F82" s="12"/>
      <c r="G82" s="12"/>
      <c r="H82" s="12"/>
      <c r="I82" s="12"/>
      <c r="L82" s="20"/>
      <c r="M82" s="12"/>
      <c r="T82" s="17"/>
    </row>
    <row r="83" spans="1:20" ht="13" x14ac:dyDescent="0.15">
      <c r="A83" s="18"/>
      <c r="D83" s="12"/>
      <c r="E83" s="12"/>
      <c r="F83" s="12"/>
      <c r="G83" s="12"/>
      <c r="H83" s="12"/>
      <c r="I83" s="12"/>
      <c r="L83" s="20"/>
      <c r="M83" s="12"/>
      <c r="T83" s="17"/>
    </row>
    <row r="84" spans="1:20" ht="13" x14ac:dyDescent="0.15">
      <c r="A84" s="18"/>
      <c r="D84" s="12"/>
      <c r="E84" s="12"/>
      <c r="F84" s="12"/>
      <c r="G84" s="12"/>
      <c r="H84" s="12"/>
      <c r="I84" s="12"/>
      <c r="L84" s="20"/>
      <c r="M84" s="12"/>
      <c r="T84" s="17"/>
    </row>
    <row r="85" spans="1:20" ht="13" x14ac:dyDescent="0.15">
      <c r="A85" s="18"/>
      <c r="D85" s="12"/>
      <c r="E85" s="12"/>
      <c r="F85" s="12"/>
      <c r="G85" s="12"/>
      <c r="H85" s="12"/>
      <c r="I85" s="12"/>
      <c r="L85" s="20"/>
      <c r="M85" s="12"/>
      <c r="T85" s="17"/>
    </row>
    <row r="86" spans="1:20" ht="13" x14ac:dyDescent="0.15">
      <c r="A86" s="18"/>
      <c r="D86" s="12"/>
      <c r="E86" s="12"/>
      <c r="F86" s="12"/>
      <c r="G86" s="12"/>
      <c r="H86" s="12"/>
      <c r="I86" s="12"/>
      <c r="L86" s="20"/>
      <c r="M86" s="12"/>
      <c r="T86" s="17"/>
    </row>
    <row r="87" spans="1:20" ht="13" x14ac:dyDescent="0.15">
      <c r="A87" s="18"/>
      <c r="D87" s="12"/>
      <c r="E87" s="12"/>
      <c r="F87" s="12"/>
      <c r="G87" s="12"/>
      <c r="H87" s="12"/>
      <c r="I87" s="12"/>
      <c r="L87" s="20"/>
      <c r="M87" s="12"/>
      <c r="T87" s="17"/>
    </row>
    <row r="88" spans="1:20" ht="13" x14ac:dyDescent="0.15">
      <c r="A88" s="18"/>
      <c r="D88" s="12"/>
      <c r="E88" s="12"/>
      <c r="F88" s="12"/>
      <c r="G88" s="12"/>
      <c r="H88" s="12"/>
      <c r="I88" s="12"/>
      <c r="L88" s="20"/>
      <c r="M88" s="12"/>
      <c r="T88" s="17"/>
    </row>
    <row r="89" spans="1:20" ht="13" x14ac:dyDescent="0.15">
      <c r="A89" s="18"/>
      <c r="D89" s="12"/>
      <c r="E89" s="12"/>
      <c r="F89" s="12"/>
      <c r="G89" s="12"/>
      <c r="H89" s="12"/>
      <c r="I89" s="12"/>
      <c r="L89" s="20"/>
      <c r="M89" s="12"/>
      <c r="T89" s="17"/>
    </row>
    <row r="90" spans="1:20" ht="13" x14ac:dyDescent="0.15">
      <c r="A90" s="18"/>
      <c r="D90" s="12"/>
      <c r="E90" s="12"/>
      <c r="F90" s="12"/>
      <c r="G90" s="12"/>
      <c r="H90" s="12"/>
      <c r="I90" s="12"/>
      <c r="L90" s="20"/>
      <c r="M90" s="12"/>
      <c r="T90" s="17"/>
    </row>
    <row r="91" spans="1:20" ht="13" x14ac:dyDescent="0.15">
      <c r="A91" s="18"/>
      <c r="D91" s="12"/>
      <c r="E91" s="12"/>
      <c r="F91" s="12"/>
      <c r="G91" s="12"/>
      <c r="H91" s="12"/>
      <c r="I91" s="12"/>
      <c r="L91" s="20"/>
      <c r="M91" s="12"/>
      <c r="T91" s="17"/>
    </row>
    <row r="92" spans="1:20" ht="13" x14ac:dyDescent="0.15">
      <c r="A92" s="18"/>
      <c r="D92" s="12"/>
      <c r="E92" s="12"/>
      <c r="F92" s="12"/>
      <c r="G92" s="12"/>
      <c r="H92" s="12"/>
      <c r="I92" s="12"/>
      <c r="L92" s="20"/>
      <c r="M92" s="12"/>
      <c r="T92" s="17"/>
    </row>
    <row r="93" spans="1:20" ht="13" x14ac:dyDescent="0.15">
      <c r="A93" s="18"/>
      <c r="D93" s="12"/>
      <c r="E93" s="12"/>
      <c r="F93" s="12"/>
      <c r="G93" s="12"/>
      <c r="H93" s="12"/>
      <c r="I93" s="12"/>
      <c r="L93" s="20"/>
      <c r="M93" s="12"/>
      <c r="T93" s="17"/>
    </row>
    <row r="94" spans="1:20" ht="13" x14ac:dyDescent="0.15">
      <c r="A94" s="18"/>
      <c r="D94" s="12"/>
      <c r="E94" s="12"/>
      <c r="F94" s="12"/>
      <c r="G94" s="12"/>
      <c r="H94" s="12"/>
      <c r="I94" s="12"/>
      <c r="L94" s="20"/>
      <c r="M94" s="12"/>
      <c r="T94" s="17"/>
    </row>
    <row r="95" spans="1:20" ht="13" x14ac:dyDescent="0.15">
      <c r="A95" s="18"/>
      <c r="D95" s="12"/>
      <c r="E95" s="12"/>
      <c r="F95" s="12"/>
      <c r="G95" s="12"/>
      <c r="H95" s="12"/>
      <c r="I95" s="12"/>
      <c r="L95" s="20"/>
      <c r="M95" s="12"/>
      <c r="T95" s="17"/>
    </row>
    <row r="96" spans="1:20" ht="13" x14ac:dyDescent="0.15">
      <c r="A96" s="18"/>
      <c r="D96" s="12"/>
      <c r="E96" s="12"/>
      <c r="F96" s="12"/>
      <c r="G96" s="12"/>
      <c r="H96" s="12"/>
      <c r="I96" s="12"/>
      <c r="L96" s="20"/>
      <c r="M96" s="12"/>
      <c r="T96" s="17"/>
    </row>
    <row r="97" spans="1:20" ht="13" x14ac:dyDescent="0.15">
      <c r="A97" s="18"/>
      <c r="D97" s="12"/>
      <c r="E97" s="12"/>
      <c r="F97" s="12"/>
      <c r="G97" s="12"/>
      <c r="H97" s="12"/>
      <c r="I97" s="12"/>
      <c r="L97" s="20"/>
      <c r="M97" s="12"/>
      <c r="T97" s="17"/>
    </row>
    <row r="98" spans="1:20" ht="13" x14ac:dyDescent="0.15">
      <c r="A98" s="18"/>
      <c r="D98" s="12"/>
      <c r="E98" s="12"/>
      <c r="F98" s="12"/>
      <c r="G98" s="12"/>
      <c r="H98" s="12"/>
      <c r="I98" s="12"/>
      <c r="L98" s="20"/>
      <c r="M98" s="12"/>
      <c r="T98" s="17"/>
    </row>
    <row r="99" spans="1:20" ht="13" x14ac:dyDescent="0.15">
      <c r="A99" s="18"/>
      <c r="D99" s="12"/>
      <c r="E99" s="12"/>
      <c r="F99" s="12"/>
      <c r="G99" s="12"/>
      <c r="H99" s="12"/>
      <c r="I99" s="12"/>
      <c r="L99" s="20"/>
      <c r="M99" s="12"/>
      <c r="T99" s="17"/>
    </row>
    <row r="100" spans="1:20" ht="13" x14ac:dyDescent="0.15">
      <c r="A100" s="18"/>
      <c r="D100" s="12"/>
      <c r="E100" s="12"/>
      <c r="F100" s="12"/>
      <c r="G100" s="12"/>
      <c r="H100" s="12"/>
      <c r="I100" s="12"/>
      <c r="L100" s="20"/>
      <c r="M100" s="12"/>
      <c r="T100" s="17"/>
    </row>
    <row r="101" spans="1:20" ht="13" x14ac:dyDescent="0.15">
      <c r="A101" s="18"/>
      <c r="D101" s="12"/>
      <c r="E101" s="12"/>
      <c r="F101" s="12"/>
      <c r="G101" s="12"/>
      <c r="H101" s="12"/>
      <c r="I101" s="12"/>
      <c r="L101" s="20"/>
      <c r="M101" s="12"/>
      <c r="T101" s="17"/>
    </row>
    <row r="102" spans="1:20" ht="13" x14ac:dyDescent="0.15">
      <c r="A102" s="18"/>
      <c r="D102" s="12"/>
      <c r="E102" s="12"/>
      <c r="F102" s="12"/>
      <c r="G102" s="12"/>
      <c r="H102" s="12"/>
      <c r="I102" s="12"/>
      <c r="L102" s="20"/>
      <c r="M102" s="12"/>
      <c r="T102" s="17"/>
    </row>
    <row r="103" spans="1:20" ht="13" x14ac:dyDescent="0.15">
      <c r="A103" s="18"/>
      <c r="D103" s="12"/>
      <c r="E103" s="12"/>
      <c r="F103" s="12"/>
      <c r="G103" s="12"/>
      <c r="H103" s="12"/>
      <c r="I103" s="12"/>
      <c r="L103" s="20"/>
      <c r="M103" s="12"/>
      <c r="T103" s="17"/>
    </row>
    <row r="104" spans="1:20" ht="13" x14ac:dyDescent="0.15">
      <c r="A104" s="18"/>
      <c r="D104" s="12"/>
      <c r="E104" s="12"/>
      <c r="F104" s="12"/>
      <c r="G104" s="12"/>
      <c r="H104" s="12"/>
      <c r="I104" s="12"/>
      <c r="L104" s="20"/>
      <c r="M104" s="12"/>
      <c r="T104" s="17"/>
    </row>
    <row r="105" spans="1:20" ht="13" x14ac:dyDescent="0.15">
      <c r="A105" s="18"/>
      <c r="D105" s="12"/>
      <c r="E105" s="12"/>
      <c r="F105" s="12"/>
      <c r="G105" s="12"/>
      <c r="H105" s="12"/>
      <c r="I105" s="12"/>
      <c r="L105" s="20"/>
      <c r="M105" s="12"/>
      <c r="T105" s="17"/>
    </row>
    <row r="106" spans="1:20" ht="13" x14ac:dyDescent="0.15">
      <c r="A106" s="18"/>
      <c r="D106" s="12"/>
      <c r="E106" s="12"/>
      <c r="F106" s="12"/>
      <c r="G106" s="12"/>
      <c r="H106" s="12"/>
      <c r="I106" s="12"/>
      <c r="L106" s="20"/>
      <c r="M106" s="12"/>
      <c r="T106" s="17"/>
    </row>
    <row r="107" spans="1:20" ht="13" x14ac:dyDescent="0.15">
      <c r="A107" s="18"/>
      <c r="D107" s="12"/>
      <c r="E107" s="12"/>
      <c r="F107" s="12"/>
      <c r="G107" s="12"/>
      <c r="H107" s="12"/>
      <c r="I107" s="12"/>
      <c r="L107" s="20"/>
      <c r="M107" s="12"/>
      <c r="T107" s="17"/>
    </row>
    <row r="108" spans="1:20" ht="13" x14ac:dyDescent="0.15">
      <c r="A108" s="18"/>
      <c r="D108" s="12"/>
      <c r="E108" s="12"/>
      <c r="F108" s="12"/>
      <c r="G108" s="12"/>
      <c r="H108" s="12"/>
      <c r="I108" s="12"/>
      <c r="L108" s="20"/>
      <c r="M108" s="12"/>
      <c r="T108" s="17"/>
    </row>
    <row r="109" spans="1:20" ht="13" x14ac:dyDescent="0.15">
      <c r="A109" s="18"/>
      <c r="D109" s="12"/>
      <c r="E109" s="12"/>
      <c r="F109" s="12"/>
      <c r="G109" s="12"/>
      <c r="H109" s="12"/>
      <c r="I109" s="12"/>
      <c r="L109" s="20"/>
      <c r="M109" s="12"/>
      <c r="T109" s="17"/>
    </row>
    <row r="110" spans="1:20" ht="13" x14ac:dyDescent="0.15">
      <c r="A110" s="18"/>
      <c r="D110" s="12"/>
      <c r="E110" s="12"/>
      <c r="F110" s="12"/>
      <c r="G110" s="12"/>
      <c r="H110" s="12"/>
      <c r="I110" s="12"/>
      <c r="L110" s="20"/>
      <c r="M110" s="12"/>
      <c r="T110" s="17"/>
    </row>
    <row r="111" spans="1:20" ht="13" x14ac:dyDescent="0.15">
      <c r="A111" s="18"/>
      <c r="D111" s="12"/>
      <c r="E111" s="12"/>
      <c r="F111" s="12"/>
      <c r="G111" s="12"/>
      <c r="H111" s="12"/>
      <c r="I111" s="12"/>
      <c r="L111" s="20"/>
      <c r="M111" s="12"/>
      <c r="T111" s="17"/>
    </row>
    <row r="112" spans="1:20" ht="13" x14ac:dyDescent="0.15">
      <c r="A112" s="18"/>
      <c r="D112" s="12"/>
      <c r="E112" s="12"/>
      <c r="F112" s="12"/>
      <c r="G112" s="12"/>
      <c r="H112" s="12"/>
      <c r="I112" s="12"/>
      <c r="L112" s="20"/>
      <c r="M112" s="12"/>
      <c r="T112" s="17"/>
    </row>
    <row r="113" spans="1:20" ht="13" x14ac:dyDescent="0.15">
      <c r="A113" s="18"/>
      <c r="D113" s="12"/>
      <c r="E113" s="12"/>
      <c r="F113" s="12"/>
      <c r="G113" s="12"/>
      <c r="H113" s="12"/>
      <c r="I113" s="12"/>
      <c r="L113" s="20"/>
      <c r="M113" s="12"/>
      <c r="T113" s="17"/>
    </row>
    <row r="114" spans="1:20" ht="13" x14ac:dyDescent="0.15">
      <c r="A114" s="18"/>
      <c r="D114" s="12"/>
      <c r="E114" s="12"/>
      <c r="F114" s="12"/>
      <c r="G114" s="12"/>
      <c r="H114" s="12"/>
      <c r="I114" s="12"/>
      <c r="L114" s="20"/>
      <c r="M114" s="12"/>
      <c r="T114" s="17"/>
    </row>
    <row r="115" spans="1:20" ht="13" x14ac:dyDescent="0.15">
      <c r="A115" s="18"/>
      <c r="D115" s="12"/>
      <c r="E115" s="12"/>
      <c r="F115" s="12"/>
      <c r="G115" s="12"/>
      <c r="H115" s="12"/>
      <c r="I115" s="12"/>
      <c r="L115" s="20"/>
      <c r="M115" s="12"/>
      <c r="T115" s="17"/>
    </row>
    <row r="116" spans="1:20" ht="13" x14ac:dyDescent="0.15">
      <c r="A116" s="18"/>
      <c r="D116" s="12"/>
      <c r="E116" s="12"/>
      <c r="F116" s="12"/>
      <c r="G116" s="12"/>
      <c r="H116" s="12"/>
      <c r="I116" s="12"/>
      <c r="L116" s="20"/>
      <c r="M116" s="12"/>
      <c r="T116" s="17"/>
    </row>
    <row r="117" spans="1:20" ht="13" x14ac:dyDescent="0.15">
      <c r="A117" s="18"/>
      <c r="D117" s="12"/>
      <c r="E117" s="12"/>
      <c r="F117" s="12"/>
      <c r="G117" s="12"/>
      <c r="H117" s="12"/>
      <c r="I117" s="12"/>
      <c r="L117" s="20"/>
      <c r="M117" s="12"/>
      <c r="T117" s="17"/>
    </row>
    <row r="118" spans="1:20" ht="13" x14ac:dyDescent="0.15">
      <c r="A118" s="18"/>
      <c r="D118" s="12"/>
      <c r="E118" s="12"/>
      <c r="F118" s="12"/>
      <c r="G118" s="12"/>
      <c r="H118" s="12"/>
      <c r="I118" s="12"/>
      <c r="L118" s="20"/>
      <c r="M118" s="12"/>
      <c r="T118" s="17"/>
    </row>
    <row r="119" spans="1:20" ht="13" x14ac:dyDescent="0.15">
      <c r="A119" s="18"/>
      <c r="D119" s="12"/>
      <c r="E119" s="12"/>
      <c r="F119" s="12"/>
      <c r="G119" s="12"/>
      <c r="H119" s="12"/>
      <c r="I119" s="12"/>
      <c r="L119" s="20"/>
      <c r="M119" s="12"/>
      <c r="T119" s="17"/>
    </row>
    <row r="120" spans="1:20" ht="13" x14ac:dyDescent="0.15">
      <c r="A120" s="18"/>
      <c r="D120" s="12"/>
      <c r="E120" s="12"/>
      <c r="F120" s="12"/>
      <c r="G120" s="12"/>
      <c r="H120" s="12"/>
      <c r="I120" s="12"/>
      <c r="L120" s="20"/>
      <c r="M120" s="12"/>
      <c r="T120" s="17"/>
    </row>
    <row r="121" spans="1:20" ht="13" x14ac:dyDescent="0.15">
      <c r="A121" s="18"/>
      <c r="D121" s="12"/>
      <c r="E121" s="12"/>
      <c r="F121" s="12"/>
      <c r="G121" s="12"/>
      <c r="H121" s="12"/>
      <c r="I121" s="12"/>
      <c r="L121" s="20"/>
      <c r="M121" s="12"/>
      <c r="T121" s="17"/>
    </row>
    <row r="122" spans="1:20" ht="13" x14ac:dyDescent="0.15">
      <c r="A122" s="18"/>
      <c r="D122" s="12"/>
      <c r="E122" s="12"/>
      <c r="F122" s="12"/>
      <c r="G122" s="12"/>
      <c r="H122" s="12"/>
      <c r="I122" s="12"/>
      <c r="L122" s="20"/>
      <c r="M122" s="12"/>
      <c r="T122" s="17"/>
    </row>
    <row r="123" spans="1:20" ht="13" x14ac:dyDescent="0.15">
      <c r="A123" s="18"/>
      <c r="D123" s="12"/>
      <c r="E123" s="12"/>
      <c r="F123" s="12"/>
      <c r="G123" s="12"/>
      <c r="H123" s="12"/>
      <c r="I123" s="12"/>
      <c r="L123" s="20"/>
      <c r="M123" s="12"/>
      <c r="T123" s="17"/>
    </row>
    <row r="124" spans="1:20" ht="13" x14ac:dyDescent="0.15">
      <c r="A124" s="18"/>
      <c r="D124" s="12"/>
      <c r="E124" s="12"/>
      <c r="F124" s="12"/>
      <c r="G124" s="12"/>
      <c r="H124" s="12"/>
      <c r="I124" s="12"/>
      <c r="L124" s="20"/>
      <c r="M124" s="12"/>
      <c r="T124" s="17"/>
    </row>
    <row r="125" spans="1:20" ht="13" x14ac:dyDescent="0.15">
      <c r="A125" s="18"/>
      <c r="D125" s="12"/>
      <c r="E125" s="12"/>
      <c r="F125" s="12"/>
      <c r="G125" s="12"/>
      <c r="H125" s="12"/>
      <c r="I125" s="12"/>
      <c r="L125" s="20"/>
      <c r="M125" s="12"/>
      <c r="T125" s="17"/>
    </row>
    <row r="126" spans="1:20" ht="13" x14ac:dyDescent="0.15">
      <c r="A126" s="18"/>
      <c r="D126" s="12"/>
      <c r="E126" s="12"/>
      <c r="F126" s="12"/>
      <c r="G126" s="12"/>
      <c r="H126" s="12"/>
      <c r="I126" s="12"/>
      <c r="L126" s="20"/>
      <c r="M126" s="12"/>
      <c r="T126" s="17"/>
    </row>
    <row r="127" spans="1:20" ht="13" x14ac:dyDescent="0.15">
      <c r="A127" s="18"/>
      <c r="D127" s="12"/>
      <c r="E127" s="12"/>
      <c r="F127" s="12"/>
      <c r="G127" s="12"/>
      <c r="H127" s="12"/>
      <c r="I127" s="12"/>
      <c r="L127" s="20"/>
      <c r="M127" s="12"/>
      <c r="T127" s="17"/>
    </row>
    <row r="128" spans="1:20" ht="13" x14ac:dyDescent="0.15">
      <c r="A128" s="18"/>
      <c r="D128" s="12"/>
      <c r="E128" s="12"/>
      <c r="F128" s="12"/>
      <c r="G128" s="12"/>
      <c r="H128" s="12"/>
      <c r="I128" s="12"/>
      <c r="L128" s="20"/>
      <c r="M128" s="12"/>
      <c r="T128" s="17"/>
    </row>
    <row r="129" spans="1:20" ht="13" x14ac:dyDescent="0.15">
      <c r="A129" s="18"/>
      <c r="D129" s="12"/>
      <c r="E129" s="12"/>
      <c r="F129" s="12"/>
      <c r="G129" s="12"/>
      <c r="H129" s="12"/>
      <c r="I129" s="12"/>
      <c r="L129" s="20"/>
      <c r="M129" s="12"/>
      <c r="T129" s="17"/>
    </row>
    <row r="130" spans="1:20" ht="13" x14ac:dyDescent="0.15">
      <c r="A130" s="18"/>
      <c r="D130" s="12"/>
      <c r="E130" s="12"/>
      <c r="F130" s="12"/>
      <c r="G130" s="12"/>
      <c r="H130" s="12"/>
      <c r="I130" s="12"/>
      <c r="L130" s="20"/>
      <c r="M130" s="12"/>
      <c r="T130" s="17"/>
    </row>
    <row r="131" spans="1:20" ht="13" x14ac:dyDescent="0.15">
      <c r="A131" s="18"/>
      <c r="D131" s="12"/>
      <c r="E131" s="12"/>
      <c r="F131" s="12"/>
      <c r="G131" s="12"/>
      <c r="H131" s="12"/>
      <c r="I131" s="12"/>
      <c r="L131" s="20"/>
      <c r="M131" s="12"/>
      <c r="T131" s="17"/>
    </row>
    <row r="132" spans="1:20" ht="13" x14ac:dyDescent="0.15">
      <c r="A132" s="18"/>
      <c r="D132" s="12"/>
      <c r="E132" s="12"/>
      <c r="F132" s="12"/>
      <c r="G132" s="12"/>
      <c r="H132" s="12"/>
      <c r="I132" s="12"/>
      <c r="L132" s="20"/>
      <c r="M132" s="12"/>
      <c r="T132" s="17"/>
    </row>
    <row r="133" spans="1:20" ht="13" x14ac:dyDescent="0.15">
      <c r="A133" s="18"/>
      <c r="D133" s="12"/>
      <c r="E133" s="12"/>
      <c r="F133" s="12"/>
      <c r="G133" s="12"/>
      <c r="H133" s="12"/>
      <c r="I133" s="12"/>
      <c r="L133" s="20"/>
      <c r="M133" s="12"/>
      <c r="T133" s="17"/>
    </row>
    <row r="134" spans="1:20" ht="13" x14ac:dyDescent="0.15">
      <c r="A134" s="18"/>
      <c r="D134" s="12"/>
      <c r="E134" s="12"/>
      <c r="F134" s="12"/>
      <c r="G134" s="12"/>
      <c r="H134" s="12"/>
      <c r="I134" s="12"/>
      <c r="L134" s="20"/>
      <c r="M134" s="12"/>
      <c r="T134" s="17"/>
    </row>
    <row r="135" spans="1:20" ht="13" x14ac:dyDescent="0.15">
      <c r="A135" s="18"/>
      <c r="D135" s="12"/>
      <c r="E135" s="12"/>
      <c r="F135" s="12"/>
      <c r="G135" s="12"/>
      <c r="H135" s="12"/>
      <c r="I135" s="12"/>
      <c r="L135" s="20"/>
      <c r="M135" s="12"/>
      <c r="T135" s="17"/>
    </row>
    <row r="136" spans="1:20" ht="13" x14ac:dyDescent="0.15">
      <c r="A136" s="18"/>
      <c r="D136" s="12"/>
      <c r="E136" s="12"/>
      <c r="F136" s="12"/>
      <c r="G136" s="12"/>
      <c r="H136" s="12"/>
      <c r="I136" s="12"/>
      <c r="L136" s="20"/>
      <c r="M136" s="12"/>
      <c r="T136" s="17"/>
    </row>
    <row r="137" spans="1:20" ht="13" x14ac:dyDescent="0.15">
      <c r="A137" s="18"/>
      <c r="D137" s="12"/>
      <c r="E137" s="12"/>
      <c r="F137" s="12"/>
      <c r="G137" s="12"/>
      <c r="H137" s="12"/>
      <c r="I137" s="12"/>
      <c r="L137" s="20"/>
      <c r="M137" s="12"/>
      <c r="T137" s="17"/>
    </row>
    <row r="138" spans="1:20" ht="13" x14ac:dyDescent="0.15">
      <c r="A138" s="18"/>
      <c r="D138" s="12"/>
      <c r="E138" s="12"/>
      <c r="F138" s="12"/>
      <c r="G138" s="12"/>
      <c r="H138" s="12"/>
      <c r="I138" s="12"/>
      <c r="L138" s="20"/>
      <c r="M138" s="12"/>
      <c r="T138" s="17"/>
    </row>
    <row r="139" spans="1:20" ht="13" x14ac:dyDescent="0.15">
      <c r="A139" s="18"/>
      <c r="D139" s="12"/>
      <c r="E139" s="12"/>
      <c r="F139" s="12"/>
      <c r="G139" s="12"/>
      <c r="H139" s="12"/>
      <c r="I139" s="12"/>
      <c r="L139" s="20"/>
      <c r="M139" s="12"/>
      <c r="T139" s="17"/>
    </row>
    <row r="140" spans="1:20" ht="13" x14ac:dyDescent="0.15">
      <c r="A140" s="18"/>
      <c r="D140" s="12"/>
      <c r="E140" s="12"/>
      <c r="F140" s="12"/>
      <c r="G140" s="12"/>
      <c r="H140" s="12"/>
      <c r="I140" s="12"/>
      <c r="L140" s="20"/>
      <c r="M140" s="12"/>
      <c r="T140" s="17"/>
    </row>
    <row r="141" spans="1:20" ht="13" x14ac:dyDescent="0.15">
      <c r="A141" s="18"/>
      <c r="D141" s="12"/>
      <c r="E141" s="12"/>
      <c r="F141" s="12"/>
      <c r="G141" s="12"/>
      <c r="H141" s="12"/>
      <c r="I141" s="12"/>
      <c r="L141" s="20"/>
      <c r="M141" s="12"/>
      <c r="T141" s="17"/>
    </row>
    <row r="142" spans="1:20" ht="13" x14ac:dyDescent="0.15">
      <c r="A142" s="18"/>
      <c r="D142" s="12"/>
      <c r="E142" s="12"/>
      <c r="F142" s="12"/>
      <c r="G142" s="12"/>
      <c r="H142" s="12"/>
      <c r="I142" s="12"/>
      <c r="L142" s="20"/>
      <c r="M142" s="12"/>
      <c r="T142" s="17"/>
    </row>
    <row r="143" spans="1:20" ht="13" x14ac:dyDescent="0.15">
      <c r="A143" s="18"/>
      <c r="D143" s="12"/>
      <c r="E143" s="12"/>
      <c r="F143" s="12"/>
      <c r="G143" s="12"/>
      <c r="H143" s="12"/>
      <c r="I143" s="12"/>
      <c r="L143" s="20"/>
      <c r="M143" s="12"/>
      <c r="T143" s="17"/>
    </row>
    <row r="144" spans="1:20" ht="13" x14ac:dyDescent="0.15">
      <c r="A144" s="18"/>
      <c r="D144" s="12"/>
      <c r="E144" s="12"/>
      <c r="F144" s="12"/>
      <c r="G144" s="12"/>
      <c r="H144" s="12"/>
      <c r="I144" s="12"/>
      <c r="L144" s="20"/>
      <c r="M144" s="12"/>
      <c r="T144" s="17"/>
    </row>
    <row r="145" spans="1:20" ht="13" x14ac:dyDescent="0.15">
      <c r="A145" s="18"/>
      <c r="D145" s="12"/>
      <c r="E145" s="12"/>
      <c r="F145" s="12"/>
      <c r="G145" s="12"/>
      <c r="H145" s="12"/>
      <c r="I145" s="12"/>
      <c r="L145" s="20"/>
      <c r="M145" s="12"/>
      <c r="T145" s="17"/>
    </row>
    <row r="146" spans="1:20" ht="13" x14ac:dyDescent="0.15">
      <c r="A146" s="18"/>
      <c r="D146" s="12"/>
      <c r="E146" s="12"/>
      <c r="F146" s="12"/>
      <c r="G146" s="12"/>
      <c r="H146" s="12"/>
      <c r="I146" s="12"/>
      <c r="L146" s="20"/>
      <c r="M146" s="12"/>
      <c r="T146" s="17"/>
    </row>
    <row r="147" spans="1:20" ht="13" x14ac:dyDescent="0.15">
      <c r="A147" s="18"/>
      <c r="D147" s="12"/>
      <c r="E147" s="12"/>
      <c r="F147" s="12"/>
      <c r="G147" s="12"/>
      <c r="H147" s="12"/>
      <c r="I147" s="12"/>
      <c r="L147" s="20"/>
      <c r="M147" s="12"/>
      <c r="T147" s="17"/>
    </row>
    <row r="148" spans="1:20" ht="13" x14ac:dyDescent="0.15">
      <c r="A148" s="18"/>
      <c r="D148" s="12"/>
      <c r="E148" s="12"/>
      <c r="F148" s="12"/>
      <c r="G148" s="12"/>
      <c r="H148" s="12"/>
      <c r="I148" s="12"/>
      <c r="L148" s="20"/>
      <c r="M148" s="12"/>
      <c r="T148" s="17"/>
    </row>
    <row r="149" spans="1:20" ht="13" x14ac:dyDescent="0.15">
      <c r="A149" s="18"/>
      <c r="D149" s="12"/>
      <c r="E149" s="12"/>
      <c r="F149" s="12"/>
      <c r="G149" s="12"/>
      <c r="H149" s="12"/>
      <c r="I149" s="12"/>
      <c r="L149" s="20"/>
      <c r="M149" s="12"/>
      <c r="T149" s="17"/>
    </row>
    <row r="150" spans="1:20" ht="13" x14ac:dyDescent="0.15">
      <c r="A150" s="18"/>
      <c r="D150" s="12"/>
      <c r="E150" s="12"/>
      <c r="F150" s="12"/>
      <c r="G150" s="12"/>
      <c r="H150" s="12"/>
      <c r="I150" s="12"/>
      <c r="L150" s="20"/>
      <c r="M150" s="12"/>
      <c r="T150" s="17"/>
    </row>
    <row r="151" spans="1:20" ht="13" x14ac:dyDescent="0.15">
      <c r="A151" s="18"/>
      <c r="D151" s="12"/>
      <c r="E151" s="12"/>
      <c r="F151" s="12"/>
      <c r="G151" s="12"/>
      <c r="H151" s="12"/>
      <c r="I151" s="12"/>
      <c r="L151" s="20"/>
      <c r="M151" s="12"/>
      <c r="T151" s="17"/>
    </row>
    <row r="152" spans="1:20" ht="13" x14ac:dyDescent="0.15">
      <c r="A152" s="18"/>
      <c r="D152" s="12"/>
      <c r="E152" s="12"/>
      <c r="F152" s="12"/>
      <c r="G152" s="12"/>
      <c r="H152" s="12"/>
      <c r="I152" s="12"/>
      <c r="L152" s="20"/>
      <c r="M152" s="12"/>
      <c r="T152" s="17"/>
    </row>
    <row r="153" spans="1:20" ht="13" x14ac:dyDescent="0.15">
      <c r="A153" s="18"/>
      <c r="D153" s="12"/>
      <c r="E153" s="12"/>
      <c r="F153" s="12"/>
      <c r="G153" s="12"/>
      <c r="H153" s="12"/>
      <c r="I153" s="12"/>
      <c r="L153" s="20"/>
      <c r="M153" s="12"/>
      <c r="T153" s="17"/>
    </row>
    <row r="154" spans="1:20" ht="13" x14ac:dyDescent="0.15">
      <c r="A154" s="18"/>
      <c r="D154" s="12"/>
      <c r="E154" s="12"/>
      <c r="F154" s="12"/>
      <c r="G154" s="12"/>
      <c r="H154" s="12"/>
      <c r="I154" s="12"/>
      <c r="L154" s="20"/>
      <c r="M154" s="12"/>
      <c r="T154" s="17"/>
    </row>
    <row r="155" spans="1:20" ht="13" x14ac:dyDescent="0.15">
      <c r="A155" s="18"/>
      <c r="D155" s="12"/>
      <c r="E155" s="12"/>
      <c r="F155" s="12"/>
      <c r="G155" s="12"/>
      <c r="H155" s="12"/>
      <c r="I155" s="12"/>
      <c r="L155" s="20"/>
      <c r="M155" s="12"/>
      <c r="T155" s="17"/>
    </row>
    <row r="156" spans="1:20" ht="13" x14ac:dyDescent="0.15">
      <c r="A156" s="18"/>
      <c r="D156" s="12"/>
      <c r="E156" s="12"/>
      <c r="F156" s="12"/>
      <c r="G156" s="12"/>
      <c r="H156" s="12"/>
      <c r="I156" s="12"/>
      <c r="L156" s="20"/>
      <c r="M156" s="12"/>
      <c r="T156" s="17"/>
    </row>
    <row r="157" spans="1:20" ht="13" x14ac:dyDescent="0.15">
      <c r="A157" s="18"/>
      <c r="D157" s="12"/>
      <c r="E157" s="12"/>
      <c r="F157" s="12"/>
      <c r="G157" s="12"/>
      <c r="H157" s="12"/>
      <c r="I157" s="12"/>
      <c r="L157" s="20"/>
      <c r="M157" s="12"/>
      <c r="T157" s="17"/>
    </row>
    <row r="158" spans="1:20" ht="13" x14ac:dyDescent="0.15">
      <c r="A158" s="18"/>
      <c r="D158" s="12"/>
      <c r="E158" s="12"/>
      <c r="F158" s="12"/>
      <c r="G158" s="12"/>
      <c r="H158" s="12"/>
      <c r="I158" s="12"/>
      <c r="L158" s="20"/>
      <c r="M158" s="12"/>
      <c r="T158" s="17"/>
    </row>
    <row r="159" spans="1:20" ht="13" x14ac:dyDescent="0.15">
      <c r="A159" s="18"/>
      <c r="D159" s="12"/>
      <c r="E159" s="12"/>
      <c r="F159" s="12"/>
      <c r="G159" s="12"/>
      <c r="H159" s="12"/>
      <c r="I159" s="12"/>
      <c r="L159" s="20"/>
      <c r="M159" s="12"/>
      <c r="T159" s="17"/>
    </row>
    <row r="160" spans="1:20" ht="13" x14ac:dyDescent="0.15">
      <c r="A160" s="18"/>
      <c r="D160" s="12"/>
      <c r="E160" s="12"/>
      <c r="F160" s="12"/>
      <c r="G160" s="12"/>
      <c r="H160" s="12"/>
      <c r="I160" s="12"/>
      <c r="L160" s="20"/>
      <c r="M160" s="12"/>
      <c r="T160" s="17"/>
    </row>
    <row r="161" spans="1:20" ht="13" x14ac:dyDescent="0.15">
      <c r="A161" s="18"/>
      <c r="D161" s="12"/>
      <c r="E161" s="12"/>
      <c r="F161" s="12"/>
      <c r="G161" s="12"/>
      <c r="H161" s="12"/>
      <c r="I161" s="12"/>
      <c r="L161" s="20"/>
      <c r="M161" s="12"/>
      <c r="T161" s="17"/>
    </row>
    <row r="162" spans="1:20" ht="13" x14ac:dyDescent="0.15">
      <c r="A162" s="18"/>
      <c r="D162" s="12"/>
      <c r="E162" s="12"/>
      <c r="F162" s="12"/>
      <c r="G162" s="12"/>
      <c r="H162" s="12"/>
      <c r="I162" s="12"/>
      <c r="L162" s="20"/>
      <c r="M162" s="12"/>
      <c r="T162" s="17"/>
    </row>
    <row r="163" spans="1:20" ht="13" x14ac:dyDescent="0.15">
      <c r="A163" s="18"/>
      <c r="D163" s="12"/>
      <c r="E163" s="12"/>
      <c r="F163" s="12"/>
      <c r="G163" s="12"/>
      <c r="H163" s="12"/>
      <c r="I163" s="12"/>
      <c r="L163" s="20"/>
      <c r="M163" s="12"/>
      <c r="T163" s="17"/>
    </row>
    <row r="164" spans="1:20" ht="13" x14ac:dyDescent="0.15">
      <c r="A164" s="18"/>
      <c r="D164" s="12"/>
      <c r="E164" s="12"/>
      <c r="F164" s="12"/>
      <c r="G164" s="12"/>
      <c r="H164" s="12"/>
      <c r="I164" s="12"/>
      <c r="L164" s="20"/>
      <c r="M164" s="12"/>
      <c r="T164" s="17"/>
    </row>
    <row r="165" spans="1:20" ht="13" x14ac:dyDescent="0.15">
      <c r="A165" s="18"/>
      <c r="D165" s="12"/>
      <c r="E165" s="12"/>
      <c r="F165" s="12"/>
      <c r="G165" s="12"/>
      <c r="H165" s="12"/>
      <c r="I165" s="12"/>
      <c r="L165" s="20"/>
      <c r="M165" s="12"/>
      <c r="T165" s="17"/>
    </row>
    <row r="166" spans="1:20" ht="13" x14ac:dyDescent="0.15">
      <c r="A166" s="18"/>
      <c r="D166" s="12"/>
      <c r="E166" s="12"/>
      <c r="F166" s="12"/>
      <c r="G166" s="12"/>
      <c r="H166" s="12"/>
      <c r="I166" s="12"/>
      <c r="L166" s="20"/>
      <c r="M166" s="12"/>
      <c r="T166" s="17"/>
    </row>
    <row r="167" spans="1:20" ht="13" x14ac:dyDescent="0.15">
      <c r="A167" s="18"/>
      <c r="D167" s="12"/>
      <c r="E167" s="12"/>
      <c r="F167" s="12"/>
      <c r="G167" s="12"/>
      <c r="H167" s="12"/>
      <c r="I167" s="12"/>
      <c r="L167" s="20"/>
      <c r="M167" s="12"/>
      <c r="T167" s="17"/>
    </row>
    <row r="168" spans="1:20" ht="13" x14ac:dyDescent="0.15">
      <c r="A168" s="18"/>
      <c r="D168" s="12"/>
      <c r="E168" s="12"/>
      <c r="F168" s="12"/>
      <c r="G168" s="12"/>
      <c r="H168" s="12"/>
      <c r="I168" s="12"/>
      <c r="L168" s="20"/>
      <c r="M168" s="12"/>
      <c r="T168" s="17"/>
    </row>
    <row r="169" spans="1:20" ht="13" x14ac:dyDescent="0.15">
      <c r="A169" s="18"/>
      <c r="D169" s="12"/>
      <c r="E169" s="12"/>
      <c r="F169" s="12"/>
      <c r="G169" s="12"/>
      <c r="H169" s="12"/>
      <c r="I169" s="12"/>
      <c r="L169" s="20"/>
      <c r="M169" s="12"/>
      <c r="T169" s="17"/>
    </row>
    <row r="170" spans="1:20" ht="13" x14ac:dyDescent="0.15">
      <c r="A170" s="18"/>
      <c r="D170" s="12"/>
      <c r="E170" s="12"/>
      <c r="F170" s="12"/>
      <c r="G170" s="12"/>
      <c r="H170" s="12"/>
      <c r="I170" s="12"/>
      <c r="L170" s="20"/>
      <c r="M170" s="12"/>
      <c r="T170" s="17"/>
    </row>
    <row r="171" spans="1:20" ht="13" x14ac:dyDescent="0.15">
      <c r="A171" s="18"/>
      <c r="D171" s="12"/>
      <c r="E171" s="12"/>
      <c r="F171" s="12"/>
      <c r="G171" s="12"/>
      <c r="H171" s="12"/>
      <c r="I171" s="12"/>
      <c r="L171" s="20"/>
      <c r="M171" s="12"/>
      <c r="T171" s="17"/>
    </row>
    <row r="172" spans="1:20" ht="13" x14ac:dyDescent="0.15">
      <c r="A172" s="18"/>
      <c r="D172" s="12"/>
      <c r="E172" s="12"/>
      <c r="F172" s="12"/>
      <c r="G172" s="12"/>
      <c r="H172" s="12"/>
      <c r="I172" s="12"/>
      <c r="L172" s="20"/>
      <c r="M172" s="12"/>
      <c r="T172" s="17"/>
    </row>
    <row r="173" spans="1:20" ht="13" x14ac:dyDescent="0.15">
      <c r="A173" s="18"/>
      <c r="D173" s="12"/>
      <c r="E173" s="12"/>
      <c r="F173" s="12"/>
      <c r="G173" s="12"/>
      <c r="H173" s="12"/>
      <c r="I173" s="12"/>
      <c r="L173" s="20"/>
      <c r="M173" s="12"/>
      <c r="T173" s="17"/>
    </row>
    <row r="174" spans="1:20" ht="13" x14ac:dyDescent="0.15">
      <c r="A174" s="18"/>
      <c r="D174" s="12"/>
      <c r="E174" s="12"/>
      <c r="F174" s="12"/>
      <c r="G174" s="12"/>
      <c r="H174" s="12"/>
      <c r="I174" s="12"/>
      <c r="L174" s="20"/>
      <c r="M174" s="12"/>
      <c r="T174" s="17"/>
    </row>
    <row r="175" spans="1:20" ht="13" x14ac:dyDescent="0.15">
      <c r="A175" s="18"/>
      <c r="D175" s="12"/>
      <c r="E175" s="12"/>
      <c r="F175" s="12"/>
      <c r="G175" s="12"/>
      <c r="H175" s="12"/>
      <c r="I175" s="12"/>
      <c r="L175" s="20"/>
      <c r="M175" s="12"/>
      <c r="T175" s="17"/>
    </row>
    <row r="176" spans="1:20" ht="13" x14ac:dyDescent="0.15">
      <c r="A176" s="18"/>
      <c r="D176" s="12"/>
      <c r="E176" s="12"/>
      <c r="F176" s="12"/>
      <c r="G176" s="12"/>
      <c r="H176" s="12"/>
      <c r="I176" s="12"/>
      <c r="L176" s="20"/>
      <c r="M176" s="12"/>
      <c r="T176" s="17"/>
    </row>
    <row r="177" spans="1:20" ht="13" x14ac:dyDescent="0.15">
      <c r="A177" s="18"/>
      <c r="D177" s="12"/>
      <c r="E177" s="12"/>
      <c r="F177" s="12"/>
      <c r="G177" s="12"/>
      <c r="H177" s="12"/>
      <c r="I177" s="12"/>
      <c r="L177" s="20"/>
      <c r="M177" s="12"/>
      <c r="T177" s="17"/>
    </row>
    <row r="178" spans="1:20" ht="13" x14ac:dyDescent="0.15">
      <c r="A178" s="18"/>
      <c r="D178" s="12"/>
      <c r="E178" s="12"/>
      <c r="F178" s="12"/>
      <c r="G178" s="12"/>
      <c r="H178" s="12"/>
      <c r="I178" s="12"/>
      <c r="L178" s="20"/>
      <c r="M178" s="12"/>
      <c r="T178" s="17"/>
    </row>
    <row r="179" spans="1:20" ht="13" x14ac:dyDescent="0.15">
      <c r="A179" s="18"/>
      <c r="D179" s="12"/>
      <c r="E179" s="12"/>
      <c r="F179" s="12"/>
      <c r="G179" s="12"/>
      <c r="H179" s="12"/>
      <c r="I179" s="12"/>
      <c r="L179" s="20"/>
      <c r="M179" s="12"/>
      <c r="T179" s="17"/>
    </row>
    <row r="180" spans="1:20" ht="13" x14ac:dyDescent="0.15">
      <c r="A180" s="18"/>
      <c r="D180" s="12"/>
      <c r="E180" s="12"/>
      <c r="F180" s="12"/>
      <c r="G180" s="12"/>
      <c r="H180" s="12"/>
      <c r="I180" s="12"/>
      <c r="L180" s="20"/>
      <c r="M180" s="12"/>
      <c r="T180" s="17"/>
    </row>
    <row r="181" spans="1:20" ht="13" x14ac:dyDescent="0.15">
      <c r="A181" s="18"/>
      <c r="D181" s="12"/>
      <c r="E181" s="12"/>
      <c r="F181" s="12"/>
      <c r="G181" s="12"/>
      <c r="H181" s="12"/>
      <c r="I181" s="12"/>
      <c r="L181" s="20"/>
      <c r="M181" s="12"/>
      <c r="T181" s="17"/>
    </row>
    <row r="182" spans="1:20" ht="13" x14ac:dyDescent="0.15">
      <c r="A182" s="18"/>
      <c r="D182" s="12"/>
      <c r="E182" s="12"/>
      <c r="F182" s="12"/>
      <c r="G182" s="12"/>
      <c r="H182" s="12"/>
      <c r="I182" s="12"/>
      <c r="L182" s="20"/>
      <c r="M182" s="12"/>
      <c r="T182" s="17"/>
    </row>
    <row r="183" spans="1:20" ht="13" x14ac:dyDescent="0.15">
      <c r="A183" s="18"/>
      <c r="D183" s="12"/>
      <c r="E183" s="12"/>
      <c r="F183" s="12"/>
      <c r="G183" s="12"/>
      <c r="H183" s="12"/>
      <c r="I183" s="12"/>
      <c r="L183" s="20"/>
      <c r="M183" s="12"/>
      <c r="T183" s="17"/>
    </row>
    <row r="184" spans="1:20" ht="13" x14ac:dyDescent="0.15">
      <c r="A184" s="18"/>
      <c r="D184" s="12"/>
      <c r="E184" s="12"/>
      <c r="F184" s="12"/>
      <c r="G184" s="12"/>
      <c r="H184" s="12"/>
      <c r="I184" s="12"/>
      <c r="L184" s="20"/>
      <c r="M184" s="12"/>
      <c r="T184" s="17"/>
    </row>
    <row r="185" spans="1:20" ht="13" x14ac:dyDescent="0.15">
      <c r="A185" s="18"/>
      <c r="D185" s="12"/>
      <c r="E185" s="12"/>
      <c r="F185" s="12"/>
      <c r="G185" s="12"/>
      <c r="H185" s="12"/>
      <c r="I185" s="12"/>
      <c r="L185" s="20"/>
      <c r="M185" s="12"/>
      <c r="T185" s="17"/>
    </row>
    <row r="186" spans="1:20" ht="13" x14ac:dyDescent="0.15">
      <c r="A186" s="18"/>
      <c r="D186" s="12"/>
      <c r="E186" s="12"/>
      <c r="F186" s="12"/>
      <c r="G186" s="12"/>
      <c r="H186" s="12"/>
      <c r="I186" s="12"/>
      <c r="L186" s="20"/>
      <c r="M186" s="12"/>
      <c r="T186" s="17"/>
    </row>
    <row r="187" spans="1:20" ht="13" x14ac:dyDescent="0.15">
      <c r="A187" s="18"/>
      <c r="D187" s="12"/>
      <c r="E187" s="12"/>
      <c r="F187" s="12"/>
      <c r="G187" s="12"/>
      <c r="H187" s="12"/>
      <c r="I187" s="12"/>
      <c r="L187" s="20"/>
      <c r="M187" s="12"/>
      <c r="T187" s="17"/>
    </row>
    <row r="188" spans="1:20" ht="13" x14ac:dyDescent="0.15">
      <c r="A188" s="18"/>
      <c r="D188" s="12"/>
      <c r="E188" s="12"/>
      <c r="F188" s="12"/>
      <c r="G188" s="12"/>
      <c r="H188" s="12"/>
      <c r="I188" s="12"/>
      <c r="L188" s="20"/>
      <c r="M188" s="12"/>
      <c r="T188" s="17"/>
    </row>
    <row r="189" spans="1:20" ht="13" x14ac:dyDescent="0.15">
      <c r="A189" s="18"/>
      <c r="D189" s="12"/>
      <c r="E189" s="12"/>
      <c r="F189" s="12"/>
      <c r="G189" s="12"/>
      <c r="H189" s="12"/>
      <c r="I189" s="12"/>
      <c r="L189" s="20"/>
      <c r="M189" s="12"/>
      <c r="T189" s="17"/>
    </row>
    <row r="190" spans="1:20" ht="13" x14ac:dyDescent="0.15">
      <c r="A190" s="18"/>
      <c r="D190" s="12"/>
      <c r="E190" s="12"/>
      <c r="F190" s="12"/>
      <c r="G190" s="12"/>
      <c r="H190" s="12"/>
      <c r="I190" s="12"/>
      <c r="L190" s="20"/>
      <c r="M190" s="12"/>
      <c r="T190" s="17"/>
    </row>
    <row r="191" spans="1:20" ht="13" x14ac:dyDescent="0.15">
      <c r="A191" s="18"/>
      <c r="D191" s="12"/>
      <c r="E191" s="12"/>
      <c r="F191" s="12"/>
      <c r="G191" s="12"/>
      <c r="H191" s="12"/>
      <c r="I191" s="12"/>
      <c r="L191" s="20"/>
      <c r="M191" s="12"/>
      <c r="T191" s="17"/>
    </row>
    <row r="192" spans="1:20" ht="13" x14ac:dyDescent="0.15">
      <c r="A192" s="18"/>
      <c r="D192" s="12"/>
      <c r="E192" s="12"/>
      <c r="F192" s="12"/>
      <c r="G192" s="12"/>
      <c r="H192" s="12"/>
      <c r="I192" s="12"/>
      <c r="L192" s="20"/>
      <c r="M192" s="12"/>
      <c r="T192" s="17"/>
    </row>
    <row r="193" spans="1:20" ht="13" x14ac:dyDescent="0.15">
      <c r="A193" s="18"/>
      <c r="D193" s="12"/>
      <c r="E193" s="12"/>
      <c r="F193" s="12"/>
      <c r="G193" s="12"/>
      <c r="H193" s="12"/>
      <c r="I193" s="12"/>
      <c r="L193" s="20"/>
      <c r="M193" s="12"/>
      <c r="T193" s="17"/>
    </row>
    <row r="194" spans="1:20" ht="13" x14ac:dyDescent="0.15">
      <c r="A194" s="18"/>
      <c r="D194" s="12"/>
      <c r="E194" s="12"/>
      <c r="F194" s="12"/>
      <c r="G194" s="12"/>
      <c r="H194" s="12"/>
      <c r="I194" s="12"/>
      <c r="L194" s="20"/>
      <c r="M194" s="12"/>
      <c r="T194" s="17"/>
    </row>
    <row r="195" spans="1:20" ht="13" x14ac:dyDescent="0.15">
      <c r="A195" s="18"/>
      <c r="D195" s="12"/>
      <c r="E195" s="12"/>
      <c r="F195" s="12"/>
      <c r="G195" s="12"/>
      <c r="H195" s="12"/>
      <c r="I195" s="12"/>
      <c r="L195" s="20"/>
      <c r="M195" s="12"/>
      <c r="T195" s="17"/>
    </row>
    <row r="196" spans="1:20" ht="13" x14ac:dyDescent="0.15">
      <c r="A196" s="18"/>
      <c r="D196" s="12"/>
      <c r="E196" s="12"/>
      <c r="F196" s="12"/>
      <c r="G196" s="12"/>
      <c r="H196" s="12"/>
      <c r="I196" s="12"/>
      <c r="L196" s="20"/>
      <c r="M196" s="12"/>
      <c r="T196" s="17"/>
    </row>
    <row r="197" spans="1:20" ht="13" x14ac:dyDescent="0.15">
      <c r="A197" s="18"/>
      <c r="D197" s="12"/>
      <c r="E197" s="12"/>
      <c r="F197" s="12"/>
      <c r="G197" s="12"/>
      <c r="H197" s="12"/>
      <c r="I197" s="12"/>
      <c r="L197" s="20"/>
      <c r="M197" s="12"/>
      <c r="T197" s="17"/>
    </row>
    <row r="198" spans="1:20" ht="13" x14ac:dyDescent="0.15">
      <c r="A198" s="18"/>
      <c r="D198" s="12"/>
      <c r="E198" s="12"/>
      <c r="F198" s="12"/>
      <c r="G198" s="12"/>
      <c r="H198" s="12"/>
      <c r="I198" s="12"/>
      <c r="L198" s="20"/>
      <c r="M198" s="12"/>
      <c r="T198" s="17"/>
    </row>
    <row r="199" spans="1:20" ht="13" x14ac:dyDescent="0.15">
      <c r="A199" s="18"/>
      <c r="D199" s="12"/>
      <c r="E199" s="12"/>
      <c r="F199" s="12"/>
      <c r="G199" s="12"/>
      <c r="H199" s="12"/>
      <c r="I199" s="12"/>
      <c r="L199" s="20"/>
      <c r="M199" s="12"/>
      <c r="T199" s="17"/>
    </row>
    <row r="200" spans="1:20" ht="13" x14ac:dyDescent="0.15">
      <c r="A200" s="18"/>
      <c r="D200" s="12"/>
      <c r="E200" s="12"/>
      <c r="F200" s="12"/>
      <c r="G200" s="12"/>
      <c r="H200" s="12"/>
      <c r="I200" s="12"/>
      <c r="L200" s="20"/>
      <c r="M200" s="12"/>
      <c r="T200" s="17"/>
    </row>
    <row r="201" spans="1:20" ht="13" x14ac:dyDescent="0.15">
      <c r="A201" s="18"/>
      <c r="D201" s="12"/>
      <c r="E201" s="12"/>
      <c r="F201" s="12"/>
      <c r="G201" s="12"/>
      <c r="H201" s="12"/>
      <c r="I201" s="12"/>
      <c r="L201" s="20"/>
      <c r="M201" s="12"/>
      <c r="T201" s="17"/>
    </row>
    <row r="202" spans="1:20" ht="13" x14ac:dyDescent="0.15">
      <c r="A202" s="18"/>
      <c r="D202" s="12"/>
      <c r="E202" s="12"/>
      <c r="F202" s="12"/>
      <c r="G202" s="12"/>
      <c r="H202" s="12"/>
      <c r="I202" s="12"/>
      <c r="L202" s="20"/>
      <c r="M202" s="12"/>
      <c r="T202" s="17"/>
    </row>
    <row r="203" spans="1:20" ht="13" x14ac:dyDescent="0.15">
      <c r="A203" s="18"/>
      <c r="D203" s="12"/>
      <c r="E203" s="12"/>
      <c r="F203" s="12"/>
      <c r="G203" s="12"/>
      <c r="H203" s="12"/>
      <c r="I203" s="12"/>
      <c r="L203" s="20"/>
      <c r="M203" s="12"/>
      <c r="T203" s="17"/>
    </row>
    <row r="204" spans="1:20" ht="13" x14ac:dyDescent="0.15">
      <c r="A204" s="18"/>
      <c r="D204" s="12"/>
      <c r="E204" s="12"/>
      <c r="F204" s="12"/>
      <c r="G204" s="12"/>
      <c r="H204" s="12"/>
      <c r="I204" s="12"/>
      <c r="L204" s="20"/>
      <c r="M204" s="12"/>
      <c r="T204" s="17"/>
    </row>
    <row r="205" spans="1:20" ht="13" x14ac:dyDescent="0.15">
      <c r="A205" s="18"/>
      <c r="D205" s="12"/>
      <c r="E205" s="12"/>
      <c r="F205" s="12"/>
      <c r="G205" s="12"/>
      <c r="H205" s="12"/>
      <c r="I205" s="12"/>
      <c r="L205" s="20"/>
      <c r="M205" s="12"/>
      <c r="T205" s="17"/>
    </row>
    <row r="206" spans="1:20" ht="13" x14ac:dyDescent="0.15">
      <c r="A206" s="18"/>
      <c r="D206" s="12"/>
      <c r="E206" s="12"/>
      <c r="F206" s="12"/>
      <c r="G206" s="12"/>
      <c r="H206" s="12"/>
      <c r="I206" s="12"/>
      <c r="L206" s="20"/>
      <c r="M206" s="12"/>
      <c r="T206" s="17"/>
    </row>
    <row r="207" spans="1:20" ht="13" x14ac:dyDescent="0.15">
      <c r="A207" s="18"/>
      <c r="D207" s="12"/>
      <c r="E207" s="12"/>
      <c r="F207" s="12"/>
      <c r="G207" s="12"/>
      <c r="H207" s="12"/>
      <c r="I207" s="12"/>
      <c r="L207" s="20"/>
      <c r="M207" s="12"/>
      <c r="T207" s="17"/>
    </row>
    <row r="208" spans="1:20" ht="13" x14ac:dyDescent="0.15">
      <c r="A208" s="18"/>
      <c r="D208" s="12"/>
      <c r="E208" s="12"/>
      <c r="F208" s="12"/>
      <c r="G208" s="12"/>
      <c r="H208" s="12"/>
      <c r="I208" s="12"/>
      <c r="L208" s="20"/>
      <c r="M208" s="12"/>
      <c r="T208" s="17"/>
    </row>
    <row r="209" spans="1:20" ht="13" x14ac:dyDescent="0.15">
      <c r="A209" s="18"/>
      <c r="D209" s="12"/>
      <c r="E209" s="12"/>
      <c r="F209" s="12"/>
      <c r="G209" s="12"/>
      <c r="H209" s="12"/>
      <c r="I209" s="12"/>
      <c r="L209" s="20"/>
      <c r="M209" s="12"/>
      <c r="T209" s="17"/>
    </row>
    <row r="210" spans="1:20" ht="13" x14ac:dyDescent="0.15">
      <c r="A210" s="18"/>
      <c r="D210" s="12"/>
      <c r="E210" s="12"/>
      <c r="F210" s="12"/>
      <c r="G210" s="12"/>
      <c r="H210" s="12"/>
      <c r="I210" s="12"/>
      <c r="L210" s="20"/>
      <c r="M210" s="12"/>
      <c r="T210" s="17"/>
    </row>
    <row r="211" spans="1:20" ht="13" x14ac:dyDescent="0.15">
      <c r="A211" s="18"/>
      <c r="D211" s="12"/>
      <c r="E211" s="12"/>
      <c r="F211" s="12"/>
      <c r="G211" s="12"/>
      <c r="H211" s="12"/>
      <c r="I211" s="12"/>
      <c r="L211" s="20"/>
      <c r="M211" s="12"/>
      <c r="T211" s="17"/>
    </row>
    <row r="212" spans="1:20" ht="13" x14ac:dyDescent="0.15">
      <c r="A212" s="18"/>
      <c r="D212" s="12"/>
      <c r="E212" s="12"/>
      <c r="F212" s="12"/>
      <c r="G212" s="12"/>
      <c r="H212" s="12"/>
      <c r="I212" s="12"/>
      <c r="L212" s="20"/>
      <c r="M212" s="12"/>
      <c r="T212" s="17"/>
    </row>
    <row r="213" spans="1:20" ht="13" x14ac:dyDescent="0.15">
      <c r="A213" s="18"/>
      <c r="D213" s="12"/>
      <c r="E213" s="12"/>
      <c r="F213" s="12"/>
      <c r="G213" s="12"/>
      <c r="H213" s="12"/>
      <c r="I213" s="12"/>
      <c r="L213" s="20"/>
      <c r="M213" s="12"/>
      <c r="T213" s="17"/>
    </row>
    <row r="214" spans="1:20" ht="13" x14ac:dyDescent="0.15">
      <c r="A214" s="18"/>
      <c r="D214" s="12"/>
      <c r="E214" s="12"/>
      <c r="F214" s="12"/>
      <c r="G214" s="12"/>
      <c r="H214" s="12"/>
      <c r="I214" s="12"/>
      <c r="L214" s="20"/>
      <c r="M214" s="12"/>
      <c r="T214" s="17"/>
    </row>
    <row r="215" spans="1:20" ht="13" x14ac:dyDescent="0.15">
      <c r="A215" s="18"/>
      <c r="D215" s="12"/>
      <c r="E215" s="12"/>
      <c r="F215" s="12"/>
      <c r="G215" s="12"/>
      <c r="H215" s="12"/>
      <c r="I215" s="12"/>
      <c r="L215" s="20"/>
      <c r="M215" s="12"/>
      <c r="T215" s="17"/>
    </row>
    <row r="216" spans="1:20" ht="13" x14ac:dyDescent="0.15">
      <c r="A216" s="18"/>
      <c r="D216" s="12"/>
      <c r="E216" s="12"/>
      <c r="F216" s="12"/>
      <c r="G216" s="12"/>
      <c r="H216" s="12"/>
      <c r="I216" s="12"/>
      <c r="L216" s="20"/>
      <c r="M216" s="12"/>
      <c r="T216" s="17"/>
    </row>
    <row r="217" spans="1:20" ht="13" x14ac:dyDescent="0.15">
      <c r="A217" s="18"/>
      <c r="D217" s="12"/>
      <c r="E217" s="12"/>
      <c r="F217" s="12"/>
      <c r="G217" s="12"/>
      <c r="H217" s="12"/>
      <c r="I217" s="12"/>
      <c r="L217" s="20"/>
      <c r="M217" s="12"/>
      <c r="T217" s="17"/>
    </row>
    <row r="218" spans="1:20" ht="13" x14ac:dyDescent="0.15">
      <c r="A218" s="18"/>
      <c r="D218" s="12"/>
      <c r="E218" s="12"/>
      <c r="F218" s="12"/>
      <c r="G218" s="12"/>
      <c r="H218" s="12"/>
      <c r="I218" s="12"/>
      <c r="L218" s="20"/>
      <c r="M218" s="12"/>
      <c r="T218" s="17"/>
    </row>
    <row r="219" spans="1:20" ht="13" x14ac:dyDescent="0.15">
      <c r="A219" s="18"/>
      <c r="D219" s="12"/>
      <c r="E219" s="12"/>
      <c r="F219" s="12"/>
      <c r="G219" s="12"/>
      <c r="H219" s="12"/>
      <c r="I219" s="12"/>
      <c r="L219" s="20"/>
      <c r="M219" s="12"/>
      <c r="T219" s="17"/>
    </row>
    <row r="220" spans="1:20" ht="13" x14ac:dyDescent="0.15">
      <c r="A220" s="18"/>
      <c r="D220" s="12"/>
      <c r="E220" s="12"/>
      <c r="F220" s="12"/>
      <c r="G220" s="12"/>
      <c r="H220" s="12"/>
      <c r="I220" s="12"/>
      <c r="L220" s="20"/>
      <c r="M220" s="12"/>
      <c r="T220" s="17"/>
    </row>
    <row r="221" spans="1:20" ht="13" x14ac:dyDescent="0.15">
      <c r="A221" s="18"/>
      <c r="D221" s="12"/>
      <c r="E221" s="12"/>
      <c r="F221" s="12"/>
      <c r="G221" s="12"/>
      <c r="H221" s="12"/>
      <c r="I221" s="12"/>
      <c r="L221" s="20"/>
      <c r="M221" s="12"/>
      <c r="T221" s="17"/>
    </row>
    <row r="222" spans="1:20" ht="13" x14ac:dyDescent="0.15">
      <c r="A222" s="18"/>
      <c r="D222" s="12"/>
      <c r="E222" s="12"/>
      <c r="F222" s="12"/>
      <c r="G222" s="12"/>
      <c r="H222" s="12"/>
      <c r="I222" s="12"/>
      <c r="L222" s="20"/>
      <c r="M222" s="12"/>
      <c r="T222" s="17"/>
    </row>
    <row r="223" spans="1:20" ht="13" x14ac:dyDescent="0.15">
      <c r="A223" s="18"/>
      <c r="D223" s="12"/>
      <c r="E223" s="12"/>
      <c r="F223" s="12"/>
      <c r="G223" s="12"/>
      <c r="H223" s="12"/>
      <c r="I223" s="12"/>
      <c r="L223" s="20"/>
      <c r="M223" s="12"/>
      <c r="T223" s="17"/>
    </row>
    <row r="224" spans="1:20" ht="13" x14ac:dyDescent="0.15">
      <c r="A224" s="18"/>
      <c r="D224" s="12"/>
      <c r="E224" s="12"/>
      <c r="F224" s="12"/>
      <c r="G224" s="12"/>
      <c r="H224" s="12"/>
      <c r="I224" s="12"/>
      <c r="L224" s="20"/>
      <c r="M224" s="12"/>
      <c r="T224" s="17"/>
    </row>
    <row r="225" spans="1:20" ht="13" x14ac:dyDescent="0.15">
      <c r="A225" s="18"/>
      <c r="D225" s="12"/>
      <c r="E225" s="12"/>
      <c r="F225" s="12"/>
      <c r="G225" s="12"/>
      <c r="H225" s="12"/>
      <c r="I225" s="12"/>
      <c r="L225" s="20"/>
      <c r="M225" s="12"/>
      <c r="T225" s="17"/>
    </row>
    <row r="226" spans="1:20" ht="13" x14ac:dyDescent="0.15">
      <c r="A226" s="18"/>
      <c r="D226" s="12"/>
      <c r="E226" s="12"/>
      <c r="F226" s="12"/>
      <c r="G226" s="12"/>
      <c r="H226" s="12"/>
      <c r="I226" s="12"/>
      <c r="L226" s="20"/>
      <c r="M226" s="12"/>
      <c r="T226" s="17"/>
    </row>
    <row r="227" spans="1:20" ht="13" x14ac:dyDescent="0.15">
      <c r="A227" s="18"/>
      <c r="D227" s="12"/>
      <c r="E227" s="12"/>
      <c r="F227" s="12"/>
      <c r="G227" s="12"/>
      <c r="H227" s="12"/>
      <c r="I227" s="12"/>
      <c r="L227" s="20"/>
      <c r="M227" s="12"/>
      <c r="T227" s="17"/>
    </row>
    <row r="228" spans="1:20" ht="13" x14ac:dyDescent="0.15">
      <c r="A228" s="18"/>
      <c r="D228" s="12"/>
      <c r="E228" s="12"/>
      <c r="F228" s="12"/>
      <c r="G228" s="12"/>
      <c r="H228" s="12"/>
      <c r="I228" s="12"/>
      <c r="L228" s="20"/>
      <c r="M228" s="12"/>
      <c r="T228" s="17"/>
    </row>
    <row r="229" spans="1:20" ht="13" x14ac:dyDescent="0.15">
      <c r="A229" s="18"/>
      <c r="D229" s="12"/>
      <c r="E229" s="12"/>
      <c r="F229" s="12"/>
      <c r="G229" s="12"/>
      <c r="H229" s="12"/>
      <c r="I229" s="12"/>
      <c r="L229" s="20"/>
      <c r="M229" s="12"/>
      <c r="T229" s="17"/>
    </row>
    <row r="230" spans="1:20" ht="13" x14ac:dyDescent="0.15">
      <c r="A230" s="18"/>
      <c r="D230" s="12"/>
      <c r="E230" s="12"/>
      <c r="F230" s="12"/>
      <c r="G230" s="12"/>
      <c r="H230" s="12"/>
      <c r="I230" s="12"/>
      <c r="L230" s="20"/>
      <c r="M230" s="12"/>
      <c r="T230" s="17"/>
    </row>
    <row r="231" spans="1:20" ht="13" x14ac:dyDescent="0.15">
      <c r="A231" s="18"/>
      <c r="D231" s="12"/>
      <c r="E231" s="12"/>
      <c r="F231" s="12"/>
      <c r="G231" s="12"/>
      <c r="H231" s="12"/>
      <c r="I231" s="12"/>
      <c r="L231" s="20"/>
      <c r="M231" s="12"/>
      <c r="T231" s="17"/>
    </row>
    <row r="232" spans="1:20" ht="13" x14ac:dyDescent="0.15">
      <c r="A232" s="18"/>
      <c r="D232" s="12"/>
      <c r="E232" s="12"/>
      <c r="F232" s="12"/>
      <c r="G232" s="12"/>
      <c r="H232" s="12"/>
      <c r="I232" s="12"/>
      <c r="L232" s="20"/>
      <c r="M232" s="12"/>
      <c r="T232" s="17"/>
    </row>
    <row r="233" spans="1:20" ht="13" x14ac:dyDescent="0.15">
      <c r="A233" s="18"/>
      <c r="D233" s="12"/>
      <c r="E233" s="12"/>
      <c r="F233" s="12"/>
      <c r="G233" s="12"/>
      <c r="H233" s="12"/>
      <c r="I233" s="12"/>
      <c r="L233" s="20"/>
      <c r="M233" s="12"/>
      <c r="T233" s="17"/>
    </row>
    <row r="234" spans="1:20" ht="13" x14ac:dyDescent="0.15">
      <c r="A234" s="18"/>
      <c r="D234" s="12"/>
      <c r="E234" s="12"/>
      <c r="F234" s="12"/>
      <c r="G234" s="12"/>
      <c r="H234" s="12"/>
      <c r="I234" s="12"/>
      <c r="L234" s="20"/>
      <c r="M234" s="12"/>
      <c r="T234" s="17"/>
    </row>
    <row r="235" spans="1:20" ht="13" x14ac:dyDescent="0.15">
      <c r="A235" s="18"/>
      <c r="D235" s="12"/>
      <c r="E235" s="12"/>
      <c r="F235" s="12"/>
      <c r="G235" s="12"/>
      <c r="H235" s="12"/>
      <c r="I235" s="12"/>
      <c r="L235" s="20"/>
      <c r="M235" s="12"/>
      <c r="T235" s="17"/>
    </row>
    <row r="236" spans="1:20" ht="13" x14ac:dyDescent="0.15">
      <c r="A236" s="18"/>
      <c r="D236" s="12"/>
      <c r="E236" s="12"/>
      <c r="F236" s="12"/>
      <c r="G236" s="12"/>
      <c r="H236" s="12"/>
      <c r="I236" s="12"/>
      <c r="L236" s="20"/>
      <c r="M236" s="12"/>
      <c r="T236" s="17"/>
    </row>
    <row r="237" spans="1:20" ht="13" x14ac:dyDescent="0.15">
      <c r="A237" s="18"/>
      <c r="D237" s="12"/>
      <c r="E237" s="12"/>
      <c r="F237" s="12"/>
      <c r="G237" s="12"/>
      <c r="H237" s="12"/>
      <c r="I237" s="12"/>
      <c r="L237" s="20"/>
      <c r="M237" s="12"/>
      <c r="T237" s="17"/>
    </row>
    <row r="238" spans="1:20" ht="13" x14ac:dyDescent="0.15">
      <c r="A238" s="18"/>
      <c r="D238" s="12"/>
      <c r="E238" s="12"/>
      <c r="F238" s="12"/>
      <c r="G238" s="12"/>
      <c r="H238" s="12"/>
      <c r="I238" s="12"/>
      <c r="L238" s="20"/>
      <c r="M238" s="12"/>
      <c r="T238" s="17"/>
    </row>
    <row r="239" spans="1:20" ht="13" x14ac:dyDescent="0.15">
      <c r="A239" s="18"/>
      <c r="D239" s="12"/>
      <c r="E239" s="12"/>
      <c r="F239" s="12"/>
      <c r="G239" s="12"/>
      <c r="H239" s="12"/>
      <c r="I239" s="12"/>
      <c r="L239" s="20"/>
      <c r="M239" s="12"/>
      <c r="T239" s="17"/>
    </row>
    <row r="240" spans="1:20" ht="13" x14ac:dyDescent="0.15">
      <c r="A240" s="18"/>
      <c r="D240" s="12"/>
      <c r="E240" s="12"/>
      <c r="F240" s="12"/>
      <c r="G240" s="12"/>
      <c r="H240" s="12"/>
      <c r="I240" s="12"/>
      <c r="L240" s="20"/>
      <c r="M240" s="12"/>
      <c r="T240" s="17"/>
    </row>
    <row r="241" spans="1:20" ht="13" x14ac:dyDescent="0.15">
      <c r="A241" s="18"/>
      <c r="D241" s="12"/>
      <c r="E241" s="12"/>
      <c r="F241" s="12"/>
      <c r="G241" s="12"/>
      <c r="H241" s="12"/>
      <c r="I241" s="12"/>
      <c r="L241" s="20"/>
      <c r="M241" s="12"/>
      <c r="T241" s="17"/>
    </row>
    <row r="242" spans="1:20" ht="13" x14ac:dyDescent="0.15">
      <c r="A242" s="18"/>
      <c r="D242" s="12"/>
      <c r="E242" s="12"/>
      <c r="F242" s="12"/>
      <c r="G242" s="12"/>
      <c r="H242" s="12"/>
      <c r="I242" s="12"/>
      <c r="L242" s="20"/>
      <c r="M242" s="12"/>
      <c r="T242" s="17"/>
    </row>
    <row r="243" spans="1:20" ht="13" x14ac:dyDescent="0.15">
      <c r="A243" s="18"/>
      <c r="D243" s="12"/>
      <c r="E243" s="12"/>
      <c r="F243" s="12"/>
      <c r="G243" s="12"/>
      <c r="H243" s="12"/>
      <c r="I243" s="12"/>
      <c r="L243" s="20"/>
      <c r="M243" s="12"/>
      <c r="T243" s="17"/>
    </row>
    <row r="244" spans="1:20" ht="13" x14ac:dyDescent="0.15">
      <c r="A244" s="18"/>
      <c r="D244" s="12"/>
      <c r="E244" s="12"/>
      <c r="F244" s="12"/>
      <c r="G244" s="12"/>
      <c r="H244" s="12"/>
      <c r="I244" s="12"/>
      <c r="L244" s="20"/>
      <c r="M244" s="12"/>
      <c r="T244" s="17"/>
    </row>
    <row r="245" spans="1:20" ht="13" x14ac:dyDescent="0.15">
      <c r="A245" s="18"/>
      <c r="D245" s="12"/>
      <c r="E245" s="12"/>
      <c r="F245" s="12"/>
      <c r="G245" s="12"/>
      <c r="H245" s="12"/>
      <c r="I245" s="12"/>
      <c r="L245" s="20"/>
      <c r="M245" s="12"/>
      <c r="T245" s="17"/>
    </row>
    <row r="246" spans="1:20" ht="13" x14ac:dyDescent="0.15">
      <c r="A246" s="18"/>
      <c r="D246" s="12"/>
      <c r="E246" s="12"/>
      <c r="F246" s="12"/>
      <c r="G246" s="12"/>
      <c r="H246" s="12"/>
      <c r="I246" s="12"/>
      <c r="L246" s="20"/>
      <c r="M246" s="12"/>
      <c r="T246" s="17"/>
    </row>
    <row r="247" spans="1:20" ht="13" x14ac:dyDescent="0.15">
      <c r="A247" s="18"/>
      <c r="D247" s="12"/>
      <c r="E247" s="12"/>
      <c r="F247" s="12"/>
      <c r="G247" s="12"/>
      <c r="H247" s="12"/>
      <c r="I247" s="12"/>
      <c r="L247" s="20"/>
      <c r="M247" s="12"/>
      <c r="T247" s="17"/>
    </row>
    <row r="248" spans="1:20" ht="13" x14ac:dyDescent="0.15">
      <c r="A248" s="18"/>
      <c r="D248" s="12"/>
      <c r="E248" s="12"/>
      <c r="F248" s="12"/>
      <c r="G248" s="12"/>
      <c r="H248" s="12"/>
      <c r="I248" s="12"/>
      <c r="L248" s="20"/>
      <c r="M248" s="12"/>
      <c r="T248" s="17"/>
    </row>
    <row r="249" spans="1:20" ht="13" x14ac:dyDescent="0.15">
      <c r="A249" s="18"/>
      <c r="D249" s="12"/>
      <c r="E249" s="12"/>
      <c r="F249" s="12"/>
      <c r="G249" s="12"/>
      <c r="H249" s="12"/>
      <c r="I249" s="12"/>
      <c r="L249" s="20"/>
      <c r="M249" s="12"/>
      <c r="T249" s="17"/>
    </row>
    <row r="250" spans="1:20" ht="13" x14ac:dyDescent="0.15">
      <c r="A250" s="18"/>
      <c r="D250" s="12"/>
      <c r="E250" s="12"/>
      <c r="F250" s="12"/>
      <c r="G250" s="12"/>
      <c r="H250" s="12"/>
      <c r="I250" s="12"/>
      <c r="L250" s="20"/>
      <c r="M250" s="12"/>
      <c r="T250" s="17"/>
    </row>
    <row r="251" spans="1:20" ht="13" x14ac:dyDescent="0.15">
      <c r="A251" s="18"/>
      <c r="D251" s="12"/>
      <c r="E251" s="12"/>
      <c r="F251" s="12"/>
      <c r="G251" s="12"/>
      <c r="H251" s="12"/>
      <c r="I251" s="12"/>
      <c r="L251" s="20"/>
      <c r="M251" s="12"/>
      <c r="T251" s="17"/>
    </row>
    <row r="252" spans="1:20" ht="13" x14ac:dyDescent="0.15">
      <c r="A252" s="18"/>
      <c r="D252" s="12"/>
      <c r="E252" s="12"/>
      <c r="F252" s="12"/>
      <c r="G252" s="12"/>
      <c r="H252" s="12"/>
      <c r="I252" s="12"/>
      <c r="L252" s="20"/>
      <c r="M252" s="12"/>
      <c r="T252" s="17"/>
    </row>
    <row r="253" spans="1:20" ht="13" x14ac:dyDescent="0.15">
      <c r="A253" s="18"/>
      <c r="D253" s="12"/>
      <c r="E253" s="12"/>
      <c r="F253" s="12"/>
      <c r="G253" s="12"/>
      <c r="H253" s="12"/>
      <c r="I253" s="12"/>
      <c r="L253" s="20"/>
      <c r="M253" s="12"/>
      <c r="T253" s="17"/>
    </row>
    <row r="254" spans="1:20" ht="13" x14ac:dyDescent="0.15">
      <c r="A254" s="18"/>
      <c r="D254" s="12"/>
      <c r="E254" s="12"/>
      <c r="F254" s="12"/>
      <c r="G254" s="12"/>
      <c r="H254" s="12"/>
      <c r="I254" s="12"/>
      <c r="L254" s="20"/>
      <c r="M254" s="12"/>
      <c r="T254" s="17"/>
    </row>
    <row r="255" spans="1:20" ht="13" x14ac:dyDescent="0.15">
      <c r="A255" s="18"/>
      <c r="D255" s="12"/>
      <c r="E255" s="12"/>
      <c r="F255" s="12"/>
      <c r="G255" s="12"/>
      <c r="H255" s="12"/>
      <c r="I255" s="12"/>
      <c r="L255" s="20"/>
      <c r="M255" s="12"/>
      <c r="T255" s="17"/>
    </row>
    <row r="256" spans="1:20" ht="13" x14ac:dyDescent="0.15">
      <c r="A256" s="18"/>
      <c r="D256" s="12"/>
      <c r="E256" s="12"/>
      <c r="F256" s="12"/>
      <c r="G256" s="12"/>
      <c r="H256" s="12"/>
      <c r="I256" s="12"/>
      <c r="L256" s="20"/>
      <c r="M256" s="12"/>
      <c r="T256" s="17"/>
    </row>
    <row r="257" spans="1:20" ht="13" x14ac:dyDescent="0.15">
      <c r="A257" s="18"/>
      <c r="D257" s="12"/>
      <c r="E257" s="12"/>
      <c r="F257" s="12"/>
      <c r="G257" s="12"/>
      <c r="H257" s="12"/>
      <c r="I257" s="12"/>
      <c r="L257" s="20"/>
      <c r="M257" s="12"/>
      <c r="T257" s="17"/>
    </row>
    <row r="258" spans="1:20" ht="13" x14ac:dyDescent="0.15">
      <c r="A258" s="18"/>
      <c r="D258" s="12"/>
      <c r="E258" s="12"/>
      <c r="F258" s="12"/>
      <c r="G258" s="12"/>
      <c r="H258" s="12"/>
      <c r="I258" s="12"/>
      <c r="L258" s="20"/>
      <c r="M258" s="12"/>
      <c r="T258" s="17"/>
    </row>
    <row r="259" spans="1:20" ht="13" x14ac:dyDescent="0.15">
      <c r="A259" s="18"/>
      <c r="D259" s="12"/>
      <c r="E259" s="12"/>
      <c r="F259" s="12"/>
      <c r="G259" s="12"/>
      <c r="H259" s="12"/>
      <c r="I259" s="12"/>
      <c r="L259" s="20"/>
      <c r="M259" s="12"/>
      <c r="T259" s="17"/>
    </row>
    <row r="260" spans="1:20" ht="13" x14ac:dyDescent="0.15">
      <c r="A260" s="18"/>
      <c r="D260" s="12"/>
      <c r="E260" s="12"/>
      <c r="F260" s="12"/>
      <c r="G260" s="12"/>
      <c r="H260" s="12"/>
      <c r="I260" s="12"/>
      <c r="L260" s="20"/>
      <c r="M260" s="12"/>
      <c r="T260" s="17"/>
    </row>
    <row r="261" spans="1:20" ht="13" x14ac:dyDescent="0.15">
      <c r="A261" s="18"/>
      <c r="D261" s="12"/>
      <c r="E261" s="12"/>
      <c r="F261" s="12"/>
      <c r="G261" s="12"/>
      <c r="H261" s="12"/>
      <c r="I261" s="12"/>
      <c r="L261" s="20"/>
      <c r="M261" s="12"/>
      <c r="T261" s="17"/>
    </row>
    <row r="262" spans="1:20" ht="13" x14ac:dyDescent="0.15">
      <c r="A262" s="18"/>
      <c r="D262" s="12"/>
      <c r="E262" s="12"/>
      <c r="F262" s="12"/>
      <c r="G262" s="12"/>
      <c r="H262" s="12"/>
      <c r="I262" s="12"/>
      <c r="L262" s="20"/>
      <c r="M262" s="12"/>
      <c r="T262" s="17"/>
    </row>
    <row r="263" spans="1:20" ht="13" x14ac:dyDescent="0.15">
      <c r="A263" s="18"/>
      <c r="D263" s="12"/>
      <c r="E263" s="12"/>
      <c r="F263" s="12"/>
      <c r="G263" s="12"/>
      <c r="H263" s="12"/>
      <c r="I263" s="12"/>
      <c r="L263" s="20"/>
      <c r="M263" s="12"/>
      <c r="T263" s="17"/>
    </row>
    <row r="264" spans="1:20" ht="13" x14ac:dyDescent="0.15">
      <c r="A264" s="18"/>
      <c r="D264" s="12"/>
      <c r="E264" s="12"/>
      <c r="F264" s="12"/>
      <c r="G264" s="12"/>
      <c r="H264" s="12"/>
      <c r="I264" s="12"/>
      <c r="L264" s="20"/>
      <c r="M264" s="12"/>
      <c r="T264" s="17"/>
    </row>
    <row r="265" spans="1:20" ht="13" x14ac:dyDescent="0.15">
      <c r="A265" s="18"/>
      <c r="D265" s="12"/>
      <c r="E265" s="12"/>
      <c r="F265" s="12"/>
      <c r="G265" s="12"/>
      <c r="H265" s="12"/>
      <c r="I265" s="12"/>
      <c r="L265" s="20"/>
      <c r="M265" s="12"/>
      <c r="T265" s="17"/>
    </row>
    <row r="266" spans="1:20" ht="13" x14ac:dyDescent="0.15">
      <c r="A266" s="18"/>
      <c r="D266" s="12"/>
      <c r="E266" s="12"/>
      <c r="F266" s="12"/>
      <c r="G266" s="12"/>
      <c r="H266" s="12"/>
      <c r="I266" s="12"/>
      <c r="L266" s="20"/>
      <c r="M266" s="12"/>
      <c r="T266" s="17"/>
    </row>
    <row r="267" spans="1:20" ht="13" x14ac:dyDescent="0.15">
      <c r="A267" s="18"/>
      <c r="D267" s="12"/>
      <c r="E267" s="12"/>
      <c r="F267" s="12"/>
      <c r="G267" s="12"/>
      <c r="H267" s="12"/>
      <c r="I267" s="12"/>
      <c r="L267" s="20"/>
      <c r="M267" s="12"/>
      <c r="T267" s="17"/>
    </row>
    <row r="268" spans="1:20" ht="13" x14ac:dyDescent="0.15">
      <c r="A268" s="18"/>
      <c r="D268" s="12"/>
      <c r="E268" s="12"/>
      <c r="F268" s="12"/>
      <c r="G268" s="12"/>
      <c r="H268" s="12"/>
      <c r="I268" s="12"/>
      <c r="L268" s="20"/>
      <c r="M268" s="12"/>
      <c r="T268" s="17"/>
    </row>
    <row r="269" spans="1:20" ht="13" x14ac:dyDescent="0.15">
      <c r="A269" s="18"/>
      <c r="D269" s="12"/>
      <c r="E269" s="12"/>
      <c r="F269" s="12"/>
      <c r="G269" s="12"/>
      <c r="H269" s="12"/>
      <c r="I269" s="12"/>
      <c r="L269" s="20"/>
      <c r="M269" s="12"/>
      <c r="T269" s="17"/>
    </row>
    <row r="270" spans="1:20" ht="13" x14ac:dyDescent="0.15">
      <c r="A270" s="18"/>
      <c r="D270" s="12"/>
      <c r="E270" s="12"/>
      <c r="F270" s="12"/>
      <c r="G270" s="12"/>
      <c r="H270" s="12"/>
      <c r="I270" s="12"/>
      <c r="L270" s="20"/>
      <c r="M270" s="12"/>
      <c r="T270" s="17"/>
    </row>
    <row r="271" spans="1:20" ht="13" x14ac:dyDescent="0.15">
      <c r="A271" s="18"/>
      <c r="D271" s="12"/>
      <c r="E271" s="12"/>
      <c r="F271" s="12"/>
      <c r="G271" s="12"/>
      <c r="H271" s="12"/>
      <c r="I271" s="12"/>
      <c r="L271" s="20"/>
      <c r="M271" s="12"/>
      <c r="T271" s="17"/>
    </row>
    <row r="272" spans="1:20" ht="13" x14ac:dyDescent="0.15">
      <c r="A272" s="18"/>
      <c r="D272" s="12"/>
      <c r="E272" s="12"/>
      <c r="F272" s="12"/>
      <c r="G272" s="12"/>
      <c r="H272" s="12"/>
      <c r="I272" s="12"/>
      <c r="L272" s="20"/>
      <c r="M272" s="12"/>
      <c r="T272" s="17"/>
    </row>
    <row r="273" spans="1:20" ht="13" x14ac:dyDescent="0.15">
      <c r="A273" s="18"/>
      <c r="D273" s="12"/>
      <c r="E273" s="12"/>
      <c r="F273" s="12"/>
      <c r="G273" s="12"/>
      <c r="H273" s="12"/>
      <c r="I273" s="12"/>
      <c r="L273" s="20"/>
      <c r="M273" s="12"/>
      <c r="T273" s="17"/>
    </row>
    <row r="274" spans="1:20" ht="13" x14ac:dyDescent="0.15">
      <c r="A274" s="18"/>
      <c r="D274" s="12"/>
      <c r="E274" s="12"/>
      <c r="F274" s="12"/>
      <c r="G274" s="12"/>
      <c r="H274" s="12"/>
      <c r="I274" s="12"/>
      <c r="L274" s="20"/>
      <c r="M274" s="12"/>
      <c r="T274" s="17"/>
    </row>
    <row r="275" spans="1:20" ht="13" x14ac:dyDescent="0.15">
      <c r="A275" s="18"/>
      <c r="D275" s="12"/>
      <c r="E275" s="12"/>
      <c r="F275" s="12"/>
      <c r="G275" s="12"/>
      <c r="H275" s="12"/>
      <c r="I275" s="12"/>
      <c r="L275" s="20"/>
      <c r="M275" s="12"/>
      <c r="T275" s="17"/>
    </row>
    <row r="276" spans="1:20" ht="13" x14ac:dyDescent="0.15">
      <c r="A276" s="18"/>
      <c r="D276" s="12"/>
      <c r="E276" s="12"/>
      <c r="F276" s="12"/>
      <c r="G276" s="12"/>
      <c r="H276" s="12"/>
      <c r="I276" s="12"/>
      <c r="L276" s="20"/>
      <c r="M276" s="12"/>
      <c r="T276" s="17"/>
    </row>
    <row r="277" spans="1:20" ht="13" x14ac:dyDescent="0.15">
      <c r="A277" s="18"/>
      <c r="D277" s="12"/>
      <c r="E277" s="12"/>
      <c r="F277" s="12"/>
      <c r="G277" s="12"/>
      <c r="H277" s="12"/>
      <c r="I277" s="12"/>
      <c r="L277" s="20"/>
      <c r="M277" s="12"/>
      <c r="T277" s="17"/>
    </row>
    <row r="278" spans="1:20" ht="13" x14ac:dyDescent="0.15">
      <c r="A278" s="18"/>
      <c r="D278" s="12"/>
      <c r="E278" s="12"/>
      <c r="F278" s="12"/>
      <c r="G278" s="12"/>
      <c r="H278" s="12"/>
      <c r="I278" s="12"/>
      <c r="L278" s="20"/>
      <c r="M278" s="12"/>
      <c r="T278" s="17"/>
    </row>
    <row r="279" spans="1:20" ht="13" x14ac:dyDescent="0.15">
      <c r="A279" s="18"/>
      <c r="D279" s="12"/>
      <c r="E279" s="12"/>
      <c r="F279" s="12"/>
      <c r="G279" s="12"/>
      <c r="H279" s="12"/>
      <c r="I279" s="12"/>
      <c r="L279" s="20"/>
      <c r="M279" s="12"/>
      <c r="T279" s="17"/>
    </row>
    <row r="280" spans="1:20" ht="13" x14ac:dyDescent="0.15">
      <c r="A280" s="18"/>
      <c r="D280" s="12"/>
      <c r="E280" s="12"/>
      <c r="F280" s="12"/>
      <c r="G280" s="12"/>
      <c r="H280" s="12"/>
      <c r="I280" s="12"/>
      <c r="L280" s="20"/>
      <c r="M280" s="12"/>
      <c r="T280" s="17"/>
    </row>
    <row r="281" spans="1:20" ht="13" x14ac:dyDescent="0.15">
      <c r="A281" s="18"/>
      <c r="D281" s="12"/>
      <c r="E281" s="12"/>
      <c r="F281" s="12"/>
      <c r="G281" s="12"/>
      <c r="H281" s="12"/>
      <c r="I281" s="12"/>
      <c r="L281" s="20"/>
      <c r="M281" s="12"/>
      <c r="T281" s="17"/>
    </row>
    <row r="282" spans="1:20" ht="13" x14ac:dyDescent="0.15">
      <c r="A282" s="18"/>
      <c r="D282" s="12"/>
      <c r="E282" s="12"/>
      <c r="F282" s="12"/>
      <c r="G282" s="12"/>
      <c r="H282" s="12"/>
      <c r="I282" s="12"/>
      <c r="L282" s="20"/>
      <c r="M282" s="12"/>
      <c r="T282" s="17"/>
    </row>
    <row r="283" spans="1:20" ht="13" x14ac:dyDescent="0.15">
      <c r="A283" s="18"/>
      <c r="D283" s="12"/>
      <c r="E283" s="12"/>
      <c r="F283" s="12"/>
      <c r="G283" s="12"/>
      <c r="H283" s="12"/>
      <c r="I283" s="12"/>
      <c r="L283" s="20"/>
      <c r="M283" s="12"/>
      <c r="T283" s="17"/>
    </row>
    <row r="284" spans="1:20" ht="13" x14ac:dyDescent="0.15">
      <c r="A284" s="18"/>
      <c r="D284" s="12"/>
      <c r="E284" s="12"/>
      <c r="F284" s="12"/>
      <c r="G284" s="12"/>
      <c r="H284" s="12"/>
      <c r="I284" s="12"/>
      <c r="L284" s="20"/>
      <c r="M284" s="12"/>
      <c r="T284" s="17"/>
    </row>
    <row r="285" spans="1:20" ht="13" x14ac:dyDescent="0.15">
      <c r="A285" s="18"/>
      <c r="D285" s="12"/>
      <c r="E285" s="12"/>
      <c r="F285" s="12"/>
      <c r="G285" s="12"/>
      <c r="H285" s="12"/>
      <c r="I285" s="12"/>
      <c r="L285" s="20"/>
      <c r="M285" s="12"/>
      <c r="T285" s="17"/>
    </row>
    <row r="286" spans="1:20" ht="13" x14ac:dyDescent="0.15">
      <c r="A286" s="18"/>
      <c r="D286" s="12"/>
      <c r="E286" s="12"/>
      <c r="F286" s="12"/>
      <c r="G286" s="12"/>
      <c r="H286" s="12"/>
      <c r="I286" s="12"/>
      <c r="L286" s="20"/>
      <c r="M286" s="12"/>
      <c r="T286" s="17"/>
    </row>
    <row r="287" spans="1:20" ht="13" x14ac:dyDescent="0.15">
      <c r="A287" s="18"/>
      <c r="D287" s="12"/>
      <c r="E287" s="12"/>
      <c r="F287" s="12"/>
      <c r="G287" s="12"/>
      <c r="H287" s="12"/>
      <c r="I287" s="12"/>
      <c r="L287" s="20"/>
      <c r="M287" s="12"/>
      <c r="T287" s="17"/>
    </row>
    <row r="288" spans="1:20" ht="13" x14ac:dyDescent="0.15">
      <c r="A288" s="18"/>
      <c r="D288" s="12"/>
      <c r="E288" s="12"/>
      <c r="F288" s="12"/>
      <c r="G288" s="12"/>
      <c r="H288" s="12"/>
      <c r="I288" s="12"/>
      <c r="L288" s="20"/>
      <c r="M288" s="12"/>
      <c r="T288" s="17"/>
    </row>
    <row r="289" spans="1:20" ht="13" x14ac:dyDescent="0.15">
      <c r="A289" s="18"/>
      <c r="D289" s="12"/>
      <c r="E289" s="12"/>
      <c r="F289" s="12"/>
      <c r="G289" s="12"/>
      <c r="H289" s="12"/>
      <c r="I289" s="12"/>
      <c r="L289" s="20"/>
      <c r="M289" s="12"/>
      <c r="T289" s="17"/>
    </row>
    <row r="290" spans="1:20" ht="13" x14ac:dyDescent="0.15">
      <c r="A290" s="18"/>
      <c r="D290" s="12"/>
      <c r="E290" s="12"/>
      <c r="F290" s="12"/>
      <c r="G290" s="12"/>
      <c r="H290" s="12"/>
      <c r="I290" s="12"/>
      <c r="L290" s="20"/>
      <c r="M290" s="12"/>
      <c r="T290" s="17"/>
    </row>
    <row r="291" spans="1:20" ht="13" x14ac:dyDescent="0.15">
      <c r="A291" s="18"/>
      <c r="D291" s="12"/>
      <c r="E291" s="12"/>
      <c r="F291" s="12"/>
      <c r="G291" s="12"/>
      <c r="H291" s="12"/>
      <c r="I291" s="12"/>
      <c r="L291" s="20"/>
      <c r="M291" s="12"/>
      <c r="T291" s="17"/>
    </row>
    <row r="292" spans="1:20" ht="13" x14ac:dyDescent="0.15">
      <c r="A292" s="18"/>
      <c r="D292" s="12"/>
      <c r="E292" s="12"/>
      <c r="F292" s="12"/>
      <c r="G292" s="12"/>
      <c r="H292" s="12"/>
      <c r="I292" s="12"/>
      <c r="L292" s="20"/>
      <c r="M292" s="12"/>
      <c r="T292" s="17"/>
    </row>
    <row r="293" spans="1:20" ht="13" x14ac:dyDescent="0.15">
      <c r="A293" s="18"/>
      <c r="D293" s="12"/>
      <c r="E293" s="12"/>
      <c r="F293" s="12"/>
      <c r="G293" s="12"/>
      <c r="H293" s="12"/>
      <c r="I293" s="12"/>
      <c r="L293" s="20"/>
      <c r="M293" s="12"/>
      <c r="T293" s="17"/>
    </row>
    <row r="294" spans="1:20" ht="13" x14ac:dyDescent="0.15">
      <c r="A294" s="18"/>
      <c r="D294" s="12"/>
      <c r="E294" s="12"/>
      <c r="F294" s="12"/>
      <c r="G294" s="12"/>
      <c r="H294" s="12"/>
      <c r="I294" s="12"/>
      <c r="L294" s="20"/>
      <c r="M294" s="12"/>
      <c r="T294" s="17"/>
    </row>
    <row r="295" spans="1:20" ht="13" x14ac:dyDescent="0.15">
      <c r="A295" s="18"/>
      <c r="D295" s="12"/>
      <c r="E295" s="12"/>
      <c r="F295" s="12"/>
      <c r="G295" s="12"/>
      <c r="H295" s="12"/>
      <c r="I295" s="12"/>
      <c r="L295" s="20"/>
      <c r="M295" s="12"/>
      <c r="T295" s="17"/>
    </row>
    <row r="296" spans="1:20" ht="13" x14ac:dyDescent="0.15">
      <c r="A296" s="18"/>
      <c r="D296" s="12"/>
      <c r="E296" s="12"/>
      <c r="F296" s="12"/>
      <c r="G296" s="12"/>
      <c r="H296" s="12"/>
      <c r="I296" s="12"/>
      <c r="L296" s="20"/>
      <c r="M296" s="12"/>
      <c r="T296" s="17"/>
    </row>
    <row r="297" spans="1:20" ht="13" x14ac:dyDescent="0.15">
      <c r="A297" s="18"/>
      <c r="D297" s="12"/>
      <c r="E297" s="12"/>
      <c r="F297" s="12"/>
      <c r="G297" s="12"/>
      <c r="H297" s="12"/>
      <c r="I297" s="12"/>
      <c r="L297" s="20"/>
      <c r="M297" s="12"/>
      <c r="T297" s="17"/>
    </row>
    <row r="298" spans="1:20" ht="13" x14ac:dyDescent="0.15">
      <c r="A298" s="18"/>
      <c r="D298" s="12"/>
      <c r="E298" s="12"/>
      <c r="F298" s="12"/>
      <c r="G298" s="12"/>
      <c r="H298" s="12"/>
      <c r="I298" s="12"/>
      <c r="L298" s="20"/>
      <c r="M298" s="12"/>
      <c r="T298" s="17"/>
    </row>
    <row r="299" spans="1:20" ht="13" x14ac:dyDescent="0.15">
      <c r="A299" s="18"/>
      <c r="D299" s="12"/>
      <c r="E299" s="12"/>
      <c r="F299" s="12"/>
      <c r="G299" s="12"/>
      <c r="H299" s="12"/>
      <c r="I299" s="12"/>
      <c r="L299" s="20"/>
      <c r="M299" s="12"/>
      <c r="T299" s="17"/>
    </row>
    <row r="300" spans="1:20" ht="13" x14ac:dyDescent="0.15">
      <c r="A300" s="18"/>
      <c r="D300" s="12"/>
      <c r="E300" s="12"/>
      <c r="F300" s="12"/>
      <c r="G300" s="12"/>
      <c r="H300" s="12"/>
      <c r="I300" s="12"/>
      <c r="L300" s="20"/>
      <c r="M300" s="12"/>
      <c r="T300" s="17"/>
    </row>
    <row r="301" spans="1:20" ht="13" x14ac:dyDescent="0.15">
      <c r="A301" s="18"/>
      <c r="D301" s="12"/>
      <c r="E301" s="12"/>
      <c r="F301" s="12"/>
      <c r="G301" s="12"/>
      <c r="H301" s="12"/>
      <c r="I301" s="12"/>
      <c r="L301" s="20"/>
      <c r="M301" s="12"/>
      <c r="T301" s="17"/>
    </row>
    <row r="302" spans="1:20" ht="13" x14ac:dyDescent="0.15">
      <c r="A302" s="18"/>
      <c r="D302" s="12"/>
      <c r="E302" s="12"/>
      <c r="F302" s="12"/>
      <c r="G302" s="12"/>
      <c r="H302" s="12"/>
      <c r="I302" s="12"/>
      <c r="L302" s="20"/>
      <c r="M302" s="12"/>
      <c r="T302" s="17"/>
    </row>
    <row r="303" spans="1:20" ht="13" x14ac:dyDescent="0.15">
      <c r="A303" s="18"/>
      <c r="D303" s="12"/>
      <c r="E303" s="12"/>
      <c r="F303" s="12"/>
      <c r="G303" s="12"/>
      <c r="H303" s="12"/>
      <c r="I303" s="12"/>
      <c r="L303" s="20"/>
      <c r="M303" s="12"/>
      <c r="T303" s="17"/>
    </row>
    <row r="304" spans="1:20" ht="13" x14ac:dyDescent="0.15">
      <c r="A304" s="18"/>
      <c r="D304" s="12"/>
      <c r="E304" s="12"/>
      <c r="F304" s="12"/>
      <c r="G304" s="12"/>
      <c r="H304" s="12"/>
      <c r="I304" s="12"/>
      <c r="L304" s="20"/>
      <c r="M304" s="12"/>
      <c r="T304" s="17"/>
    </row>
    <row r="305" spans="1:20" ht="13" x14ac:dyDescent="0.15">
      <c r="A305" s="18"/>
      <c r="D305" s="12"/>
      <c r="E305" s="12"/>
      <c r="F305" s="12"/>
      <c r="G305" s="12"/>
      <c r="H305" s="12"/>
      <c r="I305" s="12"/>
      <c r="L305" s="20"/>
      <c r="M305" s="12"/>
      <c r="T305" s="17"/>
    </row>
    <row r="306" spans="1:20" ht="13" x14ac:dyDescent="0.15">
      <c r="A306" s="18"/>
      <c r="D306" s="12"/>
      <c r="E306" s="12"/>
      <c r="F306" s="12"/>
      <c r="G306" s="12"/>
      <c r="H306" s="12"/>
      <c r="I306" s="12"/>
      <c r="L306" s="20"/>
      <c r="M306" s="12"/>
      <c r="T306" s="17"/>
    </row>
    <row r="307" spans="1:20" ht="13" x14ac:dyDescent="0.15">
      <c r="A307" s="18"/>
      <c r="D307" s="12"/>
      <c r="E307" s="12"/>
      <c r="F307" s="12"/>
      <c r="G307" s="12"/>
      <c r="H307" s="12"/>
      <c r="I307" s="12"/>
      <c r="L307" s="20"/>
      <c r="M307" s="12"/>
      <c r="T307" s="17"/>
    </row>
    <row r="308" spans="1:20" ht="13" x14ac:dyDescent="0.15">
      <c r="A308" s="18"/>
      <c r="D308" s="12"/>
      <c r="E308" s="12"/>
      <c r="F308" s="12"/>
      <c r="G308" s="12"/>
      <c r="H308" s="12"/>
      <c r="I308" s="12"/>
      <c r="L308" s="20"/>
      <c r="M308" s="12"/>
      <c r="T308" s="17"/>
    </row>
    <row r="309" spans="1:20" ht="13" x14ac:dyDescent="0.15">
      <c r="A309" s="18"/>
      <c r="D309" s="12"/>
      <c r="E309" s="12"/>
      <c r="F309" s="12"/>
      <c r="G309" s="12"/>
      <c r="H309" s="12"/>
      <c r="I309" s="12"/>
      <c r="L309" s="20"/>
      <c r="M309" s="12"/>
      <c r="T309" s="17"/>
    </row>
    <row r="310" spans="1:20" ht="13" x14ac:dyDescent="0.15">
      <c r="A310" s="18"/>
      <c r="D310" s="12"/>
      <c r="E310" s="12"/>
      <c r="F310" s="12"/>
      <c r="G310" s="12"/>
      <c r="H310" s="12"/>
      <c r="I310" s="12"/>
      <c r="L310" s="20"/>
      <c r="M310" s="12"/>
      <c r="T310" s="17"/>
    </row>
    <row r="311" spans="1:20" ht="13" x14ac:dyDescent="0.15">
      <c r="A311" s="18"/>
      <c r="D311" s="12"/>
      <c r="E311" s="12"/>
      <c r="F311" s="12"/>
      <c r="G311" s="12"/>
      <c r="H311" s="12"/>
      <c r="I311" s="12"/>
      <c r="L311" s="20"/>
      <c r="M311" s="12"/>
      <c r="T311" s="17"/>
    </row>
    <row r="312" spans="1:20" ht="13" x14ac:dyDescent="0.15">
      <c r="A312" s="18"/>
      <c r="D312" s="12"/>
      <c r="E312" s="12"/>
      <c r="F312" s="12"/>
      <c r="G312" s="12"/>
      <c r="H312" s="12"/>
      <c r="I312" s="12"/>
      <c r="L312" s="20"/>
      <c r="M312" s="12"/>
      <c r="T312" s="17"/>
    </row>
    <row r="313" spans="1:20" ht="13" x14ac:dyDescent="0.15">
      <c r="A313" s="18"/>
      <c r="D313" s="12"/>
      <c r="E313" s="12"/>
      <c r="F313" s="12"/>
      <c r="G313" s="12"/>
      <c r="H313" s="12"/>
      <c r="I313" s="12"/>
      <c r="L313" s="20"/>
      <c r="M313" s="12"/>
      <c r="T313" s="17"/>
    </row>
    <row r="314" spans="1:20" ht="13" x14ac:dyDescent="0.15">
      <c r="A314" s="18"/>
      <c r="D314" s="12"/>
      <c r="E314" s="12"/>
      <c r="F314" s="12"/>
      <c r="G314" s="12"/>
      <c r="H314" s="12"/>
      <c r="I314" s="12"/>
      <c r="L314" s="20"/>
      <c r="M314" s="12"/>
      <c r="T314" s="17"/>
    </row>
    <row r="315" spans="1:20" ht="13" x14ac:dyDescent="0.15">
      <c r="A315" s="18"/>
      <c r="D315" s="12"/>
      <c r="E315" s="12"/>
      <c r="F315" s="12"/>
      <c r="G315" s="12"/>
      <c r="H315" s="12"/>
      <c r="I315" s="12"/>
      <c r="L315" s="20"/>
      <c r="M315" s="12"/>
      <c r="T315" s="17"/>
    </row>
    <row r="316" spans="1:20" ht="13" x14ac:dyDescent="0.15">
      <c r="A316" s="18"/>
      <c r="D316" s="12"/>
      <c r="E316" s="12"/>
      <c r="F316" s="12"/>
      <c r="G316" s="12"/>
      <c r="H316" s="12"/>
      <c r="I316" s="12"/>
      <c r="L316" s="20"/>
      <c r="M316" s="12"/>
      <c r="T316" s="17"/>
    </row>
    <row r="317" spans="1:20" ht="13" x14ac:dyDescent="0.15">
      <c r="A317" s="18"/>
      <c r="D317" s="12"/>
      <c r="E317" s="12"/>
      <c r="F317" s="12"/>
      <c r="G317" s="12"/>
      <c r="H317" s="12"/>
      <c r="I317" s="12"/>
      <c r="L317" s="20"/>
      <c r="M317" s="12"/>
      <c r="T317" s="17"/>
    </row>
    <row r="318" spans="1:20" ht="13" x14ac:dyDescent="0.15">
      <c r="A318" s="18"/>
      <c r="D318" s="12"/>
      <c r="E318" s="12"/>
      <c r="F318" s="12"/>
      <c r="G318" s="12"/>
      <c r="H318" s="12"/>
      <c r="I318" s="12"/>
      <c r="L318" s="20"/>
      <c r="M318" s="12"/>
      <c r="T318" s="17"/>
    </row>
    <row r="319" spans="1:20" ht="13" x14ac:dyDescent="0.15">
      <c r="A319" s="18"/>
      <c r="D319" s="12"/>
      <c r="E319" s="12"/>
      <c r="F319" s="12"/>
      <c r="G319" s="12"/>
      <c r="H319" s="12"/>
      <c r="I319" s="12"/>
      <c r="L319" s="20"/>
      <c r="M319" s="12"/>
      <c r="T319" s="17"/>
    </row>
    <row r="320" spans="1:20" ht="13" x14ac:dyDescent="0.15">
      <c r="A320" s="18"/>
      <c r="D320" s="12"/>
      <c r="E320" s="12"/>
      <c r="F320" s="12"/>
      <c r="G320" s="12"/>
      <c r="H320" s="12"/>
      <c r="I320" s="12"/>
      <c r="L320" s="20"/>
      <c r="M320" s="12"/>
      <c r="T320" s="17"/>
    </row>
    <row r="321" spans="1:20" ht="13" x14ac:dyDescent="0.15">
      <c r="A321" s="18"/>
      <c r="D321" s="12"/>
      <c r="E321" s="12"/>
      <c r="F321" s="12"/>
      <c r="G321" s="12"/>
      <c r="H321" s="12"/>
      <c r="I321" s="12"/>
      <c r="L321" s="20"/>
      <c r="M321" s="12"/>
      <c r="T321" s="17"/>
    </row>
    <row r="322" spans="1:20" ht="13" x14ac:dyDescent="0.15">
      <c r="A322" s="18"/>
      <c r="D322" s="12"/>
      <c r="E322" s="12"/>
      <c r="F322" s="12"/>
      <c r="G322" s="12"/>
      <c r="H322" s="12"/>
      <c r="I322" s="12"/>
      <c r="L322" s="20"/>
      <c r="M322" s="12"/>
      <c r="T322" s="17"/>
    </row>
    <row r="323" spans="1:20" ht="13" x14ac:dyDescent="0.15">
      <c r="A323" s="18"/>
      <c r="D323" s="12"/>
      <c r="E323" s="12"/>
      <c r="F323" s="12"/>
      <c r="G323" s="12"/>
      <c r="H323" s="12"/>
      <c r="I323" s="12"/>
      <c r="L323" s="20"/>
      <c r="M323" s="12"/>
      <c r="T323" s="17"/>
    </row>
    <row r="324" spans="1:20" ht="13" x14ac:dyDescent="0.15">
      <c r="A324" s="18"/>
      <c r="D324" s="12"/>
      <c r="E324" s="12"/>
      <c r="F324" s="12"/>
      <c r="G324" s="12"/>
      <c r="H324" s="12"/>
      <c r="I324" s="12"/>
      <c r="L324" s="20"/>
      <c r="M324" s="12"/>
      <c r="T324" s="17"/>
    </row>
    <row r="325" spans="1:20" ht="13" x14ac:dyDescent="0.15">
      <c r="A325" s="18"/>
      <c r="D325" s="12"/>
      <c r="E325" s="12"/>
      <c r="F325" s="12"/>
      <c r="G325" s="12"/>
      <c r="H325" s="12"/>
      <c r="I325" s="12"/>
      <c r="L325" s="20"/>
      <c r="M325" s="12"/>
      <c r="T325" s="17"/>
    </row>
    <row r="326" spans="1:20" ht="13" x14ac:dyDescent="0.15">
      <c r="A326" s="18"/>
      <c r="D326" s="12"/>
      <c r="E326" s="12"/>
      <c r="F326" s="12"/>
      <c r="G326" s="12"/>
      <c r="H326" s="12"/>
      <c r="I326" s="12"/>
      <c r="L326" s="20"/>
      <c r="M326" s="12"/>
      <c r="T326" s="17"/>
    </row>
    <row r="327" spans="1:20" ht="13" x14ac:dyDescent="0.15">
      <c r="A327" s="18"/>
      <c r="D327" s="12"/>
      <c r="E327" s="12"/>
      <c r="F327" s="12"/>
      <c r="G327" s="12"/>
      <c r="H327" s="12"/>
      <c r="I327" s="12"/>
      <c r="L327" s="20"/>
      <c r="M327" s="12"/>
      <c r="T327" s="17"/>
    </row>
    <row r="328" spans="1:20" ht="13" x14ac:dyDescent="0.15">
      <c r="A328" s="18"/>
      <c r="D328" s="12"/>
      <c r="E328" s="12"/>
      <c r="F328" s="12"/>
      <c r="G328" s="12"/>
      <c r="H328" s="12"/>
      <c r="I328" s="12"/>
      <c r="L328" s="20"/>
      <c r="M328" s="12"/>
      <c r="T328" s="17"/>
    </row>
    <row r="329" spans="1:20" ht="13" x14ac:dyDescent="0.15">
      <c r="A329" s="18"/>
      <c r="D329" s="12"/>
      <c r="E329" s="12"/>
      <c r="F329" s="12"/>
      <c r="G329" s="12"/>
      <c r="H329" s="12"/>
      <c r="I329" s="12"/>
      <c r="L329" s="20"/>
      <c r="M329" s="12"/>
      <c r="T329" s="17"/>
    </row>
    <row r="330" spans="1:20" ht="13" x14ac:dyDescent="0.15">
      <c r="A330" s="18"/>
      <c r="D330" s="12"/>
      <c r="E330" s="12"/>
      <c r="F330" s="12"/>
      <c r="G330" s="12"/>
      <c r="H330" s="12"/>
      <c r="I330" s="12"/>
      <c r="L330" s="20"/>
      <c r="M330" s="12"/>
      <c r="T330" s="17"/>
    </row>
    <row r="331" spans="1:20" ht="13" x14ac:dyDescent="0.15">
      <c r="A331" s="18"/>
      <c r="D331" s="12"/>
      <c r="E331" s="12"/>
      <c r="F331" s="12"/>
      <c r="G331" s="12"/>
      <c r="H331" s="12"/>
      <c r="I331" s="12"/>
      <c r="L331" s="20"/>
      <c r="M331" s="12"/>
      <c r="T331" s="17"/>
    </row>
    <row r="332" spans="1:20" ht="13" x14ac:dyDescent="0.15">
      <c r="A332" s="18"/>
      <c r="D332" s="12"/>
      <c r="E332" s="12"/>
      <c r="F332" s="12"/>
      <c r="G332" s="12"/>
      <c r="H332" s="12"/>
      <c r="I332" s="12"/>
      <c r="L332" s="20"/>
      <c r="M332" s="12"/>
      <c r="T332" s="17"/>
    </row>
    <row r="333" spans="1:20" ht="13" x14ac:dyDescent="0.15">
      <c r="A333" s="18"/>
      <c r="D333" s="12"/>
      <c r="E333" s="12"/>
      <c r="F333" s="12"/>
      <c r="G333" s="12"/>
      <c r="H333" s="12"/>
      <c r="I333" s="12"/>
      <c r="L333" s="20"/>
      <c r="M333" s="12"/>
      <c r="T333" s="17"/>
    </row>
    <row r="334" spans="1:20" ht="13" x14ac:dyDescent="0.15">
      <c r="A334" s="18"/>
      <c r="D334" s="12"/>
      <c r="E334" s="12"/>
      <c r="F334" s="12"/>
      <c r="G334" s="12"/>
      <c r="H334" s="12"/>
      <c r="I334" s="12"/>
      <c r="L334" s="20"/>
      <c r="M334" s="12"/>
      <c r="T334" s="17"/>
    </row>
    <row r="335" spans="1:20" ht="13" x14ac:dyDescent="0.15">
      <c r="A335" s="18"/>
      <c r="D335" s="12"/>
      <c r="E335" s="12"/>
      <c r="F335" s="12"/>
      <c r="G335" s="12"/>
      <c r="H335" s="12"/>
      <c r="I335" s="12"/>
      <c r="L335" s="20"/>
      <c r="M335" s="12"/>
      <c r="T335" s="17"/>
    </row>
    <row r="336" spans="1:20" ht="13" x14ac:dyDescent="0.15">
      <c r="A336" s="18"/>
      <c r="D336" s="12"/>
      <c r="E336" s="12"/>
      <c r="F336" s="12"/>
      <c r="G336" s="12"/>
      <c r="H336" s="12"/>
      <c r="I336" s="12"/>
      <c r="L336" s="20"/>
      <c r="M336" s="12"/>
      <c r="T336" s="17"/>
    </row>
    <row r="337" spans="1:20" ht="13" x14ac:dyDescent="0.15">
      <c r="A337" s="18"/>
      <c r="D337" s="12"/>
      <c r="E337" s="12"/>
      <c r="F337" s="12"/>
      <c r="G337" s="12"/>
      <c r="H337" s="12"/>
      <c r="I337" s="12"/>
      <c r="L337" s="20"/>
      <c r="M337" s="12"/>
      <c r="T337" s="17"/>
    </row>
    <row r="338" spans="1:20" ht="13" x14ac:dyDescent="0.15">
      <c r="A338" s="18"/>
      <c r="D338" s="12"/>
      <c r="E338" s="12"/>
      <c r="F338" s="12"/>
      <c r="G338" s="12"/>
      <c r="H338" s="12"/>
      <c r="I338" s="12"/>
      <c r="L338" s="20"/>
      <c r="M338" s="12"/>
      <c r="T338" s="17"/>
    </row>
    <row r="339" spans="1:20" ht="13" x14ac:dyDescent="0.15">
      <c r="A339" s="18"/>
      <c r="D339" s="12"/>
      <c r="E339" s="12"/>
      <c r="F339" s="12"/>
      <c r="G339" s="12"/>
      <c r="H339" s="12"/>
      <c r="I339" s="12"/>
      <c r="L339" s="20"/>
      <c r="M339" s="12"/>
      <c r="T339" s="17"/>
    </row>
    <row r="340" spans="1:20" ht="13" x14ac:dyDescent="0.15">
      <c r="A340" s="18"/>
      <c r="D340" s="12"/>
      <c r="E340" s="12"/>
      <c r="F340" s="12"/>
      <c r="G340" s="12"/>
      <c r="H340" s="12"/>
      <c r="I340" s="12"/>
      <c r="L340" s="20"/>
      <c r="M340" s="12"/>
      <c r="T340" s="17"/>
    </row>
    <row r="341" spans="1:20" ht="13" x14ac:dyDescent="0.15">
      <c r="A341" s="18"/>
      <c r="D341" s="12"/>
      <c r="E341" s="12"/>
      <c r="F341" s="12"/>
      <c r="G341" s="12"/>
      <c r="H341" s="12"/>
      <c r="I341" s="12"/>
      <c r="L341" s="20"/>
      <c r="M341" s="12"/>
      <c r="T341" s="17"/>
    </row>
    <row r="342" spans="1:20" ht="13" x14ac:dyDescent="0.15">
      <c r="A342" s="18"/>
      <c r="D342" s="12"/>
      <c r="E342" s="12"/>
      <c r="F342" s="12"/>
      <c r="G342" s="12"/>
      <c r="H342" s="12"/>
      <c r="I342" s="12"/>
      <c r="L342" s="20"/>
      <c r="M342" s="12"/>
      <c r="T342" s="17"/>
    </row>
    <row r="343" spans="1:20" ht="13" x14ac:dyDescent="0.15">
      <c r="A343" s="18"/>
      <c r="D343" s="12"/>
      <c r="E343" s="12"/>
      <c r="F343" s="12"/>
      <c r="G343" s="12"/>
      <c r="H343" s="12"/>
      <c r="I343" s="12"/>
      <c r="L343" s="20"/>
      <c r="M343" s="12"/>
      <c r="T343" s="17"/>
    </row>
    <row r="344" spans="1:20" ht="13" x14ac:dyDescent="0.15">
      <c r="A344" s="18"/>
      <c r="D344" s="12"/>
      <c r="E344" s="12"/>
      <c r="F344" s="12"/>
      <c r="G344" s="12"/>
      <c r="H344" s="12"/>
      <c r="I344" s="12"/>
      <c r="L344" s="20"/>
      <c r="M344" s="12"/>
      <c r="T344" s="17"/>
    </row>
    <row r="345" spans="1:20" ht="13" x14ac:dyDescent="0.15">
      <c r="A345" s="18"/>
      <c r="D345" s="12"/>
      <c r="E345" s="12"/>
      <c r="F345" s="12"/>
      <c r="G345" s="12"/>
      <c r="H345" s="12"/>
      <c r="I345" s="12"/>
      <c r="L345" s="20"/>
      <c r="M345" s="12"/>
      <c r="T345" s="17"/>
    </row>
    <row r="346" spans="1:20" ht="13" x14ac:dyDescent="0.15">
      <c r="A346" s="18"/>
      <c r="D346" s="12"/>
      <c r="E346" s="12"/>
      <c r="F346" s="12"/>
      <c r="G346" s="12"/>
      <c r="H346" s="12"/>
      <c r="I346" s="12"/>
      <c r="L346" s="20"/>
      <c r="M346" s="12"/>
      <c r="T346" s="17"/>
    </row>
    <row r="347" spans="1:20" ht="13" x14ac:dyDescent="0.15">
      <c r="A347" s="18"/>
      <c r="D347" s="12"/>
      <c r="E347" s="12"/>
      <c r="F347" s="12"/>
      <c r="G347" s="12"/>
      <c r="H347" s="12"/>
      <c r="I347" s="12"/>
      <c r="L347" s="20"/>
      <c r="M347" s="12"/>
      <c r="T347" s="17"/>
    </row>
    <row r="348" spans="1:20" ht="13" x14ac:dyDescent="0.15">
      <c r="A348" s="18"/>
      <c r="D348" s="12"/>
      <c r="E348" s="12"/>
      <c r="F348" s="12"/>
      <c r="G348" s="12"/>
      <c r="H348" s="12"/>
      <c r="I348" s="12"/>
      <c r="L348" s="20"/>
      <c r="M348" s="12"/>
      <c r="T348" s="17"/>
    </row>
    <row r="349" spans="1:20" ht="13" x14ac:dyDescent="0.15">
      <c r="A349" s="18"/>
      <c r="D349" s="12"/>
      <c r="E349" s="12"/>
      <c r="F349" s="12"/>
      <c r="G349" s="12"/>
      <c r="H349" s="12"/>
      <c r="I349" s="12"/>
      <c r="L349" s="20"/>
      <c r="M349" s="12"/>
      <c r="T349" s="17"/>
    </row>
    <row r="350" spans="1:20" ht="13" x14ac:dyDescent="0.15">
      <c r="A350" s="18"/>
      <c r="D350" s="12"/>
      <c r="E350" s="12"/>
      <c r="F350" s="12"/>
      <c r="G350" s="12"/>
      <c r="H350" s="12"/>
      <c r="I350" s="12"/>
      <c r="L350" s="20"/>
      <c r="M350" s="12"/>
      <c r="T350" s="17"/>
    </row>
    <row r="351" spans="1:20" ht="13" x14ac:dyDescent="0.15">
      <c r="A351" s="18"/>
      <c r="D351" s="12"/>
      <c r="E351" s="12"/>
      <c r="F351" s="12"/>
      <c r="G351" s="12"/>
      <c r="H351" s="12"/>
      <c r="I351" s="12"/>
      <c r="L351" s="20"/>
      <c r="M351" s="12"/>
      <c r="T351" s="17"/>
    </row>
    <row r="352" spans="1:20" ht="13" x14ac:dyDescent="0.15">
      <c r="A352" s="18"/>
      <c r="D352" s="12"/>
      <c r="E352" s="12"/>
      <c r="F352" s="12"/>
      <c r="G352" s="12"/>
      <c r="H352" s="12"/>
      <c r="I352" s="12"/>
      <c r="L352" s="20"/>
      <c r="M352" s="12"/>
      <c r="T352" s="17"/>
    </row>
    <row r="353" spans="1:20" ht="13" x14ac:dyDescent="0.15">
      <c r="A353" s="18"/>
      <c r="D353" s="12"/>
      <c r="E353" s="12"/>
      <c r="F353" s="12"/>
      <c r="G353" s="12"/>
      <c r="H353" s="12"/>
      <c r="I353" s="12"/>
      <c r="L353" s="20"/>
      <c r="M353" s="12"/>
      <c r="T353" s="17"/>
    </row>
    <row r="354" spans="1:20" ht="13" x14ac:dyDescent="0.15">
      <c r="A354" s="18"/>
      <c r="D354" s="12"/>
      <c r="E354" s="12"/>
      <c r="F354" s="12"/>
      <c r="G354" s="12"/>
      <c r="H354" s="12"/>
      <c r="I354" s="12"/>
      <c r="L354" s="20"/>
      <c r="M354" s="12"/>
      <c r="T354" s="17"/>
    </row>
    <row r="355" spans="1:20" ht="13" x14ac:dyDescent="0.15">
      <c r="A355" s="18"/>
      <c r="D355" s="12"/>
      <c r="E355" s="12"/>
      <c r="F355" s="12"/>
      <c r="G355" s="12"/>
      <c r="H355" s="12"/>
      <c r="I355" s="12"/>
      <c r="L355" s="20"/>
      <c r="M355" s="12"/>
      <c r="T355" s="17"/>
    </row>
    <row r="356" spans="1:20" ht="13" x14ac:dyDescent="0.15">
      <c r="A356" s="18"/>
      <c r="D356" s="12"/>
      <c r="E356" s="12"/>
      <c r="F356" s="12"/>
      <c r="G356" s="12"/>
      <c r="H356" s="12"/>
      <c r="I356" s="12"/>
      <c r="L356" s="20"/>
      <c r="M356" s="12"/>
      <c r="T356" s="17"/>
    </row>
    <row r="357" spans="1:20" ht="13" x14ac:dyDescent="0.15">
      <c r="A357" s="18"/>
      <c r="D357" s="12"/>
      <c r="E357" s="12"/>
      <c r="F357" s="12"/>
      <c r="G357" s="12"/>
      <c r="H357" s="12"/>
      <c r="I357" s="12"/>
      <c r="L357" s="20"/>
      <c r="M357" s="12"/>
      <c r="T357" s="17"/>
    </row>
    <row r="358" spans="1:20" ht="13" x14ac:dyDescent="0.15">
      <c r="A358" s="18"/>
      <c r="D358" s="12"/>
      <c r="E358" s="12"/>
      <c r="F358" s="12"/>
      <c r="G358" s="12"/>
      <c r="H358" s="12"/>
      <c r="I358" s="12"/>
      <c r="L358" s="20"/>
      <c r="M358" s="12"/>
      <c r="T358" s="17"/>
    </row>
    <row r="359" spans="1:20" ht="13" x14ac:dyDescent="0.15">
      <c r="A359" s="18"/>
      <c r="D359" s="12"/>
      <c r="E359" s="12"/>
      <c r="F359" s="12"/>
      <c r="G359" s="12"/>
      <c r="H359" s="12"/>
      <c r="I359" s="12"/>
      <c r="L359" s="20"/>
      <c r="M359" s="12"/>
      <c r="T359" s="17"/>
    </row>
    <row r="360" spans="1:20" ht="13" x14ac:dyDescent="0.15">
      <c r="A360" s="18"/>
      <c r="D360" s="12"/>
      <c r="E360" s="12"/>
      <c r="F360" s="12"/>
      <c r="G360" s="12"/>
      <c r="H360" s="12"/>
      <c r="I360" s="12"/>
      <c r="L360" s="20"/>
      <c r="M360" s="12"/>
      <c r="T360" s="17"/>
    </row>
    <row r="361" spans="1:20" ht="13" x14ac:dyDescent="0.15">
      <c r="A361" s="18"/>
      <c r="D361" s="12"/>
      <c r="E361" s="12"/>
      <c r="F361" s="12"/>
      <c r="G361" s="12"/>
      <c r="H361" s="12"/>
      <c r="I361" s="12"/>
      <c r="L361" s="20"/>
      <c r="M361" s="12"/>
      <c r="T361" s="17"/>
    </row>
    <row r="362" spans="1:20" ht="13" x14ac:dyDescent="0.15">
      <c r="A362" s="18"/>
      <c r="D362" s="12"/>
      <c r="E362" s="12"/>
      <c r="F362" s="12"/>
      <c r="G362" s="12"/>
      <c r="H362" s="12"/>
      <c r="I362" s="12"/>
      <c r="L362" s="20"/>
      <c r="M362" s="12"/>
      <c r="T362" s="17"/>
    </row>
    <row r="363" spans="1:20" ht="13" x14ac:dyDescent="0.15">
      <c r="A363" s="18"/>
      <c r="D363" s="12"/>
      <c r="E363" s="12"/>
      <c r="F363" s="12"/>
      <c r="G363" s="12"/>
      <c r="H363" s="12"/>
      <c r="I363" s="12"/>
      <c r="L363" s="20"/>
      <c r="M363" s="12"/>
      <c r="T363" s="17"/>
    </row>
    <row r="364" spans="1:20" ht="13" x14ac:dyDescent="0.15">
      <c r="A364" s="18"/>
      <c r="D364" s="12"/>
      <c r="E364" s="12"/>
      <c r="F364" s="12"/>
      <c r="G364" s="12"/>
      <c r="H364" s="12"/>
      <c r="I364" s="12"/>
      <c r="L364" s="20"/>
      <c r="M364" s="12"/>
      <c r="T364" s="17"/>
    </row>
    <row r="365" spans="1:20" ht="13" x14ac:dyDescent="0.15">
      <c r="A365" s="18"/>
      <c r="D365" s="12"/>
      <c r="E365" s="12"/>
      <c r="F365" s="12"/>
      <c r="G365" s="12"/>
      <c r="H365" s="12"/>
      <c r="I365" s="12"/>
      <c r="L365" s="20"/>
      <c r="M365" s="12"/>
      <c r="T365" s="17"/>
    </row>
    <row r="366" spans="1:20" ht="13" x14ac:dyDescent="0.15">
      <c r="A366" s="18"/>
      <c r="D366" s="12"/>
      <c r="E366" s="12"/>
      <c r="F366" s="12"/>
      <c r="G366" s="12"/>
      <c r="H366" s="12"/>
      <c r="I366" s="12"/>
      <c r="L366" s="20"/>
      <c r="M366" s="12"/>
      <c r="T366" s="17"/>
    </row>
    <row r="367" spans="1:20" ht="13" x14ac:dyDescent="0.15">
      <c r="A367" s="18"/>
      <c r="D367" s="12"/>
      <c r="E367" s="12"/>
      <c r="F367" s="12"/>
      <c r="G367" s="12"/>
      <c r="H367" s="12"/>
      <c r="I367" s="12"/>
      <c r="L367" s="20"/>
      <c r="M367" s="12"/>
      <c r="T367" s="17"/>
    </row>
    <row r="368" spans="1:20" ht="13" x14ac:dyDescent="0.15">
      <c r="A368" s="18"/>
      <c r="D368" s="12"/>
      <c r="E368" s="12"/>
      <c r="F368" s="12"/>
      <c r="G368" s="12"/>
      <c r="H368" s="12"/>
      <c r="I368" s="12"/>
      <c r="L368" s="20"/>
      <c r="M368" s="12"/>
      <c r="T368" s="17"/>
    </row>
    <row r="369" spans="1:20" ht="13" x14ac:dyDescent="0.15">
      <c r="A369" s="18"/>
      <c r="D369" s="12"/>
      <c r="E369" s="12"/>
      <c r="F369" s="12"/>
      <c r="G369" s="12"/>
      <c r="H369" s="12"/>
      <c r="I369" s="12"/>
      <c r="L369" s="20"/>
      <c r="M369" s="12"/>
      <c r="T369" s="17"/>
    </row>
    <row r="370" spans="1:20" ht="13" x14ac:dyDescent="0.15">
      <c r="A370" s="18"/>
      <c r="D370" s="12"/>
      <c r="E370" s="12"/>
      <c r="F370" s="12"/>
      <c r="G370" s="12"/>
      <c r="H370" s="12"/>
      <c r="I370" s="12"/>
      <c r="L370" s="20"/>
      <c r="M370" s="12"/>
      <c r="T370" s="17"/>
    </row>
    <row r="371" spans="1:20" ht="13" x14ac:dyDescent="0.15">
      <c r="A371" s="18"/>
      <c r="D371" s="12"/>
      <c r="E371" s="12"/>
      <c r="F371" s="12"/>
      <c r="G371" s="12"/>
      <c r="H371" s="12"/>
      <c r="I371" s="12"/>
      <c r="L371" s="20"/>
      <c r="M371" s="12"/>
      <c r="T371" s="17"/>
    </row>
    <row r="372" spans="1:20" ht="13" x14ac:dyDescent="0.15">
      <c r="A372" s="18"/>
      <c r="D372" s="12"/>
      <c r="E372" s="12"/>
      <c r="F372" s="12"/>
      <c r="G372" s="12"/>
      <c r="H372" s="12"/>
      <c r="I372" s="12"/>
      <c r="L372" s="20"/>
      <c r="M372" s="12"/>
      <c r="T372" s="17"/>
    </row>
    <row r="373" spans="1:20" ht="13" x14ac:dyDescent="0.15">
      <c r="A373" s="18"/>
      <c r="D373" s="12"/>
      <c r="E373" s="12"/>
      <c r="F373" s="12"/>
      <c r="G373" s="12"/>
      <c r="H373" s="12"/>
      <c r="I373" s="12"/>
      <c r="L373" s="20"/>
      <c r="M373" s="12"/>
      <c r="T373" s="17"/>
    </row>
    <row r="374" spans="1:20" ht="13" x14ac:dyDescent="0.15">
      <c r="A374" s="18"/>
      <c r="D374" s="12"/>
      <c r="E374" s="12"/>
      <c r="F374" s="12"/>
      <c r="G374" s="12"/>
      <c r="H374" s="12"/>
      <c r="I374" s="12"/>
      <c r="L374" s="20"/>
      <c r="M374" s="12"/>
      <c r="T374" s="17"/>
    </row>
    <row r="375" spans="1:20" ht="13" x14ac:dyDescent="0.15">
      <c r="A375" s="18"/>
      <c r="D375" s="12"/>
      <c r="E375" s="12"/>
      <c r="F375" s="12"/>
      <c r="G375" s="12"/>
      <c r="H375" s="12"/>
      <c r="I375" s="12"/>
      <c r="L375" s="20"/>
      <c r="M375" s="12"/>
      <c r="T375" s="17"/>
    </row>
    <row r="376" spans="1:20" ht="13" x14ac:dyDescent="0.15">
      <c r="A376" s="18"/>
      <c r="D376" s="12"/>
      <c r="E376" s="12"/>
      <c r="F376" s="12"/>
      <c r="G376" s="12"/>
      <c r="H376" s="12"/>
      <c r="I376" s="12"/>
      <c r="L376" s="20"/>
      <c r="M376" s="12"/>
      <c r="T376" s="17"/>
    </row>
    <row r="377" spans="1:20" ht="13" x14ac:dyDescent="0.15">
      <c r="A377" s="18"/>
      <c r="D377" s="12"/>
      <c r="E377" s="12"/>
      <c r="F377" s="12"/>
      <c r="G377" s="12"/>
      <c r="H377" s="12"/>
      <c r="I377" s="12"/>
      <c r="L377" s="20"/>
      <c r="M377" s="12"/>
      <c r="T377" s="17"/>
    </row>
    <row r="378" spans="1:20" ht="13" x14ac:dyDescent="0.15">
      <c r="A378" s="18"/>
      <c r="D378" s="12"/>
      <c r="E378" s="12"/>
      <c r="F378" s="12"/>
      <c r="G378" s="12"/>
      <c r="H378" s="12"/>
      <c r="I378" s="12"/>
      <c r="L378" s="20"/>
      <c r="M378" s="12"/>
      <c r="T378" s="17"/>
    </row>
    <row r="379" spans="1:20" ht="13" x14ac:dyDescent="0.15">
      <c r="A379" s="18"/>
      <c r="D379" s="12"/>
      <c r="E379" s="12"/>
      <c r="F379" s="12"/>
      <c r="G379" s="12"/>
      <c r="H379" s="12"/>
      <c r="I379" s="12"/>
      <c r="L379" s="20"/>
      <c r="M379" s="12"/>
      <c r="T379" s="17"/>
    </row>
    <row r="380" spans="1:20" ht="13" x14ac:dyDescent="0.15">
      <c r="A380" s="18"/>
      <c r="D380" s="12"/>
      <c r="E380" s="12"/>
      <c r="F380" s="12"/>
      <c r="G380" s="12"/>
      <c r="H380" s="12"/>
      <c r="I380" s="12"/>
      <c r="L380" s="20"/>
      <c r="M380" s="12"/>
      <c r="T380" s="17"/>
    </row>
    <row r="381" spans="1:20" ht="13" x14ac:dyDescent="0.15">
      <c r="A381" s="18"/>
      <c r="D381" s="12"/>
      <c r="E381" s="12"/>
      <c r="F381" s="12"/>
      <c r="G381" s="12"/>
      <c r="H381" s="12"/>
      <c r="I381" s="12"/>
      <c r="L381" s="20"/>
      <c r="M381" s="12"/>
      <c r="T381" s="17"/>
    </row>
    <row r="382" spans="1:20" ht="13" x14ac:dyDescent="0.15">
      <c r="A382" s="18"/>
      <c r="D382" s="12"/>
      <c r="E382" s="12"/>
      <c r="F382" s="12"/>
      <c r="G382" s="12"/>
      <c r="H382" s="12"/>
      <c r="I382" s="12"/>
      <c r="L382" s="20"/>
      <c r="M382" s="12"/>
      <c r="T382" s="17"/>
    </row>
    <row r="383" spans="1:20" ht="13" x14ac:dyDescent="0.15">
      <c r="A383" s="18"/>
      <c r="D383" s="12"/>
      <c r="E383" s="12"/>
      <c r="F383" s="12"/>
      <c r="G383" s="12"/>
      <c r="H383" s="12"/>
      <c r="I383" s="12"/>
      <c r="L383" s="20"/>
      <c r="M383" s="12"/>
      <c r="T383" s="17"/>
    </row>
    <row r="384" spans="1:20" ht="13" x14ac:dyDescent="0.15">
      <c r="A384" s="18"/>
      <c r="D384" s="12"/>
      <c r="E384" s="12"/>
      <c r="F384" s="12"/>
      <c r="G384" s="12"/>
      <c r="H384" s="12"/>
      <c r="I384" s="12"/>
      <c r="L384" s="20"/>
      <c r="M384" s="12"/>
      <c r="T384" s="17"/>
    </row>
    <row r="385" spans="1:20" ht="13" x14ac:dyDescent="0.15">
      <c r="A385" s="18"/>
      <c r="D385" s="12"/>
      <c r="E385" s="12"/>
      <c r="F385" s="12"/>
      <c r="G385" s="12"/>
      <c r="H385" s="12"/>
      <c r="I385" s="12"/>
      <c r="L385" s="20"/>
      <c r="M385" s="12"/>
      <c r="T385" s="17"/>
    </row>
    <row r="386" spans="1:20" ht="13" x14ac:dyDescent="0.15">
      <c r="A386" s="18"/>
      <c r="D386" s="12"/>
      <c r="E386" s="12"/>
      <c r="F386" s="12"/>
      <c r="G386" s="12"/>
      <c r="H386" s="12"/>
      <c r="I386" s="12"/>
      <c r="L386" s="20"/>
      <c r="M386" s="12"/>
      <c r="T386" s="17"/>
    </row>
    <row r="387" spans="1:20" ht="13" x14ac:dyDescent="0.15">
      <c r="A387" s="18"/>
      <c r="D387" s="12"/>
      <c r="E387" s="12"/>
      <c r="F387" s="12"/>
      <c r="G387" s="12"/>
      <c r="H387" s="12"/>
      <c r="I387" s="12"/>
      <c r="L387" s="20"/>
      <c r="M387" s="12"/>
      <c r="T387" s="17"/>
    </row>
    <row r="388" spans="1:20" ht="13" x14ac:dyDescent="0.15">
      <c r="A388" s="18"/>
      <c r="D388" s="12"/>
      <c r="E388" s="12"/>
      <c r="F388" s="12"/>
      <c r="G388" s="12"/>
      <c r="H388" s="12"/>
      <c r="I388" s="12"/>
      <c r="L388" s="20"/>
      <c r="M388" s="12"/>
      <c r="T388" s="17"/>
    </row>
    <row r="389" spans="1:20" ht="13" x14ac:dyDescent="0.15">
      <c r="A389" s="18"/>
      <c r="D389" s="12"/>
      <c r="E389" s="12"/>
      <c r="F389" s="12"/>
      <c r="G389" s="12"/>
      <c r="H389" s="12"/>
      <c r="I389" s="12"/>
      <c r="L389" s="20"/>
      <c r="M389" s="12"/>
      <c r="T389" s="17"/>
    </row>
    <row r="390" spans="1:20" ht="13" x14ac:dyDescent="0.15">
      <c r="A390" s="18"/>
      <c r="D390" s="12"/>
      <c r="E390" s="12"/>
      <c r="F390" s="12"/>
      <c r="G390" s="12"/>
      <c r="H390" s="12"/>
      <c r="I390" s="12"/>
      <c r="L390" s="20"/>
      <c r="M390" s="12"/>
      <c r="T390" s="17"/>
    </row>
    <row r="391" spans="1:20" ht="13" x14ac:dyDescent="0.15">
      <c r="A391" s="18"/>
      <c r="D391" s="12"/>
      <c r="E391" s="12"/>
      <c r="F391" s="12"/>
      <c r="G391" s="12"/>
      <c r="H391" s="12"/>
      <c r="I391" s="12"/>
      <c r="L391" s="20"/>
      <c r="M391" s="12"/>
      <c r="T391" s="17"/>
    </row>
    <row r="392" spans="1:20" ht="13" x14ac:dyDescent="0.15">
      <c r="A392" s="18"/>
      <c r="D392" s="12"/>
      <c r="E392" s="12"/>
      <c r="F392" s="12"/>
      <c r="G392" s="12"/>
      <c r="H392" s="12"/>
      <c r="I392" s="12"/>
      <c r="L392" s="20"/>
      <c r="M392" s="12"/>
      <c r="T392" s="17"/>
    </row>
    <row r="393" spans="1:20" ht="13" x14ac:dyDescent="0.15">
      <c r="A393" s="18"/>
      <c r="D393" s="12"/>
      <c r="E393" s="12"/>
      <c r="F393" s="12"/>
      <c r="G393" s="12"/>
      <c r="H393" s="12"/>
      <c r="I393" s="12"/>
      <c r="L393" s="20"/>
      <c r="M393" s="12"/>
      <c r="T393" s="17"/>
    </row>
    <row r="394" spans="1:20" ht="13" x14ac:dyDescent="0.15">
      <c r="A394" s="18"/>
      <c r="D394" s="12"/>
      <c r="E394" s="12"/>
      <c r="F394" s="12"/>
      <c r="G394" s="12"/>
      <c r="H394" s="12"/>
      <c r="I394" s="12"/>
      <c r="L394" s="20"/>
      <c r="M394" s="12"/>
      <c r="T394" s="17"/>
    </row>
    <row r="395" spans="1:20" ht="13" x14ac:dyDescent="0.15">
      <c r="A395" s="18"/>
      <c r="D395" s="12"/>
      <c r="E395" s="12"/>
      <c r="F395" s="12"/>
      <c r="G395" s="12"/>
      <c r="H395" s="12"/>
      <c r="I395" s="12"/>
      <c r="L395" s="20"/>
      <c r="M395" s="12"/>
      <c r="T395" s="17"/>
    </row>
    <row r="396" spans="1:20" ht="13" x14ac:dyDescent="0.15">
      <c r="A396" s="18"/>
      <c r="D396" s="12"/>
      <c r="E396" s="12"/>
      <c r="F396" s="12"/>
      <c r="G396" s="12"/>
      <c r="H396" s="12"/>
      <c r="I396" s="12"/>
      <c r="L396" s="20"/>
      <c r="M396" s="12"/>
      <c r="T396" s="17"/>
    </row>
    <row r="397" spans="1:20" ht="13" x14ac:dyDescent="0.15">
      <c r="A397" s="18"/>
      <c r="D397" s="12"/>
      <c r="E397" s="12"/>
      <c r="F397" s="12"/>
      <c r="G397" s="12"/>
      <c r="H397" s="12"/>
      <c r="I397" s="12"/>
      <c r="L397" s="20"/>
      <c r="M397" s="12"/>
      <c r="T397" s="17"/>
    </row>
    <row r="398" spans="1:20" ht="13" x14ac:dyDescent="0.15">
      <c r="A398" s="18"/>
      <c r="D398" s="12"/>
      <c r="E398" s="12"/>
      <c r="F398" s="12"/>
      <c r="G398" s="12"/>
      <c r="H398" s="12"/>
      <c r="I398" s="12"/>
      <c r="L398" s="20"/>
      <c r="M398" s="12"/>
      <c r="T398" s="17"/>
    </row>
    <row r="399" spans="1:20" ht="13" x14ac:dyDescent="0.15">
      <c r="A399" s="18"/>
      <c r="D399" s="12"/>
      <c r="E399" s="12"/>
      <c r="F399" s="12"/>
      <c r="G399" s="12"/>
      <c r="H399" s="12"/>
      <c r="I399" s="12"/>
      <c r="L399" s="20"/>
      <c r="M399" s="12"/>
      <c r="T399" s="17"/>
    </row>
    <row r="400" spans="1:20" ht="13" x14ac:dyDescent="0.15">
      <c r="A400" s="18"/>
      <c r="D400" s="12"/>
      <c r="E400" s="12"/>
      <c r="F400" s="12"/>
      <c r="G400" s="12"/>
      <c r="H400" s="12"/>
      <c r="I400" s="12"/>
      <c r="L400" s="20"/>
      <c r="M400" s="12"/>
      <c r="T400" s="17"/>
    </row>
    <row r="401" spans="1:20" ht="13" x14ac:dyDescent="0.15">
      <c r="A401" s="18"/>
      <c r="D401" s="12"/>
      <c r="E401" s="12"/>
      <c r="F401" s="12"/>
      <c r="G401" s="12"/>
      <c r="H401" s="12"/>
      <c r="I401" s="12"/>
      <c r="L401" s="20"/>
      <c r="M401" s="12"/>
      <c r="T401" s="17"/>
    </row>
    <row r="402" spans="1:20" ht="13" x14ac:dyDescent="0.15">
      <c r="A402" s="18"/>
      <c r="D402" s="12"/>
      <c r="E402" s="12"/>
      <c r="F402" s="12"/>
      <c r="G402" s="12"/>
      <c r="H402" s="12"/>
      <c r="I402" s="12"/>
      <c r="L402" s="20"/>
      <c r="M402" s="12"/>
      <c r="T402" s="17"/>
    </row>
    <row r="403" spans="1:20" ht="13" x14ac:dyDescent="0.15">
      <c r="A403" s="18"/>
      <c r="D403" s="12"/>
      <c r="E403" s="12"/>
      <c r="F403" s="12"/>
      <c r="G403" s="12"/>
      <c r="H403" s="12"/>
      <c r="I403" s="12"/>
      <c r="L403" s="20"/>
      <c r="M403" s="12"/>
      <c r="T403" s="17"/>
    </row>
    <row r="404" spans="1:20" ht="13" x14ac:dyDescent="0.15">
      <c r="A404" s="18"/>
      <c r="D404" s="12"/>
      <c r="E404" s="12"/>
      <c r="F404" s="12"/>
      <c r="G404" s="12"/>
      <c r="H404" s="12"/>
      <c r="I404" s="12"/>
      <c r="L404" s="20"/>
      <c r="M404" s="12"/>
      <c r="T404" s="17"/>
    </row>
    <row r="405" spans="1:20" ht="13" x14ac:dyDescent="0.15">
      <c r="A405" s="18"/>
      <c r="D405" s="12"/>
      <c r="E405" s="12"/>
      <c r="F405" s="12"/>
      <c r="G405" s="12"/>
      <c r="H405" s="12"/>
      <c r="I405" s="12"/>
      <c r="L405" s="20"/>
      <c r="M405" s="12"/>
      <c r="T405" s="17"/>
    </row>
    <row r="406" spans="1:20" ht="13" x14ac:dyDescent="0.15">
      <c r="A406" s="18"/>
      <c r="D406" s="12"/>
      <c r="E406" s="12"/>
      <c r="F406" s="12"/>
      <c r="G406" s="12"/>
      <c r="H406" s="12"/>
      <c r="I406" s="12"/>
      <c r="L406" s="20"/>
      <c r="M406" s="12"/>
      <c r="T406" s="17"/>
    </row>
    <row r="407" spans="1:20" ht="13" x14ac:dyDescent="0.15">
      <c r="A407" s="18"/>
      <c r="D407" s="12"/>
      <c r="E407" s="12"/>
      <c r="F407" s="12"/>
      <c r="G407" s="12"/>
      <c r="H407" s="12"/>
      <c r="I407" s="12"/>
      <c r="L407" s="20"/>
      <c r="M407" s="12"/>
      <c r="T407" s="17"/>
    </row>
    <row r="408" spans="1:20" ht="13" x14ac:dyDescent="0.15">
      <c r="A408" s="18"/>
      <c r="D408" s="12"/>
      <c r="E408" s="12"/>
      <c r="F408" s="12"/>
      <c r="G408" s="12"/>
      <c r="H408" s="12"/>
      <c r="I408" s="12"/>
      <c r="L408" s="20"/>
      <c r="M408" s="12"/>
      <c r="T408" s="17"/>
    </row>
    <row r="409" spans="1:20" ht="13" x14ac:dyDescent="0.15">
      <c r="A409" s="18"/>
      <c r="D409" s="12"/>
      <c r="E409" s="12"/>
      <c r="F409" s="12"/>
      <c r="G409" s="12"/>
      <c r="H409" s="12"/>
      <c r="I409" s="12"/>
      <c r="L409" s="20"/>
      <c r="M409" s="12"/>
      <c r="T409" s="17"/>
    </row>
    <row r="410" spans="1:20" ht="13" x14ac:dyDescent="0.15">
      <c r="A410" s="18"/>
      <c r="D410" s="12"/>
      <c r="E410" s="12"/>
      <c r="F410" s="12"/>
      <c r="G410" s="12"/>
      <c r="H410" s="12"/>
      <c r="I410" s="12"/>
      <c r="L410" s="20"/>
      <c r="M410" s="12"/>
      <c r="T410" s="17"/>
    </row>
    <row r="411" spans="1:20" ht="13" x14ac:dyDescent="0.15">
      <c r="A411" s="18"/>
      <c r="D411" s="12"/>
      <c r="E411" s="12"/>
      <c r="F411" s="12"/>
      <c r="G411" s="12"/>
      <c r="H411" s="12"/>
      <c r="I411" s="12"/>
      <c r="L411" s="20"/>
      <c r="M411" s="12"/>
      <c r="T411" s="17"/>
    </row>
    <row r="412" spans="1:20" ht="13" x14ac:dyDescent="0.15">
      <c r="A412" s="18"/>
      <c r="D412" s="12"/>
      <c r="E412" s="12"/>
      <c r="F412" s="12"/>
      <c r="G412" s="12"/>
      <c r="H412" s="12"/>
      <c r="I412" s="12"/>
      <c r="L412" s="20"/>
      <c r="M412" s="12"/>
      <c r="T412" s="17"/>
    </row>
    <row r="413" spans="1:20" ht="13" x14ac:dyDescent="0.15">
      <c r="A413" s="18"/>
      <c r="D413" s="12"/>
      <c r="E413" s="12"/>
      <c r="F413" s="12"/>
      <c r="G413" s="12"/>
      <c r="H413" s="12"/>
      <c r="I413" s="12"/>
      <c r="L413" s="20"/>
      <c r="M413" s="12"/>
      <c r="T413" s="17"/>
    </row>
    <row r="414" spans="1:20" ht="13" x14ac:dyDescent="0.15">
      <c r="A414" s="18"/>
      <c r="D414" s="12"/>
      <c r="E414" s="12"/>
      <c r="F414" s="12"/>
      <c r="G414" s="12"/>
      <c r="H414" s="12"/>
      <c r="I414" s="12"/>
      <c r="L414" s="20"/>
      <c r="M414" s="12"/>
      <c r="T414" s="17"/>
    </row>
    <row r="415" spans="1:20" ht="13" x14ac:dyDescent="0.15">
      <c r="A415" s="18"/>
      <c r="D415" s="12"/>
      <c r="E415" s="12"/>
      <c r="F415" s="12"/>
      <c r="G415" s="12"/>
      <c r="H415" s="12"/>
      <c r="I415" s="12"/>
      <c r="L415" s="20"/>
      <c r="M415" s="12"/>
      <c r="T415" s="17"/>
    </row>
    <row r="416" spans="1:20" ht="13" x14ac:dyDescent="0.15">
      <c r="A416" s="18"/>
      <c r="D416" s="12"/>
      <c r="E416" s="12"/>
      <c r="F416" s="12"/>
      <c r="G416" s="12"/>
      <c r="H416" s="12"/>
      <c r="I416" s="12"/>
      <c r="L416" s="20"/>
      <c r="M416" s="12"/>
      <c r="T416" s="17"/>
    </row>
    <row r="417" spans="1:20" ht="13" x14ac:dyDescent="0.15">
      <c r="A417" s="18"/>
      <c r="D417" s="12"/>
      <c r="E417" s="12"/>
      <c r="F417" s="12"/>
      <c r="G417" s="12"/>
      <c r="H417" s="12"/>
      <c r="I417" s="12"/>
      <c r="L417" s="20"/>
      <c r="M417" s="12"/>
      <c r="T417" s="17"/>
    </row>
    <row r="418" spans="1:20" ht="13" x14ac:dyDescent="0.15">
      <c r="A418" s="18"/>
      <c r="D418" s="12"/>
      <c r="E418" s="12"/>
      <c r="F418" s="12"/>
      <c r="G418" s="12"/>
      <c r="H418" s="12"/>
      <c r="I418" s="12"/>
      <c r="L418" s="20"/>
      <c r="M418" s="12"/>
      <c r="T418" s="17"/>
    </row>
    <row r="419" spans="1:20" ht="13" x14ac:dyDescent="0.15">
      <c r="A419" s="18"/>
      <c r="D419" s="12"/>
      <c r="E419" s="12"/>
      <c r="F419" s="12"/>
      <c r="G419" s="12"/>
      <c r="H419" s="12"/>
      <c r="I419" s="12"/>
      <c r="L419" s="20"/>
      <c r="M419" s="12"/>
      <c r="T419" s="17"/>
    </row>
    <row r="420" spans="1:20" ht="13" x14ac:dyDescent="0.15">
      <c r="A420" s="18"/>
      <c r="D420" s="12"/>
      <c r="E420" s="12"/>
      <c r="F420" s="12"/>
      <c r="G420" s="12"/>
      <c r="H420" s="12"/>
      <c r="I420" s="12"/>
      <c r="L420" s="20"/>
      <c r="M420" s="12"/>
      <c r="T420" s="17"/>
    </row>
    <row r="421" spans="1:20" ht="13" x14ac:dyDescent="0.15">
      <c r="A421" s="18"/>
      <c r="D421" s="12"/>
      <c r="E421" s="12"/>
      <c r="F421" s="12"/>
      <c r="G421" s="12"/>
      <c r="H421" s="12"/>
      <c r="I421" s="12"/>
      <c r="L421" s="20"/>
      <c r="M421" s="12"/>
      <c r="T421" s="17"/>
    </row>
    <row r="422" spans="1:20" ht="13" x14ac:dyDescent="0.15">
      <c r="A422" s="18"/>
      <c r="D422" s="12"/>
      <c r="E422" s="12"/>
      <c r="F422" s="12"/>
      <c r="G422" s="12"/>
      <c r="H422" s="12"/>
      <c r="I422" s="12"/>
      <c r="L422" s="20"/>
      <c r="M422" s="12"/>
      <c r="T422" s="17"/>
    </row>
    <row r="423" spans="1:20" ht="13" x14ac:dyDescent="0.15">
      <c r="A423" s="18"/>
      <c r="D423" s="12"/>
      <c r="E423" s="12"/>
      <c r="F423" s="12"/>
      <c r="G423" s="12"/>
      <c r="H423" s="12"/>
      <c r="I423" s="12"/>
      <c r="L423" s="20"/>
      <c r="M423" s="12"/>
      <c r="T423" s="17"/>
    </row>
    <row r="424" spans="1:20" ht="13" x14ac:dyDescent="0.15">
      <c r="A424" s="18"/>
      <c r="D424" s="12"/>
      <c r="E424" s="12"/>
      <c r="F424" s="12"/>
      <c r="G424" s="12"/>
      <c r="H424" s="12"/>
      <c r="I424" s="12"/>
      <c r="L424" s="20"/>
      <c r="M424" s="12"/>
      <c r="T424" s="17"/>
    </row>
    <row r="425" spans="1:20" ht="13" x14ac:dyDescent="0.15">
      <c r="A425" s="18"/>
      <c r="D425" s="12"/>
      <c r="E425" s="12"/>
      <c r="F425" s="12"/>
      <c r="G425" s="12"/>
      <c r="H425" s="12"/>
      <c r="I425" s="12"/>
      <c r="L425" s="20"/>
      <c r="M425" s="12"/>
      <c r="T425" s="17"/>
    </row>
    <row r="426" spans="1:20" ht="13" x14ac:dyDescent="0.15">
      <c r="A426" s="18"/>
      <c r="D426" s="12"/>
      <c r="E426" s="12"/>
      <c r="F426" s="12"/>
      <c r="G426" s="12"/>
      <c r="H426" s="12"/>
      <c r="I426" s="12"/>
      <c r="L426" s="20"/>
      <c r="M426" s="12"/>
      <c r="T426" s="17"/>
    </row>
    <row r="427" spans="1:20" ht="13" x14ac:dyDescent="0.15">
      <c r="A427" s="18"/>
      <c r="D427" s="12"/>
      <c r="E427" s="12"/>
      <c r="F427" s="12"/>
      <c r="G427" s="12"/>
      <c r="H427" s="12"/>
      <c r="I427" s="12"/>
      <c r="L427" s="20"/>
      <c r="M427" s="12"/>
      <c r="T427" s="17"/>
    </row>
    <row r="428" spans="1:20" ht="13" x14ac:dyDescent="0.15">
      <c r="A428" s="18"/>
      <c r="D428" s="12"/>
      <c r="E428" s="12"/>
      <c r="F428" s="12"/>
      <c r="G428" s="12"/>
      <c r="H428" s="12"/>
      <c r="I428" s="12"/>
      <c r="L428" s="20"/>
      <c r="M428" s="12"/>
      <c r="T428" s="17"/>
    </row>
    <row r="429" spans="1:20" ht="13" x14ac:dyDescent="0.15">
      <c r="A429" s="18"/>
      <c r="D429" s="12"/>
      <c r="E429" s="12"/>
      <c r="F429" s="12"/>
      <c r="G429" s="12"/>
      <c r="H429" s="12"/>
      <c r="I429" s="12"/>
      <c r="L429" s="20"/>
      <c r="M429" s="12"/>
      <c r="T429" s="17"/>
    </row>
    <row r="430" spans="1:20" ht="13" x14ac:dyDescent="0.15">
      <c r="A430" s="18"/>
      <c r="D430" s="12"/>
      <c r="E430" s="12"/>
      <c r="F430" s="12"/>
      <c r="G430" s="12"/>
      <c r="H430" s="12"/>
      <c r="I430" s="12"/>
      <c r="L430" s="20"/>
      <c r="M430" s="12"/>
      <c r="T430" s="17"/>
    </row>
    <row r="431" spans="1:20" ht="13" x14ac:dyDescent="0.15">
      <c r="A431" s="18"/>
      <c r="D431" s="12"/>
      <c r="E431" s="12"/>
      <c r="F431" s="12"/>
      <c r="G431" s="12"/>
      <c r="H431" s="12"/>
      <c r="I431" s="12"/>
      <c r="L431" s="20"/>
      <c r="M431" s="12"/>
      <c r="T431" s="17"/>
    </row>
    <row r="432" spans="1:20" ht="13" x14ac:dyDescent="0.15">
      <c r="A432" s="18"/>
      <c r="D432" s="12"/>
      <c r="E432" s="12"/>
      <c r="F432" s="12"/>
      <c r="G432" s="12"/>
      <c r="H432" s="12"/>
      <c r="I432" s="12"/>
      <c r="L432" s="20"/>
      <c r="M432" s="12"/>
      <c r="T432" s="17"/>
    </row>
    <row r="433" spans="1:20" ht="13" x14ac:dyDescent="0.15">
      <c r="A433" s="18"/>
      <c r="D433" s="12"/>
      <c r="E433" s="12"/>
      <c r="F433" s="12"/>
      <c r="G433" s="12"/>
      <c r="H433" s="12"/>
      <c r="I433" s="12"/>
      <c r="L433" s="20"/>
      <c r="M433" s="12"/>
      <c r="T433" s="17"/>
    </row>
    <row r="434" spans="1:20" ht="13" x14ac:dyDescent="0.15">
      <c r="A434" s="18"/>
      <c r="D434" s="12"/>
      <c r="E434" s="12"/>
      <c r="F434" s="12"/>
      <c r="G434" s="12"/>
      <c r="H434" s="12"/>
      <c r="I434" s="12"/>
      <c r="L434" s="20"/>
      <c r="M434" s="12"/>
      <c r="T434" s="17"/>
    </row>
    <row r="435" spans="1:20" ht="13" x14ac:dyDescent="0.15">
      <c r="A435" s="18"/>
      <c r="D435" s="12"/>
      <c r="E435" s="12"/>
      <c r="F435" s="12"/>
      <c r="G435" s="12"/>
      <c r="H435" s="12"/>
      <c r="I435" s="12"/>
      <c r="L435" s="20"/>
      <c r="M435" s="12"/>
      <c r="T435" s="17"/>
    </row>
    <row r="436" spans="1:20" ht="13" x14ac:dyDescent="0.15">
      <c r="A436" s="18"/>
      <c r="D436" s="12"/>
      <c r="E436" s="12"/>
      <c r="F436" s="12"/>
      <c r="G436" s="12"/>
      <c r="H436" s="12"/>
      <c r="I436" s="12"/>
      <c r="L436" s="20"/>
      <c r="M436" s="12"/>
      <c r="T436" s="17"/>
    </row>
    <row r="437" spans="1:20" ht="13" x14ac:dyDescent="0.15">
      <c r="A437" s="18"/>
      <c r="D437" s="12"/>
      <c r="E437" s="12"/>
      <c r="F437" s="12"/>
      <c r="G437" s="12"/>
      <c r="H437" s="12"/>
      <c r="I437" s="12"/>
      <c r="L437" s="20"/>
      <c r="M437" s="12"/>
      <c r="T437" s="17"/>
    </row>
    <row r="438" spans="1:20" ht="13" x14ac:dyDescent="0.15">
      <c r="A438" s="18"/>
      <c r="D438" s="12"/>
      <c r="E438" s="12"/>
      <c r="F438" s="12"/>
      <c r="G438" s="12"/>
      <c r="H438" s="12"/>
      <c r="I438" s="12"/>
      <c r="L438" s="20"/>
      <c r="M438" s="12"/>
      <c r="T438" s="17"/>
    </row>
    <row r="439" spans="1:20" ht="13" x14ac:dyDescent="0.15">
      <c r="A439" s="18"/>
      <c r="D439" s="12"/>
      <c r="E439" s="12"/>
      <c r="F439" s="12"/>
      <c r="G439" s="12"/>
      <c r="H439" s="12"/>
      <c r="I439" s="12"/>
      <c r="L439" s="20"/>
      <c r="M439" s="12"/>
      <c r="T439" s="17"/>
    </row>
    <row r="440" spans="1:20" ht="13" x14ac:dyDescent="0.15">
      <c r="A440" s="18"/>
      <c r="D440" s="12"/>
      <c r="E440" s="12"/>
      <c r="F440" s="12"/>
      <c r="G440" s="12"/>
      <c r="H440" s="12"/>
      <c r="I440" s="12"/>
      <c r="L440" s="20"/>
      <c r="M440" s="12"/>
      <c r="T440" s="17"/>
    </row>
    <row r="441" spans="1:20" ht="13" x14ac:dyDescent="0.15">
      <c r="A441" s="18"/>
      <c r="D441" s="12"/>
      <c r="E441" s="12"/>
      <c r="F441" s="12"/>
      <c r="G441" s="12"/>
      <c r="H441" s="12"/>
      <c r="I441" s="12"/>
      <c r="L441" s="20"/>
      <c r="M441" s="12"/>
      <c r="T441" s="17"/>
    </row>
    <row r="442" spans="1:20" ht="13" x14ac:dyDescent="0.15">
      <c r="A442" s="18"/>
      <c r="D442" s="12"/>
      <c r="E442" s="12"/>
      <c r="F442" s="12"/>
      <c r="G442" s="12"/>
      <c r="H442" s="12"/>
      <c r="I442" s="12"/>
      <c r="L442" s="20"/>
      <c r="M442" s="12"/>
      <c r="T442" s="17"/>
    </row>
    <row r="443" spans="1:20" ht="13" x14ac:dyDescent="0.15">
      <c r="A443" s="18"/>
      <c r="D443" s="12"/>
      <c r="E443" s="12"/>
      <c r="F443" s="12"/>
      <c r="G443" s="12"/>
      <c r="H443" s="12"/>
      <c r="I443" s="12"/>
      <c r="L443" s="20"/>
      <c r="M443" s="12"/>
      <c r="T443" s="17"/>
    </row>
    <row r="444" spans="1:20" ht="13" x14ac:dyDescent="0.15">
      <c r="A444" s="18"/>
      <c r="D444" s="12"/>
      <c r="E444" s="12"/>
      <c r="F444" s="12"/>
      <c r="G444" s="12"/>
      <c r="H444" s="12"/>
      <c r="I444" s="12"/>
      <c r="L444" s="20"/>
      <c r="M444" s="12"/>
      <c r="T444" s="17"/>
    </row>
    <row r="445" spans="1:20" ht="13" x14ac:dyDescent="0.15">
      <c r="A445" s="18"/>
      <c r="D445" s="12"/>
      <c r="E445" s="12"/>
      <c r="F445" s="12"/>
      <c r="G445" s="12"/>
      <c r="H445" s="12"/>
      <c r="I445" s="12"/>
      <c r="L445" s="20"/>
      <c r="M445" s="12"/>
      <c r="T445" s="17"/>
    </row>
    <row r="446" spans="1:20" ht="13" x14ac:dyDescent="0.15">
      <c r="A446" s="18"/>
      <c r="D446" s="12"/>
      <c r="E446" s="12"/>
      <c r="F446" s="12"/>
      <c r="G446" s="12"/>
      <c r="H446" s="12"/>
      <c r="I446" s="12"/>
      <c r="L446" s="20"/>
      <c r="M446" s="12"/>
      <c r="T446" s="17"/>
    </row>
    <row r="447" spans="1:20" ht="13" x14ac:dyDescent="0.15">
      <c r="A447" s="18"/>
      <c r="D447" s="12"/>
      <c r="E447" s="12"/>
      <c r="F447" s="12"/>
      <c r="G447" s="12"/>
      <c r="H447" s="12"/>
      <c r="I447" s="12"/>
      <c r="L447" s="20"/>
      <c r="M447" s="12"/>
      <c r="T447" s="17"/>
    </row>
    <row r="448" spans="1:20" ht="13" x14ac:dyDescent="0.15">
      <c r="A448" s="18"/>
      <c r="D448" s="12"/>
      <c r="E448" s="12"/>
      <c r="F448" s="12"/>
      <c r="G448" s="12"/>
      <c r="H448" s="12"/>
      <c r="I448" s="12"/>
      <c r="L448" s="20"/>
      <c r="M448" s="12"/>
      <c r="T448" s="17"/>
    </row>
    <row r="449" spans="1:20" ht="13" x14ac:dyDescent="0.15">
      <c r="A449" s="18"/>
      <c r="D449" s="12"/>
      <c r="E449" s="12"/>
      <c r="F449" s="12"/>
      <c r="G449" s="12"/>
      <c r="H449" s="12"/>
      <c r="I449" s="12"/>
      <c r="L449" s="20"/>
      <c r="M449" s="12"/>
      <c r="T449" s="17"/>
    </row>
    <row r="450" spans="1:20" ht="13" x14ac:dyDescent="0.15">
      <c r="A450" s="18"/>
      <c r="D450" s="12"/>
      <c r="E450" s="12"/>
      <c r="F450" s="12"/>
      <c r="G450" s="12"/>
      <c r="H450" s="12"/>
      <c r="I450" s="12"/>
      <c r="L450" s="20"/>
      <c r="M450" s="12"/>
      <c r="T450" s="17"/>
    </row>
    <row r="451" spans="1:20" ht="13" x14ac:dyDescent="0.15">
      <c r="A451" s="18"/>
      <c r="D451" s="12"/>
      <c r="E451" s="12"/>
      <c r="F451" s="12"/>
      <c r="G451" s="12"/>
      <c r="H451" s="12"/>
      <c r="I451" s="12"/>
      <c r="L451" s="20"/>
      <c r="M451" s="12"/>
      <c r="T451" s="17"/>
    </row>
    <row r="452" spans="1:20" ht="13" x14ac:dyDescent="0.15">
      <c r="A452" s="18"/>
      <c r="D452" s="12"/>
      <c r="E452" s="12"/>
      <c r="F452" s="12"/>
      <c r="G452" s="12"/>
      <c r="H452" s="12"/>
      <c r="I452" s="12"/>
      <c r="L452" s="20"/>
      <c r="M452" s="12"/>
      <c r="T452" s="17"/>
    </row>
    <row r="453" spans="1:20" ht="13" x14ac:dyDescent="0.15">
      <c r="A453" s="18"/>
      <c r="D453" s="12"/>
      <c r="E453" s="12"/>
      <c r="F453" s="12"/>
      <c r="G453" s="12"/>
      <c r="H453" s="12"/>
      <c r="I453" s="12"/>
      <c r="L453" s="20"/>
      <c r="M453" s="12"/>
      <c r="T453" s="17"/>
    </row>
    <row r="454" spans="1:20" ht="13" x14ac:dyDescent="0.15">
      <c r="A454" s="18"/>
      <c r="D454" s="12"/>
      <c r="E454" s="12"/>
      <c r="F454" s="12"/>
      <c r="G454" s="12"/>
      <c r="H454" s="12"/>
      <c r="I454" s="12"/>
      <c r="L454" s="20"/>
      <c r="M454" s="12"/>
      <c r="T454" s="17"/>
    </row>
    <row r="455" spans="1:20" ht="13" x14ac:dyDescent="0.15">
      <c r="A455" s="18"/>
      <c r="D455" s="12"/>
      <c r="E455" s="12"/>
      <c r="F455" s="12"/>
      <c r="G455" s="12"/>
      <c r="H455" s="12"/>
      <c r="I455" s="12"/>
      <c r="L455" s="20"/>
      <c r="M455" s="12"/>
      <c r="T455" s="17"/>
    </row>
    <row r="456" spans="1:20" ht="13" x14ac:dyDescent="0.15">
      <c r="A456" s="18"/>
      <c r="D456" s="12"/>
      <c r="E456" s="12"/>
      <c r="F456" s="12"/>
      <c r="G456" s="12"/>
      <c r="H456" s="12"/>
      <c r="I456" s="12"/>
      <c r="L456" s="20"/>
      <c r="M456" s="12"/>
      <c r="T456" s="17"/>
    </row>
    <row r="457" spans="1:20" ht="13" x14ac:dyDescent="0.15">
      <c r="A457" s="18"/>
      <c r="D457" s="12"/>
      <c r="E457" s="12"/>
      <c r="F457" s="12"/>
      <c r="G457" s="12"/>
      <c r="H457" s="12"/>
      <c r="I457" s="12"/>
      <c r="L457" s="20"/>
      <c r="M457" s="12"/>
      <c r="T457" s="17"/>
    </row>
    <row r="458" spans="1:20" ht="13" x14ac:dyDescent="0.15">
      <c r="A458" s="18"/>
      <c r="D458" s="12"/>
      <c r="E458" s="12"/>
      <c r="F458" s="12"/>
      <c r="G458" s="12"/>
      <c r="H458" s="12"/>
      <c r="I458" s="12"/>
      <c r="L458" s="20"/>
      <c r="M458" s="12"/>
      <c r="T458" s="17"/>
    </row>
    <row r="459" spans="1:20" ht="13" x14ac:dyDescent="0.15">
      <c r="A459" s="18"/>
      <c r="D459" s="12"/>
      <c r="E459" s="12"/>
      <c r="F459" s="12"/>
      <c r="G459" s="12"/>
      <c r="H459" s="12"/>
      <c r="I459" s="12"/>
      <c r="L459" s="20"/>
      <c r="M459" s="12"/>
      <c r="T459" s="17"/>
    </row>
    <row r="460" spans="1:20" ht="13" x14ac:dyDescent="0.15">
      <c r="A460" s="18"/>
      <c r="D460" s="12"/>
      <c r="E460" s="12"/>
      <c r="F460" s="12"/>
      <c r="G460" s="12"/>
      <c r="H460" s="12"/>
      <c r="I460" s="12"/>
      <c r="L460" s="20"/>
      <c r="M460" s="12"/>
      <c r="T460" s="17"/>
    </row>
    <row r="461" spans="1:20" ht="13" x14ac:dyDescent="0.15">
      <c r="A461" s="18"/>
      <c r="D461" s="12"/>
      <c r="E461" s="12"/>
      <c r="F461" s="12"/>
      <c r="G461" s="12"/>
      <c r="H461" s="12"/>
      <c r="I461" s="12"/>
      <c r="L461" s="20"/>
      <c r="M461" s="12"/>
      <c r="T461" s="17"/>
    </row>
    <row r="462" spans="1:20" ht="13" x14ac:dyDescent="0.15">
      <c r="A462" s="18"/>
      <c r="D462" s="12"/>
      <c r="E462" s="12"/>
      <c r="F462" s="12"/>
      <c r="G462" s="12"/>
      <c r="H462" s="12"/>
      <c r="I462" s="12"/>
      <c r="L462" s="20"/>
      <c r="M462" s="12"/>
      <c r="T462" s="17"/>
    </row>
    <row r="463" spans="1:20" ht="13" x14ac:dyDescent="0.15">
      <c r="A463" s="18"/>
      <c r="D463" s="12"/>
      <c r="E463" s="12"/>
      <c r="F463" s="12"/>
      <c r="G463" s="12"/>
      <c r="H463" s="12"/>
      <c r="I463" s="12"/>
      <c r="L463" s="20"/>
      <c r="M463" s="12"/>
      <c r="T463" s="17"/>
    </row>
    <row r="464" spans="1:20" ht="13" x14ac:dyDescent="0.15">
      <c r="A464" s="18"/>
      <c r="D464" s="12"/>
      <c r="E464" s="12"/>
      <c r="F464" s="12"/>
      <c r="G464" s="12"/>
      <c r="H464" s="12"/>
      <c r="I464" s="12"/>
      <c r="L464" s="20"/>
      <c r="M464" s="12"/>
      <c r="T464" s="17"/>
    </row>
    <row r="465" spans="1:20" ht="13" x14ac:dyDescent="0.15">
      <c r="A465" s="18"/>
      <c r="D465" s="12"/>
      <c r="E465" s="12"/>
      <c r="F465" s="12"/>
      <c r="G465" s="12"/>
      <c r="H465" s="12"/>
      <c r="I465" s="12"/>
      <c r="L465" s="20"/>
      <c r="M465" s="12"/>
      <c r="T465" s="17"/>
    </row>
    <row r="466" spans="1:20" ht="13" x14ac:dyDescent="0.15">
      <c r="A466" s="18"/>
      <c r="D466" s="12"/>
      <c r="E466" s="12"/>
      <c r="F466" s="12"/>
      <c r="G466" s="12"/>
      <c r="H466" s="12"/>
      <c r="I466" s="12"/>
      <c r="L466" s="20"/>
      <c r="M466" s="12"/>
      <c r="T466" s="17"/>
    </row>
    <row r="467" spans="1:20" ht="13" x14ac:dyDescent="0.15">
      <c r="A467" s="18"/>
      <c r="D467" s="12"/>
      <c r="E467" s="12"/>
      <c r="F467" s="12"/>
      <c r="G467" s="12"/>
      <c r="H467" s="12"/>
      <c r="I467" s="12"/>
      <c r="L467" s="20"/>
      <c r="M467" s="12"/>
      <c r="T467" s="17"/>
    </row>
    <row r="468" spans="1:20" ht="13" x14ac:dyDescent="0.15">
      <c r="A468" s="18"/>
      <c r="D468" s="12"/>
      <c r="E468" s="12"/>
      <c r="F468" s="12"/>
      <c r="G468" s="12"/>
      <c r="H468" s="12"/>
      <c r="I468" s="12"/>
      <c r="L468" s="20"/>
      <c r="M468" s="12"/>
      <c r="T468" s="17"/>
    </row>
    <row r="469" spans="1:20" ht="13" x14ac:dyDescent="0.15">
      <c r="A469" s="18"/>
      <c r="D469" s="12"/>
      <c r="E469" s="12"/>
      <c r="F469" s="12"/>
      <c r="G469" s="12"/>
      <c r="H469" s="12"/>
      <c r="I469" s="12"/>
      <c r="L469" s="20"/>
      <c r="M469" s="12"/>
      <c r="T469" s="17"/>
    </row>
    <row r="470" spans="1:20" ht="13" x14ac:dyDescent="0.15">
      <c r="A470" s="18"/>
      <c r="D470" s="12"/>
      <c r="E470" s="12"/>
      <c r="F470" s="12"/>
      <c r="G470" s="12"/>
      <c r="H470" s="12"/>
      <c r="I470" s="12"/>
      <c r="L470" s="20"/>
      <c r="M470" s="12"/>
      <c r="T470" s="17"/>
    </row>
    <row r="471" spans="1:20" ht="13" x14ac:dyDescent="0.15">
      <c r="A471" s="18"/>
      <c r="D471" s="12"/>
      <c r="E471" s="12"/>
      <c r="F471" s="12"/>
      <c r="G471" s="12"/>
      <c r="H471" s="12"/>
      <c r="I471" s="12"/>
      <c r="L471" s="20"/>
      <c r="M471" s="12"/>
      <c r="T471" s="17"/>
    </row>
    <row r="472" spans="1:20" ht="13" x14ac:dyDescent="0.15">
      <c r="A472" s="18"/>
      <c r="D472" s="12"/>
      <c r="E472" s="12"/>
      <c r="F472" s="12"/>
      <c r="G472" s="12"/>
      <c r="H472" s="12"/>
      <c r="I472" s="12"/>
      <c r="L472" s="20"/>
      <c r="M472" s="12"/>
      <c r="T472" s="17"/>
    </row>
    <row r="473" spans="1:20" ht="13" x14ac:dyDescent="0.15">
      <c r="A473" s="18"/>
      <c r="D473" s="12"/>
      <c r="E473" s="12"/>
      <c r="F473" s="12"/>
      <c r="G473" s="12"/>
      <c r="H473" s="12"/>
      <c r="I473" s="12"/>
      <c r="L473" s="20"/>
      <c r="M473" s="12"/>
      <c r="T473" s="17"/>
    </row>
    <row r="474" spans="1:20" ht="13" x14ac:dyDescent="0.15">
      <c r="A474" s="18"/>
      <c r="D474" s="12"/>
      <c r="E474" s="12"/>
      <c r="F474" s="12"/>
      <c r="G474" s="12"/>
      <c r="H474" s="12"/>
      <c r="I474" s="12"/>
      <c r="L474" s="20"/>
      <c r="M474" s="12"/>
      <c r="T474" s="17"/>
    </row>
    <row r="475" spans="1:20" ht="13" x14ac:dyDescent="0.15">
      <c r="A475" s="18"/>
      <c r="D475" s="12"/>
      <c r="E475" s="12"/>
      <c r="F475" s="12"/>
      <c r="G475" s="12"/>
      <c r="H475" s="12"/>
      <c r="I475" s="12"/>
      <c r="L475" s="20"/>
      <c r="M475" s="12"/>
      <c r="T475" s="17"/>
    </row>
    <row r="476" spans="1:20" ht="13" x14ac:dyDescent="0.15">
      <c r="A476" s="18"/>
      <c r="D476" s="12"/>
      <c r="E476" s="12"/>
      <c r="F476" s="12"/>
      <c r="G476" s="12"/>
      <c r="H476" s="12"/>
      <c r="I476" s="12"/>
      <c r="L476" s="20"/>
      <c r="M476" s="12"/>
      <c r="T476" s="17"/>
    </row>
    <row r="477" spans="1:20" ht="13" x14ac:dyDescent="0.15">
      <c r="A477" s="18"/>
      <c r="D477" s="12"/>
      <c r="E477" s="12"/>
      <c r="F477" s="12"/>
      <c r="G477" s="12"/>
      <c r="H477" s="12"/>
      <c r="I477" s="12"/>
      <c r="L477" s="20"/>
      <c r="M477" s="12"/>
      <c r="T477" s="17"/>
    </row>
    <row r="478" spans="1:20" ht="13" x14ac:dyDescent="0.15">
      <c r="A478" s="18"/>
      <c r="D478" s="12"/>
      <c r="E478" s="12"/>
      <c r="F478" s="12"/>
      <c r="G478" s="12"/>
      <c r="H478" s="12"/>
      <c r="I478" s="12"/>
      <c r="L478" s="20"/>
      <c r="M478" s="12"/>
      <c r="T478" s="17"/>
    </row>
    <row r="479" spans="1:20" ht="13" x14ac:dyDescent="0.15">
      <c r="A479" s="18"/>
      <c r="D479" s="12"/>
      <c r="E479" s="12"/>
      <c r="F479" s="12"/>
      <c r="G479" s="12"/>
      <c r="H479" s="12"/>
      <c r="I479" s="12"/>
      <c r="L479" s="20"/>
      <c r="M479" s="12"/>
      <c r="T479" s="17"/>
    </row>
    <row r="480" spans="1:20" ht="13" x14ac:dyDescent="0.15">
      <c r="A480" s="18"/>
      <c r="D480" s="12"/>
      <c r="E480" s="12"/>
      <c r="F480" s="12"/>
      <c r="G480" s="12"/>
      <c r="H480" s="12"/>
      <c r="I480" s="12"/>
      <c r="L480" s="20"/>
      <c r="M480" s="12"/>
      <c r="T480" s="17"/>
    </row>
    <row r="481" spans="1:20" ht="13" x14ac:dyDescent="0.15">
      <c r="A481" s="18"/>
      <c r="D481" s="12"/>
      <c r="E481" s="12"/>
      <c r="F481" s="12"/>
      <c r="G481" s="12"/>
      <c r="H481" s="12"/>
      <c r="I481" s="12"/>
      <c r="L481" s="20"/>
      <c r="M481" s="12"/>
      <c r="T481" s="17"/>
    </row>
    <row r="482" spans="1:20" ht="13" x14ac:dyDescent="0.15">
      <c r="A482" s="18"/>
      <c r="D482" s="12"/>
      <c r="E482" s="12"/>
      <c r="F482" s="12"/>
      <c r="G482" s="12"/>
      <c r="H482" s="12"/>
      <c r="I482" s="12"/>
      <c r="L482" s="20"/>
      <c r="M482" s="12"/>
      <c r="T482" s="17"/>
    </row>
    <row r="483" spans="1:20" ht="13" x14ac:dyDescent="0.15">
      <c r="A483" s="18"/>
      <c r="D483" s="12"/>
      <c r="E483" s="12"/>
      <c r="F483" s="12"/>
      <c r="G483" s="12"/>
      <c r="H483" s="12"/>
      <c r="I483" s="12"/>
      <c r="L483" s="20"/>
      <c r="M483" s="12"/>
      <c r="T483" s="17"/>
    </row>
    <row r="484" spans="1:20" ht="13" x14ac:dyDescent="0.15">
      <c r="A484" s="18"/>
      <c r="D484" s="12"/>
      <c r="E484" s="12"/>
      <c r="F484" s="12"/>
      <c r="G484" s="12"/>
      <c r="H484" s="12"/>
      <c r="I484" s="12"/>
      <c r="L484" s="20"/>
      <c r="M484" s="12"/>
      <c r="T484" s="17"/>
    </row>
    <row r="485" spans="1:20" ht="13" x14ac:dyDescent="0.15">
      <c r="A485" s="18"/>
      <c r="D485" s="12"/>
      <c r="E485" s="12"/>
      <c r="F485" s="12"/>
      <c r="G485" s="12"/>
      <c r="H485" s="12"/>
      <c r="I485" s="12"/>
      <c r="L485" s="20"/>
      <c r="M485" s="12"/>
      <c r="T485" s="17"/>
    </row>
    <row r="486" spans="1:20" ht="13" x14ac:dyDescent="0.15">
      <c r="A486" s="18"/>
      <c r="D486" s="12"/>
      <c r="E486" s="12"/>
      <c r="F486" s="12"/>
      <c r="G486" s="12"/>
      <c r="H486" s="12"/>
      <c r="I486" s="12"/>
      <c r="L486" s="20"/>
      <c r="M486" s="12"/>
      <c r="T486" s="17"/>
    </row>
    <row r="487" spans="1:20" ht="13" x14ac:dyDescent="0.15">
      <c r="A487" s="18"/>
      <c r="D487" s="12"/>
      <c r="E487" s="12"/>
      <c r="F487" s="12"/>
      <c r="G487" s="12"/>
      <c r="H487" s="12"/>
      <c r="I487" s="12"/>
      <c r="L487" s="20"/>
      <c r="M487" s="12"/>
      <c r="T487" s="17"/>
    </row>
    <row r="488" spans="1:20" ht="13" x14ac:dyDescent="0.15">
      <c r="A488" s="18"/>
      <c r="D488" s="12"/>
      <c r="E488" s="12"/>
      <c r="F488" s="12"/>
      <c r="G488" s="12"/>
      <c r="H488" s="12"/>
      <c r="I488" s="12"/>
      <c r="L488" s="20"/>
      <c r="M488" s="12"/>
      <c r="T488" s="17"/>
    </row>
    <row r="489" spans="1:20" ht="13" x14ac:dyDescent="0.15">
      <c r="A489" s="18"/>
      <c r="D489" s="12"/>
      <c r="E489" s="12"/>
      <c r="F489" s="12"/>
      <c r="G489" s="12"/>
      <c r="H489" s="12"/>
      <c r="I489" s="12"/>
      <c r="L489" s="20"/>
      <c r="M489" s="12"/>
      <c r="T489" s="17"/>
    </row>
    <row r="490" spans="1:20" ht="13" x14ac:dyDescent="0.15">
      <c r="A490" s="18"/>
      <c r="D490" s="12"/>
      <c r="E490" s="12"/>
      <c r="F490" s="12"/>
      <c r="G490" s="12"/>
      <c r="H490" s="12"/>
      <c r="I490" s="12"/>
      <c r="L490" s="20"/>
      <c r="M490" s="12"/>
      <c r="T490" s="17"/>
    </row>
    <row r="491" spans="1:20" ht="13" x14ac:dyDescent="0.15">
      <c r="A491" s="18"/>
      <c r="D491" s="12"/>
      <c r="E491" s="12"/>
      <c r="F491" s="12"/>
      <c r="G491" s="12"/>
      <c r="H491" s="12"/>
      <c r="I491" s="12"/>
      <c r="L491" s="20"/>
      <c r="M491" s="12"/>
      <c r="T491" s="17"/>
    </row>
    <row r="492" spans="1:20" ht="13" x14ac:dyDescent="0.15">
      <c r="A492" s="18"/>
      <c r="D492" s="12"/>
      <c r="E492" s="12"/>
      <c r="F492" s="12"/>
      <c r="G492" s="12"/>
      <c r="H492" s="12"/>
      <c r="I492" s="12"/>
      <c r="L492" s="20"/>
      <c r="M492" s="12"/>
      <c r="T492" s="17"/>
    </row>
    <row r="493" spans="1:20" ht="13" x14ac:dyDescent="0.15">
      <c r="A493" s="18"/>
      <c r="D493" s="12"/>
      <c r="E493" s="12"/>
      <c r="F493" s="12"/>
      <c r="G493" s="12"/>
      <c r="H493" s="12"/>
      <c r="I493" s="12"/>
      <c r="L493" s="20"/>
      <c r="M493" s="12"/>
      <c r="T493" s="17"/>
    </row>
    <row r="494" spans="1:20" ht="13" x14ac:dyDescent="0.15">
      <c r="A494" s="18"/>
      <c r="D494" s="12"/>
      <c r="E494" s="12"/>
      <c r="F494" s="12"/>
      <c r="G494" s="12"/>
      <c r="H494" s="12"/>
      <c r="I494" s="12"/>
      <c r="L494" s="20"/>
      <c r="M494" s="12"/>
      <c r="T494" s="17"/>
    </row>
    <row r="495" spans="1:20" ht="13" x14ac:dyDescent="0.15">
      <c r="A495" s="18"/>
      <c r="D495" s="12"/>
      <c r="E495" s="12"/>
      <c r="F495" s="12"/>
      <c r="G495" s="12"/>
      <c r="H495" s="12"/>
      <c r="I495" s="12"/>
      <c r="L495" s="20"/>
      <c r="M495" s="12"/>
      <c r="T495" s="17"/>
    </row>
    <row r="496" spans="1:20" ht="13" x14ac:dyDescent="0.15">
      <c r="A496" s="18"/>
      <c r="D496" s="12"/>
      <c r="E496" s="12"/>
      <c r="F496" s="12"/>
      <c r="G496" s="12"/>
      <c r="H496" s="12"/>
      <c r="I496" s="12"/>
      <c r="L496" s="20"/>
      <c r="M496" s="12"/>
      <c r="T496" s="17"/>
    </row>
    <row r="497" spans="1:20" ht="13" x14ac:dyDescent="0.15">
      <c r="A497" s="18"/>
      <c r="D497" s="12"/>
      <c r="E497" s="12"/>
      <c r="F497" s="12"/>
      <c r="G497" s="12"/>
      <c r="H497" s="12"/>
      <c r="I497" s="12"/>
      <c r="L497" s="20"/>
      <c r="M497" s="12"/>
      <c r="T497" s="17"/>
    </row>
    <row r="498" spans="1:20" ht="13" x14ac:dyDescent="0.15">
      <c r="A498" s="18"/>
      <c r="D498" s="12"/>
      <c r="E498" s="12"/>
      <c r="F498" s="12"/>
      <c r="G498" s="12"/>
      <c r="H498" s="12"/>
      <c r="I498" s="12"/>
      <c r="L498" s="20"/>
      <c r="M498" s="12"/>
      <c r="T498" s="17"/>
    </row>
    <row r="499" spans="1:20" ht="13" x14ac:dyDescent="0.15">
      <c r="A499" s="18"/>
      <c r="D499" s="12"/>
      <c r="E499" s="12"/>
      <c r="F499" s="12"/>
      <c r="G499" s="12"/>
      <c r="H499" s="12"/>
      <c r="I499" s="12"/>
      <c r="L499" s="20"/>
      <c r="M499" s="12"/>
      <c r="T499" s="17"/>
    </row>
    <row r="500" spans="1:20" ht="13" x14ac:dyDescent="0.15">
      <c r="A500" s="18"/>
      <c r="D500" s="12"/>
      <c r="E500" s="12"/>
      <c r="F500" s="12"/>
      <c r="G500" s="12"/>
      <c r="H500" s="12"/>
      <c r="I500" s="12"/>
      <c r="L500" s="20"/>
      <c r="M500" s="12"/>
      <c r="T500" s="17"/>
    </row>
    <row r="501" spans="1:20" ht="13" x14ac:dyDescent="0.15">
      <c r="A501" s="18"/>
      <c r="D501" s="12"/>
      <c r="E501" s="12"/>
      <c r="F501" s="12"/>
      <c r="G501" s="12"/>
      <c r="H501" s="12"/>
      <c r="I501" s="12"/>
      <c r="L501" s="20"/>
      <c r="M501" s="12"/>
      <c r="T501" s="17"/>
    </row>
    <row r="502" spans="1:20" ht="13" x14ac:dyDescent="0.15">
      <c r="A502" s="18"/>
      <c r="D502" s="12"/>
      <c r="E502" s="12"/>
      <c r="F502" s="12"/>
      <c r="G502" s="12"/>
      <c r="H502" s="12"/>
      <c r="I502" s="12"/>
      <c r="L502" s="20"/>
      <c r="M502" s="12"/>
      <c r="T502" s="17"/>
    </row>
    <row r="503" spans="1:20" ht="13" x14ac:dyDescent="0.15">
      <c r="A503" s="18"/>
      <c r="D503" s="12"/>
      <c r="E503" s="12"/>
      <c r="F503" s="12"/>
      <c r="G503" s="12"/>
      <c r="H503" s="12"/>
      <c r="I503" s="12"/>
      <c r="L503" s="20"/>
      <c r="M503" s="12"/>
      <c r="T503" s="17"/>
    </row>
    <row r="504" spans="1:20" ht="13" x14ac:dyDescent="0.15">
      <c r="A504" s="18"/>
      <c r="D504" s="12"/>
      <c r="E504" s="12"/>
      <c r="F504" s="12"/>
      <c r="G504" s="12"/>
      <c r="H504" s="12"/>
      <c r="I504" s="12"/>
      <c r="L504" s="20"/>
      <c r="M504" s="12"/>
      <c r="T504" s="17"/>
    </row>
    <row r="505" spans="1:20" ht="13" x14ac:dyDescent="0.15">
      <c r="A505" s="18"/>
      <c r="D505" s="12"/>
      <c r="E505" s="12"/>
      <c r="F505" s="12"/>
      <c r="G505" s="12"/>
      <c r="H505" s="12"/>
      <c r="I505" s="12"/>
      <c r="L505" s="20"/>
      <c r="M505" s="12"/>
      <c r="T505" s="17"/>
    </row>
    <row r="506" spans="1:20" ht="13" x14ac:dyDescent="0.15">
      <c r="A506" s="18"/>
      <c r="D506" s="12"/>
      <c r="E506" s="12"/>
      <c r="F506" s="12"/>
      <c r="G506" s="12"/>
      <c r="H506" s="12"/>
      <c r="I506" s="12"/>
      <c r="L506" s="20"/>
      <c r="M506" s="12"/>
      <c r="T506" s="17"/>
    </row>
    <row r="507" spans="1:20" ht="13" x14ac:dyDescent="0.15">
      <c r="A507" s="18"/>
      <c r="D507" s="12"/>
      <c r="E507" s="12"/>
      <c r="F507" s="12"/>
      <c r="G507" s="12"/>
      <c r="H507" s="12"/>
      <c r="I507" s="12"/>
      <c r="L507" s="20"/>
      <c r="M507" s="12"/>
      <c r="T507" s="17"/>
    </row>
    <row r="508" spans="1:20" ht="13" x14ac:dyDescent="0.15">
      <c r="A508" s="18"/>
      <c r="D508" s="12"/>
      <c r="E508" s="12"/>
      <c r="F508" s="12"/>
      <c r="G508" s="12"/>
      <c r="H508" s="12"/>
      <c r="I508" s="12"/>
      <c r="L508" s="20"/>
      <c r="M508" s="12"/>
      <c r="T508" s="17"/>
    </row>
    <row r="509" spans="1:20" ht="13" x14ac:dyDescent="0.15">
      <c r="A509" s="18"/>
      <c r="D509" s="12"/>
      <c r="E509" s="12"/>
      <c r="F509" s="12"/>
      <c r="G509" s="12"/>
      <c r="H509" s="12"/>
      <c r="I509" s="12"/>
      <c r="L509" s="20"/>
      <c r="M509" s="12"/>
      <c r="T509" s="17"/>
    </row>
    <row r="510" spans="1:20" ht="13" x14ac:dyDescent="0.15">
      <c r="A510" s="18"/>
      <c r="D510" s="12"/>
      <c r="E510" s="12"/>
      <c r="F510" s="12"/>
      <c r="G510" s="12"/>
      <c r="H510" s="12"/>
      <c r="I510" s="12"/>
      <c r="L510" s="20"/>
      <c r="M510" s="12"/>
      <c r="T510" s="17"/>
    </row>
    <row r="511" spans="1:20" ht="13" x14ac:dyDescent="0.15">
      <c r="A511" s="18"/>
      <c r="D511" s="12"/>
      <c r="E511" s="12"/>
      <c r="F511" s="12"/>
      <c r="G511" s="12"/>
      <c r="H511" s="12"/>
      <c r="I511" s="12"/>
      <c r="L511" s="20"/>
      <c r="M511" s="12"/>
      <c r="T511" s="17"/>
    </row>
    <row r="512" spans="1:20" ht="13" x14ac:dyDescent="0.15">
      <c r="A512" s="18"/>
      <c r="D512" s="12"/>
      <c r="E512" s="12"/>
      <c r="F512" s="12"/>
      <c r="G512" s="12"/>
      <c r="H512" s="12"/>
      <c r="I512" s="12"/>
      <c r="L512" s="20"/>
      <c r="M512" s="12"/>
      <c r="T512" s="17"/>
    </row>
    <row r="513" spans="1:20" ht="13" x14ac:dyDescent="0.15">
      <c r="A513" s="18"/>
      <c r="D513" s="12"/>
      <c r="E513" s="12"/>
      <c r="F513" s="12"/>
      <c r="G513" s="12"/>
      <c r="H513" s="12"/>
      <c r="I513" s="12"/>
      <c r="L513" s="20"/>
      <c r="M513" s="12"/>
      <c r="T513" s="17"/>
    </row>
    <row r="514" spans="1:20" ht="13" x14ac:dyDescent="0.15">
      <c r="A514" s="18"/>
      <c r="D514" s="12"/>
      <c r="E514" s="12"/>
      <c r="F514" s="12"/>
      <c r="G514" s="12"/>
      <c r="H514" s="12"/>
      <c r="I514" s="12"/>
      <c r="L514" s="20"/>
      <c r="M514" s="12"/>
      <c r="T514" s="17"/>
    </row>
    <row r="515" spans="1:20" ht="13" x14ac:dyDescent="0.15">
      <c r="A515" s="18"/>
      <c r="D515" s="12"/>
      <c r="E515" s="12"/>
      <c r="F515" s="12"/>
      <c r="G515" s="12"/>
      <c r="H515" s="12"/>
      <c r="I515" s="12"/>
      <c r="L515" s="20"/>
      <c r="M515" s="12"/>
      <c r="T515" s="17"/>
    </row>
    <row r="516" spans="1:20" ht="13" x14ac:dyDescent="0.15">
      <c r="A516" s="18"/>
      <c r="D516" s="12"/>
      <c r="E516" s="12"/>
      <c r="F516" s="12"/>
      <c r="G516" s="12"/>
      <c r="H516" s="12"/>
      <c r="I516" s="12"/>
      <c r="L516" s="20"/>
      <c r="M516" s="12"/>
      <c r="T516" s="17"/>
    </row>
    <row r="517" spans="1:20" ht="13" x14ac:dyDescent="0.15">
      <c r="A517" s="18"/>
      <c r="D517" s="12"/>
      <c r="E517" s="12"/>
      <c r="F517" s="12"/>
      <c r="G517" s="12"/>
      <c r="H517" s="12"/>
      <c r="I517" s="12"/>
      <c r="L517" s="20"/>
      <c r="M517" s="12"/>
      <c r="T517" s="17"/>
    </row>
    <row r="518" spans="1:20" ht="13" x14ac:dyDescent="0.15">
      <c r="A518" s="18"/>
      <c r="D518" s="12"/>
      <c r="E518" s="12"/>
      <c r="F518" s="12"/>
      <c r="G518" s="12"/>
      <c r="H518" s="12"/>
      <c r="I518" s="12"/>
      <c r="L518" s="20"/>
      <c r="M518" s="12"/>
      <c r="T518" s="17"/>
    </row>
    <row r="519" spans="1:20" ht="13" x14ac:dyDescent="0.15">
      <c r="A519" s="18"/>
      <c r="D519" s="12"/>
      <c r="E519" s="12"/>
      <c r="F519" s="12"/>
      <c r="G519" s="12"/>
      <c r="H519" s="12"/>
      <c r="I519" s="12"/>
      <c r="L519" s="20"/>
      <c r="M519" s="12"/>
      <c r="T519" s="17"/>
    </row>
    <row r="520" spans="1:20" ht="13" x14ac:dyDescent="0.15">
      <c r="A520" s="18"/>
      <c r="D520" s="12"/>
      <c r="E520" s="12"/>
      <c r="F520" s="12"/>
      <c r="G520" s="12"/>
      <c r="H520" s="12"/>
      <c r="I520" s="12"/>
      <c r="L520" s="20"/>
      <c r="M520" s="12"/>
      <c r="T520" s="17"/>
    </row>
    <row r="521" spans="1:20" ht="13" x14ac:dyDescent="0.15">
      <c r="A521" s="18"/>
      <c r="D521" s="12"/>
      <c r="E521" s="12"/>
      <c r="F521" s="12"/>
      <c r="G521" s="12"/>
      <c r="H521" s="12"/>
      <c r="I521" s="12"/>
      <c r="L521" s="20"/>
      <c r="M521" s="12"/>
      <c r="T521" s="17"/>
    </row>
    <row r="522" spans="1:20" ht="13" x14ac:dyDescent="0.15">
      <c r="A522" s="18"/>
      <c r="D522" s="12"/>
      <c r="E522" s="12"/>
      <c r="F522" s="12"/>
      <c r="G522" s="12"/>
      <c r="H522" s="12"/>
      <c r="I522" s="12"/>
      <c r="L522" s="20"/>
      <c r="M522" s="12"/>
      <c r="T522" s="17"/>
    </row>
    <row r="523" spans="1:20" ht="13" x14ac:dyDescent="0.15">
      <c r="A523" s="18"/>
      <c r="D523" s="12"/>
      <c r="E523" s="12"/>
      <c r="F523" s="12"/>
      <c r="G523" s="12"/>
      <c r="H523" s="12"/>
      <c r="I523" s="12"/>
      <c r="L523" s="20"/>
      <c r="M523" s="12"/>
      <c r="T523" s="17"/>
    </row>
    <row r="524" spans="1:20" ht="13" x14ac:dyDescent="0.15">
      <c r="A524" s="18"/>
      <c r="D524" s="12"/>
      <c r="E524" s="12"/>
      <c r="F524" s="12"/>
      <c r="G524" s="12"/>
      <c r="H524" s="12"/>
      <c r="I524" s="12"/>
      <c r="L524" s="20"/>
      <c r="M524" s="12"/>
      <c r="T524" s="17"/>
    </row>
    <row r="525" spans="1:20" ht="13" x14ac:dyDescent="0.15">
      <c r="A525" s="18"/>
      <c r="D525" s="12"/>
      <c r="E525" s="12"/>
      <c r="F525" s="12"/>
      <c r="G525" s="12"/>
      <c r="H525" s="12"/>
      <c r="I525" s="12"/>
      <c r="L525" s="20"/>
      <c r="M525" s="12"/>
      <c r="T525" s="17"/>
    </row>
    <row r="526" spans="1:20" ht="13" x14ac:dyDescent="0.15">
      <c r="A526" s="18"/>
      <c r="D526" s="12"/>
      <c r="E526" s="12"/>
      <c r="F526" s="12"/>
      <c r="G526" s="12"/>
      <c r="H526" s="12"/>
      <c r="I526" s="12"/>
      <c r="L526" s="20"/>
      <c r="M526" s="12"/>
      <c r="T526" s="17"/>
    </row>
    <row r="527" spans="1:20" ht="13" x14ac:dyDescent="0.15">
      <c r="A527" s="18"/>
      <c r="D527" s="12"/>
      <c r="E527" s="12"/>
      <c r="F527" s="12"/>
      <c r="G527" s="12"/>
      <c r="H527" s="12"/>
      <c r="I527" s="12"/>
      <c r="L527" s="20"/>
      <c r="M527" s="12"/>
      <c r="T527" s="17"/>
    </row>
    <row r="528" spans="1:20" ht="13" x14ac:dyDescent="0.15">
      <c r="A528" s="18"/>
      <c r="D528" s="12"/>
      <c r="E528" s="12"/>
      <c r="F528" s="12"/>
      <c r="G528" s="12"/>
      <c r="H528" s="12"/>
      <c r="I528" s="12"/>
      <c r="L528" s="20"/>
      <c r="M528" s="12"/>
      <c r="T528" s="17"/>
    </row>
    <row r="529" spans="1:20" ht="13" x14ac:dyDescent="0.15">
      <c r="A529" s="18"/>
      <c r="D529" s="12"/>
      <c r="E529" s="12"/>
      <c r="F529" s="12"/>
      <c r="G529" s="12"/>
      <c r="H529" s="12"/>
      <c r="I529" s="12"/>
      <c r="L529" s="20"/>
      <c r="M529" s="12"/>
      <c r="T529" s="17"/>
    </row>
    <row r="530" spans="1:20" ht="13" x14ac:dyDescent="0.15">
      <c r="A530" s="18"/>
      <c r="D530" s="12"/>
      <c r="E530" s="12"/>
      <c r="F530" s="12"/>
      <c r="G530" s="12"/>
      <c r="H530" s="12"/>
      <c r="I530" s="12"/>
      <c r="L530" s="20"/>
      <c r="M530" s="12"/>
      <c r="T530" s="17"/>
    </row>
    <row r="531" spans="1:20" ht="13" x14ac:dyDescent="0.15">
      <c r="A531" s="18"/>
      <c r="D531" s="12"/>
      <c r="E531" s="12"/>
      <c r="F531" s="12"/>
      <c r="G531" s="12"/>
      <c r="H531" s="12"/>
      <c r="I531" s="12"/>
      <c r="L531" s="20"/>
      <c r="M531" s="12"/>
      <c r="T531" s="17"/>
    </row>
    <row r="532" spans="1:20" ht="13" x14ac:dyDescent="0.15">
      <c r="A532" s="18"/>
      <c r="D532" s="12"/>
      <c r="E532" s="12"/>
      <c r="F532" s="12"/>
      <c r="G532" s="12"/>
      <c r="H532" s="12"/>
      <c r="I532" s="12"/>
      <c r="L532" s="20"/>
      <c r="M532" s="12"/>
      <c r="T532" s="17"/>
    </row>
    <row r="533" spans="1:20" ht="13" x14ac:dyDescent="0.15">
      <c r="A533" s="18"/>
      <c r="D533" s="12"/>
      <c r="E533" s="12"/>
      <c r="F533" s="12"/>
      <c r="G533" s="12"/>
      <c r="H533" s="12"/>
      <c r="I533" s="12"/>
      <c r="L533" s="20"/>
      <c r="M533" s="12"/>
      <c r="T533" s="17"/>
    </row>
    <row r="534" spans="1:20" ht="13" x14ac:dyDescent="0.15">
      <c r="A534" s="18"/>
      <c r="D534" s="12"/>
      <c r="E534" s="12"/>
      <c r="F534" s="12"/>
      <c r="G534" s="12"/>
      <c r="H534" s="12"/>
      <c r="I534" s="12"/>
      <c r="L534" s="20"/>
      <c r="M534" s="12"/>
      <c r="T534" s="17"/>
    </row>
    <row r="535" spans="1:20" ht="13" x14ac:dyDescent="0.15">
      <c r="A535" s="18"/>
      <c r="D535" s="12"/>
      <c r="E535" s="12"/>
      <c r="F535" s="12"/>
      <c r="G535" s="12"/>
      <c r="H535" s="12"/>
      <c r="I535" s="12"/>
      <c r="L535" s="20"/>
      <c r="M535" s="12"/>
      <c r="T535" s="17"/>
    </row>
    <row r="536" spans="1:20" ht="13" x14ac:dyDescent="0.15">
      <c r="A536" s="18"/>
      <c r="D536" s="12"/>
      <c r="E536" s="12"/>
      <c r="F536" s="12"/>
      <c r="G536" s="12"/>
      <c r="H536" s="12"/>
      <c r="I536" s="12"/>
      <c r="L536" s="20"/>
      <c r="M536" s="12"/>
      <c r="T536" s="17"/>
    </row>
    <row r="537" spans="1:20" ht="13" x14ac:dyDescent="0.15">
      <c r="A537" s="18"/>
      <c r="D537" s="12"/>
      <c r="E537" s="12"/>
      <c r="F537" s="12"/>
      <c r="G537" s="12"/>
      <c r="H537" s="12"/>
      <c r="I537" s="12"/>
      <c r="L537" s="20"/>
      <c r="M537" s="12"/>
      <c r="T537" s="17"/>
    </row>
    <row r="538" spans="1:20" ht="13" x14ac:dyDescent="0.15">
      <c r="A538" s="18"/>
      <c r="D538" s="12"/>
      <c r="E538" s="12"/>
      <c r="F538" s="12"/>
      <c r="G538" s="12"/>
      <c r="H538" s="12"/>
      <c r="I538" s="12"/>
      <c r="L538" s="20"/>
      <c r="M538" s="12"/>
      <c r="T538" s="17"/>
    </row>
    <row r="539" spans="1:20" ht="13" x14ac:dyDescent="0.15">
      <c r="A539" s="18"/>
      <c r="D539" s="12"/>
      <c r="E539" s="12"/>
      <c r="F539" s="12"/>
      <c r="G539" s="12"/>
      <c r="H539" s="12"/>
      <c r="I539" s="12"/>
      <c r="L539" s="20"/>
      <c r="M539" s="12"/>
      <c r="T539" s="17"/>
    </row>
    <row r="540" spans="1:20" ht="13" x14ac:dyDescent="0.15">
      <c r="A540" s="18"/>
      <c r="D540" s="12"/>
      <c r="E540" s="12"/>
      <c r="F540" s="12"/>
      <c r="G540" s="12"/>
      <c r="H540" s="12"/>
      <c r="I540" s="12"/>
      <c r="L540" s="20"/>
      <c r="M540" s="12"/>
      <c r="T540" s="17"/>
    </row>
    <row r="541" spans="1:20" ht="13" x14ac:dyDescent="0.15">
      <c r="A541" s="18"/>
      <c r="D541" s="12"/>
      <c r="E541" s="12"/>
      <c r="F541" s="12"/>
      <c r="G541" s="12"/>
      <c r="H541" s="12"/>
      <c r="I541" s="12"/>
      <c r="L541" s="20"/>
      <c r="M541" s="12"/>
      <c r="T541" s="17"/>
    </row>
    <row r="542" spans="1:20" ht="13" x14ac:dyDescent="0.15">
      <c r="A542" s="18"/>
      <c r="D542" s="12"/>
      <c r="E542" s="12"/>
      <c r="F542" s="12"/>
      <c r="G542" s="12"/>
      <c r="H542" s="12"/>
      <c r="I542" s="12"/>
      <c r="L542" s="20"/>
      <c r="M542" s="12"/>
      <c r="T542" s="17"/>
    </row>
    <row r="543" spans="1:20" ht="13" x14ac:dyDescent="0.15">
      <c r="A543" s="18"/>
      <c r="D543" s="12"/>
      <c r="E543" s="12"/>
      <c r="F543" s="12"/>
      <c r="G543" s="12"/>
      <c r="H543" s="12"/>
      <c r="I543" s="12"/>
      <c r="L543" s="20"/>
      <c r="M543" s="12"/>
      <c r="T543" s="17"/>
    </row>
    <row r="544" spans="1:20" ht="13" x14ac:dyDescent="0.15">
      <c r="A544" s="18"/>
      <c r="D544" s="12"/>
      <c r="E544" s="12"/>
      <c r="F544" s="12"/>
      <c r="G544" s="12"/>
      <c r="H544" s="12"/>
      <c r="I544" s="12"/>
      <c r="L544" s="20"/>
      <c r="M544" s="12"/>
      <c r="T544" s="17"/>
    </row>
    <row r="545" spans="1:20" ht="13" x14ac:dyDescent="0.15">
      <c r="A545" s="18"/>
      <c r="D545" s="12"/>
      <c r="E545" s="12"/>
      <c r="F545" s="12"/>
      <c r="G545" s="12"/>
      <c r="H545" s="12"/>
      <c r="I545" s="12"/>
      <c r="L545" s="20"/>
      <c r="M545" s="12"/>
      <c r="T545" s="17"/>
    </row>
    <row r="546" spans="1:20" ht="13" x14ac:dyDescent="0.15">
      <c r="A546" s="18"/>
      <c r="D546" s="12"/>
      <c r="E546" s="12"/>
      <c r="F546" s="12"/>
      <c r="G546" s="12"/>
      <c r="H546" s="12"/>
      <c r="I546" s="12"/>
      <c r="L546" s="20"/>
      <c r="M546" s="12"/>
      <c r="T546" s="17"/>
    </row>
    <row r="547" spans="1:20" ht="13" x14ac:dyDescent="0.15">
      <c r="A547" s="18"/>
      <c r="D547" s="12"/>
      <c r="E547" s="12"/>
      <c r="F547" s="12"/>
      <c r="G547" s="12"/>
      <c r="H547" s="12"/>
      <c r="I547" s="12"/>
      <c r="L547" s="20"/>
      <c r="M547" s="12"/>
      <c r="T547" s="17"/>
    </row>
    <row r="548" spans="1:20" ht="13" x14ac:dyDescent="0.15">
      <c r="A548" s="18"/>
      <c r="D548" s="12"/>
      <c r="E548" s="12"/>
      <c r="F548" s="12"/>
      <c r="G548" s="12"/>
      <c r="H548" s="12"/>
      <c r="I548" s="12"/>
      <c r="L548" s="20"/>
      <c r="M548" s="12"/>
      <c r="T548" s="17"/>
    </row>
    <row r="549" spans="1:20" ht="13" x14ac:dyDescent="0.15">
      <c r="A549" s="18"/>
      <c r="D549" s="12"/>
      <c r="E549" s="12"/>
      <c r="F549" s="12"/>
      <c r="G549" s="12"/>
      <c r="H549" s="12"/>
      <c r="I549" s="12"/>
      <c r="L549" s="20"/>
      <c r="M549" s="12"/>
      <c r="T549" s="17"/>
    </row>
    <row r="550" spans="1:20" ht="13" x14ac:dyDescent="0.15">
      <c r="A550" s="18"/>
      <c r="D550" s="12"/>
      <c r="E550" s="12"/>
      <c r="F550" s="12"/>
      <c r="G550" s="12"/>
      <c r="H550" s="12"/>
      <c r="I550" s="12"/>
      <c r="L550" s="20"/>
      <c r="M550" s="12"/>
      <c r="T550" s="17"/>
    </row>
    <row r="551" spans="1:20" ht="13" x14ac:dyDescent="0.15">
      <c r="A551" s="18"/>
      <c r="D551" s="12"/>
      <c r="E551" s="12"/>
      <c r="F551" s="12"/>
      <c r="G551" s="12"/>
      <c r="H551" s="12"/>
      <c r="I551" s="12"/>
      <c r="L551" s="20"/>
      <c r="M551" s="12"/>
      <c r="T551" s="17"/>
    </row>
    <row r="552" spans="1:20" ht="13" x14ac:dyDescent="0.15">
      <c r="A552" s="18"/>
      <c r="D552" s="12"/>
      <c r="E552" s="12"/>
      <c r="F552" s="12"/>
      <c r="G552" s="12"/>
      <c r="H552" s="12"/>
      <c r="I552" s="12"/>
      <c r="L552" s="20"/>
      <c r="M552" s="12"/>
      <c r="T552" s="17"/>
    </row>
    <row r="553" spans="1:20" ht="13" x14ac:dyDescent="0.15">
      <c r="A553" s="18"/>
      <c r="D553" s="12"/>
      <c r="E553" s="12"/>
      <c r="F553" s="12"/>
      <c r="G553" s="12"/>
      <c r="H553" s="12"/>
      <c r="I553" s="12"/>
      <c r="L553" s="20"/>
      <c r="M553" s="12"/>
      <c r="T553" s="17"/>
    </row>
    <row r="554" spans="1:20" ht="13" x14ac:dyDescent="0.15">
      <c r="A554" s="18"/>
      <c r="D554" s="12"/>
      <c r="E554" s="12"/>
      <c r="F554" s="12"/>
      <c r="G554" s="12"/>
      <c r="H554" s="12"/>
      <c r="I554" s="12"/>
      <c r="L554" s="20"/>
      <c r="M554" s="12"/>
      <c r="T554" s="17"/>
    </row>
    <row r="555" spans="1:20" ht="13" x14ac:dyDescent="0.15">
      <c r="A555" s="18"/>
      <c r="D555" s="12"/>
      <c r="E555" s="12"/>
      <c r="F555" s="12"/>
      <c r="G555" s="12"/>
      <c r="H555" s="12"/>
      <c r="I555" s="12"/>
      <c r="L555" s="20"/>
      <c r="M555" s="12"/>
      <c r="T555" s="17"/>
    </row>
    <row r="556" spans="1:20" ht="13" x14ac:dyDescent="0.15">
      <c r="A556" s="18"/>
      <c r="D556" s="12"/>
      <c r="E556" s="12"/>
      <c r="F556" s="12"/>
      <c r="G556" s="12"/>
      <c r="H556" s="12"/>
      <c r="I556" s="12"/>
      <c r="L556" s="20"/>
      <c r="M556" s="12"/>
      <c r="T556" s="17"/>
    </row>
    <row r="557" spans="1:20" ht="13" x14ac:dyDescent="0.15">
      <c r="A557" s="18"/>
      <c r="D557" s="12"/>
      <c r="E557" s="12"/>
      <c r="F557" s="12"/>
      <c r="G557" s="12"/>
      <c r="H557" s="12"/>
      <c r="I557" s="12"/>
      <c r="L557" s="20"/>
      <c r="M557" s="12"/>
      <c r="T557" s="17"/>
    </row>
    <row r="558" spans="1:20" ht="13" x14ac:dyDescent="0.15">
      <c r="A558" s="18"/>
      <c r="D558" s="12"/>
      <c r="E558" s="12"/>
      <c r="F558" s="12"/>
      <c r="G558" s="12"/>
      <c r="H558" s="12"/>
      <c r="I558" s="12"/>
      <c r="L558" s="20"/>
      <c r="M558" s="12"/>
      <c r="T558" s="17"/>
    </row>
    <row r="559" spans="1:20" ht="13" x14ac:dyDescent="0.15">
      <c r="A559" s="18"/>
      <c r="D559" s="12"/>
      <c r="E559" s="12"/>
      <c r="F559" s="12"/>
      <c r="G559" s="12"/>
      <c r="H559" s="12"/>
      <c r="I559" s="12"/>
      <c r="L559" s="20"/>
      <c r="M559" s="12"/>
      <c r="T559" s="17"/>
    </row>
    <row r="560" spans="1:20" ht="13" x14ac:dyDescent="0.15">
      <c r="A560" s="18"/>
      <c r="D560" s="12"/>
      <c r="E560" s="12"/>
      <c r="F560" s="12"/>
      <c r="G560" s="12"/>
      <c r="H560" s="12"/>
      <c r="I560" s="12"/>
      <c r="L560" s="20"/>
      <c r="M560" s="12"/>
      <c r="T560" s="17"/>
    </row>
    <row r="561" spans="1:20" ht="13" x14ac:dyDescent="0.15">
      <c r="A561" s="18"/>
      <c r="D561" s="12"/>
      <c r="E561" s="12"/>
      <c r="F561" s="12"/>
      <c r="G561" s="12"/>
      <c r="H561" s="12"/>
      <c r="I561" s="12"/>
      <c r="L561" s="20"/>
      <c r="M561" s="12"/>
      <c r="T561" s="17"/>
    </row>
    <row r="562" spans="1:20" ht="13" x14ac:dyDescent="0.15">
      <c r="A562" s="18"/>
      <c r="D562" s="12"/>
      <c r="E562" s="12"/>
      <c r="F562" s="12"/>
      <c r="G562" s="12"/>
      <c r="H562" s="12"/>
      <c r="I562" s="12"/>
      <c r="L562" s="20"/>
      <c r="M562" s="12"/>
      <c r="T562" s="17"/>
    </row>
    <row r="563" spans="1:20" ht="13" x14ac:dyDescent="0.15">
      <c r="A563" s="18"/>
      <c r="D563" s="12"/>
      <c r="E563" s="12"/>
      <c r="F563" s="12"/>
      <c r="G563" s="12"/>
      <c r="H563" s="12"/>
      <c r="I563" s="12"/>
      <c r="L563" s="20"/>
      <c r="M563" s="12"/>
      <c r="T563" s="17"/>
    </row>
    <row r="564" spans="1:20" ht="13" x14ac:dyDescent="0.15">
      <c r="A564" s="18"/>
      <c r="D564" s="12"/>
      <c r="E564" s="12"/>
      <c r="F564" s="12"/>
      <c r="G564" s="12"/>
      <c r="H564" s="12"/>
      <c r="I564" s="12"/>
      <c r="L564" s="20"/>
      <c r="M564" s="12"/>
      <c r="T564" s="17"/>
    </row>
    <row r="565" spans="1:20" ht="13" x14ac:dyDescent="0.15">
      <c r="A565" s="18"/>
      <c r="D565" s="12"/>
      <c r="E565" s="12"/>
      <c r="F565" s="12"/>
      <c r="G565" s="12"/>
      <c r="H565" s="12"/>
      <c r="I565" s="12"/>
      <c r="L565" s="20"/>
      <c r="M565" s="12"/>
      <c r="T565" s="17"/>
    </row>
    <row r="566" spans="1:20" ht="13" x14ac:dyDescent="0.15">
      <c r="A566" s="18"/>
      <c r="D566" s="12"/>
      <c r="E566" s="12"/>
      <c r="F566" s="12"/>
      <c r="G566" s="12"/>
      <c r="H566" s="12"/>
      <c r="I566" s="12"/>
      <c r="L566" s="20"/>
      <c r="M566" s="12"/>
      <c r="T566" s="17"/>
    </row>
    <row r="567" spans="1:20" ht="13" x14ac:dyDescent="0.15">
      <c r="A567" s="18"/>
      <c r="D567" s="12"/>
      <c r="E567" s="12"/>
      <c r="F567" s="12"/>
      <c r="G567" s="12"/>
      <c r="H567" s="12"/>
      <c r="I567" s="12"/>
      <c r="L567" s="20"/>
      <c r="M567" s="12"/>
      <c r="T567" s="17"/>
    </row>
    <row r="568" spans="1:20" ht="13" x14ac:dyDescent="0.15">
      <c r="A568" s="18"/>
      <c r="D568" s="12"/>
      <c r="E568" s="12"/>
      <c r="F568" s="12"/>
      <c r="G568" s="12"/>
      <c r="H568" s="12"/>
      <c r="I568" s="12"/>
      <c r="L568" s="20"/>
      <c r="M568" s="12"/>
      <c r="T568" s="17"/>
    </row>
    <row r="569" spans="1:20" ht="13" x14ac:dyDescent="0.15">
      <c r="A569" s="18"/>
      <c r="D569" s="12"/>
      <c r="E569" s="12"/>
      <c r="F569" s="12"/>
      <c r="G569" s="12"/>
      <c r="H569" s="12"/>
      <c r="I569" s="12"/>
      <c r="L569" s="20"/>
      <c r="M569" s="12"/>
      <c r="T569" s="17"/>
    </row>
    <row r="570" spans="1:20" ht="13" x14ac:dyDescent="0.15">
      <c r="A570" s="18"/>
      <c r="D570" s="12"/>
      <c r="E570" s="12"/>
      <c r="F570" s="12"/>
      <c r="G570" s="12"/>
      <c r="H570" s="12"/>
      <c r="I570" s="12"/>
      <c r="L570" s="20"/>
      <c r="M570" s="12"/>
      <c r="T570" s="17"/>
    </row>
    <row r="571" spans="1:20" ht="13" x14ac:dyDescent="0.15">
      <c r="A571" s="18"/>
      <c r="D571" s="12"/>
      <c r="E571" s="12"/>
      <c r="F571" s="12"/>
      <c r="G571" s="12"/>
      <c r="H571" s="12"/>
      <c r="I571" s="12"/>
      <c r="L571" s="20"/>
      <c r="M571" s="12"/>
      <c r="T571" s="17"/>
    </row>
    <row r="572" spans="1:20" ht="13" x14ac:dyDescent="0.15">
      <c r="A572" s="18"/>
      <c r="D572" s="12"/>
      <c r="E572" s="12"/>
      <c r="F572" s="12"/>
      <c r="G572" s="12"/>
      <c r="H572" s="12"/>
      <c r="I572" s="12"/>
      <c r="L572" s="20"/>
      <c r="M572" s="12"/>
      <c r="T572" s="17"/>
    </row>
    <row r="573" spans="1:20" ht="13" x14ac:dyDescent="0.15">
      <c r="A573" s="18"/>
      <c r="D573" s="12"/>
      <c r="E573" s="12"/>
      <c r="F573" s="12"/>
      <c r="G573" s="12"/>
      <c r="H573" s="12"/>
      <c r="I573" s="12"/>
      <c r="L573" s="20"/>
      <c r="M573" s="12"/>
      <c r="T573" s="17"/>
    </row>
    <row r="574" spans="1:20" ht="13" x14ac:dyDescent="0.15">
      <c r="A574" s="18"/>
      <c r="D574" s="12"/>
      <c r="E574" s="12"/>
      <c r="F574" s="12"/>
      <c r="G574" s="12"/>
      <c r="H574" s="12"/>
      <c r="I574" s="12"/>
      <c r="L574" s="20"/>
      <c r="M574" s="12"/>
      <c r="T574" s="17"/>
    </row>
    <row r="575" spans="1:20" ht="13" x14ac:dyDescent="0.15">
      <c r="A575" s="18"/>
      <c r="D575" s="12"/>
      <c r="E575" s="12"/>
      <c r="F575" s="12"/>
      <c r="G575" s="12"/>
      <c r="H575" s="12"/>
      <c r="I575" s="12"/>
      <c r="L575" s="20"/>
      <c r="M575" s="12"/>
      <c r="T575" s="17"/>
    </row>
    <row r="576" spans="1:20" ht="13" x14ac:dyDescent="0.15">
      <c r="A576" s="18"/>
      <c r="D576" s="12"/>
      <c r="E576" s="12"/>
      <c r="F576" s="12"/>
      <c r="G576" s="12"/>
      <c r="H576" s="12"/>
      <c r="I576" s="12"/>
      <c r="L576" s="20"/>
      <c r="M576" s="12"/>
      <c r="T576" s="17"/>
    </row>
    <row r="577" spans="1:20" ht="13" x14ac:dyDescent="0.15">
      <c r="A577" s="18"/>
      <c r="D577" s="12"/>
      <c r="E577" s="12"/>
      <c r="F577" s="12"/>
      <c r="G577" s="12"/>
      <c r="H577" s="12"/>
      <c r="I577" s="12"/>
      <c r="L577" s="20"/>
      <c r="M577" s="12"/>
      <c r="T577" s="17"/>
    </row>
    <row r="578" spans="1:20" ht="13" x14ac:dyDescent="0.15">
      <c r="A578" s="18"/>
      <c r="D578" s="12"/>
      <c r="E578" s="12"/>
      <c r="F578" s="12"/>
      <c r="G578" s="12"/>
      <c r="H578" s="12"/>
      <c r="I578" s="12"/>
      <c r="L578" s="20"/>
      <c r="M578" s="12"/>
      <c r="T578" s="17"/>
    </row>
    <row r="579" spans="1:20" ht="13" x14ac:dyDescent="0.15">
      <c r="A579" s="18"/>
      <c r="D579" s="12"/>
      <c r="E579" s="12"/>
      <c r="F579" s="12"/>
      <c r="G579" s="12"/>
      <c r="H579" s="12"/>
      <c r="I579" s="12"/>
      <c r="L579" s="20"/>
      <c r="M579" s="12"/>
      <c r="T579" s="17"/>
    </row>
    <row r="580" spans="1:20" ht="13" x14ac:dyDescent="0.15">
      <c r="A580" s="18"/>
      <c r="D580" s="12"/>
      <c r="E580" s="12"/>
      <c r="F580" s="12"/>
      <c r="G580" s="12"/>
      <c r="H580" s="12"/>
      <c r="I580" s="12"/>
      <c r="L580" s="20"/>
      <c r="M580" s="12"/>
      <c r="T580" s="17"/>
    </row>
    <row r="581" spans="1:20" ht="13" x14ac:dyDescent="0.15">
      <c r="A581" s="18"/>
      <c r="D581" s="12"/>
      <c r="E581" s="12"/>
      <c r="F581" s="12"/>
      <c r="G581" s="12"/>
      <c r="H581" s="12"/>
      <c r="I581" s="12"/>
      <c r="L581" s="20"/>
      <c r="M581" s="12"/>
      <c r="T581" s="17"/>
    </row>
    <row r="582" spans="1:20" ht="13" x14ac:dyDescent="0.15">
      <c r="A582" s="18"/>
      <c r="D582" s="12"/>
      <c r="E582" s="12"/>
      <c r="F582" s="12"/>
      <c r="G582" s="12"/>
      <c r="H582" s="12"/>
      <c r="I582" s="12"/>
      <c r="L582" s="20"/>
      <c r="M582" s="12"/>
      <c r="T582" s="17"/>
    </row>
    <row r="583" spans="1:20" ht="13" x14ac:dyDescent="0.15">
      <c r="A583" s="18"/>
      <c r="D583" s="12"/>
      <c r="E583" s="12"/>
      <c r="F583" s="12"/>
      <c r="G583" s="12"/>
      <c r="H583" s="12"/>
      <c r="I583" s="12"/>
      <c r="L583" s="20"/>
      <c r="M583" s="12"/>
      <c r="T583" s="17"/>
    </row>
    <row r="584" spans="1:20" ht="13" x14ac:dyDescent="0.15">
      <c r="A584" s="18"/>
      <c r="D584" s="12"/>
      <c r="E584" s="12"/>
      <c r="F584" s="12"/>
      <c r="G584" s="12"/>
      <c r="H584" s="12"/>
      <c r="I584" s="12"/>
      <c r="L584" s="20"/>
      <c r="M584" s="12"/>
      <c r="T584" s="17"/>
    </row>
    <row r="585" spans="1:20" ht="13" x14ac:dyDescent="0.15">
      <c r="A585" s="18"/>
      <c r="D585" s="12"/>
      <c r="E585" s="12"/>
      <c r="F585" s="12"/>
      <c r="G585" s="12"/>
      <c r="H585" s="12"/>
      <c r="I585" s="12"/>
      <c r="L585" s="20"/>
      <c r="M585" s="12"/>
      <c r="T585" s="17"/>
    </row>
    <row r="586" spans="1:20" ht="13" x14ac:dyDescent="0.15">
      <c r="A586" s="18"/>
      <c r="D586" s="12"/>
      <c r="E586" s="12"/>
      <c r="F586" s="12"/>
      <c r="G586" s="12"/>
      <c r="H586" s="12"/>
      <c r="I586" s="12"/>
      <c r="L586" s="20"/>
      <c r="M586" s="12"/>
      <c r="T586" s="17"/>
    </row>
    <row r="587" spans="1:20" ht="13" x14ac:dyDescent="0.15">
      <c r="A587" s="18"/>
      <c r="D587" s="12"/>
      <c r="E587" s="12"/>
      <c r="F587" s="12"/>
      <c r="G587" s="12"/>
      <c r="H587" s="12"/>
      <c r="I587" s="12"/>
      <c r="L587" s="20"/>
      <c r="M587" s="12"/>
      <c r="T587" s="17"/>
    </row>
    <row r="588" spans="1:20" ht="13" x14ac:dyDescent="0.15">
      <c r="A588" s="18"/>
      <c r="D588" s="12"/>
      <c r="E588" s="12"/>
      <c r="F588" s="12"/>
      <c r="G588" s="12"/>
      <c r="H588" s="12"/>
      <c r="I588" s="12"/>
      <c r="L588" s="20"/>
      <c r="M588" s="12"/>
      <c r="T588" s="17"/>
    </row>
    <row r="589" spans="1:20" ht="13" x14ac:dyDescent="0.15">
      <c r="A589" s="18"/>
      <c r="D589" s="12"/>
      <c r="E589" s="12"/>
      <c r="F589" s="12"/>
      <c r="G589" s="12"/>
      <c r="H589" s="12"/>
      <c r="I589" s="12"/>
      <c r="L589" s="20"/>
      <c r="M589" s="12"/>
      <c r="T589" s="17"/>
    </row>
    <row r="590" spans="1:20" ht="13" x14ac:dyDescent="0.15">
      <c r="A590" s="18"/>
      <c r="D590" s="12"/>
      <c r="E590" s="12"/>
      <c r="F590" s="12"/>
      <c r="G590" s="12"/>
      <c r="H590" s="12"/>
      <c r="I590" s="12"/>
      <c r="L590" s="20"/>
      <c r="M590" s="12"/>
      <c r="T590" s="17"/>
    </row>
    <row r="591" spans="1:20" ht="13" x14ac:dyDescent="0.15">
      <c r="A591" s="18"/>
      <c r="D591" s="12"/>
      <c r="E591" s="12"/>
      <c r="F591" s="12"/>
      <c r="G591" s="12"/>
      <c r="H591" s="12"/>
      <c r="I591" s="12"/>
      <c r="L591" s="20"/>
      <c r="M591" s="12"/>
      <c r="T591" s="17"/>
    </row>
    <row r="592" spans="1:20" ht="13" x14ac:dyDescent="0.15">
      <c r="A592" s="18"/>
      <c r="D592" s="12"/>
      <c r="E592" s="12"/>
      <c r="F592" s="12"/>
      <c r="G592" s="12"/>
      <c r="H592" s="12"/>
      <c r="I592" s="12"/>
      <c r="L592" s="20"/>
      <c r="M592" s="12"/>
      <c r="T592" s="17"/>
    </row>
    <row r="593" spans="1:20" ht="13" x14ac:dyDescent="0.15">
      <c r="A593" s="18"/>
      <c r="D593" s="12"/>
      <c r="E593" s="12"/>
      <c r="F593" s="12"/>
      <c r="G593" s="12"/>
      <c r="H593" s="12"/>
      <c r="I593" s="12"/>
      <c r="L593" s="20"/>
      <c r="M593" s="12"/>
      <c r="T593" s="17"/>
    </row>
    <row r="594" spans="1:20" ht="13" x14ac:dyDescent="0.15">
      <c r="A594" s="18"/>
      <c r="D594" s="12"/>
      <c r="E594" s="12"/>
      <c r="F594" s="12"/>
      <c r="G594" s="12"/>
      <c r="H594" s="12"/>
      <c r="I594" s="12"/>
      <c r="L594" s="20"/>
      <c r="M594" s="12"/>
      <c r="T594" s="17"/>
    </row>
    <row r="595" spans="1:20" ht="13" x14ac:dyDescent="0.15">
      <c r="A595" s="18"/>
      <c r="D595" s="12"/>
      <c r="E595" s="12"/>
      <c r="F595" s="12"/>
      <c r="G595" s="12"/>
      <c r="H595" s="12"/>
      <c r="I595" s="12"/>
      <c r="L595" s="20"/>
      <c r="M595" s="12"/>
      <c r="T595" s="17"/>
    </row>
    <row r="596" spans="1:20" ht="13" x14ac:dyDescent="0.15">
      <c r="A596" s="18"/>
      <c r="D596" s="12"/>
      <c r="E596" s="12"/>
      <c r="F596" s="12"/>
      <c r="G596" s="12"/>
      <c r="H596" s="12"/>
      <c r="I596" s="12"/>
      <c r="L596" s="20"/>
      <c r="M596" s="12"/>
      <c r="T596" s="17"/>
    </row>
    <row r="597" spans="1:20" ht="13" x14ac:dyDescent="0.15">
      <c r="A597" s="18"/>
      <c r="D597" s="12"/>
      <c r="E597" s="12"/>
      <c r="F597" s="12"/>
      <c r="G597" s="12"/>
      <c r="H597" s="12"/>
      <c r="I597" s="12"/>
      <c r="L597" s="20"/>
      <c r="M597" s="12"/>
      <c r="T597" s="17"/>
    </row>
    <row r="598" spans="1:20" ht="13" x14ac:dyDescent="0.15">
      <c r="A598" s="18"/>
      <c r="D598" s="12"/>
      <c r="E598" s="12"/>
      <c r="F598" s="12"/>
      <c r="G598" s="12"/>
      <c r="H598" s="12"/>
      <c r="I598" s="12"/>
      <c r="L598" s="20"/>
      <c r="M598" s="12"/>
      <c r="T598" s="17"/>
    </row>
    <row r="599" spans="1:20" ht="13" x14ac:dyDescent="0.15">
      <c r="A599" s="18"/>
      <c r="D599" s="12"/>
      <c r="E599" s="12"/>
      <c r="F599" s="12"/>
      <c r="G599" s="12"/>
      <c r="H599" s="12"/>
      <c r="I599" s="12"/>
      <c r="L599" s="20"/>
      <c r="M599" s="12"/>
      <c r="T599" s="17"/>
    </row>
    <row r="600" spans="1:20" ht="13" x14ac:dyDescent="0.15">
      <c r="A600" s="18"/>
      <c r="D600" s="12"/>
      <c r="E600" s="12"/>
      <c r="F600" s="12"/>
      <c r="G600" s="12"/>
      <c r="H600" s="12"/>
      <c r="I600" s="12"/>
      <c r="L600" s="20"/>
      <c r="M600" s="12"/>
      <c r="T600" s="17"/>
    </row>
    <row r="601" spans="1:20" ht="13" x14ac:dyDescent="0.15">
      <c r="A601" s="18"/>
      <c r="D601" s="12"/>
      <c r="E601" s="12"/>
      <c r="F601" s="12"/>
      <c r="G601" s="12"/>
      <c r="H601" s="12"/>
      <c r="I601" s="12"/>
      <c r="L601" s="20"/>
      <c r="M601" s="12"/>
      <c r="T601" s="17"/>
    </row>
    <row r="602" spans="1:20" ht="13" x14ac:dyDescent="0.15">
      <c r="A602" s="18"/>
      <c r="D602" s="12"/>
      <c r="E602" s="12"/>
      <c r="F602" s="12"/>
      <c r="G602" s="12"/>
      <c r="H602" s="12"/>
      <c r="I602" s="12"/>
      <c r="L602" s="20"/>
      <c r="M602" s="12"/>
      <c r="T602" s="17"/>
    </row>
    <row r="603" spans="1:20" ht="13" x14ac:dyDescent="0.15">
      <c r="A603" s="18"/>
      <c r="D603" s="12"/>
      <c r="E603" s="12"/>
      <c r="F603" s="12"/>
      <c r="G603" s="12"/>
      <c r="H603" s="12"/>
      <c r="I603" s="12"/>
      <c r="L603" s="20"/>
      <c r="M603" s="12"/>
      <c r="T603" s="17"/>
    </row>
    <row r="604" spans="1:20" ht="13" x14ac:dyDescent="0.15">
      <c r="A604" s="18"/>
      <c r="D604" s="12"/>
      <c r="E604" s="12"/>
      <c r="F604" s="12"/>
      <c r="G604" s="12"/>
      <c r="H604" s="12"/>
      <c r="I604" s="12"/>
      <c r="L604" s="20"/>
      <c r="M604" s="12"/>
      <c r="T604" s="17"/>
    </row>
    <row r="605" spans="1:20" ht="13" x14ac:dyDescent="0.15">
      <c r="A605" s="18"/>
      <c r="D605" s="12"/>
      <c r="E605" s="12"/>
      <c r="F605" s="12"/>
      <c r="G605" s="12"/>
      <c r="H605" s="12"/>
      <c r="I605" s="12"/>
      <c r="L605" s="20"/>
      <c r="M605" s="12"/>
      <c r="T605" s="17"/>
    </row>
    <row r="606" spans="1:20" ht="13" x14ac:dyDescent="0.15">
      <c r="A606" s="18"/>
      <c r="D606" s="12"/>
      <c r="E606" s="12"/>
      <c r="F606" s="12"/>
      <c r="G606" s="12"/>
      <c r="H606" s="12"/>
      <c r="I606" s="12"/>
      <c r="L606" s="20"/>
      <c r="M606" s="12"/>
      <c r="T606" s="17"/>
    </row>
    <row r="607" spans="1:20" ht="13" x14ac:dyDescent="0.15">
      <c r="A607" s="18"/>
      <c r="D607" s="12"/>
      <c r="E607" s="12"/>
      <c r="F607" s="12"/>
      <c r="G607" s="12"/>
      <c r="H607" s="12"/>
      <c r="I607" s="12"/>
      <c r="L607" s="20"/>
      <c r="M607" s="12"/>
      <c r="T607" s="17"/>
    </row>
    <row r="608" spans="1:20" ht="13" x14ac:dyDescent="0.15">
      <c r="A608" s="18"/>
      <c r="D608" s="12"/>
      <c r="E608" s="12"/>
      <c r="F608" s="12"/>
      <c r="G608" s="12"/>
      <c r="H608" s="12"/>
      <c r="I608" s="12"/>
      <c r="L608" s="20"/>
      <c r="M608" s="12"/>
      <c r="T608" s="17"/>
    </row>
    <row r="609" spans="1:20" ht="13" x14ac:dyDescent="0.15">
      <c r="A609" s="18"/>
      <c r="D609" s="12"/>
      <c r="E609" s="12"/>
      <c r="F609" s="12"/>
      <c r="G609" s="12"/>
      <c r="H609" s="12"/>
      <c r="I609" s="12"/>
      <c r="L609" s="20"/>
      <c r="M609" s="12"/>
      <c r="T609" s="17"/>
    </row>
    <row r="610" spans="1:20" ht="13" x14ac:dyDescent="0.15">
      <c r="A610" s="18"/>
      <c r="D610" s="12"/>
      <c r="E610" s="12"/>
      <c r="F610" s="12"/>
      <c r="G610" s="12"/>
      <c r="H610" s="12"/>
      <c r="I610" s="12"/>
      <c r="L610" s="20"/>
      <c r="M610" s="12"/>
      <c r="T610" s="17"/>
    </row>
    <row r="611" spans="1:20" ht="13" x14ac:dyDescent="0.15">
      <c r="A611" s="18"/>
      <c r="D611" s="12"/>
      <c r="E611" s="12"/>
      <c r="F611" s="12"/>
      <c r="G611" s="12"/>
      <c r="H611" s="12"/>
      <c r="I611" s="12"/>
      <c r="L611" s="20"/>
      <c r="M611" s="12"/>
      <c r="T611" s="17"/>
    </row>
    <row r="612" spans="1:20" ht="13" x14ac:dyDescent="0.15">
      <c r="A612" s="18"/>
      <c r="D612" s="12"/>
      <c r="E612" s="12"/>
      <c r="F612" s="12"/>
      <c r="G612" s="12"/>
      <c r="H612" s="12"/>
      <c r="I612" s="12"/>
      <c r="L612" s="20"/>
      <c r="M612" s="12"/>
      <c r="T612" s="17"/>
    </row>
    <row r="613" spans="1:20" ht="13" x14ac:dyDescent="0.15">
      <c r="A613" s="18"/>
      <c r="D613" s="12"/>
      <c r="E613" s="12"/>
      <c r="F613" s="12"/>
      <c r="G613" s="12"/>
      <c r="H613" s="12"/>
      <c r="I613" s="12"/>
      <c r="L613" s="20"/>
      <c r="M613" s="12"/>
      <c r="T613" s="17"/>
    </row>
    <row r="614" spans="1:20" ht="13" x14ac:dyDescent="0.15">
      <c r="A614" s="18"/>
      <c r="D614" s="12"/>
      <c r="E614" s="12"/>
      <c r="F614" s="12"/>
      <c r="G614" s="12"/>
      <c r="H614" s="12"/>
      <c r="I614" s="12"/>
      <c r="L614" s="20"/>
      <c r="M614" s="12"/>
      <c r="T614" s="17"/>
    </row>
    <row r="615" spans="1:20" ht="13" x14ac:dyDescent="0.15">
      <c r="A615" s="18"/>
      <c r="D615" s="12"/>
      <c r="E615" s="12"/>
      <c r="F615" s="12"/>
      <c r="G615" s="12"/>
      <c r="H615" s="12"/>
      <c r="I615" s="12"/>
      <c r="L615" s="20"/>
      <c r="M615" s="12"/>
      <c r="T615" s="17"/>
    </row>
    <row r="616" spans="1:20" ht="13" x14ac:dyDescent="0.15">
      <c r="A616" s="18"/>
      <c r="D616" s="12"/>
      <c r="E616" s="12"/>
      <c r="F616" s="12"/>
      <c r="G616" s="12"/>
      <c r="H616" s="12"/>
      <c r="I616" s="12"/>
      <c r="L616" s="20"/>
      <c r="M616" s="12"/>
      <c r="T616" s="17"/>
    </row>
    <row r="617" spans="1:20" ht="13" x14ac:dyDescent="0.15">
      <c r="A617" s="18"/>
      <c r="D617" s="12"/>
      <c r="E617" s="12"/>
      <c r="F617" s="12"/>
      <c r="G617" s="12"/>
      <c r="H617" s="12"/>
      <c r="I617" s="12"/>
      <c r="L617" s="20"/>
      <c r="M617" s="12"/>
      <c r="T617" s="17"/>
    </row>
    <row r="618" spans="1:20" ht="13" x14ac:dyDescent="0.15">
      <c r="A618" s="18"/>
      <c r="D618" s="12"/>
      <c r="E618" s="12"/>
      <c r="F618" s="12"/>
      <c r="G618" s="12"/>
      <c r="H618" s="12"/>
      <c r="I618" s="12"/>
      <c r="L618" s="20"/>
      <c r="M618" s="12"/>
      <c r="T618" s="17"/>
    </row>
    <row r="619" spans="1:20" ht="13" x14ac:dyDescent="0.15">
      <c r="A619" s="18"/>
      <c r="D619" s="12"/>
      <c r="E619" s="12"/>
      <c r="F619" s="12"/>
      <c r="G619" s="12"/>
      <c r="H619" s="12"/>
      <c r="I619" s="12"/>
      <c r="L619" s="20"/>
      <c r="M619" s="12"/>
      <c r="T619" s="17"/>
    </row>
    <row r="620" spans="1:20" ht="13" x14ac:dyDescent="0.15">
      <c r="A620" s="18"/>
      <c r="D620" s="12"/>
      <c r="E620" s="12"/>
      <c r="F620" s="12"/>
      <c r="G620" s="12"/>
      <c r="H620" s="12"/>
      <c r="I620" s="12"/>
      <c r="L620" s="20"/>
      <c r="M620" s="12"/>
      <c r="T620" s="17"/>
    </row>
    <row r="621" spans="1:20" ht="13" x14ac:dyDescent="0.15">
      <c r="A621" s="18"/>
      <c r="D621" s="12"/>
      <c r="E621" s="12"/>
      <c r="F621" s="12"/>
      <c r="G621" s="12"/>
      <c r="H621" s="12"/>
      <c r="I621" s="12"/>
      <c r="L621" s="20"/>
      <c r="M621" s="12"/>
      <c r="T621" s="17"/>
    </row>
    <row r="622" spans="1:20" ht="13" x14ac:dyDescent="0.15">
      <c r="A622" s="18"/>
      <c r="D622" s="12"/>
      <c r="E622" s="12"/>
      <c r="F622" s="12"/>
      <c r="G622" s="12"/>
      <c r="H622" s="12"/>
      <c r="I622" s="12"/>
      <c r="L622" s="20"/>
      <c r="M622" s="12"/>
      <c r="T622" s="17"/>
    </row>
    <row r="623" spans="1:20" ht="13" x14ac:dyDescent="0.15">
      <c r="A623" s="18"/>
      <c r="D623" s="12"/>
      <c r="E623" s="12"/>
      <c r="F623" s="12"/>
      <c r="G623" s="12"/>
      <c r="H623" s="12"/>
      <c r="I623" s="12"/>
      <c r="L623" s="20"/>
      <c r="M623" s="12"/>
      <c r="T623" s="17"/>
    </row>
    <row r="624" spans="1:20" ht="13" x14ac:dyDescent="0.15">
      <c r="A624" s="18"/>
      <c r="D624" s="12"/>
      <c r="E624" s="12"/>
      <c r="F624" s="12"/>
      <c r="G624" s="12"/>
      <c r="H624" s="12"/>
      <c r="I624" s="12"/>
      <c r="L624" s="20"/>
      <c r="M624" s="12"/>
      <c r="T624" s="17"/>
    </row>
    <row r="625" spans="1:20" ht="13" x14ac:dyDescent="0.15">
      <c r="A625" s="18"/>
      <c r="D625" s="12"/>
      <c r="E625" s="12"/>
      <c r="F625" s="12"/>
      <c r="G625" s="12"/>
      <c r="H625" s="12"/>
      <c r="I625" s="12"/>
      <c r="L625" s="20"/>
      <c r="M625" s="12"/>
      <c r="T625" s="17"/>
    </row>
    <row r="626" spans="1:20" ht="13" x14ac:dyDescent="0.15">
      <c r="A626" s="18"/>
      <c r="D626" s="12"/>
      <c r="E626" s="12"/>
      <c r="F626" s="12"/>
      <c r="G626" s="12"/>
      <c r="H626" s="12"/>
      <c r="I626" s="12"/>
      <c r="L626" s="20"/>
      <c r="M626" s="12"/>
      <c r="T626" s="17"/>
    </row>
    <row r="627" spans="1:20" ht="13" x14ac:dyDescent="0.15">
      <c r="A627" s="18"/>
      <c r="D627" s="12"/>
      <c r="E627" s="12"/>
      <c r="F627" s="12"/>
      <c r="G627" s="12"/>
      <c r="H627" s="12"/>
      <c r="I627" s="12"/>
      <c r="L627" s="20"/>
      <c r="M627" s="12"/>
      <c r="T627" s="17"/>
    </row>
    <row r="628" spans="1:20" ht="13" x14ac:dyDescent="0.15">
      <c r="A628" s="18"/>
      <c r="D628" s="12"/>
      <c r="E628" s="12"/>
      <c r="F628" s="12"/>
      <c r="G628" s="12"/>
      <c r="H628" s="12"/>
      <c r="I628" s="12"/>
      <c r="L628" s="20"/>
      <c r="M628" s="12"/>
      <c r="T628" s="17"/>
    </row>
    <row r="629" spans="1:20" ht="13" x14ac:dyDescent="0.15">
      <c r="A629" s="18"/>
      <c r="D629" s="12"/>
      <c r="E629" s="12"/>
      <c r="F629" s="12"/>
      <c r="G629" s="12"/>
      <c r="H629" s="12"/>
      <c r="I629" s="12"/>
      <c r="L629" s="20"/>
      <c r="M629" s="12"/>
      <c r="T629" s="17"/>
    </row>
    <row r="630" spans="1:20" ht="13" x14ac:dyDescent="0.15">
      <c r="A630" s="18"/>
      <c r="D630" s="12"/>
      <c r="E630" s="12"/>
      <c r="F630" s="12"/>
      <c r="G630" s="12"/>
      <c r="H630" s="12"/>
      <c r="I630" s="12"/>
      <c r="L630" s="20"/>
      <c r="M630" s="12"/>
      <c r="T630" s="17"/>
    </row>
    <row r="631" spans="1:20" ht="13" x14ac:dyDescent="0.15">
      <c r="A631" s="18"/>
      <c r="D631" s="12"/>
      <c r="E631" s="12"/>
      <c r="F631" s="12"/>
      <c r="G631" s="12"/>
      <c r="H631" s="12"/>
      <c r="I631" s="12"/>
      <c r="L631" s="20"/>
      <c r="M631" s="12"/>
      <c r="T631" s="17"/>
    </row>
    <row r="632" spans="1:20" ht="13" x14ac:dyDescent="0.15">
      <c r="A632" s="18"/>
      <c r="D632" s="12"/>
      <c r="E632" s="12"/>
      <c r="F632" s="12"/>
      <c r="G632" s="12"/>
      <c r="H632" s="12"/>
      <c r="I632" s="12"/>
      <c r="L632" s="20"/>
      <c r="M632" s="12"/>
      <c r="T632" s="17"/>
    </row>
    <row r="633" spans="1:20" ht="13" x14ac:dyDescent="0.15">
      <c r="A633" s="18"/>
      <c r="D633" s="12"/>
      <c r="E633" s="12"/>
      <c r="F633" s="12"/>
      <c r="G633" s="12"/>
      <c r="H633" s="12"/>
      <c r="I633" s="12"/>
      <c r="L633" s="20"/>
      <c r="M633" s="12"/>
      <c r="T633" s="17"/>
    </row>
    <row r="634" spans="1:20" ht="13" x14ac:dyDescent="0.15">
      <c r="A634" s="18"/>
      <c r="D634" s="12"/>
      <c r="E634" s="12"/>
      <c r="F634" s="12"/>
      <c r="G634" s="12"/>
      <c r="H634" s="12"/>
      <c r="I634" s="12"/>
      <c r="L634" s="20"/>
      <c r="M634" s="12"/>
      <c r="T634" s="17"/>
    </row>
    <row r="635" spans="1:20" ht="13" x14ac:dyDescent="0.15">
      <c r="A635" s="18"/>
      <c r="D635" s="12"/>
      <c r="E635" s="12"/>
      <c r="F635" s="12"/>
      <c r="G635" s="12"/>
      <c r="H635" s="12"/>
      <c r="I635" s="12"/>
      <c r="L635" s="20"/>
      <c r="M635" s="12"/>
      <c r="T635" s="17"/>
    </row>
    <row r="636" spans="1:20" ht="13" x14ac:dyDescent="0.15">
      <c r="A636" s="18"/>
      <c r="D636" s="12"/>
      <c r="E636" s="12"/>
      <c r="F636" s="12"/>
      <c r="G636" s="12"/>
      <c r="H636" s="12"/>
      <c r="I636" s="12"/>
      <c r="L636" s="20"/>
      <c r="M636" s="12"/>
      <c r="T636" s="17"/>
    </row>
    <row r="637" spans="1:20" ht="13" x14ac:dyDescent="0.15">
      <c r="A637" s="18"/>
      <c r="D637" s="12"/>
      <c r="E637" s="12"/>
      <c r="F637" s="12"/>
      <c r="G637" s="12"/>
      <c r="H637" s="12"/>
      <c r="I637" s="12"/>
      <c r="L637" s="20"/>
      <c r="M637" s="12"/>
      <c r="T637" s="17"/>
    </row>
    <row r="638" spans="1:20" ht="13" x14ac:dyDescent="0.15">
      <c r="A638" s="18"/>
      <c r="D638" s="12"/>
      <c r="E638" s="12"/>
      <c r="F638" s="12"/>
      <c r="G638" s="12"/>
      <c r="H638" s="12"/>
      <c r="I638" s="12"/>
      <c r="L638" s="20"/>
      <c r="M638" s="12"/>
      <c r="T638" s="17"/>
    </row>
    <row r="639" spans="1:20" ht="13" x14ac:dyDescent="0.15">
      <c r="A639" s="18"/>
      <c r="D639" s="12"/>
      <c r="E639" s="12"/>
      <c r="F639" s="12"/>
      <c r="G639" s="12"/>
      <c r="H639" s="12"/>
      <c r="I639" s="12"/>
      <c r="L639" s="20"/>
      <c r="M639" s="12"/>
      <c r="T639" s="17"/>
    </row>
    <row r="640" spans="1:20" ht="13" x14ac:dyDescent="0.15">
      <c r="A640" s="18"/>
      <c r="D640" s="12"/>
      <c r="E640" s="12"/>
      <c r="F640" s="12"/>
      <c r="G640" s="12"/>
      <c r="H640" s="12"/>
      <c r="I640" s="12"/>
      <c r="L640" s="20"/>
      <c r="M640" s="12"/>
      <c r="T640" s="17"/>
    </row>
    <row r="641" spans="1:20" ht="13" x14ac:dyDescent="0.15">
      <c r="A641" s="18"/>
      <c r="D641" s="12"/>
      <c r="E641" s="12"/>
      <c r="F641" s="12"/>
      <c r="G641" s="12"/>
      <c r="H641" s="12"/>
      <c r="I641" s="12"/>
      <c r="L641" s="20"/>
      <c r="M641" s="12"/>
      <c r="T641" s="17"/>
    </row>
    <row r="642" spans="1:20" ht="13" x14ac:dyDescent="0.15">
      <c r="A642" s="18"/>
      <c r="D642" s="12"/>
      <c r="E642" s="12"/>
      <c r="F642" s="12"/>
      <c r="G642" s="12"/>
      <c r="H642" s="12"/>
      <c r="I642" s="12"/>
      <c r="L642" s="20"/>
      <c r="M642" s="12"/>
      <c r="T642" s="17"/>
    </row>
    <row r="643" spans="1:20" ht="13" x14ac:dyDescent="0.15">
      <c r="A643" s="18"/>
      <c r="D643" s="12"/>
      <c r="E643" s="12"/>
      <c r="F643" s="12"/>
      <c r="G643" s="12"/>
      <c r="H643" s="12"/>
      <c r="I643" s="12"/>
      <c r="L643" s="20"/>
      <c r="M643" s="12"/>
      <c r="T643" s="17"/>
    </row>
    <row r="644" spans="1:20" ht="13" x14ac:dyDescent="0.15">
      <c r="A644" s="18"/>
      <c r="D644" s="12"/>
      <c r="E644" s="12"/>
      <c r="F644" s="12"/>
      <c r="G644" s="12"/>
      <c r="H644" s="12"/>
      <c r="I644" s="12"/>
      <c r="L644" s="20"/>
      <c r="M644" s="12"/>
      <c r="T644" s="17"/>
    </row>
    <row r="645" spans="1:20" ht="13" x14ac:dyDescent="0.15">
      <c r="A645" s="18"/>
      <c r="D645" s="12"/>
      <c r="E645" s="12"/>
      <c r="F645" s="12"/>
      <c r="G645" s="12"/>
      <c r="H645" s="12"/>
      <c r="I645" s="12"/>
      <c r="L645" s="20"/>
      <c r="M645" s="12"/>
      <c r="T645" s="17"/>
    </row>
    <row r="646" spans="1:20" ht="13" x14ac:dyDescent="0.15">
      <c r="A646" s="18"/>
      <c r="D646" s="12"/>
      <c r="E646" s="12"/>
      <c r="F646" s="12"/>
      <c r="G646" s="12"/>
      <c r="H646" s="12"/>
      <c r="I646" s="12"/>
      <c r="L646" s="20"/>
      <c r="M646" s="12"/>
      <c r="T646" s="17"/>
    </row>
    <row r="647" spans="1:20" ht="13" x14ac:dyDescent="0.15">
      <c r="A647" s="18"/>
      <c r="D647" s="12"/>
      <c r="E647" s="12"/>
      <c r="F647" s="12"/>
      <c r="G647" s="12"/>
      <c r="H647" s="12"/>
      <c r="I647" s="12"/>
      <c r="L647" s="20"/>
      <c r="M647" s="12"/>
      <c r="T647" s="17"/>
    </row>
    <row r="648" spans="1:20" ht="13" x14ac:dyDescent="0.15">
      <c r="A648" s="18"/>
      <c r="D648" s="12"/>
      <c r="E648" s="12"/>
      <c r="F648" s="12"/>
      <c r="G648" s="12"/>
      <c r="H648" s="12"/>
      <c r="I648" s="12"/>
      <c r="L648" s="20"/>
      <c r="M648" s="12"/>
      <c r="T648" s="17"/>
    </row>
    <row r="649" spans="1:20" ht="13" x14ac:dyDescent="0.15">
      <c r="A649" s="18"/>
      <c r="D649" s="12"/>
      <c r="E649" s="12"/>
      <c r="F649" s="12"/>
      <c r="G649" s="12"/>
      <c r="H649" s="12"/>
      <c r="I649" s="12"/>
      <c r="L649" s="20"/>
      <c r="M649" s="12"/>
      <c r="T649" s="17"/>
    </row>
    <row r="650" spans="1:20" ht="13" x14ac:dyDescent="0.15">
      <c r="A650" s="18"/>
      <c r="D650" s="12"/>
      <c r="E650" s="12"/>
      <c r="F650" s="12"/>
      <c r="G650" s="12"/>
      <c r="H650" s="12"/>
      <c r="I650" s="12"/>
      <c r="L650" s="20"/>
      <c r="M650" s="12"/>
      <c r="T650" s="17"/>
    </row>
    <row r="651" spans="1:20" ht="13" x14ac:dyDescent="0.15">
      <c r="A651" s="18"/>
      <c r="D651" s="12"/>
      <c r="E651" s="12"/>
      <c r="F651" s="12"/>
      <c r="G651" s="12"/>
      <c r="H651" s="12"/>
      <c r="I651" s="12"/>
      <c r="L651" s="20"/>
      <c r="M651" s="12"/>
      <c r="T651" s="17"/>
    </row>
    <row r="652" spans="1:20" ht="13" x14ac:dyDescent="0.15">
      <c r="A652" s="18"/>
      <c r="D652" s="12"/>
      <c r="E652" s="12"/>
      <c r="F652" s="12"/>
      <c r="G652" s="12"/>
      <c r="H652" s="12"/>
      <c r="I652" s="12"/>
      <c r="L652" s="20"/>
      <c r="M652" s="12"/>
      <c r="T652" s="17"/>
    </row>
    <row r="653" spans="1:20" ht="13" x14ac:dyDescent="0.15">
      <c r="A653" s="18"/>
      <c r="D653" s="12"/>
      <c r="E653" s="12"/>
      <c r="F653" s="12"/>
      <c r="G653" s="12"/>
      <c r="H653" s="12"/>
      <c r="I653" s="12"/>
      <c r="L653" s="20"/>
      <c r="M653" s="12"/>
      <c r="T653" s="17"/>
    </row>
    <row r="654" spans="1:20" ht="13" x14ac:dyDescent="0.15">
      <c r="A654" s="18"/>
      <c r="D654" s="12"/>
      <c r="E654" s="12"/>
      <c r="F654" s="12"/>
      <c r="G654" s="12"/>
      <c r="H654" s="12"/>
      <c r="I654" s="12"/>
      <c r="L654" s="20"/>
      <c r="M654" s="12"/>
      <c r="T654" s="17"/>
    </row>
    <row r="655" spans="1:20" ht="13" x14ac:dyDescent="0.15">
      <c r="A655" s="18"/>
      <c r="D655" s="12"/>
      <c r="E655" s="12"/>
      <c r="F655" s="12"/>
      <c r="G655" s="12"/>
      <c r="H655" s="12"/>
      <c r="I655" s="12"/>
      <c r="L655" s="20"/>
      <c r="M655" s="12"/>
      <c r="T655" s="17"/>
    </row>
    <row r="656" spans="1:20" ht="13" x14ac:dyDescent="0.15">
      <c r="A656" s="18"/>
      <c r="D656" s="12"/>
      <c r="E656" s="12"/>
      <c r="F656" s="12"/>
      <c r="G656" s="12"/>
      <c r="H656" s="12"/>
      <c r="I656" s="12"/>
      <c r="L656" s="20"/>
      <c r="M656" s="12"/>
      <c r="T656" s="17"/>
    </row>
    <row r="657" spans="1:20" ht="13" x14ac:dyDescent="0.15">
      <c r="A657" s="18"/>
      <c r="D657" s="12"/>
      <c r="E657" s="12"/>
      <c r="F657" s="12"/>
      <c r="G657" s="12"/>
      <c r="H657" s="12"/>
      <c r="I657" s="12"/>
      <c r="L657" s="20"/>
      <c r="M657" s="12"/>
      <c r="T657" s="17"/>
    </row>
    <row r="658" spans="1:20" ht="13" x14ac:dyDescent="0.15">
      <c r="A658" s="18"/>
      <c r="D658" s="12"/>
      <c r="E658" s="12"/>
      <c r="F658" s="12"/>
      <c r="G658" s="12"/>
      <c r="H658" s="12"/>
      <c r="I658" s="12"/>
      <c r="L658" s="20"/>
      <c r="M658" s="12"/>
      <c r="T658" s="17"/>
    </row>
    <row r="659" spans="1:20" ht="13" x14ac:dyDescent="0.15">
      <c r="A659" s="18"/>
      <c r="D659" s="12"/>
      <c r="E659" s="12"/>
      <c r="F659" s="12"/>
      <c r="G659" s="12"/>
      <c r="H659" s="12"/>
      <c r="I659" s="12"/>
      <c r="L659" s="20"/>
      <c r="M659" s="12"/>
      <c r="T659" s="17"/>
    </row>
    <row r="660" spans="1:20" ht="13" x14ac:dyDescent="0.15">
      <c r="A660" s="18"/>
      <c r="D660" s="12"/>
      <c r="E660" s="12"/>
      <c r="F660" s="12"/>
      <c r="G660" s="12"/>
      <c r="H660" s="12"/>
      <c r="I660" s="12"/>
      <c r="L660" s="20"/>
      <c r="M660" s="12"/>
      <c r="T660" s="17"/>
    </row>
    <row r="661" spans="1:20" ht="13" x14ac:dyDescent="0.15">
      <c r="A661" s="18"/>
      <c r="D661" s="12"/>
      <c r="E661" s="12"/>
      <c r="F661" s="12"/>
      <c r="G661" s="12"/>
      <c r="H661" s="12"/>
      <c r="I661" s="12"/>
      <c r="L661" s="20"/>
      <c r="M661" s="12"/>
      <c r="T661" s="17"/>
    </row>
    <row r="662" spans="1:20" ht="13" x14ac:dyDescent="0.15">
      <c r="A662" s="18"/>
      <c r="D662" s="12"/>
      <c r="E662" s="12"/>
      <c r="F662" s="12"/>
      <c r="G662" s="12"/>
      <c r="H662" s="12"/>
      <c r="I662" s="12"/>
      <c r="L662" s="20"/>
      <c r="M662" s="12"/>
      <c r="T662" s="17"/>
    </row>
    <row r="663" spans="1:20" ht="13" x14ac:dyDescent="0.15">
      <c r="A663" s="18"/>
      <c r="D663" s="12"/>
      <c r="E663" s="12"/>
      <c r="F663" s="12"/>
      <c r="G663" s="12"/>
      <c r="H663" s="12"/>
      <c r="I663" s="12"/>
      <c r="L663" s="20"/>
      <c r="M663" s="12"/>
      <c r="T663" s="17"/>
    </row>
    <row r="664" spans="1:20" ht="13" x14ac:dyDescent="0.15">
      <c r="A664" s="18"/>
      <c r="D664" s="12"/>
      <c r="E664" s="12"/>
      <c r="F664" s="12"/>
      <c r="G664" s="12"/>
      <c r="H664" s="12"/>
      <c r="I664" s="12"/>
      <c r="L664" s="20"/>
      <c r="M664" s="12"/>
      <c r="T664" s="17"/>
    </row>
    <row r="665" spans="1:20" ht="13" x14ac:dyDescent="0.15">
      <c r="A665" s="18"/>
      <c r="D665" s="12"/>
      <c r="E665" s="12"/>
      <c r="F665" s="12"/>
      <c r="G665" s="12"/>
      <c r="H665" s="12"/>
      <c r="I665" s="12"/>
      <c r="L665" s="20"/>
      <c r="M665" s="12"/>
      <c r="T665" s="17"/>
    </row>
    <row r="666" spans="1:20" ht="13" x14ac:dyDescent="0.15">
      <c r="A666" s="18"/>
      <c r="D666" s="12"/>
      <c r="E666" s="12"/>
      <c r="F666" s="12"/>
      <c r="G666" s="12"/>
      <c r="H666" s="12"/>
      <c r="I666" s="12"/>
      <c r="L666" s="20"/>
      <c r="M666" s="12"/>
      <c r="T666" s="17"/>
    </row>
    <row r="667" spans="1:20" ht="13" x14ac:dyDescent="0.15">
      <c r="A667" s="18"/>
      <c r="D667" s="12"/>
      <c r="E667" s="12"/>
      <c r="F667" s="12"/>
      <c r="G667" s="12"/>
      <c r="H667" s="12"/>
      <c r="I667" s="12"/>
      <c r="L667" s="20"/>
      <c r="M667" s="12"/>
      <c r="T667" s="17"/>
    </row>
    <row r="668" spans="1:20" ht="13" x14ac:dyDescent="0.15">
      <c r="A668" s="18"/>
      <c r="D668" s="12"/>
      <c r="E668" s="12"/>
      <c r="F668" s="12"/>
      <c r="G668" s="12"/>
      <c r="H668" s="12"/>
      <c r="I668" s="12"/>
      <c r="L668" s="20"/>
      <c r="M668" s="12"/>
      <c r="T668" s="17"/>
    </row>
    <row r="669" spans="1:20" ht="13" x14ac:dyDescent="0.15">
      <c r="A669" s="18"/>
      <c r="D669" s="12"/>
      <c r="E669" s="12"/>
      <c r="F669" s="12"/>
      <c r="G669" s="12"/>
      <c r="H669" s="12"/>
      <c r="I669" s="12"/>
      <c r="L669" s="20"/>
      <c r="M669" s="12"/>
      <c r="T669" s="17"/>
    </row>
    <row r="670" spans="1:20" ht="13" x14ac:dyDescent="0.15">
      <c r="A670" s="18"/>
      <c r="D670" s="12"/>
      <c r="E670" s="12"/>
      <c r="F670" s="12"/>
      <c r="G670" s="12"/>
      <c r="H670" s="12"/>
      <c r="I670" s="12"/>
      <c r="L670" s="20"/>
      <c r="M670" s="12"/>
      <c r="T670" s="17"/>
    </row>
    <row r="671" spans="1:20" ht="13" x14ac:dyDescent="0.15">
      <c r="A671" s="18"/>
      <c r="D671" s="12"/>
      <c r="E671" s="12"/>
      <c r="F671" s="12"/>
      <c r="G671" s="12"/>
      <c r="H671" s="12"/>
      <c r="I671" s="12"/>
      <c r="L671" s="20"/>
      <c r="M671" s="12"/>
      <c r="T671" s="17"/>
    </row>
    <row r="672" spans="1:20" ht="13" x14ac:dyDescent="0.15">
      <c r="A672" s="18"/>
      <c r="D672" s="12"/>
      <c r="E672" s="12"/>
      <c r="F672" s="12"/>
      <c r="G672" s="12"/>
      <c r="H672" s="12"/>
      <c r="I672" s="12"/>
      <c r="L672" s="20"/>
      <c r="M672" s="12"/>
      <c r="T672" s="17"/>
    </row>
    <row r="673" spans="1:20" ht="13" x14ac:dyDescent="0.15">
      <c r="A673" s="18"/>
      <c r="D673" s="12"/>
      <c r="E673" s="12"/>
      <c r="F673" s="12"/>
      <c r="G673" s="12"/>
      <c r="H673" s="12"/>
      <c r="I673" s="12"/>
      <c r="L673" s="20"/>
      <c r="M673" s="12"/>
      <c r="T673" s="17"/>
    </row>
    <row r="674" spans="1:20" ht="13" x14ac:dyDescent="0.15">
      <c r="A674" s="18"/>
      <c r="D674" s="12"/>
      <c r="E674" s="12"/>
      <c r="F674" s="12"/>
      <c r="G674" s="12"/>
      <c r="H674" s="12"/>
      <c r="I674" s="12"/>
      <c r="L674" s="20"/>
      <c r="M674" s="12"/>
      <c r="T674" s="17"/>
    </row>
    <row r="675" spans="1:20" ht="13" x14ac:dyDescent="0.15">
      <c r="A675" s="18"/>
      <c r="D675" s="12"/>
      <c r="E675" s="12"/>
      <c r="F675" s="12"/>
      <c r="G675" s="12"/>
      <c r="H675" s="12"/>
      <c r="I675" s="12"/>
      <c r="L675" s="20"/>
      <c r="M675" s="12"/>
      <c r="T675" s="17"/>
    </row>
    <row r="676" spans="1:20" ht="13" x14ac:dyDescent="0.15">
      <c r="A676" s="18"/>
      <c r="D676" s="12"/>
      <c r="E676" s="12"/>
      <c r="F676" s="12"/>
      <c r="G676" s="12"/>
      <c r="H676" s="12"/>
      <c r="I676" s="12"/>
      <c r="L676" s="20"/>
      <c r="M676" s="12"/>
      <c r="T676" s="17"/>
    </row>
    <row r="677" spans="1:20" ht="13" x14ac:dyDescent="0.15">
      <c r="A677" s="18"/>
      <c r="D677" s="12"/>
      <c r="E677" s="12"/>
      <c r="F677" s="12"/>
      <c r="G677" s="12"/>
      <c r="H677" s="12"/>
      <c r="I677" s="12"/>
      <c r="L677" s="20"/>
      <c r="M677" s="12"/>
      <c r="T677" s="17"/>
    </row>
    <row r="678" spans="1:20" ht="13" x14ac:dyDescent="0.15">
      <c r="A678" s="18"/>
      <c r="D678" s="12"/>
      <c r="E678" s="12"/>
      <c r="F678" s="12"/>
      <c r="G678" s="12"/>
      <c r="H678" s="12"/>
      <c r="I678" s="12"/>
      <c r="L678" s="20"/>
      <c r="M678" s="12"/>
      <c r="T678" s="17"/>
    </row>
    <row r="679" spans="1:20" ht="13" x14ac:dyDescent="0.15">
      <c r="A679" s="18"/>
      <c r="D679" s="12"/>
      <c r="E679" s="12"/>
      <c r="F679" s="12"/>
      <c r="G679" s="12"/>
      <c r="H679" s="12"/>
      <c r="I679" s="12"/>
      <c r="L679" s="20"/>
      <c r="M679" s="12"/>
      <c r="T679" s="17"/>
    </row>
  </sheetData>
  <autoFilter ref="A2:M75" xr:uid="{00000000-0009-0000-0000-000001000000}">
    <sortState xmlns:xlrd2="http://schemas.microsoft.com/office/spreadsheetml/2017/richdata2" ref="A2:M75">
      <sortCondition descending="1" ref="K2:K75"/>
      <sortCondition ref="A2:A75"/>
    </sortState>
  </autoFilter>
  <mergeCells count="5">
    <mergeCell ref="C1:M1"/>
    <mergeCell ref="C16:D16"/>
    <mergeCell ref="C52:D52"/>
    <mergeCell ref="C62:D62"/>
    <mergeCell ref="C63:D63"/>
  </mergeCells>
  <conditionalFormatting sqref="A3:M74">
    <cfRule type="expression" dxfId="15" priority="1">
      <formula>$K3 = FALSE</formula>
    </cfRule>
  </conditionalFormatting>
  <conditionalFormatting sqref="A3:M74">
    <cfRule type="expression" dxfId="14" priority="2">
      <formula>$K3 = TRUE</formula>
    </cfRule>
  </conditionalFormatting>
  <hyperlinks>
    <hyperlink ref="F3" r:id="rId1" xr:uid="{00000000-0004-0000-0100-000000000000}"/>
    <hyperlink ref="G3" r:id="rId2" xr:uid="{00000000-0004-0000-0100-000001000000}"/>
    <hyperlink ref="F4" r:id="rId3" xr:uid="{00000000-0004-0000-0100-000002000000}"/>
    <hyperlink ref="G4" r:id="rId4" xr:uid="{00000000-0004-0000-0100-000003000000}"/>
    <hyperlink ref="F5" r:id="rId5" xr:uid="{00000000-0004-0000-0100-000004000000}"/>
    <hyperlink ref="G5" r:id="rId6" xr:uid="{00000000-0004-0000-0100-000005000000}"/>
    <hyperlink ref="F6" r:id="rId7" xr:uid="{00000000-0004-0000-0100-000006000000}"/>
    <hyperlink ref="G6" r:id="rId8" xr:uid="{00000000-0004-0000-0100-000007000000}"/>
    <hyperlink ref="F7" r:id="rId9" xr:uid="{00000000-0004-0000-0100-000008000000}"/>
    <hyperlink ref="G7" r:id="rId10" xr:uid="{00000000-0004-0000-0100-000009000000}"/>
    <hyperlink ref="F8" r:id="rId11" xr:uid="{00000000-0004-0000-0100-00000A000000}"/>
    <hyperlink ref="G8" r:id="rId12" xr:uid="{00000000-0004-0000-0100-00000B000000}"/>
    <hyperlink ref="F9" r:id="rId13" xr:uid="{00000000-0004-0000-0100-00000C000000}"/>
    <hyperlink ref="G9" r:id="rId14" xr:uid="{00000000-0004-0000-0100-00000D000000}"/>
    <hyperlink ref="F10" r:id="rId15" xr:uid="{00000000-0004-0000-0100-00000E000000}"/>
    <hyperlink ref="G10" r:id="rId16" xr:uid="{00000000-0004-0000-0100-00000F000000}"/>
    <hyperlink ref="G11" r:id="rId17" xr:uid="{00000000-0004-0000-0100-000010000000}"/>
    <hyperlink ref="F12" r:id="rId18" xr:uid="{00000000-0004-0000-0100-000011000000}"/>
    <hyperlink ref="G12" r:id="rId19" xr:uid="{00000000-0004-0000-0100-000012000000}"/>
    <hyperlink ref="E13" r:id="rId20" xr:uid="{00000000-0004-0000-0100-000013000000}"/>
    <hyperlink ref="G13" r:id="rId21" xr:uid="{00000000-0004-0000-0100-000014000000}"/>
    <hyperlink ref="F14" r:id="rId22" xr:uid="{00000000-0004-0000-0100-000015000000}"/>
    <hyperlink ref="G14" r:id="rId23" xr:uid="{00000000-0004-0000-0100-000016000000}"/>
    <hyperlink ref="E15" r:id="rId24" xr:uid="{00000000-0004-0000-0100-000017000000}"/>
    <hyperlink ref="G15" r:id="rId25" xr:uid="{00000000-0004-0000-0100-000018000000}"/>
    <hyperlink ref="F16" r:id="rId26" xr:uid="{00000000-0004-0000-0100-000019000000}"/>
    <hyperlink ref="G16" r:id="rId27" xr:uid="{00000000-0004-0000-0100-00001A000000}"/>
    <hyperlink ref="E17" r:id="rId28" xr:uid="{00000000-0004-0000-0100-00001B000000}"/>
    <hyperlink ref="G17" r:id="rId29" xr:uid="{00000000-0004-0000-0100-00001C000000}"/>
    <hyperlink ref="G18" r:id="rId30" xr:uid="{00000000-0004-0000-0100-00001D000000}"/>
    <hyperlink ref="F19" r:id="rId31" xr:uid="{00000000-0004-0000-0100-00001E000000}"/>
    <hyperlink ref="G19" r:id="rId32" xr:uid="{00000000-0004-0000-0100-00001F000000}"/>
    <hyperlink ref="E20" r:id="rId33" xr:uid="{00000000-0004-0000-0100-000020000000}"/>
    <hyperlink ref="G20" r:id="rId34" xr:uid="{00000000-0004-0000-0100-000021000000}"/>
    <hyperlink ref="G21" r:id="rId35" xr:uid="{00000000-0004-0000-0100-000022000000}"/>
    <hyperlink ref="F22" r:id="rId36" xr:uid="{00000000-0004-0000-0100-000023000000}"/>
    <hyperlink ref="G22" r:id="rId37" xr:uid="{00000000-0004-0000-0100-000024000000}"/>
    <hyperlink ref="F23" r:id="rId38" xr:uid="{00000000-0004-0000-0100-000025000000}"/>
    <hyperlink ref="G23" r:id="rId39" xr:uid="{00000000-0004-0000-0100-000026000000}"/>
    <hyperlink ref="F24" r:id="rId40" xr:uid="{00000000-0004-0000-0100-000027000000}"/>
    <hyperlink ref="G24" r:id="rId41" xr:uid="{00000000-0004-0000-0100-000028000000}"/>
    <hyperlink ref="F25" r:id="rId42" xr:uid="{00000000-0004-0000-0100-000029000000}"/>
    <hyperlink ref="G25" r:id="rId43" xr:uid="{00000000-0004-0000-0100-00002A000000}"/>
    <hyperlink ref="F26" r:id="rId44" xr:uid="{00000000-0004-0000-0100-00002B000000}"/>
    <hyperlink ref="G26" r:id="rId45" xr:uid="{00000000-0004-0000-0100-00002C000000}"/>
    <hyperlink ref="F28" r:id="rId46" xr:uid="{00000000-0004-0000-0100-00002D000000}"/>
    <hyperlink ref="G28" r:id="rId47" xr:uid="{00000000-0004-0000-0100-00002E000000}"/>
    <hyperlink ref="F29" r:id="rId48" xr:uid="{00000000-0004-0000-0100-00002F000000}"/>
    <hyperlink ref="G29" r:id="rId49" xr:uid="{00000000-0004-0000-0100-000030000000}"/>
    <hyperlink ref="G30" r:id="rId50" xr:uid="{00000000-0004-0000-0100-000031000000}"/>
    <hyperlink ref="E31" r:id="rId51" xr:uid="{00000000-0004-0000-0100-000032000000}"/>
    <hyperlink ref="G31" r:id="rId52" xr:uid="{00000000-0004-0000-0100-000033000000}"/>
    <hyperlink ref="F33" r:id="rId53" xr:uid="{00000000-0004-0000-0100-000034000000}"/>
    <hyperlink ref="G33" r:id="rId54" xr:uid="{00000000-0004-0000-0100-000035000000}"/>
    <hyperlink ref="G34" r:id="rId55" xr:uid="{00000000-0004-0000-0100-000036000000}"/>
    <hyperlink ref="F35" r:id="rId56" xr:uid="{00000000-0004-0000-0100-000037000000}"/>
    <hyperlink ref="G35" r:id="rId57" xr:uid="{00000000-0004-0000-0100-000038000000}"/>
    <hyperlink ref="G36" r:id="rId58" xr:uid="{00000000-0004-0000-0100-000039000000}"/>
    <hyperlink ref="G37" r:id="rId59" xr:uid="{00000000-0004-0000-0100-00003A000000}"/>
    <hyperlink ref="F38" r:id="rId60" xr:uid="{00000000-0004-0000-0100-00003B000000}"/>
    <hyperlink ref="G38" r:id="rId61" xr:uid="{00000000-0004-0000-0100-00003C000000}"/>
    <hyperlink ref="F39" r:id="rId62" xr:uid="{00000000-0004-0000-0100-00003D000000}"/>
    <hyperlink ref="G39" r:id="rId63" location="page=55" xr:uid="{00000000-0004-0000-0100-00003E000000}"/>
    <hyperlink ref="E40" r:id="rId64" xr:uid="{00000000-0004-0000-0100-00003F000000}"/>
    <hyperlink ref="G40" r:id="rId65" xr:uid="{00000000-0004-0000-0100-000040000000}"/>
    <hyperlink ref="G41" r:id="rId66" xr:uid="{00000000-0004-0000-0100-000041000000}"/>
    <hyperlink ref="F42" r:id="rId67" xr:uid="{00000000-0004-0000-0100-000042000000}"/>
    <hyperlink ref="G42" r:id="rId68" xr:uid="{00000000-0004-0000-0100-000043000000}"/>
    <hyperlink ref="F43" r:id="rId69" xr:uid="{00000000-0004-0000-0100-000044000000}"/>
    <hyperlink ref="G43" r:id="rId70" xr:uid="{00000000-0004-0000-0100-000045000000}"/>
    <hyperlink ref="F44" r:id="rId71" xr:uid="{00000000-0004-0000-0100-000046000000}"/>
    <hyperlink ref="G44" r:id="rId72" xr:uid="{00000000-0004-0000-0100-000047000000}"/>
    <hyperlink ref="F45" r:id="rId73" xr:uid="{00000000-0004-0000-0100-000048000000}"/>
    <hyperlink ref="G45" r:id="rId74" location="page=90" xr:uid="{00000000-0004-0000-0100-000049000000}"/>
    <hyperlink ref="G46" r:id="rId75" xr:uid="{00000000-0004-0000-0100-00004A000000}"/>
    <hyperlink ref="F47" r:id="rId76" xr:uid="{00000000-0004-0000-0100-00004B000000}"/>
    <hyperlink ref="G47" r:id="rId77" xr:uid="{00000000-0004-0000-0100-00004C000000}"/>
    <hyperlink ref="F48" r:id="rId78" xr:uid="{00000000-0004-0000-0100-00004D000000}"/>
    <hyperlink ref="G48" r:id="rId79" xr:uid="{00000000-0004-0000-0100-00004E000000}"/>
    <hyperlink ref="F49" r:id="rId80" xr:uid="{00000000-0004-0000-0100-00004F000000}"/>
    <hyperlink ref="G49" r:id="rId81" xr:uid="{00000000-0004-0000-0100-000050000000}"/>
    <hyperlink ref="F50" r:id="rId82" xr:uid="{00000000-0004-0000-0100-000051000000}"/>
    <hyperlink ref="G50" r:id="rId83" xr:uid="{00000000-0004-0000-0100-000052000000}"/>
    <hyperlink ref="G51" r:id="rId84" xr:uid="{00000000-0004-0000-0100-000053000000}"/>
    <hyperlink ref="E52" r:id="rId85" xr:uid="{00000000-0004-0000-0100-000054000000}"/>
    <hyperlink ref="G52" r:id="rId86" xr:uid="{00000000-0004-0000-0100-000055000000}"/>
    <hyperlink ref="F53" r:id="rId87" xr:uid="{00000000-0004-0000-0100-000056000000}"/>
    <hyperlink ref="G53" r:id="rId88" xr:uid="{00000000-0004-0000-0100-000057000000}"/>
    <hyperlink ref="F54" r:id="rId89" xr:uid="{00000000-0004-0000-0100-000058000000}"/>
    <hyperlink ref="G54" r:id="rId90" xr:uid="{00000000-0004-0000-0100-000059000000}"/>
    <hyperlink ref="F55" r:id="rId91" xr:uid="{00000000-0004-0000-0100-00005A000000}"/>
    <hyperlink ref="G55" r:id="rId92" xr:uid="{00000000-0004-0000-0100-00005B000000}"/>
    <hyperlink ref="F56" r:id="rId93" xr:uid="{00000000-0004-0000-0100-00005C000000}"/>
    <hyperlink ref="G56" r:id="rId94" xr:uid="{00000000-0004-0000-0100-00005D000000}"/>
    <hyperlink ref="G57" r:id="rId95" xr:uid="{00000000-0004-0000-0100-00005E000000}"/>
    <hyperlink ref="F59" r:id="rId96" xr:uid="{00000000-0004-0000-0100-00005F000000}"/>
    <hyperlink ref="G59" r:id="rId97" xr:uid="{00000000-0004-0000-0100-000060000000}"/>
    <hyperlink ref="F60" r:id="rId98" xr:uid="{00000000-0004-0000-0100-000061000000}"/>
    <hyperlink ref="G60" r:id="rId99" xr:uid="{00000000-0004-0000-0100-000062000000}"/>
    <hyperlink ref="F61" r:id="rId100" xr:uid="{00000000-0004-0000-0100-000063000000}"/>
    <hyperlink ref="G61" r:id="rId101" xr:uid="{00000000-0004-0000-0100-000064000000}"/>
    <hyperlink ref="E62" r:id="rId102" xr:uid="{00000000-0004-0000-0100-000065000000}"/>
    <hyperlink ref="G62" r:id="rId103" xr:uid="{00000000-0004-0000-0100-000066000000}"/>
    <hyperlink ref="E63" r:id="rId104" xr:uid="{00000000-0004-0000-0100-000067000000}"/>
    <hyperlink ref="G63" r:id="rId105" xr:uid="{00000000-0004-0000-0100-000068000000}"/>
    <hyperlink ref="F64" r:id="rId106" xr:uid="{00000000-0004-0000-0100-000069000000}"/>
    <hyperlink ref="G64" r:id="rId107" xr:uid="{00000000-0004-0000-0100-00006A000000}"/>
    <hyperlink ref="E65" r:id="rId108" xr:uid="{00000000-0004-0000-0100-00006B000000}"/>
    <hyperlink ref="G65" r:id="rId109" xr:uid="{00000000-0004-0000-0100-00006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680"/>
  <sheetViews>
    <sheetView workbookViewId="0">
      <pane xSplit="1" ySplit="2" topLeftCell="H21"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7.1640625" customWidth="1"/>
    <col min="2" max="2" width="27.83203125" customWidth="1"/>
    <col min="3" max="3" width="119.33203125" customWidth="1"/>
    <col min="4" max="4" width="14.1640625" customWidth="1"/>
    <col min="5" max="5" width="44.1640625" customWidth="1"/>
    <col min="6" max="6" width="29.1640625" customWidth="1"/>
    <col min="7" max="7" width="23" customWidth="1"/>
    <col min="8" max="8" width="16.83203125" customWidth="1"/>
    <col min="9" max="9" width="13.83203125" customWidth="1"/>
    <col min="10" max="10" width="14.5" hidden="1"/>
    <col min="11" max="11" width="15.83203125" customWidth="1"/>
    <col min="12" max="12" width="22" customWidth="1"/>
    <col min="13" max="13" width="12.1640625" customWidth="1"/>
    <col min="14" max="19" width="14.5" hidden="1"/>
    <col min="20" max="20" width="7" hidden="1" customWidth="1"/>
    <col min="21" max="32" width="14.5" hidden="1"/>
  </cols>
  <sheetData>
    <row r="1" spans="1:32" ht="13" x14ac:dyDescent="0.15">
      <c r="A1" s="12"/>
      <c r="B1" s="1"/>
      <c r="C1" s="101" t="s">
        <v>0</v>
      </c>
      <c r="D1" s="102"/>
      <c r="E1" s="102"/>
      <c r="F1" s="102"/>
      <c r="G1" s="102"/>
      <c r="H1" s="102"/>
      <c r="I1" s="102"/>
      <c r="J1" s="102"/>
      <c r="K1" s="102"/>
      <c r="L1" s="102"/>
      <c r="M1" s="103"/>
      <c r="N1" s="2"/>
      <c r="O1" s="2"/>
      <c r="P1" s="2"/>
      <c r="Q1" s="2"/>
      <c r="R1" s="2"/>
      <c r="S1" s="2"/>
      <c r="T1" s="3"/>
      <c r="U1" s="2"/>
      <c r="V1" s="2"/>
      <c r="W1" s="2"/>
      <c r="X1" s="2"/>
      <c r="Y1" s="2"/>
      <c r="Z1" s="2"/>
      <c r="AA1" s="2"/>
      <c r="AB1" s="2"/>
      <c r="AC1" s="2"/>
      <c r="AD1" s="2"/>
      <c r="AE1" s="2"/>
      <c r="AF1" s="2"/>
    </row>
    <row r="2" spans="1:32" ht="13" x14ac:dyDescent="0.15">
      <c r="A2" s="4" t="s">
        <v>1</v>
      </c>
      <c r="B2" s="4" t="s">
        <v>2</v>
      </c>
      <c r="C2" s="4" t="s">
        <v>3</v>
      </c>
      <c r="D2" s="4" t="s">
        <v>4</v>
      </c>
      <c r="E2" s="4" t="s">
        <v>5</v>
      </c>
      <c r="F2" s="4" t="s">
        <v>6</v>
      </c>
      <c r="G2" s="4" t="s">
        <v>7</v>
      </c>
      <c r="H2" s="4" t="s">
        <v>8</v>
      </c>
      <c r="I2" s="4" t="s">
        <v>9</v>
      </c>
      <c r="J2" s="4" t="s">
        <v>10</v>
      </c>
      <c r="K2" s="5" t="s">
        <v>11</v>
      </c>
      <c r="L2" s="4" t="s">
        <v>12</v>
      </c>
      <c r="M2" s="4" t="s">
        <v>13</v>
      </c>
      <c r="N2" s="2"/>
      <c r="O2" s="2"/>
      <c r="P2" s="2"/>
      <c r="Q2" s="2"/>
      <c r="R2" s="2"/>
      <c r="S2" s="2"/>
      <c r="T2" s="3" t="s">
        <v>14</v>
      </c>
      <c r="U2" s="2"/>
      <c r="V2" s="2"/>
      <c r="W2" s="2"/>
      <c r="X2" s="2"/>
      <c r="Y2" s="2"/>
      <c r="Z2" s="2"/>
      <c r="AA2" s="2"/>
      <c r="AB2" s="2"/>
      <c r="AC2" s="2"/>
      <c r="AD2" s="2"/>
      <c r="AE2" s="2"/>
      <c r="AF2" s="2"/>
    </row>
    <row r="3" spans="1:32" ht="16" x14ac:dyDescent="0.2">
      <c r="A3" s="6">
        <v>36</v>
      </c>
      <c r="B3" s="7" t="s">
        <v>169</v>
      </c>
      <c r="C3" s="104" t="s">
        <v>170</v>
      </c>
      <c r="D3" s="105"/>
      <c r="E3" s="10" t="s">
        <v>171</v>
      </c>
      <c r="F3" s="9"/>
      <c r="G3" s="10" t="s">
        <v>172</v>
      </c>
      <c r="H3" s="11"/>
      <c r="I3" s="12"/>
      <c r="J3" s="12"/>
      <c r="K3" s="11" t="b">
        <v>0</v>
      </c>
      <c r="L3" s="14"/>
      <c r="M3" s="12"/>
      <c r="T3" s="17"/>
    </row>
    <row r="4" spans="1:32" ht="16" x14ac:dyDescent="0.2">
      <c r="A4" s="6">
        <v>8</v>
      </c>
      <c r="B4" s="7" t="s">
        <v>49</v>
      </c>
      <c r="C4" s="7" t="s">
        <v>50</v>
      </c>
      <c r="D4" s="8">
        <v>2020</v>
      </c>
      <c r="E4" s="7" t="s">
        <v>51</v>
      </c>
      <c r="F4" s="7" t="s">
        <v>27</v>
      </c>
      <c r="G4" s="10" t="s">
        <v>52</v>
      </c>
      <c r="H4" s="12"/>
      <c r="I4" s="12"/>
      <c r="J4" s="12"/>
      <c r="K4" s="11" t="b">
        <v>0</v>
      </c>
      <c r="L4" s="14"/>
      <c r="M4" s="12"/>
      <c r="T4" s="15"/>
      <c r="V4" s="16"/>
      <c r="W4" s="16"/>
      <c r="X4" s="16"/>
      <c r="Y4" s="16"/>
      <c r="Z4" s="16"/>
      <c r="AA4" s="16"/>
      <c r="AB4" s="16"/>
      <c r="AC4" s="16"/>
      <c r="AD4" s="16"/>
      <c r="AE4" s="16"/>
      <c r="AF4" s="16"/>
    </row>
    <row r="5" spans="1:32" ht="16" x14ac:dyDescent="0.2">
      <c r="A5" s="6">
        <v>31</v>
      </c>
      <c r="B5" s="7" t="s">
        <v>151</v>
      </c>
      <c r="C5" s="7" t="s">
        <v>152</v>
      </c>
      <c r="D5" s="8">
        <v>2011</v>
      </c>
      <c r="E5" s="7" t="s">
        <v>153</v>
      </c>
      <c r="F5" s="10" t="s">
        <v>154</v>
      </c>
      <c r="G5" s="10" t="s">
        <v>155</v>
      </c>
      <c r="H5" s="11"/>
      <c r="I5" s="12"/>
      <c r="J5" s="12"/>
      <c r="K5" s="11" t="b">
        <v>0</v>
      </c>
      <c r="L5" s="14"/>
      <c r="M5" s="11"/>
      <c r="T5" s="15"/>
    </row>
    <row r="6" spans="1:32" ht="16" x14ac:dyDescent="0.2">
      <c r="A6" s="6">
        <v>77</v>
      </c>
      <c r="B6" s="7" t="s">
        <v>151</v>
      </c>
      <c r="C6" s="7" t="s">
        <v>152</v>
      </c>
      <c r="D6" s="8">
        <v>2011</v>
      </c>
      <c r="E6" s="7" t="s">
        <v>153</v>
      </c>
      <c r="F6" s="10" t="s">
        <v>154</v>
      </c>
      <c r="G6" s="10" t="s">
        <v>155</v>
      </c>
      <c r="H6" s="11"/>
      <c r="I6" s="12"/>
      <c r="J6" s="12"/>
      <c r="K6" s="11" t="b">
        <v>0</v>
      </c>
      <c r="L6" s="14" t="s">
        <v>474</v>
      </c>
      <c r="M6" s="12"/>
      <c r="T6" s="17"/>
    </row>
    <row r="7" spans="1:32" ht="16" x14ac:dyDescent="0.2">
      <c r="A7" s="6">
        <v>37</v>
      </c>
      <c r="B7" s="7" t="s">
        <v>173</v>
      </c>
      <c r="C7" s="7" t="s">
        <v>174</v>
      </c>
      <c r="D7" s="8">
        <v>2016</v>
      </c>
      <c r="E7" s="7" t="s">
        <v>175</v>
      </c>
      <c r="F7" s="10" t="s">
        <v>176</v>
      </c>
      <c r="G7" s="10" t="s">
        <v>177</v>
      </c>
      <c r="H7" s="11"/>
      <c r="I7" s="12"/>
      <c r="J7" s="12"/>
      <c r="K7" s="11" t="b">
        <v>0</v>
      </c>
      <c r="L7" s="14"/>
      <c r="M7" s="12"/>
      <c r="T7" s="17"/>
    </row>
    <row r="8" spans="1:32" ht="16" x14ac:dyDescent="0.2">
      <c r="A8" s="6">
        <v>14</v>
      </c>
      <c r="B8" s="7" t="s">
        <v>76</v>
      </c>
      <c r="C8" s="7" t="s">
        <v>77</v>
      </c>
      <c r="D8" s="8">
        <v>2021</v>
      </c>
      <c r="E8" s="7" t="s">
        <v>78</v>
      </c>
      <c r="F8" s="7" t="s">
        <v>61</v>
      </c>
      <c r="G8" s="10" t="s">
        <v>79</v>
      </c>
      <c r="H8" s="11"/>
      <c r="I8" s="11"/>
      <c r="J8" s="12"/>
      <c r="K8" s="11" t="b">
        <v>0</v>
      </c>
      <c r="L8" s="14"/>
      <c r="M8" s="12"/>
      <c r="T8" s="15"/>
      <c r="V8" s="16"/>
      <c r="W8" s="16"/>
      <c r="X8" s="16"/>
      <c r="Y8" s="16"/>
      <c r="Z8" s="16"/>
      <c r="AA8" s="16"/>
      <c r="AB8" s="16"/>
      <c r="AC8" s="16"/>
      <c r="AD8" s="16"/>
      <c r="AE8" s="16"/>
      <c r="AF8" s="16"/>
    </row>
    <row r="9" spans="1:32" ht="16" x14ac:dyDescent="0.2">
      <c r="A9" s="6">
        <v>98</v>
      </c>
      <c r="B9" s="7" t="s">
        <v>76</v>
      </c>
      <c r="C9" s="7" t="s">
        <v>77</v>
      </c>
      <c r="D9" s="8">
        <v>2021</v>
      </c>
      <c r="E9" s="7" t="s">
        <v>78</v>
      </c>
      <c r="F9" s="7" t="s">
        <v>61</v>
      </c>
      <c r="G9" s="10" t="s">
        <v>349</v>
      </c>
      <c r="H9" s="11"/>
      <c r="I9" s="12"/>
      <c r="J9" s="12"/>
      <c r="K9" s="11" t="b">
        <v>0</v>
      </c>
      <c r="L9" s="14" t="s">
        <v>475</v>
      </c>
      <c r="M9" s="12"/>
      <c r="T9" s="17"/>
    </row>
    <row r="10" spans="1:32" ht="16" x14ac:dyDescent="0.2">
      <c r="A10" s="6">
        <v>49</v>
      </c>
      <c r="B10" s="7" t="s">
        <v>210</v>
      </c>
      <c r="C10" s="7" t="s">
        <v>211</v>
      </c>
      <c r="D10" s="8">
        <v>2019</v>
      </c>
      <c r="E10" s="7" t="s">
        <v>212</v>
      </c>
      <c r="F10" s="9"/>
      <c r="G10" s="9"/>
      <c r="H10" s="11"/>
      <c r="I10" s="12"/>
      <c r="J10" s="12"/>
      <c r="K10" s="11" t="b">
        <v>0</v>
      </c>
      <c r="L10" s="14"/>
      <c r="M10" s="12"/>
      <c r="T10" s="17"/>
    </row>
    <row r="11" spans="1:32" ht="16" x14ac:dyDescent="0.2">
      <c r="A11" s="6">
        <v>26</v>
      </c>
      <c r="B11" s="7" t="s">
        <v>29</v>
      </c>
      <c r="C11" s="104" t="s">
        <v>129</v>
      </c>
      <c r="D11" s="105"/>
      <c r="E11" s="7" t="s">
        <v>130</v>
      </c>
      <c r="F11" s="9"/>
      <c r="G11" s="10" t="s">
        <v>131</v>
      </c>
      <c r="H11" s="12"/>
      <c r="I11" s="12"/>
      <c r="J11" s="12"/>
      <c r="K11" s="11" t="b">
        <v>0</v>
      </c>
      <c r="L11" s="14"/>
      <c r="M11" s="12"/>
      <c r="T11" s="15"/>
      <c r="V11" s="16"/>
      <c r="W11" s="16"/>
      <c r="X11" s="16"/>
      <c r="Y11" s="16"/>
      <c r="Z11" s="16"/>
      <c r="AA11" s="16"/>
      <c r="AB11" s="16"/>
      <c r="AC11" s="16"/>
      <c r="AD11" s="16"/>
      <c r="AE11" s="16"/>
      <c r="AF11" s="16"/>
    </row>
    <row r="12" spans="1:32" ht="16" x14ac:dyDescent="0.2">
      <c r="A12" s="6">
        <v>82</v>
      </c>
      <c r="B12" s="7" t="s">
        <v>310</v>
      </c>
      <c r="C12" s="7" t="s">
        <v>311</v>
      </c>
      <c r="D12" s="8">
        <v>2016</v>
      </c>
      <c r="E12" s="9"/>
      <c r="F12" s="7" t="s">
        <v>61</v>
      </c>
      <c r="G12" s="10" t="s">
        <v>312</v>
      </c>
      <c r="H12" s="11"/>
      <c r="I12" s="11"/>
      <c r="J12" s="12"/>
      <c r="K12" s="11" t="b">
        <v>0</v>
      </c>
      <c r="L12" s="14"/>
      <c r="M12" s="11"/>
      <c r="T12" s="17"/>
    </row>
    <row r="13" spans="1:32" ht="16" x14ac:dyDescent="0.2">
      <c r="A13" s="6">
        <v>105</v>
      </c>
      <c r="B13" s="7" t="s">
        <v>365</v>
      </c>
      <c r="C13" s="7" t="s">
        <v>366</v>
      </c>
      <c r="D13" s="8">
        <v>2016</v>
      </c>
      <c r="E13" s="9"/>
      <c r="F13" s="10" t="s">
        <v>367</v>
      </c>
      <c r="G13" s="10" t="s">
        <v>368</v>
      </c>
      <c r="H13" s="11"/>
      <c r="I13" s="12"/>
      <c r="J13" s="12"/>
      <c r="K13" s="11" t="b">
        <v>0</v>
      </c>
      <c r="L13" s="14"/>
      <c r="M13" s="12"/>
      <c r="T13" s="17"/>
    </row>
    <row r="14" spans="1:32" ht="16" x14ac:dyDescent="0.2">
      <c r="A14" s="6">
        <v>109</v>
      </c>
      <c r="B14" s="7" t="s">
        <v>374</v>
      </c>
      <c r="C14" s="7" t="s">
        <v>375</v>
      </c>
      <c r="D14" s="8">
        <v>2012</v>
      </c>
      <c r="E14" s="9"/>
      <c r="F14" s="10" t="s">
        <v>376</v>
      </c>
      <c r="G14" s="10" t="s">
        <v>377</v>
      </c>
      <c r="H14" s="11"/>
      <c r="I14" s="12"/>
      <c r="J14" s="12"/>
      <c r="K14" s="11" t="b">
        <v>0</v>
      </c>
      <c r="L14" s="14"/>
      <c r="M14" s="12"/>
      <c r="T14" s="17"/>
    </row>
    <row r="15" spans="1:32" ht="16" x14ac:dyDescent="0.2">
      <c r="A15" s="6">
        <v>72</v>
      </c>
      <c r="B15" s="7" t="s">
        <v>283</v>
      </c>
      <c r="C15" s="7" t="s">
        <v>284</v>
      </c>
      <c r="D15" s="8">
        <v>2021</v>
      </c>
      <c r="E15" s="7" t="s">
        <v>285</v>
      </c>
      <c r="F15" s="10" t="s">
        <v>286</v>
      </c>
      <c r="G15" s="10" t="s">
        <v>287</v>
      </c>
      <c r="H15" s="12"/>
      <c r="I15" s="12"/>
      <c r="J15" s="12"/>
      <c r="K15" s="11" t="b">
        <v>0</v>
      </c>
      <c r="L15" s="14"/>
      <c r="M15" s="12"/>
      <c r="T15" s="17"/>
    </row>
    <row r="16" spans="1:32" ht="16" x14ac:dyDescent="0.2">
      <c r="A16" s="6">
        <v>24</v>
      </c>
      <c r="B16" s="7" t="s">
        <v>120</v>
      </c>
      <c r="C16" s="7" t="s">
        <v>121</v>
      </c>
      <c r="D16" s="8">
        <v>2020</v>
      </c>
      <c r="E16" s="9"/>
      <c r="F16" s="10" t="s">
        <v>122</v>
      </c>
      <c r="G16" s="10" t="s">
        <v>123</v>
      </c>
      <c r="H16" s="11"/>
      <c r="I16" s="11"/>
      <c r="J16" s="12"/>
      <c r="K16" s="11" t="b">
        <v>0</v>
      </c>
      <c r="L16" s="14"/>
      <c r="M16" s="12"/>
      <c r="T16" s="15"/>
      <c r="V16" s="16"/>
      <c r="W16" s="16"/>
      <c r="X16" s="16"/>
      <c r="Y16" s="16"/>
      <c r="Z16" s="16"/>
      <c r="AA16" s="16"/>
      <c r="AB16" s="16"/>
      <c r="AC16" s="16"/>
      <c r="AD16" s="16"/>
      <c r="AE16" s="16"/>
      <c r="AF16" s="16"/>
    </row>
    <row r="17" spans="1:32" ht="16" x14ac:dyDescent="0.2">
      <c r="A17" s="6">
        <v>126</v>
      </c>
      <c r="B17" s="7" t="s">
        <v>120</v>
      </c>
      <c r="C17" s="7" t="s">
        <v>121</v>
      </c>
      <c r="D17" s="8">
        <v>2020</v>
      </c>
      <c r="E17" s="9"/>
      <c r="F17" s="10" t="s">
        <v>122</v>
      </c>
      <c r="G17" s="10" t="s">
        <v>123</v>
      </c>
      <c r="H17" s="11"/>
      <c r="I17" s="12"/>
      <c r="J17" s="12"/>
      <c r="K17" s="11" t="b">
        <v>0</v>
      </c>
      <c r="L17" s="14" t="s">
        <v>476</v>
      </c>
      <c r="M17" s="12"/>
      <c r="T17" s="17"/>
    </row>
    <row r="18" spans="1:32" ht="16" x14ac:dyDescent="0.2">
      <c r="A18" s="6">
        <v>66</v>
      </c>
      <c r="B18" s="7" t="s">
        <v>266</v>
      </c>
      <c r="C18" s="7" t="s">
        <v>267</v>
      </c>
      <c r="D18" s="8">
        <v>2003</v>
      </c>
      <c r="E18" s="9"/>
      <c r="F18" s="10" t="s">
        <v>268</v>
      </c>
      <c r="G18" s="10" t="s">
        <v>269</v>
      </c>
      <c r="H18" s="12"/>
      <c r="I18" s="12"/>
      <c r="J18" s="12"/>
      <c r="K18" s="11" t="b">
        <v>0</v>
      </c>
      <c r="L18" s="14"/>
      <c r="M18" s="11"/>
      <c r="T18" s="17"/>
    </row>
    <row r="19" spans="1:32" ht="16" x14ac:dyDescent="0.2">
      <c r="A19" s="6">
        <v>29</v>
      </c>
      <c r="B19" s="7" t="s">
        <v>142</v>
      </c>
      <c r="C19" s="7" t="s">
        <v>143</v>
      </c>
      <c r="D19" s="8">
        <v>2016</v>
      </c>
      <c r="E19" s="9"/>
      <c r="F19" s="10" t="s">
        <v>144</v>
      </c>
      <c r="G19" s="10" t="s">
        <v>145</v>
      </c>
      <c r="H19" s="11"/>
      <c r="I19" s="12"/>
      <c r="J19" s="12"/>
      <c r="K19" s="11" t="b">
        <v>0</v>
      </c>
      <c r="L19" s="14"/>
      <c r="M19" s="12"/>
      <c r="T19" s="15"/>
    </row>
    <row r="20" spans="1:32" ht="16" x14ac:dyDescent="0.2">
      <c r="A20" s="6">
        <v>22</v>
      </c>
      <c r="B20" s="7" t="s">
        <v>110</v>
      </c>
      <c r="C20" s="7" t="s">
        <v>111</v>
      </c>
      <c r="D20" s="8">
        <v>2008</v>
      </c>
      <c r="E20" s="7" t="s">
        <v>112</v>
      </c>
      <c r="F20" s="10" t="s">
        <v>113</v>
      </c>
      <c r="G20" s="10" t="s">
        <v>114</v>
      </c>
      <c r="H20" s="11"/>
      <c r="I20" s="11"/>
      <c r="J20" s="12"/>
      <c r="K20" s="11" t="b">
        <v>0</v>
      </c>
      <c r="L20" s="14"/>
      <c r="M20" s="11"/>
      <c r="T20" s="15"/>
      <c r="V20" s="16"/>
      <c r="W20" s="16"/>
      <c r="X20" s="16"/>
      <c r="Y20" s="16"/>
      <c r="Z20" s="16"/>
      <c r="AA20" s="16"/>
      <c r="AB20" s="16"/>
      <c r="AC20" s="16"/>
      <c r="AD20" s="16"/>
      <c r="AE20" s="16"/>
      <c r="AF20" s="16"/>
    </row>
    <row r="21" spans="1:32" ht="16" x14ac:dyDescent="0.2">
      <c r="A21" s="6">
        <v>97</v>
      </c>
      <c r="B21" s="7" t="s">
        <v>110</v>
      </c>
      <c r="C21" s="7" t="s">
        <v>111</v>
      </c>
      <c r="D21" s="8">
        <v>2008</v>
      </c>
      <c r="E21" s="7" t="s">
        <v>112</v>
      </c>
      <c r="F21" s="10" t="s">
        <v>113</v>
      </c>
      <c r="G21" s="10" t="s">
        <v>114</v>
      </c>
      <c r="H21" s="11"/>
      <c r="I21" s="12"/>
      <c r="J21" s="12"/>
      <c r="K21" s="11" t="b">
        <v>0</v>
      </c>
      <c r="L21" s="14" t="s">
        <v>477</v>
      </c>
      <c r="M21" s="12"/>
      <c r="T21" s="17"/>
    </row>
    <row r="22" spans="1:32" ht="16" x14ac:dyDescent="0.2">
      <c r="A22" s="6">
        <v>15</v>
      </c>
      <c r="B22" s="7" t="s">
        <v>80</v>
      </c>
      <c r="C22" s="7" t="s">
        <v>81</v>
      </c>
      <c r="D22" s="8">
        <v>2020</v>
      </c>
      <c r="E22" s="9"/>
      <c r="F22" s="7" t="s">
        <v>32</v>
      </c>
      <c r="G22" s="10" t="s">
        <v>82</v>
      </c>
      <c r="H22" s="11"/>
      <c r="I22" s="12"/>
      <c r="J22" s="12"/>
      <c r="K22" s="11" t="b">
        <v>0</v>
      </c>
      <c r="L22" s="14"/>
      <c r="M22" s="12"/>
      <c r="T22" s="15"/>
      <c r="V22" s="16"/>
      <c r="W22" s="16"/>
      <c r="X22" s="16"/>
      <c r="Y22" s="16"/>
      <c r="Z22" s="16"/>
      <c r="AA22" s="16"/>
      <c r="AB22" s="16"/>
      <c r="AC22" s="16"/>
      <c r="AD22" s="16"/>
      <c r="AE22" s="16"/>
      <c r="AF22" s="16"/>
    </row>
    <row r="23" spans="1:32" ht="16" x14ac:dyDescent="0.2">
      <c r="A23" s="6">
        <v>106</v>
      </c>
      <c r="B23" s="7" t="s">
        <v>80</v>
      </c>
      <c r="C23" s="7" t="s">
        <v>81</v>
      </c>
      <c r="D23" s="8">
        <v>2020</v>
      </c>
      <c r="E23" s="9"/>
      <c r="F23" s="7" t="s">
        <v>32</v>
      </c>
      <c r="G23" s="10" t="s">
        <v>82</v>
      </c>
      <c r="H23" s="11"/>
      <c r="I23" s="12"/>
      <c r="J23" s="12"/>
      <c r="K23" s="11" t="b">
        <v>0</v>
      </c>
      <c r="L23" s="14" t="s">
        <v>478</v>
      </c>
      <c r="M23" s="12"/>
      <c r="T23" s="17"/>
    </row>
    <row r="24" spans="1:32" ht="16" x14ac:dyDescent="0.2">
      <c r="A24" s="6">
        <v>11</v>
      </c>
      <c r="B24" s="7" t="s">
        <v>63</v>
      </c>
      <c r="C24" s="7" t="s">
        <v>64</v>
      </c>
      <c r="D24" s="8">
        <v>2020</v>
      </c>
      <c r="E24" s="7" t="s">
        <v>65</v>
      </c>
      <c r="F24" s="10" t="s">
        <v>66</v>
      </c>
      <c r="G24" s="10" t="s">
        <v>67</v>
      </c>
      <c r="H24" s="11"/>
      <c r="I24" s="11"/>
      <c r="J24" s="12"/>
      <c r="K24" s="11" t="b">
        <v>0</v>
      </c>
      <c r="L24" s="14"/>
      <c r="M24" s="11"/>
      <c r="T24" s="15"/>
      <c r="V24" s="16"/>
      <c r="W24" s="16"/>
      <c r="X24" s="16"/>
      <c r="Y24" s="16"/>
      <c r="Z24" s="16"/>
      <c r="AA24" s="16"/>
      <c r="AB24" s="16"/>
      <c r="AC24" s="16"/>
      <c r="AD24" s="16"/>
      <c r="AE24" s="16"/>
      <c r="AF24" s="16"/>
    </row>
    <row r="25" spans="1:32" ht="16" x14ac:dyDescent="0.2">
      <c r="A25" s="6">
        <v>71</v>
      </c>
      <c r="B25" s="7" t="s">
        <v>63</v>
      </c>
      <c r="C25" s="7" t="s">
        <v>64</v>
      </c>
      <c r="D25" s="8">
        <v>2020</v>
      </c>
      <c r="E25" s="7" t="s">
        <v>65</v>
      </c>
      <c r="F25" s="10" t="s">
        <v>66</v>
      </c>
      <c r="G25" s="10" t="s">
        <v>67</v>
      </c>
      <c r="H25" s="11"/>
      <c r="I25" s="12"/>
      <c r="J25" s="12"/>
      <c r="K25" s="11" t="b">
        <v>0</v>
      </c>
      <c r="L25" s="14" t="s">
        <v>479</v>
      </c>
      <c r="M25" s="12"/>
      <c r="T25" s="17"/>
    </row>
    <row r="26" spans="1:32" ht="16" x14ac:dyDescent="0.2">
      <c r="A26" s="6">
        <v>12</v>
      </c>
      <c r="B26" s="7" t="s">
        <v>68</v>
      </c>
      <c r="C26" s="7" t="s">
        <v>69</v>
      </c>
      <c r="D26" s="8">
        <v>2020</v>
      </c>
      <c r="E26" s="7" t="s">
        <v>41</v>
      </c>
      <c r="F26" s="10" t="s">
        <v>42</v>
      </c>
      <c r="G26" s="10" t="s">
        <v>70</v>
      </c>
      <c r="H26" s="12"/>
      <c r="I26" s="12"/>
      <c r="J26" s="12"/>
      <c r="K26" s="11" t="b">
        <v>0</v>
      </c>
      <c r="L26" s="14"/>
      <c r="M26" s="11"/>
      <c r="T26" s="15"/>
      <c r="V26" s="16"/>
      <c r="W26" s="16"/>
      <c r="X26" s="16"/>
      <c r="Y26" s="16"/>
      <c r="Z26" s="16"/>
      <c r="AA26" s="16"/>
      <c r="AB26" s="16"/>
      <c r="AC26" s="16"/>
      <c r="AD26" s="16"/>
      <c r="AE26" s="16"/>
      <c r="AF26" s="16"/>
    </row>
    <row r="27" spans="1:32" ht="16" x14ac:dyDescent="0.2">
      <c r="A27" s="6">
        <v>54</v>
      </c>
      <c r="B27" s="7" t="s">
        <v>225</v>
      </c>
      <c r="C27" s="7" t="s">
        <v>226</v>
      </c>
      <c r="D27" s="8">
        <v>2020</v>
      </c>
      <c r="E27" s="7" t="s">
        <v>227</v>
      </c>
      <c r="F27" s="7" t="s">
        <v>228</v>
      </c>
      <c r="G27" s="9"/>
      <c r="H27" s="11"/>
      <c r="I27" s="12"/>
      <c r="J27" s="12"/>
      <c r="K27" s="11" t="b">
        <v>0</v>
      </c>
      <c r="L27" s="14"/>
      <c r="M27" s="12"/>
      <c r="T27" s="17"/>
    </row>
    <row r="28" spans="1:32" ht="16" x14ac:dyDescent="0.2">
      <c r="A28" s="6">
        <v>100</v>
      </c>
      <c r="B28" s="7" t="s">
        <v>354</v>
      </c>
      <c r="C28" s="7" t="s">
        <v>342</v>
      </c>
      <c r="D28" s="8">
        <v>2013</v>
      </c>
      <c r="E28" s="7" t="s">
        <v>355</v>
      </c>
      <c r="F28" s="9"/>
      <c r="G28" s="9"/>
      <c r="H28" s="11"/>
      <c r="I28" s="12"/>
      <c r="J28" s="12"/>
      <c r="K28" s="11" t="b">
        <v>0</v>
      </c>
      <c r="L28" s="14" t="s">
        <v>480</v>
      </c>
      <c r="M28" s="12"/>
      <c r="T28" s="17"/>
    </row>
    <row r="29" spans="1:32" ht="16" x14ac:dyDescent="0.2">
      <c r="A29" s="6">
        <v>94</v>
      </c>
      <c r="B29" s="7" t="s">
        <v>341</v>
      </c>
      <c r="C29" s="7" t="s">
        <v>342</v>
      </c>
      <c r="D29" s="8">
        <v>1977</v>
      </c>
      <c r="E29" s="7" t="s">
        <v>343</v>
      </c>
      <c r="F29" s="7" t="s">
        <v>167</v>
      </c>
      <c r="G29" s="9"/>
      <c r="H29" s="11"/>
      <c r="I29" s="12"/>
      <c r="J29" s="12"/>
      <c r="K29" s="11" t="b">
        <v>0</v>
      </c>
      <c r="L29" s="14" t="s">
        <v>481</v>
      </c>
      <c r="M29" s="11"/>
      <c r="T29" s="17"/>
    </row>
    <row r="30" spans="1:32" ht="16" x14ac:dyDescent="0.2">
      <c r="A30" s="6">
        <v>70</v>
      </c>
      <c r="B30" s="7" t="s">
        <v>280</v>
      </c>
      <c r="C30" s="7" t="s">
        <v>281</v>
      </c>
      <c r="D30" s="8">
        <v>2013</v>
      </c>
      <c r="E30" s="9"/>
      <c r="F30" s="10" t="s">
        <v>268</v>
      </c>
      <c r="G30" s="10" t="s">
        <v>282</v>
      </c>
      <c r="H30" s="12"/>
      <c r="I30" s="12"/>
      <c r="J30" s="12"/>
      <c r="K30" s="11" t="b">
        <v>0</v>
      </c>
      <c r="L30" s="14"/>
      <c r="M30" s="12"/>
      <c r="T30" s="17"/>
    </row>
    <row r="31" spans="1:32" ht="16" x14ac:dyDescent="0.2">
      <c r="A31" s="6">
        <v>89</v>
      </c>
      <c r="B31" s="7" t="s">
        <v>326</v>
      </c>
      <c r="C31" s="7" t="s">
        <v>327</v>
      </c>
      <c r="D31" s="8">
        <v>2009</v>
      </c>
      <c r="E31" s="7" t="s">
        <v>328</v>
      </c>
      <c r="F31" s="10" t="s">
        <v>329</v>
      </c>
      <c r="G31" s="10" t="s">
        <v>330</v>
      </c>
      <c r="H31" s="11"/>
      <c r="I31" s="11"/>
      <c r="J31" s="12"/>
      <c r="K31" s="11" t="b">
        <v>0</v>
      </c>
      <c r="L31" s="14"/>
      <c r="M31" s="12"/>
      <c r="T31" s="17"/>
    </row>
    <row r="32" spans="1:32" ht="20.25" customHeight="1" x14ac:dyDescent="0.2">
      <c r="A32" s="6">
        <v>92</v>
      </c>
      <c r="B32" s="7" t="s">
        <v>334</v>
      </c>
      <c r="C32" s="7" t="s">
        <v>335</v>
      </c>
      <c r="D32" s="8">
        <v>2013</v>
      </c>
      <c r="E32" s="9"/>
      <c r="F32" s="10" t="s">
        <v>329</v>
      </c>
      <c r="G32" s="10" t="s">
        <v>336</v>
      </c>
      <c r="H32" s="11"/>
      <c r="I32" s="11"/>
      <c r="J32" s="12"/>
      <c r="K32" s="11" t="b">
        <v>0</v>
      </c>
      <c r="L32" s="14"/>
      <c r="M32" s="12"/>
      <c r="T32" s="17"/>
    </row>
    <row r="33" spans="1:32" ht="16" x14ac:dyDescent="0.2">
      <c r="A33" s="6">
        <v>90</v>
      </c>
      <c r="B33" s="7" t="s">
        <v>331</v>
      </c>
      <c r="C33" s="7" t="s">
        <v>332</v>
      </c>
      <c r="D33" s="8">
        <v>2013</v>
      </c>
      <c r="E33" s="9"/>
      <c r="F33" s="10" t="s">
        <v>329</v>
      </c>
      <c r="G33" s="10" t="s">
        <v>333</v>
      </c>
      <c r="H33" s="12"/>
      <c r="I33" s="12"/>
      <c r="J33" s="12"/>
      <c r="K33" s="11" t="b">
        <v>0</v>
      </c>
      <c r="L33" s="14"/>
      <c r="M33" s="12"/>
      <c r="T33" s="17"/>
    </row>
    <row r="34" spans="1:32" ht="16" x14ac:dyDescent="0.2">
      <c r="A34" s="6">
        <v>6</v>
      </c>
      <c r="B34" s="7" t="s">
        <v>39</v>
      </c>
      <c r="C34" s="7" t="s">
        <v>40</v>
      </c>
      <c r="D34" s="8">
        <v>2020</v>
      </c>
      <c r="E34" s="7" t="s">
        <v>41</v>
      </c>
      <c r="F34" s="10" t="s">
        <v>42</v>
      </c>
      <c r="G34" s="10" t="s">
        <v>43</v>
      </c>
      <c r="H34" s="12"/>
      <c r="I34" s="12"/>
      <c r="J34" s="12"/>
      <c r="K34" s="11" t="b">
        <v>0</v>
      </c>
      <c r="L34" s="14"/>
      <c r="M34" s="12"/>
      <c r="T34" s="15"/>
      <c r="V34" s="16"/>
      <c r="W34" s="16"/>
      <c r="X34" s="16"/>
      <c r="Y34" s="16"/>
      <c r="Z34" s="16"/>
      <c r="AA34" s="16"/>
      <c r="AB34" s="16"/>
      <c r="AC34" s="16"/>
      <c r="AD34" s="16"/>
      <c r="AE34" s="16"/>
      <c r="AF34" s="16"/>
    </row>
    <row r="35" spans="1:32" ht="16" x14ac:dyDescent="0.2">
      <c r="A35" s="6">
        <v>65</v>
      </c>
      <c r="B35" s="7" t="s">
        <v>39</v>
      </c>
      <c r="C35" s="7" t="s">
        <v>40</v>
      </c>
      <c r="D35" s="8">
        <v>2020</v>
      </c>
      <c r="E35" s="7" t="s">
        <v>41</v>
      </c>
      <c r="F35" s="10" t="s">
        <v>42</v>
      </c>
      <c r="G35" s="10" t="s">
        <v>265</v>
      </c>
      <c r="H35" s="11"/>
      <c r="I35" s="12"/>
      <c r="J35" s="12"/>
      <c r="K35" s="11" t="b">
        <v>0</v>
      </c>
      <c r="L35" s="14" t="s">
        <v>482</v>
      </c>
      <c r="M35" s="11"/>
      <c r="T35" s="17"/>
    </row>
    <row r="36" spans="1:32" ht="16" x14ac:dyDescent="0.2">
      <c r="A36" s="6">
        <v>76</v>
      </c>
      <c r="B36" s="7" t="s">
        <v>297</v>
      </c>
      <c r="C36" s="7" t="s">
        <v>298</v>
      </c>
      <c r="D36" s="9"/>
      <c r="E36" s="10" t="s">
        <v>299</v>
      </c>
      <c r="F36" s="9"/>
      <c r="G36" s="10" t="s">
        <v>300</v>
      </c>
      <c r="H36" s="12"/>
      <c r="I36" s="12"/>
      <c r="J36" s="12"/>
      <c r="K36" s="11" t="b">
        <v>0</v>
      </c>
      <c r="L36" s="14"/>
      <c r="M36" s="11"/>
      <c r="T36" s="17"/>
    </row>
    <row r="37" spans="1:32" ht="16" x14ac:dyDescent="0.2">
      <c r="A37" s="6">
        <v>108</v>
      </c>
      <c r="B37" s="7" t="s">
        <v>369</v>
      </c>
      <c r="C37" s="7" t="s">
        <v>370</v>
      </c>
      <c r="D37" s="8">
        <v>2013</v>
      </c>
      <c r="E37" s="7" t="s">
        <v>371</v>
      </c>
      <c r="F37" s="7" t="s">
        <v>372</v>
      </c>
      <c r="G37" s="10" t="s">
        <v>373</v>
      </c>
      <c r="H37" s="11"/>
      <c r="I37" s="12"/>
      <c r="J37" s="12"/>
      <c r="K37" s="11" t="b">
        <v>0</v>
      </c>
      <c r="L37" s="14"/>
      <c r="M37" s="12"/>
      <c r="T37" s="17"/>
    </row>
    <row r="38" spans="1:32" ht="16" x14ac:dyDescent="0.2">
      <c r="A38" s="6">
        <v>23</v>
      </c>
      <c r="B38" s="7" t="s">
        <v>115</v>
      </c>
      <c r="C38" s="7" t="s">
        <v>116</v>
      </c>
      <c r="D38" s="8">
        <v>2021</v>
      </c>
      <c r="E38" s="7" t="s">
        <v>117</v>
      </c>
      <c r="F38" s="10" t="s">
        <v>118</v>
      </c>
      <c r="G38" s="10" t="s">
        <v>119</v>
      </c>
      <c r="H38" s="11"/>
      <c r="I38" s="12"/>
      <c r="J38" s="12"/>
      <c r="K38" s="11" t="b">
        <v>0</v>
      </c>
      <c r="L38" s="14"/>
      <c r="M38" s="12"/>
      <c r="T38" s="15"/>
      <c r="V38" s="16"/>
      <c r="W38" s="16"/>
      <c r="X38" s="16"/>
      <c r="Y38" s="16"/>
      <c r="Z38" s="16"/>
      <c r="AA38" s="16"/>
      <c r="AB38" s="16"/>
      <c r="AC38" s="16"/>
      <c r="AD38" s="16"/>
      <c r="AE38" s="16"/>
      <c r="AF38" s="16"/>
    </row>
    <row r="39" spans="1:32" ht="16" x14ac:dyDescent="0.2">
      <c r="A39" s="6">
        <v>87</v>
      </c>
      <c r="B39" s="7" t="s">
        <v>115</v>
      </c>
      <c r="C39" s="7" t="s">
        <v>116</v>
      </c>
      <c r="D39" s="8">
        <v>2021</v>
      </c>
      <c r="E39" s="7" t="s">
        <v>117</v>
      </c>
      <c r="F39" s="10" t="s">
        <v>118</v>
      </c>
      <c r="G39" s="10" t="s">
        <v>119</v>
      </c>
      <c r="H39" s="11"/>
      <c r="I39" s="12"/>
      <c r="J39" s="12"/>
      <c r="K39" s="11" t="b">
        <v>0</v>
      </c>
      <c r="L39" s="14" t="s">
        <v>483</v>
      </c>
      <c r="M39" s="12"/>
      <c r="T39" s="17"/>
    </row>
    <row r="40" spans="1:32" ht="16" x14ac:dyDescent="0.2">
      <c r="A40" s="6">
        <v>9</v>
      </c>
      <c r="B40" s="7" t="s">
        <v>53</v>
      </c>
      <c r="C40" s="7" t="s">
        <v>54</v>
      </c>
      <c r="D40" s="8">
        <v>2012</v>
      </c>
      <c r="E40" s="7" t="s">
        <v>55</v>
      </c>
      <c r="F40" s="10" t="s">
        <v>56</v>
      </c>
      <c r="G40" s="10" t="s">
        <v>57</v>
      </c>
      <c r="H40" s="12"/>
      <c r="I40" s="12"/>
      <c r="J40" s="12"/>
      <c r="K40" s="11" t="b">
        <v>0</v>
      </c>
      <c r="L40" s="14"/>
      <c r="M40" s="11"/>
      <c r="T40" s="15"/>
      <c r="V40" s="16"/>
      <c r="W40" s="16"/>
      <c r="X40" s="16"/>
      <c r="Y40" s="16"/>
      <c r="Z40" s="16"/>
      <c r="AA40" s="16"/>
      <c r="AB40" s="16"/>
      <c r="AC40" s="16"/>
      <c r="AD40" s="16"/>
      <c r="AE40" s="16"/>
      <c r="AF40" s="16"/>
    </row>
    <row r="41" spans="1:32" ht="16" x14ac:dyDescent="0.2">
      <c r="A41" s="6">
        <v>81</v>
      </c>
      <c r="B41" s="7" t="s">
        <v>306</v>
      </c>
      <c r="C41" s="7" t="s">
        <v>307</v>
      </c>
      <c r="D41" s="9"/>
      <c r="E41" s="10" t="s">
        <v>308</v>
      </c>
      <c r="F41" s="9"/>
      <c r="G41" s="10" t="s">
        <v>309</v>
      </c>
      <c r="H41" s="11"/>
      <c r="I41" s="11"/>
      <c r="J41" s="12"/>
      <c r="K41" s="11" t="b">
        <v>0</v>
      </c>
      <c r="L41" s="14"/>
      <c r="M41" s="12"/>
      <c r="T41" s="17"/>
    </row>
    <row r="42" spans="1:32" ht="16" x14ac:dyDescent="0.2">
      <c r="A42" s="6">
        <v>20</v>
      </c>
      <c r="B42" s="7" t="s">
        <v>101</v>
      </c>
      <c r="C42" s="7" t="s">
        <v>102</v>
      </c>
      <c r="D42" s="8">
        <v>2020</v>
      </c>
      <c r="E42" s="7" t="s">
        <v>103</v>
      </c>
      <c r="F42" s="10" t="s">
        <v>104</v>
      </c>
      <c r="G42" s="10" t="s">
        <v>105</v>
      </c>
      <c r="H42" s="11"/>
      <c r="I42" s="11"/>
      <c r="J42" s="12"/>
      <c r="K42" s="11" t="b">
        <v>0</v>
      </c>
      <c r="L42" s="14"/>
      <c r="M42" s="12"/>
      <c r="T42" s="15"/>
      <c r="V42" s="16"/>
      <c r="W42" s="16"/>
      <c r="X42" s="16"/>
      <c r="Y42" s="16"/>
      <c r="Z42" s="16"/>
      <c r="AA42" s="16"/>
      <c r="AB42" s="16"/>
      <c r="AC42" s="16"/>
      <c r="AD42" s="16"/>
      <c r="AE42" s="16"/>
      <c r="AF42" s="16"/>
    </row>
    <row r="43" spans="1:32" ht="16" x14ac:dyDescent="0.2">
      <c r="A43" s="6">
        <v>55</v>
      </c>
      <c r="B43" s="7" t="s">
        <v>229</v>
      </c>
      <c r="C43" s="7" t="s">
        <v>230</v>
      </c>
      <c r="D43" s="8">
        <v>2020</v>
      </c>
      <c r="E43" s="7" t="s">
        <v>231</v>
      </c>
      <c r="F43" s="7" t="s">
        <v>232</v>
      </c>
      <c r="G43" s="9"/>
      <c r="H43" s="11"/>
      <c r="I43" s="12"/>
      <c r="J43" s="12"/>
      <c r="K43" s="11" t="b">
        <v>0</v>
      </c>
      <c r="L43" s="14"/>
      <c r="M43" s="12"/>
      <c r="T43" s="17"/>
    </row>
    <row r="44" spans="1:32" ht="16" x14ac:dyDescent="0.2">
      <c r="A44" s="6">
        <v>3</v>
      </c>
      <c r="B44" s="7" t="s">
        <v>24</v>
      </c>
      <c r="C44" s="7" t="s">
        <v>25</v>
      </c>
      <c r="D44" s="8">
        <v>2012</v>
      </c>
      <c r="E44" s="7" t="s">
        <v>26</v>
      </c>
      <c r="F44" s="7" t="s">
        <v>27</v>
      </c>
      <c r="G44" s="10" t="s">
        <v>28</v>
      </c>
      <c r="H44" s="11"/>
      <c r="I44" s="11"/>
      <c r="J44" s="12"/>
      <c r="K44" s="11" t="b">
        <v>0</v>
      </c>
      <c r="L44" s="14"/>
      <c r="M44" s="12"/>
      <c r="T44" s="15"/>
      <c r="V44" s="16"/>
      <c r="W44" s="16"/>
      <c r="X44" s="16"/>
      <c r="Y44" s="16"/>
      <c r="Z44" s="16"/>
      <c r="AA44" s="16"/>
      <c r="AB44" s="16"/>
      <c r="AC44" s="16"/>
      <c r="AD44" s="16"/>
      <c r="AE44" s="16"/>
      <c r="AF44" s="16"/>
    </row>
    <row r="45" spans="1:32" ht="16" x14ac:dyDescent="0.2">
      <c r="A45" s="6">
        <v>83</v>
      </c>
      <c r="B45" s="7" t="s">
        <v>313</v>
      </c>
      <c r="C45" s="7" t="s">
        <v>314</v>
      </c>
      <c r="D45" s="8">
        <v>2020</v>
      </c>
      <c r="E45" s="7" t="s">
        <v>315</v>
      </c>
      <c r="F45" s="10" t="s">
        <v>86</v>
      </c>
      <c r="G45" s="10" t="s">
        <v>316</v>
      </c>
      <c r="H45" s="11"/>
      <c r="I45" s="11"/>
      <c r="J45" s="12"/>
      <c r="K45" s="11" t="b">
        <v>0</v>
      </c>
      <c r="L45" s="14"/>
      <c r="M45" s="11"/>
      <c r="T45" s="17"/>
    </row>
    <row r="46" spans="1:32" ht="16" x14ac:dyDescent="0.2">
      <c r="A46" s="6">
        <v>68</v>
      </c>
      <c r="B46" s="7" t="s">
        <v>275</v>
      </c>
      <c r="C46" s="7" t="s">
        <v>276</v>
      </c>
      <c r="D46" s="8">
        <v>2020</v>
      </c>
      <c r="E46" s="7" t="s">
        <v>277</v>
      </c>
      <c r="F46" s="10" t="s">
        <v>278</v>
      </c>
      <c r="G46" s="10" t="s">
        <v>279</v>
      </c>
      <c r="H46" s="11"/>
      <c r="I46" s="11"/>
      <c r="J46" s="12"/>
      <c r="K46" s="11" t="b">
        <v>0</v>
      </c>
      <c r="L46" s="14"/>
      <c r="M46" s="11"/>
      <c r="T46" s="17"/>
    </row>
    <row r="47" spans="1:32" ht="16" x14ac:dyDescent="0.2">
      <c r="A47" s="6">
        <v>16</v>
      </c>
      <c r="B47" s="7" t="s">
        <v>83</v>
      </c>
      <c r="C47" s="7" t="s">
        <v>84</v>
      </c>
      <c r="D47" s="8">
        <v>2014</v>
      </c>
      <c r="E47" s="7" t="s">
        <v>85</v>
      </c>
      <c r="F47" s="10" t="s">
        <v>86</v>
      </c>
      <c r="G47" s="10" t="s">
        <v>87</v>
      </c>
      <c r="H47" s="11"/>
      <c r="I47" s="11"/>
      <c r="J47" s="12"/>
      <c r="K47" s="11" t="b">
        <v>0</v>
      </c>
      <c r="L47" s="14"/>
      <c r="M47" s="12"/>
      <c r="T47" s="15"/>
      <c r="V47" s="16"/>
      <c r="W47" s="16"/>
      <c r="X47" s="16"/>
      <c r="Y47" s="16"/>
      <c r="Z47" s="16"/>
      <c r="AA47" s="16"/>
      <c r="AB47" s="16"/>
      <c r="AC47" s="16"/>
      <c r="AD47" s="16"/>
      <c r="AE47" s="16"/>
      <c r="AF47" s="16"/>
    </row>
    <row r="48" spans="1:32" ht="16" x14ac:dyDescent="0.2">
      <c r="A48" s="6">
        <v>51</v>
      </c>
      <c r="B48" s="7" t="s">
        <v>216</v>
      </c>
      <c r="C48" s="7" t="s">
        <v>217</v>
      </c>
      <c r="D48" s="8">
        <v>2008</v>
      </c>
      <c r="E48" s="9"/>
      <c r="F48" s="7" t="s">
        <v>218</v>
      </c>
      <c r="G48" s="9"/>
      <c r="H48" s="11"/>
      <c r="I48" s="12"/>
      <c r="J48" s="12"/>
      <c r="K48" s="11" t="b">
        <v>0</v>
      </c>
      <c r="L48" s="14"/>
      <c r="M48" s="12"/>
      <c r="T48" s="17"/>
    </row>
    <row r="49" spans="1:32" ht="16" x14ac:dyDescent="0.2">
      <c r="A49" s="6">
        <v>75</v>
      </c>
      <c r="B49" s="7" t="s">
        <v>293</v>
      </c>
      <c r="C49" s="7" t="s">
        <v>294</v>
      </c>
      <c r="D49" s="8">
        <v>1996</v>
      </c>
      <c r="E49" s="7" t="s">
        <v>295</v>
      </c>
      <c r="F49" s="10" t="s">
        <v>86</v>
      </c>
      <c r="G49" s="10" t="s">
        <v>296</v>
      </c>
      <c r="H49" s="11"/>
      <c r="I49" s="11"/>
      <c r="J49" s="12"/>
      <c r="K49" s="11" t="b">
        <v>0</v>
      </c>
      <c r="L49" s="14"/>
      <c r="M49" s="11"/>
      <c r="T49" s="17"/>
    </row>
    <row r="50" spans="1:32" ht="16" x14ac:dyDescent="0.2">
      <c r="A50" s="6">
        <v>13</v>
      </c>
      <c r="B50" s="7" t="s">
        <v>71</v>
      </c>
      <c r="C50" s="7" t="s">
        <v>72</v>
      </c>
      <c r="D50" s="8">
        <v>2010</v>
      </c>
      <c r="E50" s="7" t="s">
        <v>73</v>
      </c>
      <c r="F50" s="10" t="s">
        <v>74</v>
      </c>
      <c r="G50" s="10" t="s">
        <v>75</v>
      </c>
      <c r="H50" s="11"/>
      <c r="I50" s="12"/>
      <c r="J50" s="12"/>
      <c r="K50" s="11" t="b">
        <v>0</v>
      </c>
      <c r="L50" s="14"/>
      <c r="M50" s="12"/>
      <c r="T50" s="15"/>
      <c r="V50" s="16"/>
      <c r="W50" s="16"/>
      <c r="X50" s="16"/>
      <c r="Y50" s="16"/>
      <c r="Z50" s="16"/>
      <c r="AA50" s="16"/>
      <c r="AB50" s="16"/>
      <c r="AC50" s="16"/>
      <c r="AD50" s="16"/>
      <c r="AE50" s="16"/>
      <c r="AF50" s="16"/>
    </row>
    <row r="51" spans="1:32" ht="16" x14ac:dyDescent="0.2">
      <c r="A51" s="6">
        <v>110</v>
      </c>
      <c r="B51" s="7" t="s">
        <v>378</v>
      </c>
      <c r="C51" s="7" t="s">
        <v>379</v>
      </c>
      <c r="D51" s="8">
        <v>2016</v>
      </c>
      <c r="E51" s="7" t="s">
        <v>380</v>
      </c>
      <c r="F51" s="10" t="s">
        <v>381</v>
      </c>
      <c r="G51" s="10" t="s">
        <v>382</v>
      </c>
      <c r="H51" s="11"/>
      <c r="I51" s="12"/>
      <c r="J51" s="12"/>
      <c r="K51" s="11" t="b">
        <v>0</v>
      </c>
      <c r="L51" s="14"/>
      <c r="M51" s="12"/>
      <c r="T51" s="17"/>
    </row>
    <row r="52" spans="1:32" ht="16" x14ac:dyDescent="0.2">
      <c r="A52" s="6">
        <v>84</v>
      </c>
      <c r="B52" s="7" t="s">
        <v>317</v>
      </c>
      <c r="C52" s="7" t="s">
        <v>318</v>
      </c>
      <c r="D52" s="9"/>
      <c r="E52" s="10" t="s">
        <v>319</v>
      </c>
      <c r="F52" s="9"/>
      <c r="G52" s="10" t="s">
        <v>320</v>
      </c>
      <c r="H52" s="11"/>
      <c r="I52" s="11"/>
      <c r="J52" s="12"/>
      <c r="K52" s="11" t="b">
        <v>0</v>
      </c>
      <c r="L52" s="14"/>
      <c r="M52" s="12"/>
      <c r="T52" s="17"/>
    </row>
    <row r="53" spans="1:32" ht="16" x14ac:dyDescent="0.2">
      <c r="A53" s="6">
        <v>112</v>
      </c>
      <c r="B53" s="7" t="s">
        <v>383</v>
      </c>
      <c r="C53" s="7" t="s">
        <v>384</v>
      </c>
      <c r="D53" s="9"/>
      <c r="E53" s="10" t="s">
        <v>385</v>
      </c>
      <c r="F53" s="9"/>
      <c r="G53" s="10" t="s">
        <v>386</v>
      </c>
      <c r="H53" s="11"/>
      <c r="I53" s="12"/>
      <c r="J53" s="12"/>
      <c r="K53" s="11" t="b">
        <v>0</v>
      </c>
      <c r="L53" s="14"/>
      <c r="M53" s="12"/>
      <c r="T53" s="17"/>
    </row>
    <row r="54" spans="1:32" ht="16" x14ac:dyDescent="0.2">
      <c r="A54" s="6">
        <v>127</v>
      </c>
      <c r="B54" s="7" t="s">
        <v>387</v>
      </c>
      <c r="C54" s="7" t="s">
        <v>388</v>
      </c>
      <c r="D54" s="8">
        <v>2019</v>
      </c>
      <c r="E54" s="7" t="s">
        <v>389</v>
      </c>
      <c r="F54" s="10" t="s">
        <v>390</v>
      </c>
      <c r="G54" s="10" t="s">
        <v>391</v>
      </c>
      <c r="H54" s="11"/>
      <c r="I54" s="12"/>
      <c r="J54" s="12"/>
      <c r="K54" s="11" t="b">
        <v>0</v>
      </c>
      <c r="L54" s="14"/>
      <c r="M54" s="12"/>
      <c r="T54" s="17"/>
    </row>
    <row r="55" spans="1:32" ht="16" x14ac:dyDescent="0.2">
      <c r="A55" s="6">
        <v>80</v>
      </c>
      <c r="B55" s="7" t="s">
        <v>301</v>
      </c>
      <c r="C55" s="104" t="s">
        <v>302</v>
      </c>
      <c r="D55" s="105"/>
      <c r="E55" s="7" t="s">
        <v>303</v>
      </c>
      <c r="F55" s="10" t="s">
        <v>304</v>
      </c>
      <c r="G55" s="10" t="s">
        <v>305</v>
      </c>
      <c r="H55" s="11"/>
      <c r="I55" s="11"/>
      <c r="J55" s="12"/>
      <c r="K55" s="11" t="b">
        <v>0</v>
      </c>
      <c r="L55" s="14"/>
      <c r="M55" s="12"/>
      <c r="T55" s="17"/>
    </row>
    <row r="56" spans="1:32" ht="16" x14ac:dyDescent="0.2">
      <c r="A56" s="6">
        <v>27</v>
      </c>
      <c r="B56" s="7" t="s">
        <v>132</v>
      </c>
      <c r="C56" s="7" t="s">
        <v>133</v>
      </c>
      <c r="D56" s="8">
        <v>2020</v>
      </c>
      <c r="E56" s="7" t="s">
        <v>134</v>
      </c>
      <c r="F56" s="10" t="s">
        <v>135</v>
      </c>
      <c r="G56" s="10" t="s">
        <v>136</v>
      </c>
      <c r="H56" s="12"/>
      <c r="I56" s="12"/>
      <c r="J56" s="12"/>
      <c r="K56" s="11" t="b">
        <v>0</v>
      </c>
      <c r="L56" s="14"/>
      <c r="M56" s="12"/>
      <c r="T56" s="15"/>
      <c r="V56" s="16"/>
      <c r="W56" s="16"/>
      <c r="X56" s="16"/>
      <c r="Y56" s="16"/>
      <c r="Z56" s="16"/>
      <c r="AA56" s="16"/>
      <c r="AB56" s="16"/>
      <c r="AC56" s="16"/>
      <c r="AD56" s="16"/>
      <c r="AE56" s="16"/>
      <c r="AF56" s="16"/>
    </row>
    <row r="57" spans="1:32" ht="16" x14ac:dyDescent="0.2">
      <c r="A57" s="6">
        <v>32</v>
      </c>
      <c r="B57" s="7" t="s">
        <v>156</v>
      </c>
      <c r="C57" s="7" t="s">
        <v>157</v>
      </c>
      <c r="D57" s="9"/>
      <c r="E57" s="10" t="s">
        <v>113</v>
      </c>
      <c r="F57" s="9"/>
      <c r="G57" s="10" t="s">
        <v>158</v>
      </c>
      <c r="H57" s="12"/>
      <c r="I57" s="12"/>
      <c r="J57" s="12"/>
      <c r="K57" s="11" t="b">
        <v>0</v>
      </c>
      <c r="L57" s="14"/>
      <c r="M57" s="11"/>
      <c r="T57" s="15"/>
    </row>
    <row r="58" spans="1:32" ht="16" x14ac:dyDescent="0.2">
      <c r="A58" s="6">
        <v>78</v>
      </c>
      <c r="B58" s="7" t="s">
        <v>156</v>
      </c>
      <c r="C58" s="7" t="s">
        <v>157</v>
      </c>
      <c r="D58" s="9"/>
      <c r="E58" s="10" t="s">
        <v>113</v>
      </c>
      <c r="F58" s="9"/>
      <c r="G58" s="10" t="s">
        <v>158</v>
      </c>
      <c r="H58" s="11"/>
      <c r="I58" s="11"/>
      <c r="J58" s="12"/>
      <c r="K58" s="11" t="b">
        <v>0</v>
      </c>
      <c r="L58" s="14" t="s">
        <v>484</v>
      </c>
      <c r="M58" s="12"/>
      <c r="T58" s="17"/>
    </row>
    <row r="59" spans="1:32" ht="16" x14ac:dyDescent="0.2">
      <c r="A59" s="6">
        <v>86</v>
      </c>
      <c r="B59" s="7" t="s">
        <v>321</v>
      </c>
      <c r="C59" s="7" t="s">
        <v>322</v>
      </c>
      <c r="D59" s="8">
        <v>2013</v>
      </c>
      <c r="E59" s="7" t="s">
        <v>323</v>
      </c>
      <c r="F59" s="7" t="s">
        <v>324</v>
      </c>
      <c r="G59" s="10" t="s">
        <v>325</v>
      </c>
      <c r="H59" s="11"/>
      <c r="I59" s="11"/>
      <c r="J59" s="12"/>
      <c r="K59" s="11" t="b">
        <v>0</v>
      </c>
      <c r="L59" s="14"/>
      <c r="M59" s="11"/>
      <c r="T59" s="17"/>
    </row>
    <row r="60" spans="1:32" ht="16" x14ac:dyDescent="0.2">
      <c r="A60" s="6">
        <v>67</v>
      </c>
      <c r="B60" s="7" t="s">
        <v>270</v>
      </c>
      <c r="C60" s="7" t="s">
        <v>271</v>
      </c>
      <c r="D60" s="8">
        <v>2010</v>
      </c>
      <c r="E60" s="7" t="s">
        <v>272</v>
      </c>
      <c r="F60" s="10" t="s">
        <v>273</v>
      </c>
      <c r="G60" s="10" t="s">
        <v>274</v>
      </c>
      <c r="H60" s="11"/>
      <c r="I60" s="11"/>
      <c r="J60" s="12"/>
      <c r="K60" s="11" t="b">
        <v>0</v>
      </c>
      <c r="L60" s="14"/>
      <c r="M60" s="12"/>
      <c r="T60" s="17"/>
    </row>
    <row r="61" spans="1:32" ht="16" x14ac:dyDescent="0.2">
      <c r="A61" s="6">
        <v>99</v>
      </c>
      <c r="B61" s="7" t="s">
        <v>350</v>
      </c>
      <c r="C61" s="7" t="s">
        <v>351</v>
      </c>
      <c r="D61" s="9"/>
      <c r="E61" s="10" t="s">
        <v>352</v>
      </c>
      <c r="F61" s="9"/>
      <c r="G61" s="10" t="s">
        <v>353</v>
      </c>
      <c r="H61" s="11"/>
      <c r="I61" s="12"/>
      <c r="J61" s="12"/>
      <c r="K61" s="11" t="b">
        <v>0</v>
      </c>
      <c r="L61" s="14"/>
      <c r="M61" s="12"/>
      <c r="T61" s="17"/>
    </row>
    <row r="62" spans="1:32" ht="16" x14ac:dyDescent="0.2">
      <c r="A62" s="6">
        <v>25</v>
      </c>
      <c r="B62" s="7" t="s">
        <v>124</v>
      </c>
      <c r="C62" s="7" t="s">
        <v>125</v>
      </c>
      <c r="D62" s="8">
        <v>2010</v>
      </c>
      <c r="E62" s="7" t="s">
        <v>126</v>
      </c>
      <c r="F62" s="10" t="s">
        <v>127</v>
      </c>
      <c r="G62" s="10" t="s">
        <v>128</v>
      </c>
      <c r="H62" s="11"/>
      <c r="I62" s="11"/>
      <c r="J62" s="12"/>
      <c r="K62" s="11" t="b">
        <v>0</v>
      </c>
      <c r="L62" s="14"/>
      <c r="M62" s="12"/>
      <c r="T62" s="15"/>
      <c r="V62" s="16"/>
      <c r="W62" s="16"/>
      <c r="X62" s="16"/>
      <c r="Y62" s="16"/>
      <c r="Z62" s="16"/>
      <c r="AA62" s="16"/>
      <c r="AB62" s="16"/>
      <c r="AC62" s="16"/>
      <c r="AD62" s="16"/>
      <c r="AE62" s="16"/>
      <c r="AF62" s="16"/>
    </row>
    <row r="63" spans="1:32" ht="16" x14ac:dyDescent="0.2">
      <c r="A63" s="6">
        <v>33</v>
      </c>
      <c r="B63" s="7" t="s">
        <v>159</v>
      </c>
      <c r="C63" s="7" t="s">
        <v>107</v>
      </c>
      <c r="D63" s="8">
        <v>2016</v>
      </c>
      <c r="E63" s="9"/>
      <c r="F63" s="10" t="s">
        <v>160</v>
      </c>
      <c r="G63" s="10" t="s">
        <v>161</v>
      </c>
      <c r="H63" s="11"/>
      <c r="I63" s="12"/>
      <c r="J63" s="12"/>
      <c r="K63" s="11" t="b">
        <v>0</v>
      </c>
      <c r="L63" s="14" t="s">
        <v>485</v>
      </c>
      <c r="M63" s="12"/>
      <c r="T63" s="15"/>
    </row>
    <row r="64" spans="1:32" ht="16" x14ac:dyDescent="0.2">
      <c r="A64" s="6">
        <v>21</v>
      </c>
      <c r="B64" s="7" t="s">
        <v>106</v>
      </c>
      <c r="C64" s="7" t="s">
        <v>107</v>
      </c>
      <c r="D64" s="8">
        <v>2016</v>
      </c>
      <c r="E64" s="7" t="s">
        <v>108</v>
      </c>
      <c r="F64" s="7" t="s">
        <v>32</v>
      </c>
      <c r="G64" s="10" t="s">
        <v>109</v>
      </c>
      <c r="H64" s="11"/>
      <c r="I64" s="11"/>
      <c r="J64" s="12"/>
      <c r="K64" s="11" t="b">
        <v>0</v>
      </c>
      <c r="L64" s="14"/>
      <c r="M64" s="12"/>
      <c r="T64" s="15"/>
      <c r="V64" s="16"/>
      <c r="W64" s="16"/>
      <c r="X64" s="16"/>
      <c r="Y64" s="16"/>
      <c r="Z64" s="16"/>
      <c r="AA64" s="16"/>
      <c r="AB64" s="16"/>
      <c r="AC64" s="16"/>
      <c r="AD64" s="16"/>
      <c r="AE64" s="16"/>
      <c r="AF64" s="16"/>
    </row>
    <row r="65" spans="1:32" ht="16" x14ac:dyDescent="0.2">
      <c r="A65" s="6">
        <v>17</v>
      </c>
      <c r="B65" s="7" t="s">
        <v>88</v>
      </c>
      <c r="C65" s="7" t="s">
        <v>89</v>
      </c>
      <c r="D65" s="8">
        <v>2020</v>
      </c>
      <c r="E65" s="7" t="s">
        <v>90</v>
      </c>
      <c r="F65" s="10" t="s">
        <v>91</v>
      </c>
      <c r="G65" s="10" t="s">
        <v>92</v>
      </c>
      <c r="H65" s="11"/>
      <c r="I65" s="11"/>
      <c r="J65" s="12"/>
      <c r="K65" s="11" t="b">
        <v>0</v>
      </c>
      <c r="L65" s="14"/>
      <c r="M65" s="12"/>
      <c r="T65" s="15"/>
      <c r="V65" s="16"/>
      <c r="W65" s="16"/>
      <c r="X65" s="16"/>
      <c r="Y65" s="16"/>
      <c r="Z65" s="16"/>
      <c r="AA65" s="16"/>
      <c r="AB65" s="16"/>
      <c r="AC65" s="16"/>
      <c r="AD65" s="16"/>
      <c r="AE65" s="16"/>
      <c r="AF65" s="16"/>
    </row>
    <row r="66" spans="1:32" ht="16" x14ac:dyDescent="0.2">
      <c r="A66" s="6">
        <v>18</v>
      </c>
      <c r="B66" s="7" t="s">
        <v>29</v>
      </c>
      <c r="C66" s="7" t="s">
        <v>93</v>
      </c>
      <c r="D66" s="8">
        <v>2021</v>
      </c>
      <c r="E66" s="7" t="s">
        <v>94</v>
      </c>
      <c r="F66" s="10" t="s">
        <v>95</v>
      </c>
      <c r="G66" s="10" t="s">
        <v>96</v>
      </c>
      <c r="H66" s="11"/>
      <c r="I66" s="11"/>
      <c r="J66" s="12"/>
      <c r="K66" s="11" t="b">
        <v>0</v>
      </c>
      <c r="L66" s="14"/>
      <c r="M66" s="11"/>
      <c r="T66" s="15"/>
      <c r="V66" s="16"/>
      <c r="W66" s="16"/>
      <c r="X66" s="16"/>
      <c r="Y66" s="16"/>
      <c r="Z66" s="16"/>
      <c r="AA66" s="16"/>
      <c r="AB66" s="16"/>
      <c r="AC66" s="16"/>
      <c r="AD66" s="16"/>
      <c r="AE66" s="16"/>
      <c r="AF66" s="16"/>
    </row>
    <row r="67" spans="1:32" ht="16" x14ac:dyDescent="0.2">
      <c r="A67" s="6">
        <v>28</v>
      </c>
      <c r="B67" s="7" t="s">
        <v>137</v>
      </c>
      <c r="C67" s="7" t="s">
        <v>138</v>
      </c>
      <c r="D67" s="8">
        <v>2017</v>
      </c>
      <c r="E67" s="7" t="s">
        <v>139</v>
      </c>
      <c r="F67" s="7" t="s">
        <v>140</v>
      </c>
      <c r="G67" s="10" t="s">
        <v>141</v>
      </c>
      <c r="H67" s="11"/>
      <c r="I67" s="11"/>
      <c r="J67" s="12"/>
      <c r="K67" s="11" t="b">
        <v>0</v>
      </c>
      <c r="L67" s="14"/>
      <c r="M67" s="12"/>
      <c r="T67" s="15"/>
    </row>
    <row r="68" spans="1:32" ht="16" x14ac:dyDescent="0.2">
      <c r="A68" s="6">
        <v>125</v>
      </c>
      <c r="B68" s="7" t="s">
        <v>137</v>
      </c>
      <c r="C68" s="7" t="s">
        <v>138</v>
      </c>
      <c r="D68" s="8">
        <v>2017</v>
      </c>
      <c r="E68" s="7" t="s">
        <v>139</v>
      </c>
      <c r="F68" s="7" t="s">
        <v>140</v>
      </c>
      <c r="G68" s="10" t="s">
        <v>141</v>
      </c>
      <c r="H68" s="11"/>
      <c r="I68" s="12"/>
      <c r="J68" s="12"/>
      <c r="K68" s="11" t="b">
        <v>0</v>
      </c>
      <c r="L68" s="14" t="s">
        <v>486</v>
      </c>
      <c r="M68" s="12"/>
      <c r="T68" s="17"/>
    </row>
    <row r="69" spans="1:32" ht="16" x14ac:dyDescent="0.2">
      <c r="A69" s="6">
        <v>5</v>
      </c>
      <c r="B69" s="7" t="s">
        <v>34</v>
      </c>
      <c r="C69" s="7" t="s">
        <v>35</v>
      </c>
      <c r="D69" s="8">
        <v>2020</v>
      </c>
      <c r="E69" s="7" t="s">
        <v>36</v>
      </c>
      <c r="F69" s="7" t="s">
        <v>37</v>
      </c>
      <c r="G69" s="10" t="s">
        <v>38</v>
      </c>
      <c r="H69" s="11"/>
      <c r="I69" s="11"/>
      <c r="J69" s="12"/>
      <c r="K69" s="11" t="b">
        <v>0</v>
      </c>
      <c r="L69" s="14"/>
      <c r="M69" s="11"/>
      <c r="T69" s="15"/>
      <c r="V69" s="16"/>
      <c r="W69" s="16"/>
      <c r="X69" s="16"/>
      <c r="Y69" s="16"/>
      <c r="Z69" s="16"/>
      <c r="AA69" s="16"/>
      <c r="AB69" s="16"/>
      <c r="AC69" s="16"/>
      <c r="AD69" s="16"/>
      <c r="AE69" s="16"/>
      <c r="AF69" s="16"/>
    </row>
    <row r="70" spans="1:32" ht="16" x14ac:dyDescent="0.2">
      <c r="A70" s="6">
        <v>1</v>
      </c>
      <c r="B70" s="7" t="s">
        <v>15</v>
      </c>
      <c r="C70" s="7" t="s">
        <v>16</v>
      </c>
      <c r="D70" s="8">
        <v>2007</v>
      </c>
      <c r="E70" s="9"/>
      <c r="F70" s="10" t="s">
        <v>17</v>
      </c>
      <c r="G70" s="10" t="s">
        <v>18</v>
      </c>
      <c r="H70" s="11"/>
      <c r="I70" s="12"/>
      <c r="J70" s="12"/>
      <c r="K70" s="11" t="b">
        <v>0</v>
      </c>
      <c r="L70" s="14"/>
      <c r="M70" s="11"/>
      <c r="T70" s="15"/>
      <c r="V70" s="16"/>
      <c r="W70" s="16"/>
      <c r="X70" s="16"/>
      <c r="Y70" s="16"/>
      <c r="Z70" s="16"/>
      <c r="AA70" s="16"/>
      <c r="AB70" s="16"/>
      <c r="AC70" s="16"/>
      <c r="AD70" s="16"/>
      <c r="AE70" s="16"/>
      <c r="AF70" s="16"/>
    </row>
    <row r="71" spans="1:32" ht="16" x14ac:dyDescent="0.2">
      <c r="A71" s="6">
        <v>34</v>
      </c>
      <c r="B71" s="7" t="s">
        <v>162</v>
      </c>
      <c r="C71" s="7" t="s">
        <v>163</v>
      </c>
      <c r="D71" s="8">
        <v>1979</v>
      </c>
      <c r="E71" s="9"/>
      <c r="F71" s="9"/>
      <c r="G71" s="9"/>
      <c r="H71" s="11"/>
      <c r="I71" s="12"/>
      <c r="J71" s="12"/>
      <c r="K71" s="11" t="b">
        <v>0</v>
      </c>
      <c r="L71" s="14"/>
      <c r="M71" s="12"/>
      <c r="T71" s="15"/>
    </row>
    <row r="72" spans="1:32" ht="16" x14ac:dyDescent="0.2">
      <c r="A72" s="6">
        <v>52</v>
      </c>
      <c r="B72" s="7" t="s">
        <v>219</v>
      </c>
      <c r="C72" s="7" t="s">
        <v>220</v>
      </c>
      <c r="D72" s="8">
        <v>2008</v>
      </c>
      <c r="E72" s="7" t="s">
        <v>221</v>
      </c>
      <c r="F72" s="7" t="s">
        <v>222</v>
      </c>
      <c r="G72" s="9"/>
      <c r="H72" s="11"/>
      <c r="I72" s="12"/>
      <c r="J72" s="12"/>
      <c r="K72" s="11" t="b">
        <v>0</v>
      </c>
      <c r="L72" s="14"/>
      <c r="M72" s="12"/>
      <c r="T72" s="17"/>
    </row>
    <row r="73" spans="1:32" ht="16" x14ac:dyDescent="0.2">
      <c r="A73" s="6">
        <v>73</v>
      </c>
      <c r="B73" s="7" t="s">
        <v>288</v>
      </c>
      <c r="C73" s="7" t="s">
        <v>289</v>
      </c>
      <c r="D73" s="8">
        <v>2011</v>
      </c>
      <c r="E73" s="7" t="s">
        <v>290</v>
      </c>
      <c r="F73" s="10" t="s">
        <v>291</v>
      </c>
      <c r="G73" s="10" t="s">
        <v>292</v>
      </c>
      <c r="H73" s="12"/>
      <c r="I73" s="12"/>
      <c r="J73" s="12"/>
      <c r="K73" s="11" t="b">
        <v>0</v>
      </c>
      <c r="L73" s="14"/>
      <c r="M73" s="11"/>
      <c r="T73" s="17"/>
    </row>
    <row r="74" spans="1:32" ht="16" x14ac:dyDescent="0.2">
      <c r="A74" s="6">
        <v>103</v>
      </c>
      <c r="B74" s="7" t="s">
        <v>356</v>
      </c>
      <c r="C74" s="7" t="s">
        <v>357</v>
      </c>
      <c r="D74" s="8">
        <v>2018</v>
      </c>
      <c r="E74" s="7" t="s">
        <v>358</v>
      </c>
      <c r="F74" s="10" t="s">
        <v>359</v>
      </c>
      <c r="G74" s="10" t="s">
        <v>360</v>
      </c>
      <c r="H74" s="11"/>
      <c r="I74" s="12"/>
      <c r="J74" s="12"/>
      <c r="K74" s="11" t="b">
        <v>0</v>
      </c>
      <c r="L74" s="14"/>
      <c r="M74" s="12"/>
      <c r="T74" s="17"/>
    </row>
    <row r="75" spans="1:32" ht="16" x14ac:dyDescent="0.2">
      <c r="A75" s="6">
        <v>2</v>
      </c>
      <c r="B75" s="7" t="s">
        <v>19</v>
      </c>
      <c r="C75" s="7" t="s">
        <v>20</v>
      </c>
      <c r="D75" s="8">
        <v>2016</v>
      </c>
      <c r="E75" s="7" t="s">
        <v>21</v>
      </c>
      <c r="F75" s="7" t="s">
        <v>22</v>
      </c>
      <c r="G75" s="10" t="s">
        <v>23</v>
      </c>
      <c r="H75" s="12"/>
      <c r="I75" s="12"/>
      <c r="J75" s="12"/>
      <c r="K75" s="11" t="b">
        <v>0</v>
      </c>
      <c r="L75" s="14"/>
      <c r="M75" s="11"/>
      <c r="T75" s="15"/>
      <c r="V75" s="16"/>
      <c r="W75" s="16"/>
      <c r="X75" s="16"/>
      <c r="Y75" s="16"/>
      <c r="Z75" s="16"/>
      <c r="AA75" s="16"/>
      <c r="AB75" s="16"/>
      <c r="AC75" s="16"/>
      <c r="AD75" s="16"/>
      <c r="AE75" s="16"/>
      <c r="AF75" s="16"/>
    </row>
    <row r="76" spans="1:32" ht="16" x14ac:dyDescent="0.2">
      <c r="A76" s="6">
        <v>10</v>
      </c>
      <c r="B76" s="7" t="s">
        <v>58</v>
      </c>
      <c r="C76" s="7" t="s">
        <v>59</v>
      </c>
      <c r="D76" s="8">
        <v>2020</v>
      </c>
      <c r="E76" s="7" t="s">
        <v>60</v>
      </c>
      <c r="F76" s="7" t="s">
        <v>61</v>
      </c>
      <c r="G76" s="10" t="s">
        <v>62</v>
      </c>
      <c r="H76" s="11"/>
      <c r="I76" s="12"/>
      <c r="J76" s="12"/>
      <c r="K76" s="11" t="b">
        <v>0</v>
      </c>
      <c r="L76" s="14"/>
      <c r="M76" s="12"/>
      <c r="T76" s="15"/>
      <c r="V76" s="16"/>
      <c r="W76" s="16"/>
      <c r="X76" s="16"/>
      <c r="Y76" s="16"/>
      <c r="Z76" s="16"/>
      <c r="AA76" s="16"/>
      <c r="AB76" s="16"/>
      <c r="AC76" s="16"/>
      <c r="AD76" s="16"/>
      <c r="AE76" s="16"/>
      <c r="AF76" s="16"/>
    </row>
    <row r="77" spans="1:32" ht="16" x14ac:dyDescent="0.2">
      <c r="A77" s="6">
        <v>104</v>
      </c>
      <c r="B77" s="7" t="s">
        <v>361</v>
      </c>
      <c r="C77" s="7" t="s">
        <v>362</v>
      </c>
      <c r="D77" s="8">
        <v>2014</v>
      </c>
      <c r="E77" s="9"/>
      <c r="F77" s="7" t="s">
        <v>363</v>
      </c>
      <c r="G77" s="10" t="s">
        <v>364</v>
      </c>
      <c r="H77" s="11"/>
      <c r="I77" s="12"/>
      <c r="J77" s="12"/>
      <c r="K77" s="11" t="b">
        <v>0</v>
      </c>
      <c r="L77" s="14"/>
      <c r="M77" s="12"/>
      <c r="T77" s="17"/>
    </row>
    <row r="78" spans="1:32" ht="16" x14ac:dyDescent="0.2">
      <c r="A78" s="6">
        <v>35</v>
      </c>
      <c r="B78" s="7" t="s">
        <v>164</v>
      </c>
      <c r="C78" s="7" t="s">
        <v>165</v>
      </c>
      <c r="D78" s="8">
        <v>2007</v>
      </c>
      <c r="E78" s="7" t="s">
        <v>166</v>
      </c>
      <c r="F78" s="7" t="s">
        <v>167</v>
      </c>
      <c r="G78" s="10" t="s">
        <v>168</v>
      </c>
      <c r="H78" s="11"/>
      <c r="I78" s="12"/>
      <c r="J78" s="12"/>
      <c r="K78" s="11" t="b">
        <v>0</v>
      </c>
      <c r="L78" s="14"/>
      <c r="M78" s="12"/>
      <c r="T78" s="17"/>
    </row>
    <row r="79" spans="1:32" ht="16" x14ac:dyDescent="0.2">
      <c r="A79" s="6">
        <v>74</v>
      </c>
      <c r="B79" s="7" t="s">
        <v>164</v>
      </c>
      <c r="C79" s="7" t="s">
        <v>165</v>
      </c>
      <c r="D79" s="8">
        <v>2007</v>
      </c>
      <c r="E79" s="7" t="s">
        <v>166</v>
      </c>
      <c r="F79" s="7" t="s">
        <v>167</v>
      </c>
      <c r="G79" s="10" t="s">
        <v>168</v>
      </c>
      <c r="H79" s="11"/>
      <c r="I79" s="12"/>
      <c r="J79" s="12"/>
      <c r="K79" s="11" t="b">
        <v>0</v>
      </c>
      <c r="L79" s="14" t="s">
        <v>487</v>
      </c>
      <c r="M79" s="12"/>
      <c r="T79" s="17"/>
    </row>
    <row r="80" spans="1:32" ht="16" x14ac:dyDescent="0.2">
      <c r="A80" s="6">
        <v>7</v>
      </c>
      <c r="B80" s="7" t="s">
        <v>44</v>
      </c>
      <c r="C80" s="7" t="s">
        <v>45</v>
      </c>
      <c r="D80" s="8">
        <v>2003</v>
      </c>
      <c r="E80" s="7" t="s">
        <v>46</v>
      </c>
      <c r="F80" s="10" t="s">
        <v>47</v>
      </c>
      <c r="G80" s="10" t="s">
        <v>48</v>
      </c>
      <c r="H80" s="11"/>
      <c r="I80" s="12"/>
      <c r="J80" s="12"/>
      <c r="K80" s="11" t="b">
        <v>0</v>
      </c>
      <c r="L80" s="14"/>
      <c r="M80" s="12"/>
      <c r="T80" s="15"/>
      <c r="V80" s="16"/>
      <c r="W80" s="16"/>
      <c r="X80" s="16"/>
      <c r="Y80" s="16"/>
      <c r="Z80" s="16"/>
      <c r="AA80" s="16"/>
      <c r="AB80" s="16"/>
      <c r="AC80" s="16"/>
      <c r="AD80" s="16"/>
      <c r="AE80" s="16"/>
      <c r="AF80" s="16"/>
    </row>
    <row r="81" spans="1:32" ht="16" x14ac:dyDescent="0.2">
      <c r="A81" s="6">
        <v>93</v>
      </c>
      <c r="B81" s="7" t="s">
        <v>337</v>
      </c>
      <c r="C81" s="7" t="s">
        <v>338</v>
      </c>
      <c r="D81" s="8">
        <v>2018</v>
      </c>
      <c r="E81" s="7" t="s">
        <v>339</v>
      </c>
      <c r="F81" s="10" t="s">
        <v>299</v>
      </c>
      <c r="G81" s="10" t="s">
        <v>340</v>
      </c>
      <c r="H81" s="11"/>
      <c r="I81" s="12"/>
      <c r="J81" s="12"/>
      <c r="K81" s="11" t="b">
        <v>0</v>
      </c>
      <c r="L81" s="14"/>
      <c r="M81" s="12"/>
      <c r="T81" s="17"/>
    </row>
    <row r="82" spans="1:32" ht="16" x14ac:dyDescent="0.2">
      <c r="A82" s="6">
        <v>4</v>
      </c>
      <c r="B82" s="7" t="s">
        <v>29</v>
      </c>
      <c r="C82" s="7" t="s">
        <v>30</v>
      </c>
      <c r="D82" s="8">
        <v>2019</v>
      </c>
      <c r="E82" s="7" t="s">
        <v>31</v>
      </c>
      <c r="F82" s="7" t="s">
        <v>32</v>
      </c>
      <c r="G82" s="10" t="s">
        <v>33</v>
      </c>
      <c r="H82" s="11"/>
      <c r="I82" s="11"/>
      <c r="J82" s="12"/>
      <c r="K82" s="11" t="b">
        <v>0</v>
      </c>
      <c r="L82" s="14"/>
      <c r="M82" s="11"/>
      <c r="T82" s="15"/>
      <c r="V82" s="16"/>
      <c r="W82" s="16"/>
      <c r="X82" s="16"/>
      <c r="Y82" s="16"/>
      <c r="Z82" s="16"/>
      <c r="AA82" s="16"/>
      <c r="AB82" s="16"/>
      <c r="AC82" s="16"/>
      <c r="AD82" s="16"/>
      <c r="AE82" s="16"/>
      <c r="AF82" s="16"/>
    </row>
    <row r="83" spans="1:32" ht="16" x14ac:dyDescent="0.2">
      <c r="A83" s="6">
        <v>19</v>
      </c>
      <c r="B83" s="7" t="s">
        <v>97</v>
      </c>
      <c r="C83" s="7" t="s">
        <v>98</v>
      </c>
      <c r="D83" s="8">
        <v>2021</v>
      </c>
      <c r="E83" s="7" t="s">
        <v>99</v>
      </c>
      <c r="F83" s="10" t="s">
        <v>95</v>
      </c>
      <c r="G83" s="10" t="s">
        <v>100</v>
      </c>
      <c r="H83" s="11"/>
      <c r="I83" s="11"/>
      <c r="J83" s="12"/>
      <c r="K83" s="11" t="b">
        <v>0</v>
      </c>
      <c r="L83" s="14"/>
      <c r="M83" s="11"/>
      <c r="T83" s="15"/>
      <c r="V83" s="16"/>
      <c r="W83" s="16"/>
      <c r="X83" s="16"/>
      <c r="Y83" s="16"/>
      <c r="Z83" s="16"/>
      <c r="AA83" s="16"/>
      <c r="AB83" s="16"/>
      <c r="AC83" s="16"/>
      <c r="AD83" s="16"/>
      <c r="AE83" s="16"/>
      <c r="AF83" s="16"/>
    </row>
    <row r="84" spans="1:32" ht="16" x14ac:dyDescent="0.2">
      <c r="A84" s="6">
        <v>39</v>
      </c>
      <c r="B84" s="7" t="s">
        <v>181</v>
      </c>
      <c r="C84" s="7" t="s">
        <v>182</v>
      </c>
      <c r="D84" s="8">
        <v>2002</v>
      </c>
      <c r="E84" s="7" t="s">
        <v>183</v>
      </c>
      <c r="F84" s="9"/>
      <c r="G84" s="9"/>
      <c r="H84" s="11"/>
      <c r="I84" s="12"/>
      <c r="J84" s="12"/>
      <c r="K84" s="11" t="b">
        <v>0</v>
      </c>
      <c r="L84" s="14" t="s">
        <v>184</v>
      </c>
      <c r="M84" s="12"/>
      <c r="T84" s="17"/>
    </row>
    <row r="85" spans="1:32" ht="16" x14ac:dyDescent="0.2">
      <c r="A85" s="6">
        <v>30</v>
      </c>
      <c r="B85" s="7" t="s">
        <v>146</v>
      </c>
      <c r="C85" s="7" t="s">
        <v>147</v>
      </c>
      <c r="D85" s="8">
        <v>2002</v>
      </c>
      <c r="E85" s="7" t="s">
        <v>148</v>
      </c>
      <c r="F85" s="10" t="s">
        <v>149</v>
      </c>
      <c r="G85" s="10" t="s">
        <v>150</v>
      </c>
      <c r="H85" s="11"/>
      <c r="I85" s="12"/>
      <c r="J85" s="12"/>
      <c r="K85" s="11" t="b">
        <v>0</v>
      </c>
      <c r="L85" s="14"/>
      <c r="M85" s="11"/>
      <c r="T85" s="15"/>
    </row>
    <row r="86" spans="1:32" ht="16" x14ac:dyDescent="0.2">
      <c r="A86" s="6">
        <v>95</v>
      </c>
      <c r="B86" s="7" t="s">
        <v>344</v>
      </c>
      <c r="C86" s="7" t="s">
        <v>345</v>
      </c>
      <c r="D86" s="8">
        <v>2016</v>
      </c>
      <c r="E86" s="7" t="s">
        <v>346</v>
      </c>
      <c r="F86" s="10" t="s">
        <v>347</v>
      </c>
      <c r="G86" s="10" t="s">
        <v>348</v>
      </c>
      <c r="H86" s="11"/>
      <c r="I86" s="12"/>
      <c r="J86" s="12"/>
      <c r="K86" s="11" t="b">
        <v>0</v>
      </c>
      <c r="L86" s="14"/>
      <c r="M86" s="11"/>
      <c r="T86" s="17"/>
    </row>
    <row r="87" spans="1:32" ht="16" x14ac:dyDescent="0.2">
      <c r="A87" s="1"/>
      <c r="B87" s="7"/>
      <c r="C87" s="7"/>
      <c r="D87" s="8"/>
      <c r="E87" s="9"/>
      <c r="F87" s="7"/>
      <c r="G87" s="7"/>
      <c r="H87" s="11"/>
      <c r="I87" s="12"/>
      <c r="J87" s="12"/>
      <c r="L87" s="14"/>
      <c r="M87" s="12"/>
      <c r="T87" s="17"/>
    </row>
    <row r="88" spans="1:32" ht="16" x14ac:dyDescent="0.2">
      <c r="A88" s="1"/>
      <c r="B88" s="7"/>
      <c r="C88" s="7"/>
      <c r="D88" s="8"/>
      <c r="E88" s="9"/>
      <c r="F88" s="7"/>
      <c r="G88" s="7"/>
      <c r="H88" s="11"/>
      <c r="I88" s="12"/>
      <c r="J88" s="12"/>
      <c r="L88" s="14"/>
      <c r="M88" s="12"/>
      <c r="T88" s="17"/>
    </row>
    <row r="89" spans="1:32" ht="16" x14ac:dyDescent="0.2">
      <c r="A89" s="1"/>
      <c r="B89" s="7"/>
      <c r="C89" s="7"/>
      <c r="D89" s="8"/>
      <c r="E89" s="9"/>
      <c r="F89" s="7"/>
      <c r="G89" s="7"/>
      <c r="H89" s="11"/>
      <c r="I89" s="12"/>
      <c r="J89" s="12"/>
      <c r="L89" s="14"/>
      <c r="M89" s="12"/>
      <c r="T89" s="17"/>
    </row>
    <row r="90" spans="1:32" ht="16" x14ac:dyDescent="0.2">
      <c r="A90" s="1"/>
      <c r="B90" s="7"/>
      <c r="C90" s="7"/>
      <c r="D90" s="8"/>
      <c r="E90" s="9"/>
      <c r="F90" s="7"/>
      <c r="G90" s="7"/>
      <c r="H90" s="11"/>
      <c r="I90" s="12"/>
      <c r="J90" s="12"/>
      <c r="L90" s="14"/>
      <c r="M90" s="12"/>
      <c r="T90" s="17"/>
    </row>
    <row r="91" spans="1:32" ht="32" x14ac:dyDescent="0.4">
      <c r="A91" s="18"/>
      <c r="D91" s="12"/>
      <c r="E91" s="12"/>
      <c r="F91" s="12"/>
      <c r="G91" s="12"/>
      <c r="H91" s="12"/>
      <c r="I91" s="11" t="b">
        <v>1</v>
      </c>
      <c r="K91" s="19">
        <f>COUNTIF(K3:K90, "=TRUE")</f>
        <v>0</v>
      </c>
      <c r="L91" s="20"/>
      <c r="M91" s="12"/>
      <c r="T91" s="17"/>
    </row>
    <row r="92" spans="1:32" ht="32" x14ac:dyDescent="0.4">
      <c r="A92" s="18"/>
      <c r="D92" s="12"/>
      <c r="E92" s="12"/>
      <c r="F92" s="12"/>
      <c r="G92" s="12"/>
      <c r="H92" s="12"/>
      <c r="I92" s="11" t="b">
        <v>0</v>
      </c>
      <c r="K92" s="19">
        <f>COUNTIF(K4:K91, "=FALSE")</f>
        <v>83</v>
      </c>
      <c r="L92" s="20"/>
      <c r="M92" s="12"/>
      <c r="T92" s="17"/>
    </row>
    <row r="93" spans="1:32" ht="13" x14ac:dyDescent="0.15">
      <c r="A93" s="18"/>
      <c r="D93" s="12"/>
      <c r="E93" s="12"/>
      <c r="F93" s="12"/>
      <c r="G93" s="12"/>
      <c r="H93" s="12"/>
      <c r="I93" s="12"/>
      <c r="L93" s="20"/>
      <c r="M93" s="12"/>
      <c r="T93" s="17"/>
    </row>
    <row r="94" spans="1:32" ht="13" x14ac:dyDescent="0.15">
      <c r="A94" s="18"/>
      <c r="D94" s="12"/>
      <c r="E94" s="12"/>
      <c r="F94" s="12"/>
      <c r="G94" s="12"/>
      <c r="H94" s="12"/>
      <c r="I94" s="12"/>
      <c r="L94" s="20"/>
      <c r="M94" s="12"/>
      <c r="T94" s="17"/>
    </row>
    <row r="95" spans="1:32" ht="13" x14ac:dyDescent="0.15">
      <c r="A95" s="18"/>
      <c r="D95" s="12"/>
      <c r="E95" s="12"/>
      <c r="F95" s="12"/>
      <c r="G95" s="12"/>
      <c r="H95" s="12"/>
      <c r="I95" s="12"/>
      <c r="L95" s="20"/>
      <c r="M95" s="12"/>
      <c r="T95" s="17"/>
    </row>
    <row r="96" spans="1:32" ht="13" x14ac:dyDescent="0.15">
      <c r="A96" s="18"/>
      <c r="D96" s="12"/>
      <c r="E96" s="12"/>
      <c r="F96" s="12"/>
      <c r="G96" s="12"/>
      <c r="H96" s="12"/>
      <c r="I96" s="12"/>
      <c r="L96" s="20"/>
      <c r="M96" s="12"/>
      <c r="T96" s="17"/>
    </row>
    <row r="97" spans="1:20" ht="13" x14ac:dyDescent="0.15">
      <c r="A97" s="18"/>
      <c r="D97" s="12"/>
      <c r="E97" s="12"/>
      <c r="F97" s="12"/>
      <c r="G97" s="12"/>
      <c r="H97" s="12"/>
      <c r="I97" s="12"/>
      <c r="L97" s="20"/>
      <c r="M97" s="12"/>
      <c r="T97" s="17"/>
    </row>
    <row r="98" spans="1:20" ht="13" x14ac:dyDescent="0.15">
      <c r="A98" s="18"/>
      <c r="D98" s="12"/>
      <c r="E98" s="12"/>
      <c r="F98" s="12"/>
      <c r="G98" s="12"/>
      <c r="H98" s="12"/>
      <c r="I98" s="12"/>
      <c r="L98" s="20"/>
      <c r="M98" s="12"/>
      <c r="T98" s="17"/>
    </row>
    <row r="99" spans="1:20" ht="13" x14ac:dyDescent="0.15">
      <c r="A99" s="18"/>
      <c r="D99" s="12"/>
      <c r="E99" s="12"/>
      <c r="F99" s="12"/>
      <c r="G99" s="12"/>
      <c r="H99" s="12"/>
      <c r="I99" s="12"/>
      <c r="L99" s="20"/>
      <c r="M99" s="12"/>
      <c r="T99" s="17"/>
    </row>
    <row r="100" spans="1:20" ht="13" x14ac:dyDescent="0.15">
      <c r="A100" s="18"/>
      <c r="D100" s="12"/>
      <c r="E100" s="12"/>
      <c r="F100" s="12"/>
      <c r="G100" s="12"/>
      <c r="H100" s="12"/>
      <c r="I100" s="12"/>
      <c r="L100" s="20"/>
      <c r="M100" s="12"/>
      <c r="T100" s="17"/>
    </row>
    <row r="101" spans="1:20" ht="13" x14ac:dyDescent="0.15">
      <c r="A101" s="18"/>
      <c r="D101" s="12"/>
      <c r="E101" s="12"/>
      <c r="F101" s="12"/>
      <c r="G101" s="12"/>
      <c r="H101" s="12"/>
      <c r="I101" s="12"/>
      <c r="L101" s="20"/>
      <c r="M101" s="12"/>
      <c r="T101" s="17"/>
    </row>
    <row r="102" spans="1:20" ht="13" x14ac:dyDescent="0.15">
      <c r="A102" s="18"/>
      <c r="D102" s="12"/>
      <c r="E102" s="12"/>
      <c r="F102" s="12"/>
      <c r="G102" s="12"/>
      <c r="H102" s="12"/>
      <c r="I102" s="12"/>
      <c r="L102" s="20"/>
      <c r="M102" s="12"/>
      <c r="T102" s="17"/>
    </row>
    <row r="103" spans="1:20" ht="13" x14ac:dyDescent="0.15">
      <c r="A103" s="18"/>
      <c r="D103" s="12"/>
      <c r="E103" s="12"/>
      <c r="F103" s="12"/>
      <c r="G103" s="12"/>
      <c r="H103" s="12"/>
      <c r="I103" s="12"/>
      <c r="L103" s="20"/>
      <c r="M103" s="12"/>
      <c r="T103" s="17"/>
    </row>
    <row r="104" spans="1:20" ht="13" x14ac:dyDescent="0.15">
      <c r="A104" s="18"/>
      <c r="D104" s="12"/>
      <c r="E104" s="12"/>
      <c r="F104" s="12"/>
      <c r="G104" s="12"/>
      <c r="H104" s="12"/>
      <c r="I104" s="12"/>
      <c r="L104" s="20"/>
      <c r="M104" s="12"/>
      <c r="T104" s="17"/>
    </row>
    <row r="105" spans="1:20" ht="13" x14ac:dyDescent="0.15">
      <c r="A105" s="18"/>
      <c r="D105" s="12"/>
      <c r="E105" s="12"/>
      <c r="F105" s="12"/>
      <c r="G105" s="12"/>
      <c r="H105" s="12"/>
      <c r="I105" s="12"/>
      <c r="L105" s="20"/>
      <c r="M105" s="12"/>
      <c r="T105" s="17"/>
    </row>
    <row r="106" spans="1:20" ht="13" x14ac:dyDescent="0.15">
      <c r="A106" s="18"/>
      <c r="D106" s="12"/>
      <c r="E106" s="12"/>
      <c r="F106" s="12"/>
      <c r="G106" s="12"/>
      <c r="H106" s="12"/>
      <c r="I106" s="12"/>
      <c r="L106" s="20"/>
      <c r="M106" s="12"/>
      <c r="T106" s="17"/>
    </row>
    <row r="107" spans="1:20" ht="13" x14ac:dyDescent="0.15">
      <c r="A107" s="18"/>
      <c r="D107" s="12"/>
      <c r="E107" s="12"/>
      <c r="F107" s="12"/>
      <c r="G107" s="12"/>
      <c r="H107" s="12"/>
      <c r="I107" s="12"/>
      <c r="L107" s="20"/>
      <c r="M107" s="12"/>
      <c r="T107" s="17"/>
    </row>
    <row r="108" spans="1:20" ht="13" x14ac:dyDescent="0.15">
      <c r="A108" s="18"/>
      <c r="D108" s="12"/>
      <c r="E108" s="12"/>
      <c r="F108" s="12"/>
      <c r="G108" s="12"/>
      <c r="H108" s="12"/>
      <c r="I108" s="12"/>
      <c r="L108" s="20"/>
      <c r="M108" s="12"/>
      <c r="T108" s="17"/>
    </row>
    <row r="109" spans="1:20" ht="13" x14ac:dyDescent="0.15">
      <c r="A109" s="18"/>
      <c r="D109" s="12"/>
      <c r="E109" s="12"/>
      <c r="F109" s="12"/>
      <c r="G109" s="12"/>
      <c r="H109" s="12"/>
      <c r="I109" s="12"/>
      <c r="L109" s="20"/>
      <c r="M109" s="12"/>
      <c r="T109" s="17"/>
    </row>
    <row r="110" spans="1:20" ht="13" x14ac:dyDescent="0.15">
      <c r="A110" s="18"/>
      <c r="D110" s="12"/>
      <c r="E110" s="12"/>
      <c r="F110" s="12"/>
      <c r="G110" s="12"/>
      <c r="H110" s="12"/>
      <c r="I110" s="12"/>
      <c r="L110" s="20"/>
      <c r="M110" s="12"/>
      <c r="T110" s="17"/>
    </row>
    <row r="111" spans="1:20" ht="13" x14ac:dyDescent="0.15">
      <c r="A111" s="18"/>
      <c r="D111" s="12"/>
      <c r="E111" s="12"/>
      <c r="F111" s="12"/>
      <c r="G111" s="12"/>
      <c r="H111" s="12"/>
      <c r="I111" s="12"/>
      <c r="L111" s="20"/>
      <c r="M111" s="12"/>
      <c r="T111" s="17"/>
    </row>
    <row r="112" spans="1:20" ht="13" x14ac:dyDescent="0.15">
      <c r="A112" s="18"/>
      <c r="D112" s="12"/>
      <c r="E112" s="12"/>
      <c r="F112" s="12"/>
      <c r="G112" s="12"/>
      <c r="H112" s="12"/>
      <c r="I112" s="12"/>
      <c r="L112" s="20"/>
      <c r="M112" s="12"/>
      <c r="T112" s="17"/>
    </row>
    <row r="113" spans="1:20" ht="13" x14ac:dyDescent="0.15">
      <c r="A113" s="18"/>
      <c r="D113" s="12"/>
      <c r="E113" s="12"/>
      <c r="F113" s="12"/>
      <c r="G113" s="12"/>
      <c r="H113" s="12"/>
      <c r="I113" s="12"/>
      <c r="L113" s="20"/>
      <c r="M113" s="12"/>
      <c r="T113" s="17"/>
    </row>
    <row r="114" spans="1:20" ht="13" x14ac:dyDescent="0.15">
      <c r="A114" s="18"/>
      <c r="D114" s="12"/>
      <c r="E114" s="12"/>
      <c r="F114" s="12"/>
      <c r="G114" s="12"/>
      <c r="H114" s="12"/>
      <c r="I114" s="12"/>
      <c r="L114" s="20"/>
      <c r="M114" s="12"/>
      <c r="T114" s="17"/>
    </row>
    <row r="115" spans="1:20" ht="13" x14ac:dyDescent="0.15">
      <c r="A115" s="18"/>
      <c r="D115" s="12"/>
      <c r="E115" s="12"/>
      <c r="F115" s="12"/>
      <c r="G115" s="12"/>
      <c r="H115" s="12"/>
      <c r="I115" s="12"/>
      <c r="L115" s="20"/>
      <c r="M115" s="12"/>
      <c r="T115" s="17"/>
    </row>
    <row r="116" spans="1:20" ht="13" x14ac:dyDescent="0.15">
      <c r="A116" s="18"/>
      <c r="D116" s="12"/>
      <c r="E116" s="12"/>
      <c r="F116" s="12"/>
      <c r="G116" s="12"/>
      <c r="H116" s="12"/>
      <c r="I116" s="12"/>
      <c r="L116" s="20"/>
      <c r="M116" s="12"/>
      <c r="T116" s="17"/>
    </row>
    <row r="117" spans="1:20" ht="13" x14ac:dyDescent="0.15">
      <c r="A117" s="18"/>
      <c r="D117" s="12"/>
      <c r="E117" s="12"/>
      <c r="F117" s="12"/>
      <c r="G117" s="12"/>
      <c r="H117" s="12"/>
      <c r="I117" s="12"/>
      <c r="L117" s="20"/>
      <c r="M117" s="12"/>
      <c r="T117" s="17"/>
    </row>
    <row r="118" spans="1:20" ht="13" x14ac:dyDescent="0.15">
      <c r="A118" s="18"/>
      <c r="D118" s="12"/>
      <c r="E118" s="12"/>
      <c r="F118" s="12"/>
      <c r="G118" s="12"/>
      <c r="H118" s="12"/>
      <c r="I118" s="12"/>
      <c r="L118" s="20"/>
      <c r="M118" s="12"/>
      <c r="T118" s="17"/>
    </row>
    <row r="119" spans="1:20" ht="13" x14ac:dyDescent="0.15">
      <c r="A119" s="18"/>
      <c r="D119" s="12"/>
      <c r="E119" s="12"/>
      <c r="F119" s="12"/>
      <c r="G119" s="12"/>
      <c r="H119" s="12"/>
      <c r="I119" s="12"/>
      <c r="L119" s="20"/>
      <c r="M119" s="12"/>
      <c r="T119" s="17"/>
    </row>
    <row r="120" spans="1:20" ht="13" x14ac:dyDescent="0.15">
      <c r="A120" s="18"/>
      <c r="D120" s="12"/>
      <c r="E120" s="12"/>
      <c r="F120" s="12"/>
      <c r="G120" s="12"/>
      <c r="H120" s="12"/>
      <c r="I120" s="12"/>
      <c r="L120" s="20"/>
      <c r="M120" s="12"/>
      <c r="T120" s="17"/>
    </row>
    <row r="121" spans="1:20" ht="13" x14ac:dyDescent="0.15">
      <c r="A121" s="18"/>
      <c r="D121" s="12"/>
      <c r="E121" s="12"/>
      <c r="F121" s="12"/>
      <c r="G121" s="12"/>
      <c r="H121" s="12"/>
      <c r="I121" s="12"/>
      <c r="L121" s="20"/>
      <c r="M121" s="12"/>
      <c r="T121" s="17"/>
    </row>
    <row r="122" spans="1:20" ht="13" x14ac:dyDescent="0.15">
      <c r="A122" s="18"/>
      <c r="D122" s="12"/>
      <c r="E122" s="12"/>
      <c r="F122" s="12"/>
      <c r="G122" s="12"/>
      <c r="H122" s="12"/>
      <c r="I122" s="12"/>
      <c r="L122" s="20"/>
      <c r="M122" s="12"/>
      <c r="T122" s="17"/>
    </row>
    <row r="123" spans="1:20" ht="13" x14ac:dyDescent="0.15">
      <c r="A123" s="18"/>
      <c r="D123" s="12"/>
      <c r="E123" s="12"/>
      <c r="F123" s="12"/>
      <c r="G123" s="12"/>
      <c r="H123" s="12"/>
      <c r="I123" s="12"/>
      <c r="L123" s="20"/>
      <c r="M123" s="12"/>
      <c r="T123" s="17"/>
    </row>
    <row r="124" spans="1:20" ht="13" x14ac:dyDescent="0.15">
      <c r="A124" s="18"/>
      <c r="D124" s="12"/>
      <c r="E124" s="12"/>
      <c r="F124" s="12"/>
      <c r="G124" s="12"/>
      <c r="H124" s="12"/>
      <c r="I124" s="12"/>
      <c r="L124" s="20"/>
      <c r="M124" s="12"/>
      <c r="T124" s="17"/>
    </row>
    <row r="125" spans="1:20" ht="13" x14ac:dyDescent="0.15">
      <c r="A125" s="18"/>
      <c r="D125" s="12"/>
      <c r="E125" s="12"/>
      <c r="F125" s="12"/>
      <c r="G125" s="12"/>
      <c r="H125" s="12"/>
      <c r="I125" s="12"/>
      <c r="L125" s="20"/>
      <c r="M125" s="12"/>
      <c r="T125" s="17"/>
    </row>
    <row r="126" spans="1:20" ht="13" x14ac:dyDescent="0.15">
      <c r="A126" s="18"/>
      <c r="D126" s="12"/>
      <c r="E126" s="12"/>
      <c r="F126" s="12"/>
      <c r="G126" s="12"/>
      <c r="H126" s="12"/>
      <c r="I126" s="12"/>
      <c r="L126" s="20"/>
      <c r="M126" s="12"/>
      <c r="T126" s="17"/>
    </row>
    <row r="127" spans="1:20" ht="13" x14ac:dyDescent="0.15">
      <c r="A127" s="18"/>
      <c r="D127" s="12"/>
      <c r="E127" s="12"/>
      <c r="F127" s="12"/>
      <c r="G127" s="12"/>
      <c r="H127" s="12"/>
      <c r="I127" s="12"/>
      <c r="L127" s="20"/>
      <c r="M127" s="12"/>
      <c r="T127" s="17"/>
    </row>
    <row r="128" spans="1:20" ht="13" x14ac:dyDescent="0.15">
      <c r="A128" s="18"/>
      <c r="D128" s="12"/>
      <c r="E128" s="12"/>
      <c r="F128" s="12"/>
      <c r="G128" s="12"/>
      <c r="H128" s="12"/>
      <c r="I128" s="12"/>
      <c r="L128" s="20"/>
      <c r="M128" s="12"/>
      <c r="T128" s="17"/>
    </row>
    <row r="129" spans="1:20" ht="13" x14ac:dyDescent="0.15">
      <c r="A129" s="18"/>
      <c r="D129" s="12"/>
      <c r="E129" s="12"/>
      <c r="F129" s="12"/>
      <c r="G129" s="12"/>
      <c r="H129" s="12"/>
      <c r="I129" s="12"/>
      <c r="L129" s="20"/>
      <c r="M129" s="12"/>
      <c r="T129" s="17"/>
    </row>
    <row r="130" spans="1:20" ht="13" x14ac:dyDescent="0.15">
      <c r="A130" s="18"/>
      <c r="D130" s="12"/>
      <c r="E130" s="12"/>
      <c r="F130" s="12"/>
      <c r="G130" s="12"/>
      <c r="H130" s="12"/>
      <c r="I130" s="12"/>
      <c r="L130" s="20"/>
      <c r="M130" s="12"/>
      <c r="T130" s="17"/>
    </row>
    <row r="131" spans="1:20" ht="13" x14ac:dyDescent="0.15">
      <c r="A131" s="18"/>
      <c r="D131" s="12"/>
      <c r="E131" s="12"/>
      <c r="F131" s="12"/>
      <c r="G131" s="12"/>
      <c r="H131" s="12"/>
      <c r="I131" s="12"/>
      <c r="L131" s="20"/>
      <c r="M131" s="12"/>
      <c r="T131" s="17"/>
    </row>
    <row r="132" spans="1:20" ht="13" x14ac:dyDescent="0.15">
      <c r="A132" s="18"/>
      <c r="D132" s="12"/>
      <c r="E132" s="12"/>
      <c r="F132" s="12"/>
      <c r="G132" s="12"/>
      <c r="H132" s="12"/>
      <c r="I132" s="12"/>
      <c r="L132" s="20"/>
      <c r="M132" s="12"/>
      <c r="T132" s="17"/>
    </row>
    <row r="133" spans="1:20" ht="13" x14ac:dyDescent="0.15">
      <c r="A133" s="18"/>
      <c r="D133" s="12"/>
      <c r="E133" s="12"/>
      <c r="F133" s="12"/>
      <c r="G133" s="12"/>
      <c r="H133" s="12"/>
      <c r="I133" s="12"/>
      <c r="L133" s="20"/>
      <c r="M133" s="12"/>
      <c r="T133" s="17"/>
    </row>
    <row r="134" spans="1:20" ht="13" x14ac:dyDescent="0.15">
      <c r="A134" s="18"/>
      <c r="D134" s="12"/>
      <c r="E134" s="12"/>
      <c r="F134" s="12"/>
      <c r="G134" s="12"/>
      <c r="H134" s="12"/>
      <c r="I134" s="12"/>
      <c r="L134" s="20"/>
      <c r="M134" s="12"/>
      <c r="T134" s="17"/>
    </row>
    <row r="135" spans="1:20" ht="13" x14ac:dyDescent="0.15">
      <c r="A135" s="18"/>
      <c r="D135" s="12"/>
      <c r="E135" s="12"/>
      <c r="F135" s="12"/>
      <c r="G135" s="12"/>
      <c r="H135" s="12"/>
      <c r="I135" s="12"/>
      <c r="L135" s="20"/>
      <c r="M135" s="12"/>
      <c r="T135" s="17"/>
    </row>
    <row r="136" spans="1:20" ht="13" x14ac:dyDescent="0.15">
      <c r="A136" s="18"/>
      <c r="D136" s="12"/>
      <c r="E136" s="12"/>
      <c r="F136" s="12"/>
      <c r="G136" s="12"/>
      <c r="H136" s="12"/>
      <c r="I136" s="12"/>
      <c r="L136" s="20"/>
      <c r="M136" s="12"/>
      <c r="T136" s="17"/>
    </row>
    <row r="137" spans="1:20" ht="13" x14ac:dyDescent="0.15">
      <c r="A137" s="18"/>
      <c r="D137" s="12"/>
      <c r="E137" s="12"/>
      <c r="F137" s="12"/>
      <c r="G137" s="12"/>
      <c r="H137" s="12"/>
      <c r="I137" s="12"/>
      <c r="L137" s="20"/>
      <c r="M137" s="12"/>
      <c r="T137" s="17"/>
    </row>
    <row r="138" spans="1:20" ht="13" x14ac:dyDescent="0.15">
      <c r="A138" s="18"/>
      <c r="D138" s="12"/>
      <c r="E138" s="12"/>
      <c r="F138" s="12"/>
      <c r="G138" s="12"/>
      <c r="H138" s="12"/>
      <c r="I138" s="12"/>
      <c r="L138" s="20"/>
      <c r="M138" s="12"/>
      <c r="T138" s="17"/>
    </row>
    <row r="139" spans="1:20" ht="13" x14ac:dyDescent="0.15">
      <c r="A139" s="18"/>
      <c r="D139" s="12"/>
      <c r="E139" s="12"/>
      <c r="F139" s="12"/>
      <c r="G139" s="12"/>
      <c r="H139" s="12"/>
      <c r="I139" s="12"/>
      <c r="L139" s="20"/>
      <c r="M139" s="12"/>
      <c r="T139" s="17"/>
    </row>
    <row r="140" spans="1:20" ht="13" x14ac:dyDescent="0.15">
      <c r="A140" s="18"/>
      <c r="D140" s="12"/>
      <c r="E140" s="12"/>
      <c r="F140" s="12"/>
      <c r="G140" s="12"/>
      <c r="H140" s="12"/>
      <c r="I140" s="12"/>
      <c r="L140" s="20"/>
      <c r="M140" s="12"/>
      <c r="T140" s="17"/>
    </row>
    <row r="141" spans="1:20" ht="13" x14ac:dyDescent="0.15">
      <c r="A141" s="18"/>
      <c r="D141" s="12"/>
      <c r="E141" s="12"/>
      <c r="F141" s="12"/>
      <c r="G141" s="12"/>
      <c r="H141" s="12"/>
      <c r="I141" s="12"/>
      <c r="L141" s="20"/>
      <c r="M141" s="12"/>
      <c r="T141" s="17"/>
    </row>
    <row r="142" spans="1:20" ht="13" x14ac:dyDescent="0.15">
      <c r="A142" s="18"/>
      <c r="D142" s="12"/>
      <c r="E142" s="12"/>
      <c r="F142" s="12"/>
      <c r="G142" s="12"/>
      <c r="H142" s="12"/>
      <c r="I142" s="12"/>
      <c r="L142" s="20"/>
      <c r="M142" s="12"/>
      <c r="T142" s="17"/>
    </row>
    <row r="143" spans="1:20" ht="13" x14ac:dyDescent="0.15">
      <c r="A143" s="18"/>
      <c r="D143" s="12"/>
      <c r="E143" s="12"/>
      <c r="F143" s="12"/>
      <c r="G143" s="12"/>
      <c r="H143" s="12"/>
      <c r="I143" s="12"/>
      <c r="L143" s="20"/>
      <c r="M143" s="12"/>
      <c r="T143" s="17"/>
    </row>
    <row r="144" spans="1:20" ht="13" x14ac:dyDescent="0.15">
      <c r="A144" s="18"/>
      <c r="D144" s="12"/>
      <c r="E144" s="12"/>
      <c r="F144" s="12"/>
      <c r="G144" s="12"/>
      <c r="H144" s="12"/>
      <c r="I144" s="12"/>
      <c r="L144" s="20"/>
      <c r="M144" s="12"/>
      <c r="T144" s="17"/>
    </row>
    <row r="145" spans="1:20" ht="13" x14ac:dyDescent="0.15">
      <c r="A145" s="18"/>
      <c r="D145" s="12"/>
      <c r="E145" s="12"/>
      <c r="F145" s="12"/>
      <c r="G145" s="12"/>
      <c r="H145" s="12"/>
      <c r="I145" s="12"/>
      <c r="L145" s="20"/>
      <c r="M145" s="12"/>
      <c r="T145" s="17"/>
    </row>
    <row r="146" spans="1:20" ht="13" x14ac:dyDescent="0.15">
      <c r="A146" s="18"/>
      <c r="D146" s="12"/>
      <c r="E146" s="12"/>
      <c r="F146" s="12"/>
      <c r="G146" s="12"/>
      <c r="H146" s="12"/>
      <c r="I146" s="12"/>
      <c r="L146" s="20"/>
      <c r="M146" s="12"/>
      <c r="T146" s="17"/>
    </row>
    <row r="147" spans="1:20" ht="13" x14ac:dyDescent="0.15">
      <c r="A147" s="18"/>
      <c r="D147" s="12"/>
      <c r="E147" s="12"/>
      <c r="F147" s="12"/>
      <c r="G147" s="12"/>
      <c r="H147" s="12"/>
      <c r="I147" s="12"/>
      <c r="L147" s="20"/>
      <c r="M147" s="12"/>
      <c r="T147" s="17"/>
    </row>
    <row r="148" spans="1:20" ht="13" x14ac:dyDescent="0.15">
      <c r="A148" s="18"/>
      <c r="D148" s="12"/>
      <c r="E148" s="12"/>
      <c r="F148" s="12"/>
      <c r="G148" s="12"/>
      <c r="H148" s="12"/>
      <c r="I148" s="12"/>
      <c r="L148" s="20"/>
      <c r="M148" s="12"/>
      <c r="T148" s="17"/>
    </row>
    <row r="149" spans="1:20" ht="13" x14ac:dyDescent="0.15">
      <c r="A149" s="18"/>
      <c r="D149" s="12"/>
      <c r="E149" s="12"/>
      <c r="F149" s="12"/>
      <c r="G149" s="12"/>
      <c r="H149" s="12"/>
      <c r="I149" s="12"/>
      <c r="L149" s="20"/>
      <c r="M149" s="12"/>
      <c r="T149" s="17"/>
    </row>
    <row r="150" spans="1:20" ht="13" x14ac:dyDescent="0.15">
      <c r="A150" s="18"/>
      <c r="D150" s="12"/>
      <c r="E150" s="12"/>
      <c r="F150" s="12"/>
      <c r="G150" s="12"/>
      <c r="H150" s="12"/>
      <c r="I150" s="12"/>
      <c r="L150" s="20"/>
      <c r="M150" s="12"/>
      <c r="T150" s="17"/>
    </row>
    <row r="151" spans="1:20" ht="13" x14ac:dyDescent="0.15">
      <c r="A151" s="18"/>
      <c r="D151" s="12"/>
      <c r="E151" s="12"/>
      <c r="F151" s="12"/>
      <c r="G151" s="12"/>
      <c r="H151" s="12"/>
      <c r="I151" s="12"/>
      <c r="L151" s="20"/>
      <c r="M151" s="12"/>
      <c r="T151" s="17"/>
    </row>
    <row r="152" spans="1:20" ht="13" x14ac:dyDescent="0.15">
      <c r="A152" s="18"/>
      <c r="D152" s="12"/>
      <c r="E152" s="12"/>
      <c r="F152" s="12"/>
      <c r="G152" s="12"/>
      <c r="H152" s="12"/>
      <c r="I152" s="12"/>
      <c r="L152" s="20"/>
      <c r="M152" s="12"/>
      <c r="T152" s="17"/>
    </row>
    <row r="153" spans="1:20" ht="13" x14ac:dyDescent="0.15">
      <c r="A153" s="18"/>
      <c r="D153" s="12"/>
      <c r="E153" s="12"/>
      <c r="F153" s="12"/>
      <c r="G153" s="12"/>
      <c r="H153" s="12"/>
      <c r="I153" s="12"/>
      <c r="L153" s="20"/>
      <c r="M153" s="12"/>
      <c r="T153" s="17"/>
    </row>
    <row r="154" spans="1:20" ht="13" x14ac:dyDescent="0.15">
      <c r="A154" s="18"/>
      <c r="D154" s="12"/>
      <c r="E154" s="12"/>
      <c r="F154" s="12"/>
      <c r="G154" s="12"/>
      <c r="H154" s="12"/>
      <c r="I154" s="12"/>
      <c r="L154" s="20"/>
      <c r="M154" s="12"/>
      <c r="T154" s="17"/>
    </row>
    <row r="155" spans="1:20" ht="13" x14ac:dyDescent="0.15">
      <c r="A155" s="18"/>
      <c r="D155" s="12"/>
      <c r="E155" s="12"/>
      <c r="F155" s="12"/>
      <c r="G155" s="12"/>
      <c r="H155" s="12"/>
      <c r="I155" s="12"/>
      <c r="L155" s="20"/>
      <c r="M155" s="12"/>
      <c r="T155" s="17"/>
    </row>
    <row r="156" spans="1:20" ht="13" x14ac:dyDescent="0.15">
      <c r="A156" s="18"/>
      <c r="D156" s="12"/>
      <c r="E156" s="12"/>
      <c r="F156" s="12"/>
      <c r="G156" s="12"/>
      <c r="H156" s="12"/>
      <c r="I156" s="12"/>
      <c r="L156" s="20"/>
      <c r="M156" s="12"/>
      <c r="T156" s="17"/>
    </row>
    <row r="157" spans="1:20" ht="13" x14ac:dyDescent="0.15">
      <c r="A157" s="18"/>
      <c r="D157" s="12"/>
      <c r="E157" s="12"/>
      <c r="F157" s="12"/>
      <c r="G157" s="12"/>
      <c r="H157" s="12"/>
      <c r="I157" s="12"/>
      <c r="L157" s="20"/>
      <c r="M157" s="12"/>
      <c r="T157" s="17"/>
    </row>
    <row r="158" spans="1:20" ht="13" x14ac:dyDescent="0.15">
      <c r="A158" s="18"/>
      <c r="D158" s="12"/>
      <c r="E158" s="12"/>
      <c r="F158" s="12"/>
      <c r="G158" s="12"/>
      <c r="H158" s="12"/>
      <c r="I158" s="12"/>
      <c r="L158" s="20"/>
      <c r="M158" s="12"/>
      <c r="T158" s="17"/>
    </row>
    <row r="159" spans="1:20" ht="13" x14ac:dyDescent="0.15">
      <c r="A159" s="18"/>
      <c r="D159" s="12"/>
      <c r="E159" s="12"/>
      <c r="F159" s="12"/>
      <c r="G159" s="12"/>
      <c r="H159" s="12"/>
      <c r="I159" s="12"/>
      <c r="L159" s="20"/>
      <c r="M159" s="12"/>
      <c r="T159" s="17"/>
    </row>
    <row r="160" spans="1:20" ht="13" x14ac:dyDescent="0.15">
      <c r="A160" s="18"/>
      <c r="D160" s="12"/>
      <c r="E160" s="12"/>
      <c r="F160" s="12"/>
      <c r="G160" s="12"/>
      <c r="H160" s="12"/>
      <c r="I160" s="12"/>
      <c r="L160" s="20"/>
      <c r="M160" s="12"/>
      <c r="T160" s="17"/>
    </row>
    <row r="161" spans="1:20" ht="13" x14ac:dyDescent="0.15">
      <c r="A161" s="18"/>
      <c r="D161" s="12"/>
      <c r="E161" s="12"/>
      <c r="F161" s="12"/>
      <c r="G161" s="12"/>
      <c r="H161" s="12"/>
      <c r="I161" s="12"/>
      <c r="L161" s="20"/>
      <c r="M161" s="12"/>
      <c r="T161" s="17"/>
    </row>
    <row r="162" spans="1:20" ht="13" x14ac:dyDescent="0.15">
      <c r="A162" s="18"/>
      <c r="D162" s="12"/>
      <c r="E162" s="12"/>
      <c r="F162" s="12"/>
      <c r="G162" s="12"/>
      <c r="H162" s="12"/>
      <c r="I162" s="12"/>
      <c r="L162" s="20"/>
      <c r="M162" s="12"/>
      <c r="T162" s="17"/>
    </row>
    <row r="163" spans="1:20" ht="13" x14ac:dyDescent="0.15">
      <c r="A163" s="18"/>
      <c r="D163" s="12"/>
      <c r="E163" s="12"/>
      <c r="F163" s="12"/>
      <c r="G163" s="12"/>
      <c r="H163" s="12"/>
      <c r="I163" s="12"/>
      <c r="L163" s="20"/>
      <c r="M163" s="12"/>
      <c r="T163" s="17"/>
    </row>
    <row r="164" spans="1:20" ht="13" x14ac:dyDescent="0.15">
      <c r="A164" s="18"/>
      <c r="D164" s="12"/>
      <c r="E164" s="12"/>
      <c r="F164" s="12"/>
      <c r="G164" s="12"/>
      <c r="H164" s="12"/>
      <c r="I164" s="12"/>
      <c r="L164" s="20"/>
      <c r="M164" s="12"/>
      <c r="T164" s="17"/>
    </row>
    <row r="165" spans="1:20" ht="13" x14ac:dyDescent="0.15">
      <c r="A165" s="18"/>
      <c r="D165" s="12"/>
      <c r="E165" s="12"/>
      <c r="F165" s="12"/>
      <c r="G165" s="12"/>
      <c r="H165" s="12"/>
      <c r="I165" s="12"/>
      <c r="L165" s="20"/>
      <c r="M165" s="12"/>
      <c r="T165" s="17"/>
    </row>
    <row r="166" spans="1:20" ht="13" x14ac:dyDescent="0.15">
      <c r="A166" s="18"/>
      <c r="D166" s="12"/>
      <c r="E166" s="12"/>
      <c r="F166" s="12"/>
      <c r="G166" s="12"/>
      <c r="H166" s="12"/>
      <c r="I166" s="12"/>
      <c r="L166" s="20"/>
      <c r="M166" s="12"/>
      <c r="T166" s="17"/>
    </row>
    <row r="167" spans="1:20" ht="13" x14ac:dyDescent="0.15">
      <c r="A167" s="18"/>
      <c r="D167" s="12"/>
      <c r="E167" s="12"/>
      <c r="F167" s="12"/>
      <c r="G167" s="12"/>
      <c r="H167" s="12"/>
      <c r="I167" s="12"/>
      <c r="L167" s="20"/>
      <c r="M167" s="12"/>
      <c r="T167" s="17"/>
    </row>
    <row r="168" spans="1:20" ht="13" x14ac:dyDescent="0.15">
      <c r="A168" s="18"/>
      <c r="D168" s="12"/>
      <c r="E168" s="12"/>
      <c r="F168" s="12"/>
      <c r="G168" s="12"/>
      <c r="H168" s="12"/>
      <c r="I168" s="12"/>
      <c r="L168" s="20"/>
      <c r="M168" s="12"/>
      <c r="T168" s="17"/>
    </row>
    <row r="169" spans="1:20" ht="13" x14ac:dyDescent="0.15">
      <c r="A169" s="18"/>
      <c r="D169" s="12"/>
      <c r="E169" s="12"/>
      <c r="F169" s="12"/>
      <c r="G169" s="12"/>
      <c r="H169" s="12"/>
      <c r="I169" s="12"/>
      <c r="L169" s="20"/>
      <c r="M169" s="12"/>
      <c r="T169" s="17"/>
    </row>
    <row r="170" spans="1:20" ht="13" x14ac:dyDescent="0.15">
      <c r="A170" s="18"/>
      <c r="D170" s="12"/>
      <c r="E170" s="12"/>
      <c r="F170" s="12"/>
      <c r="G170" s="12"/>
      <c r="H170" s="12"/>
      <c r="I170" s="12"/>
      <c r="L170" s="20"/>
      <c r="M170" s="12"/>
      <c r="T170" s="17"/>
    </row>
    <row r="171" spans="1:20" ht="13" x14ac:dyDescent="0.15">
      <c r="A171" s="18"/>
      <c r="D171" s="12"/>
      <c r="E171" s="12"/>
      <c r="F171" s="12"/>
      <c r="G171" s="12"/>
      <c r="H171" s="12"/>
      <c r="I171" s="12"/>
      <c r="L171" s="20"/>
      <c r="M171" s="12"/>
      <c r="T171" s="17"/>
    </row>
    <row r="172" spans="1:20" ht="13" x14ac:dyDescent="0.15">
      <c r="A172" s="18"/>
      <c r="D172" s="12"/>
      <c r="E172" s="12"/>
      <c r="F172" s="12"/>
      <c r="G172" s="12"/>
      <c r="H172" s="12"/>
      <c r="I172" s="12"/>
      <c r="L172" s="20"/>
      <c r="M172" s="12"/>
      <c r="T172" s="17"/>
    </row>
    <row r="173" spans="1:20" ht="13" x14ac:dyDescent="0.15">
      <c r="A173" s="18"/>
      <c r="D173" s="12"/>
      <c r="E173" s="12"/>
      <c r="F173" s="12"/>
      <c r="G173" s="12"/>
      <c r="H173" s="12"/>
      <c r="I173" s="12"/>
      <c r="L173" s="20"/>
      <c r="M173" s="12"/>
      <c r="T173" s="17"/>
    </row>
    <row r="174" spans="1:20" ht="13" x14ac:dyDescent="0.15">
      <c r="A174" s="18"/>
      <c r="D174" s="12"/>
      <c r="E174" s="12"/>
      <c r="F174" s="12"/>
      <c r="G174" s="12"/>
      <c r="H174" s="12"/>
      <c r="I174" s="12"/>
      <c r="L174" s="20"/>
      <c r="M174" s="12"/>
      <c r="T174" s="17"/>
    </row>
    <row r="175" spans="1:20" ht="13" x14ac:dyDescent="0.15">
      <c r="A175" s="18"/>
      <c r="D175" s="12"/>
      <c r="E175" s="12"/>
      <c r="F175" s="12"/>
      <c r="G175" s="12"/>
      <c r="H175" s="12"/>
      <c r="I175" s="12"/>
      <c r="L175" s="20"/>
      <c r="M175" s="12"/>
      <c r="T175" s="17"/>
    </row>
    <row r="176" spans="1:20" ht="13" x14ac:dyDescent="0.15">
      <c r="A176" s="18"/>
      <c r="D176" s="12"/>
      <c r="E176" s="12"/>
      <c r="F176" s="12"/>
      <c r="G176" s="12"/>
      <c r="H176" s="12"/>
      <c r="I176" s="12"/>
      <c r="L176" s="20"/>
      <c r="M176" s="12"/>
      <c r="T176" s="17"/>
    </row>
    <row r="177" spans="1:20" ht="13" x14ac:dyDescent="0.15">
      <c r="A177" s="18"/>
      <c r="D177" s="12"/>
      <c r="E177" s="12"/>
      <c r="F177" s="12"/>
      <c r="G177" s="12"/>
      <c r="H177" s="12"/>
      <c r="I177" s="12"/>
      <c r="L177" s="20"/>
      <c r="M177" s="12"/>
      <c r="T177" s="17"/>
    </row>
    <row r="178" spans="1:20" ht="13" x14ac:dyDescent="0.15">
      <c r="A178" s="18"/>
      <c r="D178" s="12"/>
      <c r="E178" s="12"/>
      <c r="F178" s="12"/>
      <c r="G178" s="12"/>
      <c r="H178" s="12"/>
      <c r="I178" s="12"/>
      <c r="L178" s="20"/>
      <c r="M178" s="12"/>
      <c r="T178" s="17"/>
    </row>
    <row r="179" spans="1:20" ht="13" x14ac:dyDescent="0.15">
      <c r="A179" s="18"/>
      <c r="D179" s="12"/>
      <c r="E179" s="12"/>
      <c r="F179" s="12"/>
      <c r="G179" s="12"/>
      <c r="H179" s="12"/>
      <c r="I179" s="12"/>
      <c r="L179" s="20"/>
      <c r="M179" s="12"/>
      <c r="T179" s="17"/>
    </row>
    <row r="180" spans="1:20" ht="13" x14ac:dyDescent="0.15">
      <c r="A180" s="18"/>
      <c r="D180" s="12"/>
      <c r="E180" s="12"/>
      <c r="F180" s="12"/>
      <c r="G180" s="12"/>
      <c r="H180" s="12"/>
      <c r="I180" s="12"/>
      <c r="L180" s="20"/>
      <c r="M180" s="12"/>
      <c r="T180" s="17"/>
    </row>
    <row r="181" spans="1:20" ht="13" x14ac:dyDescent="0.15">
      <c r="A181" s="18"/>
      <c r="D181" s="12"/>
      <c r="E181" s="12"/>
      <c r="F181" s="12"/>
      <c r="G181" s="12"/>
      <c r="H181" s="12"/>
      <c r="I181" s="12"/>
      <c r="L181" s="20"/>
      <c r="M181" s="12"/>
      <c r="T181" s="17"/>
    </row>
    <row r="182" spans="1:20" ht="13" x14ac:dyDescent="0.15">
      <c r="A182" s="18"/>
      <c r="D182" s="12"/>
      <c r="E182" s="12"/>
      <c r="F182" s="12"/>
      <c r="G182" s="12"/>
      <c r="H182" s="12"/>
      <c r="I182" s="12"/>
      <c r="L182" s="20"/>
      <c r="M182" s="12"/>
      <c r="T182" s="17"/>
    </row>
    <row r="183" spans="1:20" ht="13" x14ac:dyDescent="0.15">
      <c r="A183" s="18"/>
      <c r="D183" s="12"/>
      <c r="E183" s="12"/>
      <c r="F183" s="12"/>
      <c r="G183" s="12"/>
      <c r="H183" s="12"/>
      <c r="I183" s="12"/>
      <c r="L183" s="20"/>
      <c r="M183" s="12"/>
      <c r="T183" s="17"/>
    </row>
    <row r="184" spans="1:20" ht="13" x14ac:dyDescent="0.15">
      <c r="A184" s="18"/>
      <c r="D184" s="12"/>
      <c r="E184" s="12"/>
      <c r="F184" s="12"/>
      <c r="G184" s="12"/>
      <c r="H184" s="12"/>
      <c r="I184" s="12"/>
      <c r="L184" s="20"/>
      <c r="M184" s="12"/>
      <c r="T184" s="17"/>
    </row>
    <row r="185" spans="1:20" ht="13" x14ac:dyDescent="0.15">
      <c r="A185" s="18"/>
      <c r="D185" s="12"/>
      <c r="E185" s="12"/>
      <c r="F185" s="12"/>
      <c r="G185" s="12"/>
      <c r="H185" s="12"/>
      <c r="I185" s="12"/>
      <c r="L185" s="20"/>
      <c r="M185" s="12"/>
      <c r="T185" s="17"/>
    </row>
    <row r="186" spans="1:20" ht="13" x14ac:dyDescent="0.15">
      <c r="A186" s="18"/>
      <c r="D186" s="12"/>
      <c r="E186" s="12"/>
      <c r="F186" s="12"/>
      <c r="G186" s="12"/>
      <c r="H186" s="12"/>
      <c r="I186" s="12"/>
      <c r="L186" s="20"/>
      <c r="M186" s="12"/>
      <c r="T186" s="17"/>
    </row>
    <row r="187" spans="1:20" ht="13" x14ac:dyDescent="0.15">
      <c r="A187" s="18"/>
      <c r="D187" s="12"/>
      <c r="E187" s="12"/>
      <c r="F187" s="12"/>
      <c r="G187" s="12"/>
      <c r="H187" s="12"/>
      <c r="I187" s="12"/>
      <c r="L187" s="20"/>
      <c r="M187" s="12"/>
      <c r="T187" s="17"/>
    </row>
    <row r="188" spans="1:20" ht="13" x14ac:dyDescent="0.15">
      <c r="A188" s="18"/>
      <c r="D188" s="12"/>
      <c r="E188" s="12"/>
      <c r="F188" s="12"/>
      <c r="G188" s="12"/>
      <c r="H188" s="12"/>
      <c r="I188" s="12"/>
      <c r="L188" s="20"/>
      <c r="M188" s="12"/>
      <c r="T188" s="17"/>
    </row>
    <row r="189" spans="1:20" ht="13" x14ac:dyDescent="0.15">
      <c r="A189" s="18"/>
      <c r="D189" s="12"/>
      <c r="E189" s="12"/>
      <c r="F189" s="12"/>
      <c r="G189" s="12"/>
      <c r="H189" s="12"/>
      <c r="I189" s="12"/>
      <c r="L189" s="20"/>
      <c r="M189" s="12"/>
      <c r="T189" s="17"/>
    </row>
    <row r="190" spans="1:20" ht="13" x14ac:dyDescent="0.15">
      <c r="A190" s="18"/>
      <c r="D190" s="12"/>
      <c r="E190" s="12"/>
      <c r="F190" s="12"/>
      <c r="G190" s="12"/>
      <c r="H190" s="12"/>
      <c r="I190" s="12"/>
      <c r="L190" s="20"/>
      <c r="M190" s="12"/>
      <c r="T190" s="17"/>
    </row>
    <row r="191" spans="1:20" ht="13" x14ac:dyDescent="0.15">
      <c r="A191" s="18"/>
      <c r="D191" s="12"/>
      <c r="E191" s="12"/>
      <c r="F191" s="12"/>
      <c r="G191" s="12"/>
      <c r="H191" s="12"/>
      <c r="I191" s="12"/>
      <c r="L191" s="20"/>
      <c r="M191" s="12"/>
      <c r="T191" s="17"/>
    </row>
    <row r="192" spans="1:20" ht="13" x14ac:dyDescent="0.15">
      <c r="A192" s="18"/>
      <c r="D192" s="12"/>
      <c r="E192" s="12"/>
      <c r="F192" s="12"/>
      <c r="G192" s="12"/>
      <c r="H192" s="12"/>
      <c r="I192" s="12"/>
      <c r="L192" s="20"/>
      <c r="M192" s="12"/>
      <c r="T192" s="17"/>
    </row>
    <row r="193" spans="1:20" ht="13" x14ac:dyDescent="0.15">
      <c r="A193" s="18"/>
      <c r="D193" s="12"/>
      <c r="E193" s="12"/>
      <c r="F193" s="12"/>
      <c r="G193" s="12"/>
      <c r="H193" s="12"/>
      <c r="I193" s="12"/>
      <c r="L193" s="20"/>
      <c r="M193" s="12"/>
      <c r="T193" s="17"/>
    </row>
    <row r="194" spans="1:20" ht="13" x14ac:dyDescent="0.15">
      <c r="A194" s="18"/>
      <c r="D194" s="12"/>
      <c r="E194" s="12"/>
      <c r="F194" s="12"/>
      <c r="G194" s="12"/>
      <c r="H194" s="12"/>
      <c r="I194" s="12"/>
      <c r="L194" s="20"/>
      <c r="M194" s="12"/>
      <c r="T194" s="17"/>
    </row>
    <row r="195" spans="1:20" ht="13" x14ac:dyDescent="0.15">
      <c r="A195" s="18"/>
      <c r="D195" s="12"/>
      <c r="E195" s="12"/>
      <c r="F195" s="12"/>
      <c r="G195" s="12"/>
      <c r="H195" s="12"/>
      <c r="I195" s="12"/>
      <c r="L195" s="20"/>
      <c r="M195" s="12"/>
      <c r="T195" s="17"/>
    </row>
    <row r="196" spans="1:20" ht="13" x14ac:dyDescent="0.15">
      <c r="A196" s="18"/>
      <c r="D196" s="12"/>
      <c r="E196" s="12"/>
      <c r="F196" s="12"/>
      <c r="G196" s="12"/>
      <c r="H196" s="12"/>
      <c r="I196" s="12"/>
      <c r="L196" s="20"/>
      <c r="M196" s="12"/>
      <c r="T196" s="17"/>
    </row>
    <row r="197" spans="1:20" ht="13" x14ac:dyDescent="0.15">
      <c r="A197" s="18"/>
      <c r="D197" s="12"/>
      <c r="E197" s="12"/>
      <c r="F197" s="12"/>
      <c r="G197" s="12"/>
      <c r="H197" s="12"/>
      <c r="I197" s="12"/>
      <c r="L197" s="20"/>
      <c r="M197" s="12"/>
      <c r="T197" s="17"/>
    </row>
    <row r="198" spans="1:20" ht="13" x14ac:dyDescent="0.15">
      <c r="A198" s="18"/>
      <c r="D198" s="12"/>
      <c r="E198" s="12"/>
      <c r="F198" s="12"/>
      <c r="G198" s="12"/>
      <c r="H198" s="12"/>
      <c r="I198" s="12"/>
      <c r="L198" s="20"/>
      <c r="M198" s="12"/>
      <c r="T198" s="17"/>
    </row>
    <row r="199" spans="1:20" ht="13" x14ac:dyDescent="0.15">
      <c r="A199" s="18"/>
      <c r="D199" s="12"/>
      <c r="E199" s="12"/>
      <c r="F199" s="12"/>
      <c r="G199" s="12"/>
      <c r="H199" s="12"/>
      <c r="I199" s="12"/>
      <c r="L199" s="20"/>
      <c r="M199" s="12"/>
      <c r="T199" s="17"/>
    </row>
    <row r="200" spans="1:20" ht="13" x14ac:dyDescent="0.15">
      <c r="A200" s="18"/>
      <c r="D200" s="12"/>
      <c r="E200" s="12"/>
      <c r="F200" s="12"/>
      <c r="G200" s="12"/>
      <c r="H200" s="12"/>
      <c r="I200" s="12"/>
      <c r="L200" s="20"/>
      <c r="M200" s="12"/>
      <c r="T200" s="17"/>
    </row>
    <row r="201" spans="1:20" ht="13" x14ac:dyDescent="0.15">
      <c r="A201" s="18"/>
      <c r="D201" s="12"/>
      <c r="E201" s="12"/>
      <c r="F201" s="12"/>
      <c r="G201" s="12"/>
      <c r="H201" s="12"/>
      <c r="I201" s="12"/>
      <c r="L201" s="20"/>
      <c r="M201" s="12"/>
      <c r="T201" s="17"/>
    </row>
    <row r="202" spans="1:20" ht="13" x14ac:dyDescent="0.15">
      <c r="A202" s="18"/>
      <c r="D202" s="12"/>
      <c r="E202" s="12"/>
      <c r="F202" s="12"/>
      <c r="G202" s="12"/>
      <c r="H202" s="12"/>
      <c r="I202" s="12"/>
      <c r="L202" s="20"/>
      <c r="M202" s="12"/>
      <c r="T202" s="17"/>
    </row>
    <row r="203" spans="1:20" ht="13" x14ac:dyDescent="0.15">
      <c r="A203" s="18"/>
      <c r="D203" s="12"/>
      <c r="E203" s="12"/>
      <c r="F203" s="12"/>
      <c r="G203" s="12"/>
      <c r="H203" s="12"/>
      <c r="I203" s="12"/>
      <c r="L203" s="20"/>
      <c r="M203" s="12"/>
      <c r="T203" s="17"/>
    </row>
    <row r="204" spans="1:20" ht="13" x14ac:dyDescent="0.15">
      <c r="A204" s="18"/>
      <c r="D204" s="12"/>
      <c r="E204" s="12"/>
      <c r="F204" s="12"/>
      <c r="G204" s="12"/>
      <c r="H204" s="12"/>
      <c r="I204" s="12"/>
      <c r="L204" s="20"/>
      <c r="M204" s="12"/>
      <c r="T204" s="17"/>
    </row>
    <row r="205" spans="1:20" ht="13" x14ac:dyDescent="0.15">
      <c r="A205" s="18"/>
      <c r="D205" s="12"/>
      <c r="E205" s="12"/>
      <c r="F205" s="12"/>
      <c r="G205" s="12"/>
      <c r="H205" s="12"/>
      <c r="I205" s="12"/>
      <c r="L205" s="20"/>
      <c r="M205" s="12"/>
      <c r="T205" s="17"/>
    </row>
    <row r="206" spans="1:20" ht="13" x14ac:dyDescent="0.15">
      <c r="A206" s="18"/>
      <c r="D206" s="12"/>
      <c r="E206" s="12"/>
      <c r="F206" s="12"/>
      <c r="G206" s="12"/>
      <c r="H206" s="12"/>
      <c r="I206" s="12"/>
      <c r="L206" s="20"/>
      <c r="M206" s="12"/>
      <c r="T206" s="17"/>
    </row>
    <row r="207" spans="1:20" ht="13" x14ac:dyDescent="0.15">
      <c r="A207" s="18"/>
      <c r="D207" s="12"/>
      <c r="E207" s="12"/>
      <c r="F207" s="12"/>
      <c r="G207" s="12"/>
      <c r="H207" s="12"/>
      <c r="I207" s="12"/>
      <c r="L207" s="20"/>
      <c r="M207" s="12"/>
      <c r="T207" s="17"/>
    </row>
    <row r="208" spans="1:20" ht="13" x14ac:dyDescent="0.15">
      <c r="A208" s="18"/>
      <c r="D208" s="12"/>
      <c r="E208" s="12"/>
      <c r="F208" s="12"/>
      <c r="G208" s="12"/>
      <c r="H208" s="12"/>
      <c r="I208" s="12"/>
      <c r="L208" s="20"/>
      <c r="M208" s="12"/>
      <c r="T208" s="17"/>
    </row>
    <row r="209" spans="1:20" ht="13" x14ac:dyDescent="0.15">
      <c r="A209" s="18"/>
      <c r="D209" s="12"/>
      <c r="E209" s="12"/>
      <c r="F209" s="12"/>
      <c r="G209" s="12"/>
      <c r="H209" s="12"/>
      <c r="I209" s="12"/>
      <c r="L209" s="20"/>
      <c r="M209" s="12"/>
      <c r="T209" s="17"/>
    </row>
    <row r="210" spans="1:20" ht="13" x14ac:dyDescent="0.15">
      <c r="A210" s="18"/>
      <c r="D210" s="12"/>
      <c r="E210" s="12"/>
      <c r="F210" s="12"/>
      <c r="G210" s="12"/>
      <c r="H210" s="12"/>
      <c r="I210" s="12"/>
      <c r="L210" s="20"/>
      <c r="M210" s="12"/>
      <c r="T210" s="17"/>
    </row>
    <row r="211" spans="1:20" ht="13" x14ac:dyDescent="0.15">
      <c r="A211" s="18"/>
      <c r="D211" s="12"/>
      <c r="E211" s="12"/>
      <c r="F211" s="12"/>
      <c r="G211" s="12"/>
      <c r="H211" s="12"/>
      <c r="I211" s="12"/>
      <c r="L211" s="20"/>
      <c r="M211" s="12"/>
      <c r="T211" s="17"/>
    </row>
    <row r="212" spans="1:20" ht="13" x14ac:dyDescent="0.15">
      <c r="A212" s="18"/>
      <c r="D212" s="12"/>
      <c r="E212" s="12"/>
      <c r="F212" s="12"/>
      <c r="G212" s="12"/>
      <c r="H212" s="12"/>
      <c r="I212" s="12"/>
      <c r="L212" s="20"/>
      <c r="M212" s="12"/>
      <c r="T212" s="17"/>
    </row>
    <row r="213" spans="1:20" ht="13" x14ac:dyDescent="0.15">
      <c r="A213" s="18"/>
      <c r="D213" s="12"/>
      <c r="E213" s="12"/>
      <c r="F213" s="12"/>
      <c r="G213" s="12"/>
      <c r="H213" s="12"/>
      <c r="I213" s="12"/>
      <c r="L213" s="20"/>
      <c r="M213" s="12"/>
      <c r="T213" s="17"/>
    </row>
    <row r="214" spans="1:20" ht="13" x14ac:dyDescent="0.15">
      <c r="A214" s="18"/>
      <c r="D214" s="12"/>
      <c r="E214" s="12"/>
      <c r="F214" s="12"/>
      <c r="G214" s="12"/>
      <c r="H214" s="12"/>
      <c r="I214" s="12"/>
      <c r="L214" s="20"/>
      <c r="M214" s="12"/>
      <c r="T214" s="17"/>
    </row>
    <row r="215" spans="1:20" ht="13" x14ac:dyDescent="0.15">
      <c r="A215" s="18"/>
      <c r="D215" s="12"/>
      <c r="E215" s="12"/>
      <c r="F215" s="12"/>
      <c r="G215" s="12"/>
      <c r="H215" s="12"/>
      <c r="I215" s="12"/>
      <c r="L215" s="20"/>
      <c r="M215" s="12"/>
      <c r="T215" s="17"/>
    </row>
    <row r="216" spans="1:20" ht="13" x14ac:dyDescent="0.15">
      <c r="A216" s="18"/>
      <c r="D216" s="12"/>
      <c r="E216" s="12"/>
      <c r="F216" s="12"/>
      <c r="G216" s="12"/>
      <c r="H216" s="12"/>
      <c r="I216" s="12"/>
      <c r="L216" s="20"/>
      <c r="M216" s="12"/>
      <c r="T216" s="17"/>
    </row>
    <row r="217" spans="1:20" ht="13" x14ac:dyDescent="0.15">
      <c r="A217" s="18"/>
      <c r="D217" s="12"/>
      <c r="E217" s="12"/>
      <c r="F217" s="12"/>
      <c r="G217" s="12"/>
      <c r="H217" s="12"/>
      <c r="I217" s="12"/>
      <c r="L217" s="20"/>
      <c r="M217" s="12"/>
      <c r="T217" s="17"/>
    </row>
    <row r="218" spans="1:20" ht="13" x14ac:dyDescent="0.15">
      <c r="A218" s="18"/>
      <c r="D218" s="12"/>
      <c r="E218" s="12"/>
      <c r="F218" s="12"/>
      <c r="G218" s="12"/>
      <c r="H218" s="12"/>
      <c r="I218" s="12"/>
      <c r="L218" s="20"/>
      <c r="M218" s="12"/>
      <c r="T218" s="17"/>
    </row>
    <row r="219" spans="1:20" ht="13" x14ac:dyDescent="0.15">
      <c r="A219" s="18"/>
      <c r="D219" s="12"/>
      <c r="E219" s="12"/>
      <c r="F219" s="12"/>
      <c r="G219" s="12"/>
      <c r="H219" s="12"/>
      <c r="I219" s="12"/>
      <c r="L219" s="20"/>
      <c r="M219" s="12"/>
      <c r="T219" s="17"/>
    </row>
    <row r="220" spans="1:20" ht="13" x14ac:dyDescent="0.15">
      <c r="A220" s="18"/>
      <c r="D220" s="12"/>
      <c r="E220" s="12"/>
      <c r="F220" s="12"/>
      <c r="G220" s="12"/>
      <c r="H220" s="12"/>
      <c r="I220" s="12"/>
      <c r="L220" s="20"/>
      <c r="M220" s="12"/>
      <c r="T220" s="17"/>
    </row>
    <row r="221" spans="1:20" ht="13" x14ac:dyDescent="0.15">
      <c r="A221" s="18"/>
      <c r="D221" s="12"/>
      <c r="E221" s="12"/>
      <c r="F221" s="12"/>
      <c r="G221" s="12"/>
      <c r="H221" s="12"/>
      <c r="I221" s="12"/>
      <c r="L221" s="20"/>
      <c r="M221" s="12"/>
      <c r="T221" s="17"/>
    </row>
    <row r="222" spans="1:20" ht="13" x14ac:dyDescent="0.15">
      <c r="A222" s="18"/>
      <c r="D222" s="12"/>
      <c r="E222" s="12"/>
      <c r="F222" s="12"/>
      <c r="G222" s="12"/>
      <c r="H222" s="12"/>
      <c r="I222" s="12"/>
      <c r="L222" s="20"/>
      <c r="M222" s="12"/>
      <c r="T222" s="17"/>
    </row>
    <row r="223" spans="1:20" ht="13" x14ac:dyDescent="0.15">
      <c r="A223" s="18"/>
      <c r="D223" s="12"/>
      <c r="E223" s="12"/>
      <c r="F223" s="12"/>
      <c r="G223" s="12"/>
      <c r="H223" s="12"/>
      <c r="I223" s="12"/>
      <c r="L223" s="20"/>
      <c r="M223" s="12"/>
      <c r="T223" s="17"/>
    </row>
    <row r="224" spans="1:20" ht="13" x14ac:dyDescent="0.15">
      <c r="A224" s="18"/>
      <c r="D224" s="12"/>
      <c r="E224" s="12"/>
      <c r="F224" s="12"/>
      <c r="G224" s="12"/>
      <c r="H224" s="12"/>
      <c r="I224" s="12"/>
      <c r="L224" s="20"/>
      <c r="M224" s="12"/>
      <c r="T224" s="17"/>
    </row>
    <row r="225" spans="1:20" ht="13" x14ac:dyDescent="0.15">
      <c r="A225" s="18"/>
      <c r="D225" s="12"/>
      <c r="E225" s="12"/>
      <c r="F225" s="12"/>
      <c r="G225" s="12"/>
      <c r="H225" s="12"/>
      <c r="I225" s="12"/>
      <c r="L225" s="20"/>
      <c r="M225" s="12"/>
      <c r="T225" s="17"/>
    </row>
    <row r="226" spans="1:20" ht="13" x14ac:dyDescent="0.15">
      <c r="A226" s="18"/>
      <c r="D226" s="12"/>
      <c r="E226" s="12"/>
      <c r="F226" s="12"/>
      <c r="G226" s="12"/>
      <c r="H226" s="12"/>
      <c r="I226" s="12"/>
      <c r="L226" s="20"/>
      <c r="M226" s="12"/>
      <c r="T226" s="17"/>
    </row>
    <row r="227" spans="1:20" ht="13" x14ac:dyDescent="0.15">
      <c r="A227" s="18"/>
      <c r="D227" s="12"/>
      <c r="E227" s="12"/>
      <c r="F227" s="12"/>
      <c r="G227" s="12"/>
      <c r="H227" s="12"/>
      <c r="I227" s="12"/>
      <c r="L227" s="20"/>
      <c r="M227" s="12"/>
      <c r="T227" s="17"/>
    </row>
    <row r="228" spans="1:20" ht="13" x14ac:dyDescent="0.15">
      <c r="A228" s="18"/>
      <c r="D228" s="12"/>
      <c r="E228" s="12"/>
      <c r="F228" s="12"/>
      <c r="G228" s="12"/>
      <c r="H228" s="12"/>
      <c r="I228" s="12"/>
      <c r="L228" s="20"/>
      <c r="M228" s="12"/>
      <c r="T228" s="17"/>
    </row>
    <row r="229" spans="1:20" ht="13" x14ac:dyDescent="0.15">
      <c r="A229" s="18"/>
      <c r="D229" s="12"/>
      <c r="E229" s="12"/>
      <c r="F229" s="12"/>
      <c r="G229" s="12"/>
      <c r="H229" s="12"/>
      <c r="I229" s="12"/>
      <c r="L229" s="20"/>
      <c r="M229" s="12"/>
      <c r="T229" s="17"/>
    </row>
    <row r="230" spans="1:20" ht="13" x14ac:dyDescent="0.15">
      <c r="A230" s="18"/>
      <c r="D230" s="12"/>
      <c r="E230" s="12"/>
      <c r="F230" s="12"/>
      <c r="G230" s="12"/>
      <c r="H230" s="12"/>
      <c r="I230" s="12"/>
      <c r="L230" s="20"/>
      <c r="M230" s="12"/>
      <c r="T230" s="17"/>
    </row>
    <row r="231" spans="1:20" ht="13" x14ac:dyDescent="0.15">
      <c r="A231" s="18"/>
      <c r="D231" s="12"/>
      <c r="E231" s="12"/>
      <c r="F231" s="12"/>
      <c r="G231" s="12"/>
      <c r="H231" s="12"/>
      <c r="I231" s="12"/>
      <c r="L231" s="20"/>
      <c r="M231" s="12"/>
      <c r="T231" s="17"/>
    </row>
    <row r="232" spans="1:20" ht="13" x14ac:dyDescent="0.15">
      <c r="A232" s="18"/>
      <c r="D232" s="12"/>
      <c r="E232" s="12"/>
      <c r="F232" s="12"/>
      <c r="G232" s="12"/>
      <c r="H232" s="12"/>
      <c r="I232" s="12"/>
      <c r="L232" s="20"/>
      <c r="M232" s="12"/>
      <c r="T232" s="17"/>
    </row>
    <row r="233" spans="1:20" ht="13" x14ac:dyDescent="0.15">
      <c r="A233" s="18"/>
      <c r="D233" s="12"/>
      <c r="E233" s="12"/>
      <c r="F233" s="12"/>
      <c r="G233" s="12"/>
      <c r="H233" s="12"/>
      <c r="I233" s="12"/>
      <c r="L233" s="20"/>
      <c r="M233" s="12"/>
      <c r="T233" s="17"/>
    </row>
    <row r="234" spans="1:20" ht="13" x14ac:dyDescent="0.15">
      <c r="A234" s="18"/>
      <c r="D234" s="12"/>
      <c r="E234" s="12"/>
      <c r="F234" s="12"/>
      <c r="G234" s="12"/>
      <c r="H234" s="12"/>
      <c r="I234" s="12"/>
      <c r="L234" s="20"/>
      <c r="M234" s="12"/>
      <c r="T234" s="17"/>
    </row>
    <row r="235" spans="1:20" ht="13" x14ac:dyDescent="0.15">
      <c r="A235" s="18"/>
      <c r="D235" s="12"/>
      <c r="E235" s="12"/>
      <c r="F235" s="12"/>
      <c r="G235" s="12"/>
      <c r="H235" s="12"/>
      <c r="I235" s="12"/>
      <c r="L235" s="20"/>
      <c r="M235" s="12"/>
      <c r="T235" s="17"/>
    </row>
    <row r="236" spans="1:20" ht="13" x14ac:dyDescent="0.15">
      <c r="A236" s="18"/>
      <c r="D236" s="12"/>
      <c r="E236" s="12"/>
      <c r="F236" s="12"/>
      <c r="G236" s="12"/>
      <c r="H236" s="12"/>
      <c r="I236" s="12"/>
      <c r="L236" s="20"/>
      <c r="M236" s="12"/>
      <c r="T236" s="17"/>
    </row>
    <row r="237" spans="1:20" ht="13" x14ac:dyDescent="0.15">
      <c r="A237" s="18"/>
      <c r="D237" s="12"/>
      <c r="E237" s="12"/>
      <c r="F237" s="12"/>
      <c r="G237" s="12"/>
      <c r="H237" s="12"/>
      <c r="I237" s="12"/>
      <c r="L237" s="20"/>
      <c r="M237" s="12"/>
      <c r="T237" s="17"/>
    </row>
    <row r="238" spans="1:20" ht="13" x14ac:dyDescent="0.15">
      <c r="A238" s="18"/>
      <c r="D238" s="12"/>
      <c r="E238" s="12"/>
      <c r="F238" s="12"/>
      <c r="G238" s="12"/>
      <c r="H238" s="12"/>
      <c r="I238" s="12"/>
      <c r="L238" s="20"/>
      <c r="M238" s="12"/>
      <c r="T238" s="17"/>
    </row>
    <row r="239" spans="1:20" ht="13" x14ac:dyDescent="0.15">
      <c r="A239" s="18"/>
      <c r="D239" s="12"/>
      <c r="E239" s="12"/>
      <c r="F239" s="12"/>
      <c r="G239" s="12"/>
      <c r="H239" s="12"/>
      <c r="I239" s="12"/>
      <c r="L239" s="20"/>
      <c r="M239" s="12"/>
      <c r="T239" s="17"/>
    </row>
    <row r="240" spans="1:20" ht="13" x14ac:dyDescent="0.15">
      <c r="A240" s="18"/>
      <c r="D240" s="12"/>
      <c r="E240" s="12"/>
      <c r="F240" s="12"/>
      <c r="G240" s="12"/>
      <c r="H240" s="12"/>
      <c r="I240" s="12"/>
      <c r="L240" s="20"/>
      <c r="M240" s="12"/>
      <c r="T240" s="17"/>
    </row>
    <row r="241" spans="1:20" ht="13" x14ac:dyDescent="0.15">
      <c r="A241" s="18"/>
      <c r="D241" s="12"/>
      <c r="E241" s="12"/>
      <c r="F241" s="12"/>
      <c r="G241" s="12"/>
      <c r="H241" s="12"/>
      <c r="I241" s="12"/>
      <c r="L241" s="20"/>
      <c r="M241" s="12"/>
      <c r="T241" s="17"/>
    </row>
    <row r="242" spans="1:20" ht="13" x14ac:dyDescent="0.15">
      <c r="A242" s="18"/>
      <c r="D242" s="12"/>
      <c r="E242" s="12"/>
      <c r="F242" s="12"/>
      <c r="G242" s="12"/>
      <c r="H242" s="12"/>
      <c r="I242" s="12"/>
      <c r="L242" s="20"/>
      <c r="M242" s="12"/>
      <c r="T242" s="17"/>
    </row>
    <row r="243" spans="1:20" ht="13" x14ac:dyDescent="0.15">
      <c r="A243" s="18"/>
      <c r="D243" s="12"/>
      <c r="E243" s="12"/>
      <c r="F243" s="12"/>
      <c r="G243" s="12"/>
      <c r="H243" s="12"/>
      <c r="I243" s="12"/>
      <c r="L243" s="20"/>
      <c r="M243" s="12"/>
      <c r="T243" s="17"/>
    </row>
    <row r="244" spans="1:20" ht="13" x14ac:dyDescent="0.15">
      <c r="A244" s="18"/>
      <c r="D244" s="12"/>
      <c r="E244" s="12"/>
      <c r="F244" s="12"/>
      <c r="G244" s="12"/>
      <c r="H244" s="12"/>
      <c r="I244" s="12"/>
      <c r="L244" s="20"/>
      <c r="M244" s="12"/>
      <c r="T244" s="17"/>
    </row>
    <row r="245" spans="1:20" ht="13" x14ac:dyDescent="0.15">
      <c r="A245" s="18"/>
      <c r="D245" s="12"/>
      <c r="E245" s="12"/>
      <c r="F245" s="12"/>
      <c r="G245" s="12"/>
      <c r="H245" s="12"/>
      <c r="I245" s="12"/>
      <c r="L245" s="20"/>
      <c r="M245" s="12"/>
      <c r="T245" s="17"/>
    </row>
    <row r="246" spans="1:20" ht="13" x14ac:dyDescent="0.15">
      <c r="A246" s="18"/>
      <c r="D246" s="12"/>
      <c r="E246" s="12"/>
      <c r="F246" s="12"/>
      <c r="G246" s="12"/>
      <c r="H246" s="12"/>
      <c r="I246" s="12"/>
      <c r="L246" s="20"/>
      <c r="M246" s="12"/>
      <c r="T246" s="17"/>
    </row>
    <row r="247" spans="1:20" ht="13" x14ac:dyDescent="0.15">
      <c r="A247" s="18"/>
      <c r="D247" s="12"/>
      <c r="E247" s="12"/>
      <c r="F247" s="12"/>
      <c r="G247" s="12"/>
      <c r="H247" s="12"/>
      <c r="I247" s="12"/>
      <c r="L247" s="20"/>
      <c r="M247" s="12"/>
      <c r="T247" s="17"/>
    </row>
    <row r="248" spans="1:20" ht="13" x14ac:dyDescent="0.15">
      <c r="A248" s="18"/>
      <c r="D248" s="12"/>
      <c r="E248" s="12"/>
      <c r="F248" s="12"/>
      <c r="G248" s="12"/>
      <c r="H248" s="12"/>
      <c r="I248" s="12"/>
      <c r="L248" s="20"/>
      <c r="M248" s="12"/>
      <c r="T248" s="17"/>
    </row>
    <row r="249" spans="1:20" ht="13" x14ac:dyDescent="0.15">
      <c r="A249" s="18"/>
      <c r="D249" s="12"/>
      <c r="E249" s="12"/>
      <c r="F249" s="12"/>
      <c r="G249" s="12"/>
      <c r="H249" s="12"/>
      <c r="I249" s="12"/>
      <c r="L249" s="20"/>
      <c r="M249" s="12"/>
      <c r="T249" s="17"/>
    </row>
    <row r="250" spans="1:20" ht="13" x14ac:dyDescent="0.15">
      <c r="A250" s="18"/>
      <c r="D250" s="12"/>
      <c r="E250" s="12"/>
      <c r="F250" s="12"/>
      <c r="G250" s="12"/>
      <c r="H250" s="12"/>
      <c r="I250" s="12"/>
      <c r="L250" s="20"/>
      <c r="M250" s="12"/>
      <c r="T250" s="17"/>
    </row>
    <row r="251" spans="1:20" ht="13" x14ac:dyDescent="0.15">
      <c r="A251" s="18"/>
      <c r="D251" s="12"/>
      <c r="E251" s="12"/>
      <c r="F251" s="12"/>
      <c r="G251" s="12"/>
      <c r="H251" s="12"/>
      <c r="I251" s="12"/>
      <c r="L251" s="20"/>
      <c r="M251" s="12"/>
      <c r="T251" s="17"/>
    </row>
    <row r="252" spans="1:20" ht="13" x14ac:dyDescent="0.15">
      <c r="A252" s="18"/>
      <c r="D252" s="12"/>
      <c r="E252" s="12"/>
      <c r="F252" s="12"/>
      <c r="G252" s="12"/>
      <c r="H252" s="12"/>
      <c r="I252" s="12"/>
      <c r="L252" s="20"/>
      <c r="M252" s="12"/>
      <c r="T252" s="17"/>
    </row>
    <row r="253" spans="1:20" ht="13" x14ac:dyDescent="0.15">
      <c r="A253" s="18"/>
      <c r="D253" s="12"/>
      <c r="E253" s="12"/>
      <c r="F253" s="12"/>
      <c r="G253" s="12"/>
      <c r="H253" s="12"/>
      <c r="I253" s="12"/>
      <c r="L253" s="20"/>
      <c r="M253" s="12"/>
      <c r="T253" s="17"/>
    </row>
    <row r="254" spans="1:20" ht="13" x14ac:dyDescent="0.15">
      <c r="A254" s="18"/>
      <c r="D254" s="12"/>
      <c r="E254" s="12"/>
      <c r="F254" s="12"/>
      <c r="G254" s="12"/>
      <c r="H254" s="12"/>
      <c r="I254" s="12"/>
      <c r="L254" s="20"/>
      <c r="M254" s="12"/>
      <c r="T254" s="17"/>
    </row>
    <row r="255" spans="1:20" ht="13" x14ac:dyDescent="0.15">
      <c r="A255" s="18"/>
      <c r="D255" s="12"/>
      <c r="E255" s="12"/>
      <c r="F255" s="12"/>
      <c r="G255" s="12"/>
      <c r="H255" s="12"/>
      <c r="I255" s="12"/>
      <c r="L255" s="20"/>
      <c r="M255" s="12"/>
      <c r="T255" s="17"/>
    </row>
    <row r="256" spans="1:20" ht="13" x14ac:dyDescent="0.15">
      <c r="A256" s="18"/>
      <c r="D256" s="12"/>
      <c r="E256" s="12"/>
      <c r="F256" s="12"/>
      <c r="G256" s="12"/>
      <c r="H256" s="12"/>
      <c r="I256" s="12"/>
      <c r="L256" s="20"/>
      <c r="M256" s="12"/>
      <c r="T256" s="17"/>
    </row>
    <row r="257" spans="1:20" ht="13" x14ac:dyDescent="0.15">
      <c r="A257" s="18"/>
      <c r="D257" s="12"/>
      <c r="E257" s="12"/>
      <c r="F257" s="12"/>
      <c r="G257" s="12"/>
      <c r="H257" s="12"/>
      <c r="I257" s="12"/>
      <c r="L257" s="20"/>
      <c r="M257" s="12"/>
      <c r="T257" s="17"/>
    </row>
    <row r="258" spans="1:20" ht="13" x14ac:dyDescent="0.15">
      <c r="A258" s="18"/>
      <c r="D258" s="12"/>
      <c r="E258" s="12"/>
      <c r="F258" s="12"/>
      <c r="G258" s="12"/>
      <c r="H258" s="12"/>
      <c r="I258" s="12"/>
      <c r="L258" s="20"/>
      <c r="M258" s="12"/>
      <c r="T258" s="17"/>
    </row>
    <row r="259" spans="1:20" ht="13" x14ac:dyDescent="0.15">
      <c r="A259" s="18"/>
      <c r="D259" s="12"/>
      <c r="E259" s="12"/>
      <c r="F259" s="12"/>
      <c r="G259" s="12"/>
      <c r="H259" s="12"/>
      <c r="I259" s="12"/>
      <c r="L259" s="20"/>
      <c r="M259" s="12"/>
      <c r="T259" s="17"/>
    </row>
    <row r="260" spans="1:20" ht="13" x14ac:dyDescent="0.15">
      <c r="A260" s="18"/>
      <c r="D260" s="12"/>
      <c r="E260" s="12"/>
      <c r="F260" s="12"/>
      <c r="G260" s="12"/>
      <c r="H260" s="12"/>
      <c r="I260" s="12"/>
      <c r="L260" s="20"/>
      <c r="M260" s="12"/>
      <c r="T260" s="17"/>
    </row>
    <row r="261" spans="1:20" ht="13" x14ac:dyDescent="0.15">
      <c r="A261" s="18"/>
      <c r="D261" s="12"/>
      <c r="E261" s="12"/>
      <c r="F261" s="12"/>
      <c r="G261" s="12"/>
      <c r="H261" s="12"/>
      <c r="I261" s="12"/>
      <c r="L261" s="20"/>
      <c r="M261" s="12"/>
      <c r="T261" s="17"/>
    </row>
    <row r="262" spans="1:20" ht="13" x14ac:dyDescent="0.15">
      <c r="A262" s="18"/>
      <c r="D262" s="12"/>
      <c r="E262" s="12"/>
      <c r="F262" s="12"/>
      <c r="G262" s="12"/>
      <c r="H262" s="12"/>
      <c r="I262" s="12"/>
      <c r="L262" s="20"/>
      <c r="M262" s="12"/>
      <c r="T262" s="17"/>
    </row>
    <row r="263" spans="1:20" ht="13" x14ac:dyDescent="0.15">
      <c r="A263" s="18"/>
      <c r="D263" s="12"/>
      <c r="E263" s="12"/>
      <c r="F263" s="12"/>
      <c r="G263" s="12"/>
      <c r="H263" s="12"/>
      <c r="I263" s="12"/>
      <c r="L263" s="20"/>
      <c r="M263" s="12"/>
      <c r="T263" s="17"/>
    </row>
    <row r="264" spans="1:20" ht="13" x14ac:dyDescent="0.15">
      <c r="A264" s="18"/>
      <c r="D264" s="12"/>
      <c r="E264" s="12"/>
      <c r="F264" s="12"/>
      <c r="G264" s="12"/>
      <c r="H264" s="12"/>
      <c r="I264" s="12"/>
      <c r="L264" s="20"/>
      <c r="M264" s="12"/>
      <c r="T264" s="17"/>
    </row>
    <row r="265" spans="1:20" ht="13" x14ac:dyDescent="0.15">
      <c r="A265" s="18"/>
      <c r="D265" s="12"/>
      <c r="E265" s="12"/>
      <c r="F265" s="12"/>
      <c r="G265" s="12"/>
      <c r="H265" s="12"/>
      <c r="I265" s="12"/>
      <c r="L265" s="20"/>
      <c r="M265" s="12"/>
      <c r="T265" s="17"/>
    </row>
    <row r="266" spans="1:20" ht="13" x14ac:dyDescent="0.15">
      <c r="A266" s="18"/>
      <c r="D266" s="12"/>
      <c r="E266" s="12"/>
      <c r="F266" s="12"/>
      <c r="G266" s="12"/>
      <c r="H266" s="12"/>
      <c r="I266" s="12"/>
      <c r="L266" s="20"/>
      <c r="M266" s="12"/>
      <c r="T266" s="17"/>
    </row>
    <row r="267" spans="1:20" ht="13" x14ac:dyDescent="0.15">
      <c r="A267" s="18"/>
      <c r="D267" s="12"/>
      <c r="E267" s="12"/>
      <c r="F267" s="12"/>
      <c r="G267" s="12"/>
      <c r="H267" s="12"/>
      <c r="I267" s="12"/>
      <c r="L267" s="20"/>
      <c r="M267" s="12"/>
      <c r="T267" s="17"/>
    </row>
    <row r="268" spans="1:20" ht="13" x14ac:dyDescent="0.15">
      <c r="A268" s="18"/>
      <c r="D268" s="12"/>
      <c r="E268" s="12"/>
      <c r="F268" s="12"/>
      <c r="G268" s="12"/>
      <c r="H268" s="12"/>
      <c r="I268" s="12"/>
      <c r="L268" s="20"/>
      <c r="M268" s="12"/>
      <c r="T268" s="17"/>
    </row>
    <row r="269" spans="1:20" ht="13" x14ac:dyDescent="0.15">
      <c r="A269" s="18"/>
      <c r="D269" s="12"/>
      <c r="E269" s="12"/>
      <c r="F269" s="12"/>
      <c r="G269" s="12"/>
      <c r="H269" s="12"/>
      <c r="I269" s="12"/>
      <c r="L269" s="20"/>
      <c r="M269" s="12"/>
      <c r="T269" s="17"/>
    </row>
    <row r="270" spans="1:20" ht="13" x14ac:dyDescent="0.15">
      <c r="A270" s="18"/>
      <c r="D270" s="12"/>
      <c r="E270" s="12"/>
      <c r="F270" s="12"/>
      <c r="G270" s="12"/>
      <c r="H270" s="12"/>
      <c r="I270" s="12"/>
      <c r="L270" s="20"/>
      <c r="M270" s="12"/>
      <c r="T270" s="17"/>
    </row>
    <row r="271" spans="1:20" ht="13" x14ac:dyDescent="0.15">
      <c r="A271" s="18"/>
      <c r="D271" s="12"/>
      <c r="E271" s="12"/>
      <c r="F271" s="12"/>
      <c r="G271" s="12"/>
      <c r="H271" s="12"/>
      <c r="I271" s="12"/>
      <c r="L271" s="20"/>
      <c r="M271" s="12"/>
      <c r="T271" s="17"/>
    </row>
    <row r="272" spans="1:20" ht="13" x14ac:dyDescent="0.15">
      <c r="A272" s="18"/>
      <c r="D272" s="12"/>
      <c r="E272" s="12"/>
      <c r="F272" s="12"/>
      <c r="G272" s="12"/>
      <c r="H272" s="12"/>
      <c r="I272" s="12"/>
      <c r="L272" s="20"/>
      <c r="M272" s="12"/>
      <c r="T272" s="17"/>
    </row>
    <row r="273" spans="1:20" ht="13" x14ac:dyDescent="0.15">
      <c r="A273" s="18"/>
      <c r="D273" s="12"/>
      <c r="E273" s="12"/>
      <c r="F273" s="12"/>
      <c r="G273" s="12"/>
      <c r="H273" s="12"/>
      <c r="I273" s="12"/>
      <c r="L273" s="20"/>
      <c r="M273" s="12"/>
      <c r="T273" s="17"/>
    </row>
    <row r="274" spans="1:20" ht="13" x14ac:dyDescent="0.15">
      <c r="A274" s="18"/>
      <c r="D274" s="12"/>
      <c r="E274" s="12"/>
      <c r="F274" s="12"/>
      <c r="G274" s="12"/>
      <c r="H274" s="12"/>
      <c r="I274" s="12"/>
      <c r="L274" s="20"/>
      <c r="M274" s="12"/>
      <c r="T274" s="17"/>
    </row>
    <row r="275" spans="1:20" ht="13" x14ac:dyDescent="0.15">
      <c r="A275" s="18"/>
      <c r="D275" s="12"/>
      <c r="E275" s="12"/>
      <c r="F275" s="12"/>
      <c r="G275" s="12"/>
      <c r="H275" s="12"/>
      <c r="I275" s="12"/>
      <c r="L275" s="20"/>
      <c r="M275" s="12"/>
      <c r="T275" s="17"/>
    </row>
    <row r="276" spans="1:20" ht="13" x14ac:dyDescent="0.15">
      <c r="A276" s="18"/>
      <c r="D276" s="12"/>
      <c r="E276" s="12"/>
      <c r="F276" s="12"/>
      <c r="G276" s="12"/>
      <c r="H276" s="12"/>
      <c r="I276" s="12"/>
      <c r="L276" s="20"/>
      <c r="M276" s="12"/>
      <c r="T276" s="17"/>
    </row>
    <row r="277" spans="1:20" ht="13" x14ac:dyDescent="0.15">
      <c r="A277" s="18"/>
      <c r="D277" s="12"/>
      <c r="E277" s="12"/>
      <c r="F277" s="12"/>
      <c r="G277" s="12"/>
      <c r="H277" s="12"/>
      <c r="I277" s="12"/>
      <c r="L277" s="20"/>
      <c r="M277" s="12"/>
      <c r="T277" s="17"/>
    </row>
    <row r="278" spans="1:20" ht="13" x14ac:dyDescent="0.15">
      <c r="A278" s="18"/>
      <c r="D278" s="12"/>
      <c r="E278" s="12"/>
      <c r="F278" s="12"/>
      <c r="G278" s="12"/>
      <c r="H278" s="12"/>
      <c r="I278" s="12"/>
      <c r="L278" s="20"/>
      <c r="M278" s="12"/>
      <c r="T278" s="17"/>
    </row>
    <row r="279" spans="1:20" ht="13" x14ac:dyDescent="0.15">
      <c r="A279" s="18"/>
      <c r="D279" s="12"/>
      <c r="E279" s="12"/>
      <c r="F279" s="12"/>
      <c r="G279" s="12"/>
      <c r="H279" s="12"/>
      <c r="I279" s="12"/>
      <c r="L279" s="20"/>
      <c r="M279" s="12"/>
      <c r="T279" s="17"/>
    </row>
    <row r="280" spans="1:20" ht="13" x14ac:dyDescent="0.15">
      <c r="A280" s="18"/>
      <c r="D280" s="12"/>
      <c r="E280" s="12"/>
      <c r="F280" s="12"/>
      <c r="G280" s="12"/>
      <c r="H280" s="12"/>
      <c r="I280" s="12"/>
      <c r="L280" s="20"/>
      <c r="M280" s="12"/>
      <c r="T280" s="17"/>
    </row>
    <row r="281" spans="1:20" ht="13" x14ac:dyDescent="0.15">
      <c r="A281" s="18"/>
      <c r="D281" s="12"/>
      <c r="E281" s="12"/>
      <c r="F281" s="12"/>
      <c r="G281" s="12"/>
      <c r="H281" s="12"/>
      <c r="I281" s="12"/>
      <c r="L281" s="20"/>
      <c r="M281" s="12"/>
      <c r="T281" s="17"/>
    </row>
    <row r="282" spans="1:20" ht="13" x14ac:dyDescent="0.15">
      <c r="A282" s="18"/>
      <c r="D282" s="12"/>
      <c r="E282" s="12"/>
      <c r="F282" s="12"/>
      <c r="G282" s="12"/>
      <c r="H282" s="12"/>
      <c r="I282" s="12"/>
      <c r="L282" s="20"/>
      <c r="M282" s="12"/>
      <c r="T282" s="17"/>
    </row>
    <row r="283" spans="1:20" ht="13" x14ac:dyDescent="0.15">
      <c r="A283" s="18"/>
      <c r="D283" s="12"/>
      <c r="E283" s="12"/>
      <c r="F283" s="12"/>
      <c r="G283" s="12"/>
      <c r="H283" s="12"/>
      <c r="I283" s="12"/>
      <c r="L283" s="20"/>
      <c r="M283" s="12"/>
      <c r="T283" s="17"/>
    </row>
    <row r="284" spans="1:20" ht="13" x14ac:dyDescent="0.15">
      <c r="A284" s="18"/>
      <c r="D284" s="12"/>
      <c r="E284" s="12"/>
      <c r="F284" s="12"/>
      <c r="G284" s="12"/>
      <c r="H284" s="12"/>
      <c r="I284" s="12"/>
      <c r="L284" s="20"/>
      <c r="M284" s="12"/>
      <c r="T284" s="17"/>
    </row>
    <row r="285" spans="1:20" ht="13" x14ac:dyDescent="0.15">
      <c r="A285" s="18"/>
      <c r="D285" s="12"/>
      <c r="E285" s="12"/>
      <c r="F285" s="12"/>
      <c r="G285" s="12"/>
      <c r="H285" s="12"/>
      <c r="I285" s="12"/>
      <c r="L285" s="20"/>
      <c r="M285" s="12"/>
      <c r="T285" s="17"/>
    </row>
    <row r="286" spans="1:20" ht="13" x14ac:dyDescent="0.15">
      <c r="A286" s="18"/>
      <c r="D286" s="12"/>
      <c r="E286" s="12"/>
      <c r="F286" s="12"/>
      <c r="G286" s="12"/>
      <c r="H286" s="12"/>
      <c r="I286" s="12"/>
      <c r="L286" s="20"/>
      <c r="M286" s="12"/>
      <c r="T286" s="17"/>
    </row>
    <row r="287" spans="1:20" ht="13" x14ac:dyDescent="0.15">
      <c r="A287" s="18"/>
      <c r="D287" s="12"/>
      <c r="E287" s="12"/>
      <c r="F287" s="12"/>
      <c r="G287" s="12"/>
      <c r="H287" s="12"/>
      <c r="I287" s="12"/>
      <c r="L287" s="20"/>
      <c r="M287" s="12"/>
      <c r="T287" s="17"/>
    </row>
    <row r="288" spans="1:20" ht="13" x14ac:dyDescent="0.15">
      <c r="A288" s="18"/>
      <c r="D288" s="12"/>
      <c r="E288" s="12"/>
      <c r="F288" s="12"/>
      <c r="G288" s="12"/>
      <c r="H288" s="12"/>
      <c r="I288" s="12"/>
      <c r="L288" s="20"/>
      <c r="M288" s="12"/>
      <c r="T288" s="17"/>
    </row>
    <row r="289" spans="1:20" ht="13" x14ac:dyDescent="0.15">
      <c r="A289" s="18"/>
      <c r="D289" s="12"/>
      <c r="E289" s="12"/>
      <c r="F289" s="12"/>
      <c r="G289" s="12"/>
      <c r="H289" s="12"/>
      <c r="I289" s="12"/>
      <c r="L289" s="20"/>
      <c r="M289" s="12"/>
      <c r="T289" s="17"/>
    </row>
    <row r="290" spans="1:20" ht="13" x14ac:dyDescent="0.15">
      <c r="A290" s="18"/>
      <c r="D290" s="12"/>
      <c r="E290" s="12"/>
      <c r="F290" s="12"/>
      <c r="G290" s="12"/>
      <c r="H290" s="12"/>
      <c r="I290" s="12"/>
      <c r="L290" s="20"/>
      <c r="M290" s="12"/>
      <c r="T290" s="17"/>
    </row>
    <row r="291" spans="1:20" ht="13" x14ac:dyDescent="0.15">
      <c r="A291" s="18"/>
      <c r="D291" s="12"/>
      <c r="E291" s="12"/>
      <c r="F291" s="12"/>
      <c r="G291" s="12"/>
      <c r="H291" s="12"/>
      <c r="I291" s="12"/>
      <c r="L291" s="20"/>
      <c r="M291" s="12"/>
      <c r="T291" s="17"/>
    </row>
    <row r="292" spans="1:20" ht="13" x14ac:dyDescent="0.15">
      <c r="A292" s="18"/>
      <c r="D292" s="12"/>
      <c r="E292" s="12"/>
      <c r="F292" s="12"/>
      <c r="G292" s="12"/>
      <c r="H292" s="12"/>
      <c r="I292" s="12"/>
      <c r="L292" s="20"/>
      <c r="M292" s="12"/>
      <c r="T292" s="17"/>
    </row>
    <row r="293" spans="1:20" ht="13" x14ac:dyDescent="0.15">
      <c r="A293" s="18"/>
      <c r="D293" s="12"/>
      <c r="E293" s="12"/>
      <c r="F293" s="12"/>
      <c r="G293" s="12"/>
      <c r="H293" s="12"/>
      <c r="I293" s="12"/>
      <c r="L293" s="20"/>
      <c r="M293" s="12"/>
      <c r="T293" s="17"/>
    </row>
    <row r="294" spans="1:20" ht="13" x14ac:dyDescent="0.15">
      <c r="A294" s="18"/>
      <c r="D294" s="12"/>
      <c r="E294" s="12"/>
      <c r="F294" s="12"/>
      <c r="G294" s="12"/>
      <c r="H294" s="12"/>
      <c r="I294" s="12"/>
      <c r="L294" s="20"/>
      <c r="M294" s="12"/>
      <c r="T294" s="17"/>
    </row>
    <row r="295" spans="1:20" ht="13" x14ac:dyDescent="0.15">
      <c r="A295" s="18"/>
      <c r="D295" s="12"/>
      <c r="E295" s="12"/>
      <c r="F295" s="12"/>
      <c r="G295" s="12"/>
      <c r="H295" s="12"/>
      <c r="I295" s="12"/>
      <c r="L295" s="20"/>
      <c r="M295" s="12"/>
      <c r="T295" s="17"/>
    </row>
    <row r="296" spans="1:20" ht="13" x14ac:dyDescent="0.15">
      <c r="A296" s="18"/>
      <c r="D296" s="12"/>
      <c r="E296" s="12"/>
      <c r="F296" s="12"/>
      <c r="G296" s="12"/>
      <c r="H296" s="12"/>
      <c r="I296" s="12"/>
      <c r="L296" s="20"/>
      <c r="M296" s="12"/>
      <c r="T296" s="17"/>
    </row>
    <row r="297" spans="1:20" ht="13" x14ac:dyDescent="0.15">
      <c r="A297" s="18"/>
      <c r="D297" s="12"/>
      <c r="E297" s="12"/>
      <c r="F297" s="12"/>
      <c r="G297" s="12"/>
      <c r="H297" s="12"/>
      <c r="I297" s="12"/>
      <c r="L297" s="20"/>
      <c r="M297" s="12"/>
      <c r="T297" s="17"/>
    </row>
    <row r="298" spans="1:20" ht="13" x14ac:dyDescent="0.15">
      <c r="A298" s="18"/>
      <c r="D298" s="12"/>
      <c r="E298" s="12"/>
      <c r="F298" s="12"/>
      <c r="G298" s="12"/>
      <c r="H298" s="12"/>
      <c r="I298" s="12"/>
      <c r="L298" s="20"/>
      <c r="M298" s="12"/>
      <c r="T298" s="17"/>
    </row>
    <row r="299" spans="1:20" ht="13" x14ac:dyDescent="0.15">
      <c r="A299" s="18"/>
      <c r="D299" s="12"/>
      <c r="E299" s="12"/>
      <c r="F299" s="12"/>
      <c r="G299" s="12"/>
      <c r="H299" s="12"/>
      <c r="I299" s="12"/>
      <c r="L299" s="20"/>
      <c r="M299" s="12"/>
      <c r="T299" s="17"/>
    </row>
    <row r="300" spans="1:20" ht="13" x14ac:dyDescent="0.15">
      <c r="A300" s="18"/>
      <c r="D300" s="12"/>
      <c r="E300" s="12"/>
      <c r="F300" s="12"/>
      <c r="G300" s="12"/>
      <c r="H300" s="12"/>
      <c r="I300" s="12"/>
      <c r="L300" s="20"/>
      <c r="M300" s="12"/>
      <c r="T300" s="17"/>
    </row>
    <row r="301" spans="1:20" ht="13" x14ac:dyDescent="0.15">
      <c r="A301" s="18"/>
      <c r="D301" s="12"/>
      <c r="E301" s="12"/>
      <c r="F301" s="12"/>
      <c r="G301" s="12"/>
      <c r="H301" s="12"/>
      <c r="I301" s="12"/>
      <c r="L301" s="20"/>
      <c r="M301" s="12"/>
      <c r="T301" s="17"/>
    </row>
    <row r="302" spans="1:20" ht="13" x14ac:dyDescent="0.15">
      <c r="A302" s="18"/>
      <c r="D302" s="12"/>
      <c r="E302" s="12"/>
      <c r="F302" s="12"/>
      <c r="G302" s="12"/>
      <c r="H302" s="12"/>
      <c r="I302" s="12"/>
      <c r="L302" s="20"/>
      <c r="M302" s="12"/>
      <c r="T302" s="17"/>
    </row>
    <row r="303" spans="1:20" ht="13" x14ac:dyDescent="0.15">
      <c r="A303" s="18"/>
      <c r="D303" s="12"/>
      <c r="E303" s="12"/>
      <c r="F303" s="12"/>
      <c r="G303" s="12"/>
      <c r="H303" s="12"/>
      <c r="I303" s="12"/>
      <c r="L303" s="20"/>
      <c r="M303" s="12"/>
      <c r="T303" s="17"/>
    </row>
    <row r="304" spans="1:20" ht="13" x14ac:dyDescent="0.15">
      <c r="A304" s="18"/>
      <c r="D304" s="12"/>
      <c r="E304" s="12"/>
      <c r="F304" s="12"/>
      <c r="G304" s="12"/>
      <c r="H304" s="12"/>
      <c r="I304" s="12"/>
      <c r="L304" s="20"/>
      <c r="M304" s="12"/>
      <c r="T304" s="17"/>
    </row>
    <row r="305" spans="1:20" ht="13" x14ac:dyDescent="0.15">
      <c r="A305" s="18"/>
      <c r="D305" s="12"/>
      <c r="E305" s="12"/>
      <c r="F305" s="12"/>
      <c r="G305" s="12"/>
      <c r="H305" s="12"/>
      <c r="I305" s="12"/>
      <c r="L305" s="20"/>
      <c r="M305" s="12"/>
      <c r="T305" s="17"/>
    </row>
    <row r="306" spans="1:20" ht="13" x14ac:dyDescent="0.15">
      <c r="A306" s="18"/>
      <c r="D306" s="12"/>
      <c r="E306" s="12"/>
      <c r="F306" s="12"/>
      <c r="G306" s="12"/>
      <c r="H306" s="12"/>
      <c r="I306" s="12"/>
      <c r="L306" s="20"/>
      <c r="M306" s="12"/>
      <c r="T306" s="17"/>
    </row>
    <row r="307" spans="1:20" ht="13" x14ac:dyDescent="0.15">
      <c r="A307" s="18"/>
      <c r="D307" s="12"/>
      <c r="E307" s="12"/>
      <c r="F307" s="12"/>
      <c r="G307" s="12"/>
      <c r="H307" s="12"/>
      <c r="I307" s="12"/>
      <c r="L307" s="20"/>
      <c r="M307" s="12"/>
      <c r="T307" s="17"/>
    </row>
    <row r="308" spans="1:20" ht="13" x14ac:dyDescent="0.15">
      <c r="A308" s="18"/>
      <c r="D308" s="12"/>
      <c r="E308" s="12"/>
      <c r="F308" s="12"/>
      <c r="G308" s="12"/>
      <c r="H308" s="12"/>
      <c r="I308" s="12"/>
      <c r="L308" s="20"/>
      <c r="M308" s="12"/>
      <c r="T308" s="17"/>
    </row>
    <row r="309" spans="1:20" ht="13" x14ac:dyDescent="0.15">
      <c r="A309" s="18"/>
      <c r="D309" s="12"/>
      <c r="E309" s="12"/>
      <c r="F309" s="12"/>
      <c r="G309" s="12"/>
      <c r="H309" s="12"/>
      <c r="I309" s="12"/>
      <c r="L309" s="20"/>
      <c r="M309" s="12"/>
      <c r="T309" s="17"/>
    </row>
    <row r="310" spans="1:20" ht="13" x14ac:dyDescent="0.15">
      <c r="A310" s="18"/>
      <c r="D310" s="12"/>
      <c r="E310" s="12"/>
      <c r="F310" s="12"/>
      <c r="G310" s="12"/>
      <c r="H310" s="12"/>
      <c r="I310" s="12"/>
      <c r="L310" s="20"/>
      <c r="M310" s="12"/>
      <c r="T310" s="17"/>
    </row>
    <row r="311" spans="1:20" ht="13" x14ac:dyDescent="0.15">
      <c r="A311" s="18"/>
      <c r="D311" s="12"/>
      <c r="E311" s="12"/>
      <c r="F311" s="12"/>
      <c r="G311" s="12"/>
      <c r="H311" s="12"/>
      <c r="I311" s="12"/>
      <c r="L311" s="20"/>
      <c r="M311" s="12"/>
      <c r="T311" s="17"/>
    </row>
    <row r="312" spans="1:20" ht="13" x14ac:dyDescent="0.15">
      <c r="A312" s="18"/>
      <c r="D312" s="12"/>
      <c r="E312" s="12"/>
      <c r="F312" s="12"/>
      <c r="G312" s="12"/>
      <c r="H312" s="12"/>
      <c r="I312" s="12"/>
      <c r="L312" s="20"/>
      <c r="M312" s="12"/>
      <c r="T312" s="17"/>
    </row>
    <row r="313" spans="1:20" ht="13" x14ac:dyDescent="0.15">
      <c r="A313" s="18"/>
      <c r="D313" s="12"/>
      <c r="E313" s="12"/>
      <c r="F313" s="12"/>
      <c r="G313" s="12"/>
      <c r="H313" s="12"/>
      <c r="I313" s="12"/>
      <c r="L313" s="20"/>
      <c r="M313" s="12"/>
      <c r="T313" s="17"/>
    </row>
    <row r="314" spans="1:20" ht="13" x14ac:dyDescent="0.15">
      <c r="A314" s="18"/>
      <c r="D314" s="12"/>
      <c r="E314" s="12"/>
      <c r="F314" s="12"/>
      <c r="G314" s="12"/>
      <c r="H314" s="12"/>
      <c r="I314" s="12"/>
      <c r="L314" s="20"/>
      <c r="M314" s="12"/>
      <c r="T314" s="17"/>
    </row>
    <row r="315" spans="1:20" ht="13" x14ac:dyDescent="0.15">
      <c r="A315" s="18"/>
      <c r="D315" s="12"/>
      <c r="E315" s="12"/>
      <c r="F315" s="12"/>
      <c r="G315" s="12"/>
      <c r="H315" s="12"/>
      <c r="I315" s="12"/>
      <c r="L315" s="20"/>
      <c r="M315" s="12"/>
      <c r="T315" s="17"/>
    </row>
    <row r="316" spans="1:20" ht="13" x14ac:dyDescent="0.15">
      <c r="A316" s="18"/>
      <c r="D316" s="12"/>
      <c r="E316" s="12"/>
      <c r="F316" s="12"/>
      <c r="G316" s="12"/>
      <c r="H316" s="12"/>
      <c r="I316" s="12"/>
      <c r="L316" s="20"/>
      <c r="M316" s="12"/>
      <c r="T316" s="17"/>
    </row>
    <row r="317" spans="1:20" ht="13" x14ac:dyDescent="0.15">
      <c r="A317" s="18"/>
      <c r="D317" s="12"/>
      <c r="E317" s="12"/>
      <c r="F317" s="12"/>
      <c r="G317" s="12"/>
      <c r="H317" s="12"/>
      <c r="I317" s="12"/>
      <c r="L317" s="20"/>
      <c r="M317" s="12"/>
      <c r="T317" s="17"/>
    </row>
    <row r="318" spans="1:20" ht="13" x14ac:dyDescent="0.15">
      <c r="A318" s="18"/>
      <c r="D318" s="12"/>
      <c r="E318" s="12"/>
      <c r="F318" s="12"/>
      <c r="G318" s="12"/>
      <c r="H318" s="12"/>
      <c r="I318" s="12"/>
      <c r="L318" s="20"/>
      <c r="M318" s="12"/>
      <c r="T318" s="17"/>
    </row>
    <row r="319" spans="1:20" ht="13" x14ac:dyDescent="0.15">
      <c r="A319" s="18"/>
      <c r="D319" s="12"/>
      <c r="E319" s="12"/>
      <c r="F319" s="12"/>
      <c r="G319" s="12"/>
      <c r="H319" s="12"/>
      <c r="I319" s="12"/>
      <c r="L319" s="20"/>
      <c r="M319" s="12"/>
      <c r="T319" s="17"/>
    </row>
    <row r="320" spans="1:20" ht="13" x14ac:dyDescent="0.15">
      <c r="A320" s="18"/>
      <c r="D320" s="12"/>
      <c r="E320" s="12"/>
      <c r="F320" s="12"/>
      <c r="G320" s="12"/>
      <c r="H320" s="12"/>
      <c r="I320" s="12"/>
      <c r="L320" s="20"/>
      <c r="M320" s="12"/>
      <c r="T320" s="17"/>
    </row>
    <row r="321" spans="1:20" ht="13" x14ac:dyDescent="0.15">
      <c r="A321" s="18"/>
      <c r="D321" s="12"/>
      <c r="E321" s="12"/>
      <c r="F321" s="12"/>
      <c r="G321" s="12"/>
      <c r="H321" s="12"/>
      <c r="I321" s="12"/>
      <c r="L321" s="20"/>
      <c r="M321" s="12"/>
      <c r="T321" s="17"/>
    </row>
    <row r="322" spans="1:20" ht="13" x14ac:dyDescent="0.15">
      <c r="A322" s="18"/>
      <c r="D322" s="12"/>
      <c r="E322" s="12"/>
      <c r="F322" s="12"/>
      <c r="G322" s="12"/>
      <c r="H322" s="12"/>
      <c r="I322" s="12"/>
      <c r="L322" s="20"/>
      <c r="M322" s="12"/>
      <c r="T322" s="17"/>
    </row>
    <row r="323" spans="1:20" ht="13" x14ac:dyDescent="0.15">
      <c r="A323" s="18"/>
      <c r="D323" s="12"/>
      <c r="E323" s="12"/>
      <c r="F323" s="12"/>
      <c r="G323" s="12"/>
      <c r="H323" s="12"/>
      <c r="I323" s="12"/>
      <c r="L323" s="20"/>
      <c r="M323" s="12"/>
      <c r="T323" s="17"/>
    </row>
    <row r="324" spans="1:20" ht="13" x14ac:dyDescent="0.15">
      <c r="A324" s="18"/>
      <c r="D324" s="12"/>
      <c r="E324" s="12"/>
      <c r="F324" s="12"/>
      <c r="G324" s="12"/>
      <c r="H324" s="12"/>
      <c r="I324" s="12"/>
      <c r="L324" s="20"/>
      <c r="M324" s="12"/>
      <c r="T324" s="17"/>
    </row>
    <row r="325" spans="1:20" ht="13" x14ac:dyDescent="0.15">
      <c r="A325" s="18"/>
      <c r="D325" s="12"/>
      <c r="E325" s="12"/>
      <c r="F325" s="12"/>
      <c r="G325" s="12"/>
      <c r="H325" s="12"/>
      <c r="I325" s="12"/>
      <c r="L325" s="20"/>
      <c r="M325" s="12"/>
      <c r="T325" s="17"/>
    </row>
    <row r="326" spans="1:20" ht="13" x14ac:dyDescent="0.15">
      <c r="A326" s="18"/>
      <c r="D326" s="12"/>
      <c r="E326" s="12"/>
      <c r="F326" s="12"/>
      <c r="G326" s="12"/>
      <c r="H326" s="12"/>
      <c r="I326" s="12"/>
      <c r="L326" s="20"/>
      <c r="M326" s="12"/>
      <c r="T326" s="17"/>
    </row>
    <row r="327" spans="1:20" ht="13" x14ac:dyDescent="0.15">
      <c r="A327" s="18"/>
      <c r="D327" s="12"/>
      <c r="E327" s="12"/>
      <c r="F327" s="12"/>
      <c r="G327" s="12"/>
      <c r="H327" s="12"/>
      <c r="I327" s="12"/>
      <c r="L327" s="20"/>
      <c r="M327" s="12"/>
      <c r="T327" s="17"/>
    </row>
    <row r="328" spans="1:20" ht="13" x14ac:dyDescent="0.15">
      <c r="A328" s="18"/>
      <c r="D328" s="12"/>
      <c r="E328" s="12"/>
      <c r="F328" s="12"/>
      <c r="G328" s="12"/>
      <c r="H328" s="12"/>
      <c r="I328" s="12"/>
      <c r="L328" s="20"/>
      <c r="M328" s="12"/>
      <c r="T328" s="17"/>
    </row>
    <row r="329" spans="1:20" ht="13" x14ac:dyDescent="0.15">
      <c r="A329" s="18"/>
      <c r="D329" s="12"/>
      <c r="E329" s="12"/>
      <c r="F329" s="12"/>
      <c r="G329" s="12"/>
      <c r="H329" s="12"/>
      <c r="I329" s="12"/>
      <c r="L329" s="20"/>
      <c r="M329" s="12"/>
      <c r="T329" s="17"/>
    </row>
    <row r="330" spans="1:20" ht="13" x14ac:dyDescent="0.15">
      <c r="A330" s="18"/>
      <c r="D330" s="12"/>
      <c r="E330" s="12"/>
      <c r="F330" s="12"/>
      <c r="G330" s="12"/>
      <c r="H330" s="12"/>
      <c r="I330" s="12"/>
      <c r="L330" s="20"/>
      <c r="M330" s="12"/>
      <c r="T330" s="17"/>
    </row>
    <row r="331" spans="1:20" ht="13" x14ac:dyDescent="0.15">
      <c r="A331" s="18"/>
      <c r="D331" s="12"/>
      <c r="E331" s="12"/>
      <c r="F331" s="12"/>
      <c r="G331" s="12"/>
      <c r="H331" s="12"/>
      <c r="I331" s="12"/>
      <c r="L331" s="20"/>
      <c r="M331" s="12"/>
      <c r="T331" s="17"/>
    </row>
    <row r="332" spans="1:20" ht="13" x14ac:dyDescent="0.15">
      <c r="A332" s="18"/>
      <c r="D332" s="12"/>
      <c r="E332" s="12"/>
      <c r="F332" s="12"/>
      <c r="G332" s="12"/>
      <c r="H332" s="12"/>
      <c r="I332" s="12"/>
      <c r="L332" s="20"/>
      <c r="M332" s="12"/>
      <c r="T332" s="17"/>
    </row>
    <row r="333" spans="1:20" ht="13" x14ac:dyDescent="0.15">
      <c r="A333" s="18"/>
      <c r="D333" s="12"/>
      <c r="E333" s="12"/>
      <c r="F333" s="12"/>
      <c r="G333" s="12"/>
      <c r="H333" s="12"/>
      <c r="I333" s="12"/>
      <c r="L333" s="20"/>
      <c r="M333" s="12"/>
      <c r="T333" s="17"/>
    </row>
    <row r="334" spans="1:20" ht="13" x14ac:dyDescent="0.15">
      <c r="A334" s="18"/>
      <c r="D334" s="12"/>
      <c r="E334" s="12"/>
      <c r="F334" s="12"/>
      <c r="G334" s="12"/>
      <c r="H334" s="12"/>
      <c r="I334" s="12"/>
      <c r="L334" s="20"/>
      <c r="M334" s="12"/>
      <c r="T334" s="17"/>
    </row>
    <row r="335" spans="1:20" ht="13" x14ac:dyDescent="0.15">
      <c r="A335" s="18"/>
      <c r="D335" s="12"/>
      <c r="E335" s="12"/>
      <c r="F335" s="12"/>
      <c r="G335" s="12"/>
      <c r="H335" s="12"/>
      <c r="I335" s="12"/>
      <c r="L335" s="20"/>
      <c r="M335" s="12"/>
      <c r="T335" s="17"/>
    </row>
    <row r="336" spans="1:20" ht="13" x14ac:dyDescent="0.15">
      <c r="A336" s="18"/>
      <c r="D336" s="12"/>
      <c r="E336" s="12"/>
      <c r="F336" s="12"/>
      <c r="G336" s="12"/>
      <c r="H336" s="12"/>
      <c r="I336" s="12"/>
      <c r="L336" s="20"/>
      <c r="M336" s="12"/>
      <c r="T336" s="17"/>
    </row>
    <row r="337" spans="1:20" ht="13" x14ac:dyDescent="0.15">
      <c r="A337" s="18"/>
      <c r="D337" s="12"/>
      <c r="E337" s="12"/>
      <c r="F337" s="12"/>
      <c r="G337" s="12"/>
      <c r="H337" s="12"/>
      <c r="I337" s="12"/>
      <c r="L337" s="20"/>
      <c r="M337" s="12"/>
      <c r="T337" s="17"/>
    </row>
    <row r="338" spans="1:20" ht="13" x14ac:dyDescent="0.15">
      <c r="A338" s="18"/>
      <c r="D338" s="12"/>
      <c r="E338" s="12"/>
      <c r="F338" s="12"/>
      <c r="G338" s="12"/>
      <c r="H338" s="12"/>
      <c r="I338" s="12"/>
      <c r="L338" s="20"/>
      <c r="M338" s="12"/>
      <c r="T338" s="17"/>
    </row>
    <row r="339" spans="1:20" ht="13" x14ac:dyDescent="0.15">
      <c r="A339" s="18"/>
      <c r="D339" s="12"/>
      <c r="E339" s="12"/>
      <c r="F339" s="12"/>
      <c r="G339" s="12"/>
      <c r="H339" s="12"/>
      <c r="I339" s="12"/>
      <c r="L339" s="20"/>
      <c r="M339" s="12"/>
      <c r="T339" s="17"/>
    </row>
    <row r="340" spans="1:20" ht="13" x14ac:dyDescent="0.15">
      <c r="A340" s="18"/>
      <c r="D340" s="12"/>
      <c r="E340" s="12"/>
      <c r="F340" s="12"/>
      <c r="G340" s="12"/>
      <c r="H340" s="12"/>
      <c r="I340" s="12"/>
      <c r="L340" s="20"/>
      <c r="M340" s="12"/>
      <c r="T340" s="17"/>
    </row>
    <row r="341" spans="1:20" ht="13" x14ac:dyDescent="0.15">
      <c r="A341" s="18"/>
      <c r="D341" s="12"/>
      <c r="E341" s="12"/>
      <c r="F341" s="12"/>
      <c r="G341" s="12"/>
      <c r="H341" s="12"/>
      <c r="I341" s="12"/>
      <c r="L341" s="20"/>
      <c r="M341" s="12"/>
      <c r="T341" s="17"/>
    </row>
    <row r="342" spans="1:20" ht="13" x14ac:dyDescent="0.15">
      <c r="A342" s="18"/>
      <c r="D342" s="12"/>
      <c r="E342" s="12"/>
      <c r="F342" s="12"/>
      <c r="G342" s="12"/>
      <c r="H342" s="12"/>
      <c r="I342" s="12"/>
      <c r="L342" s="20"/>
      <c r="M342" s="12"/>
      <c r="T342" s="17"/>
    </row>
    <row r="343" spans="1:20" ht="13" x14ac:dyDescent="0.15">
      <c r="A343" s="18"/>
      <c r="D343" s="12"/>
      <c r="E343" s="12"/>
      <c r="F343" s="12"/>
      <c r="G343" s="12"/>
      <c r="H343" s="12"/>
      <c r="I343" s="12"/>
      <c r="L343" s="20"/>
      <c r="M343" s="12"/>
      <c r="T343" s="17"/>
    </row>
    <row r="344" spans="1:20" ht="13" x14ac:dyDescent="0.15">
      <c r="A344" s="18"/>
      <c r="D344" s="12"/>
      <c r="E344" s="12"/>
      <c r="F344" s="12"/>
      <c r="G344" s="12"/>
      <c r="H344" s="12"/>
      <c r="I344" s="12"/>
      <c r="L344" s="20"/>
      <c r="M344" s="12"/>
      <c r="T344" s="17"/>
    </row>
    <row r="345" spans="1:20" ht="13" x14ac:dyDescent="0.15">
      <c r="A345" s="18"/>
      <c r="D345" s="12"/>
      <c r="E345" s="12"/>
      <c r="F345" s="12"/>
      <c r="G345" s="12"/>
      <c r="H345" s="12"/>
      <c r="I345" s="12"/>
      <c r="L345" s="20"/>
      <c r="M345" s="12"/>
      <c r="T345" s="17"/>
    </row>
    <row r="346" spans="1:20" ht="13" x14ac:dyDescent="0.15">
      <c r="A346" s="18"/>
      <c r="D346" s="12"/>
      <c r="E346" s="12"/>
      <c r="F346" s="12"/>
      <c r="G346" s="12"/>
      <c r="H346" s="12"/>
      <c r="I346" s="12"/>
      <c r="L346" s="20"/>
      <c r="M346" s="12"/>
      <c r="T346" s="17"/>
    </row>
    <row r="347" spans="1:20" ht="13" x14ac:dyDescent="0.15">
      <c r="A347" s="18"/>
      <c r="D347" s="12"/>
      <c r="E347" s="12"/>
      <c r="F347" s="12"/>
      <c r="G347" s="12"/>
      <c r="H347" s="12"/>
      <c r="I347" s="12"/>
      <c r="L347" s="20"/>
      <c r="M347" s="12"/>
      <c r="T347" s="17"/>
    </row>
    <row r="348" spans="1:20" ht="13" x14ac:dyDescent="0.15">
      <c r="A348" s="18"/>
      <c r="D348" s="12"/>
      <c r="E348" s="12"/>
      <c r="F348" s="12"/>
      <c r="G348" s="12"/>
      <c r="H348" s="12"/>
      <c r="I348" s="12"/>
      <c r="L348" s="20"/>
      <c r="M348" s="12"/>
      <c r="T348" s="17"/>
    </row>
    <row r="349" spans="1:20" ht="13" x14ac:dyDescent="0.15">
      <c r="A349" s="18"/>
      <c r="D349" s="12"/>
      <c r="E349" s="12"/>
      <c r="F349" s="12"/>
      <c r="G349" s="12"/>
      <c r="H349" s="12"/>
      <c r="I349" s="12"/>
      <c r="L349" s="20"/>
      <c r="M349" s="12"/>
      <c r="T349" s="17"/>
    </row>
    <row r="350" spans="1:20" ht="13" x14ac:dyDescent="0.15">
      <c r="A350" s="18"/>
      <c r="D350" s="12"/>
      <c r="E350" s="12"/>
      <c r="F350" s="12"/>
      <c r="G350" s="12"/>
      <c r="H350" s="12"/>
      <c r="I350" s="12"/>
      <c r="L350" s="20"/>
      <c r="M350" s="12"/>
      <c r="T350" s="17"/>
    </row>
    <row r="351" spans="1:20" ht="13" x14ac:dyDescent="0.15">
      <c r="A351" s="18"/>
      <c r="D351" s="12"/>
      <c r="E351" s="12"/>
      <c r="F351" s="12"/>
      <c r="G351" s="12"/>
      <c r="H351" s="12"/>
      <c r="I351" s="12"/>
      <c r="L351" s="20"/>
      <c r="M351" s="12"/>
      <c r="T351" s="17"/>
    </row>
    <row r="352" spans="1:20" ht="13" x14ac:dyDescent="0.15">
      <c r="A352" s="18"/>
      <c r="D352" s="12"/>
      <c r="E352" s="12"/>
      <c r="F352" s="12"/>
      <c r="G352" s="12"/>
      <c r="H352" s="12"/>
      <c r="I352" s="12"/>
      <c r="L352" s="20"/>
      <c r="M352" s="12"/>
      <c r="T352" s="17"/>
    </row>
    <row r="353" spans="1:20" ht="13" x14ac:dyDescent="0.15">
      <c r="A353" s="18"/>
      <c r="D353" s="12"/>
      <c r="E353" s="12"/>
      <c r="F353" s="12"/>
      <c r="G353" s="12"/>
      <c r="H353" s="12"/>
      <c r="I353" s="12"/>
      <c r="L353" s="20"/>
      <c r="M353" s="12"/>
      <c r="T353" s="17"/>
    </row>
    <row r="354" spans="1:20" ht="13" x14ac:dyDescent="0.15">
      <c r="A354" s="18"/>
      <c r="D354" s="12"/>
      <c r="E354" s="12"/>
      <c r="F354" s="12"/>
      <c r="G354" s="12"/>
      <c r="H354" s="12"/>
      <c r="I354" s="12"/>
      <c r="L354" s="20"/>
      <c r="M354" s="12"/>
      <c r="T354" s="17"/>
    </row>
    <row r="355" spans="1:20" ht="13" x14ac:dyDescent="0.15">
      <c r="A355" s="18"/>
      <c r="D355" s="12"/>
      <c r="E355" s="12"/>
      <c r="F355" s="12"/>
      <c r="G355" s="12"/>
      <c r="H355" s="12"/>
      <c r="I355" s="12"/>
      <c r="L355" s="20"/>
      <c r="M355" s="12"/>
      <c r="T355" s="17"/>
    </row>
    <row r="356" spans="1:20" ht="13" x14ac:dyDescent="0.15">
      <c r="A356" s="18"/>
      <c r="D356" s="12"/>
      <c r="E356" s="12"/>
      <c r="F356" s="12"/>
      <c r="G356" s="12"/>
      <c r="H356" s="12"/>
      <c r="I356" s="12"/>
      <c r="L356" s="20"/>
      <c r="M356" s="12"/>
      <c r="T356" s="17"/>
    </row>
    <row r="357" spans="1:20" ht="13" x14ac:dyDescent="0.15">
      <c r="A357" s="18"/>
      <c r="D357" s="12"/>
      <c r="E357" s="12"/>
      <c r="F357" s="12"/>
      <c r="G357" s="12"/>
      <c r="H357" s="12"/>
      <c r="I357" s="12"/>
      <c r="L357" s="20"/>
      <c r="M357" s="12"/>
      <c r="T357" s="17"/>
    </row>
    <row r="358" spans="1:20" ht="13" x14ac:dyDescent="0.15">
      <c r="A358" s="18"/>
      <c r="D358" s="12"/>
      <c r="E358" s="12"/>
      <c r="F358" s="12"/>
      <c r="G358" s="12"/>
      <c r="H358" s="12"/>
      <c r="I358" s="12"/>
      <c r="L358" s="20"/>
      <c r="M358" s="12"/>
      <c r="T358" s="17"/>
    </row>
    <row r="359" spans="1:20" ht="13" x14ac:dyDescent="0.15">
      <c r="A359" s="18"/>
      <c r="D359" s="12"/>
      <c r="E359" s="12"/>
      <c r="F359" s="12"/>
      <c r="G359" s="12"/>
      <c r="H359" s="12"/>
      <c r="I359" s="12"/>
      <c r="L359" s="20"/>
      <c r="M359" s="12"/>
      <c r="T359" s="17"/>
    </row>
    <row r="360" spans="1:20" ht="13" x14ac:dyDescent="0.15">
      <c r="A360" s="18"/>
      <c r="D360" s="12"/>
      <c r="E360" s="12"/>
      <c r="F360" s="12"/>
      <c r="G360" s="12"/>
      <c r="H360" s="12"/>
      <c r="I360" s="12"/>
      <c r="L360" s="20"/>
      <c r="M360" s="12"/>
      <c r="T360" s="17"/>
    </row>
    <row r="361" spans="1:20" ht="13" x14ac:dyDescent="0.15">
      <c r="A361" s="18"/>
      <c r="D361" s="12"/>
      <c r="E361" s="12"/>
      <c r="F361" s="12"/>
      <c r="G361" s="12"/>
      <c r="H361" s="12"/>
      <c r="I361" s="12"/>
      <c r="L361" s="20"/>
      <c r="M361" s="12"/>
      <c r="T361" s="17"/>
    </row>
    <row r="362" spans="1:20" ht="13" x14ac:dyDescent="0.15">
      <c r="A362" s="18"/>
      <c r="D362" s="12"/>
      <c r="E362" s="12"/>
      <c r="F362" s="12"/>
      <c r="G362" s="12"/>
      <c r="H362" s="12"/>
      <c r="I362" s="12"/>
      <c r="L362" s="20"/>
      <c r="M362" s="12"/>
      <c r="T362" s="17"/>
    </row>
    <row r="363" spans="1:20" ht="13" x14ac:dyDescent="0.15">
      <c r="A363" s="18"/>
      <c r="D363" s="12"/>
      <c r="E363" s="12"/>
      <c r="F363" s="12"/>
      <c r="G363" s="12"/>
      <c r="H363" s="12"/>
      <c r="I363" s="12"/>
      <c r="L363" s="20"/>
      <c r="M363" s="12"/>
      <c r="T363" s="17"/>
    </row>
    <row r="364" spans="1:20" ht="13" x14ac:dyDescent="0.15">
      <c r="A364" s="18"/>
      <c r="D364" s="12"/>
      <c r="E364" s="12"/>
      <c r="F364" s="12"/>
      <c r="G364" s="12"/>
      <c r="H364" s="12"/>
      <c r="I364" s="12"/>
      <c r="L364" s="20"/>
      <c r="M364" s="12"/>
      <c r="T364" s="17"/>
    </row>
    <row r="365" spans="1:20" ht="13" x14ac:dyDescent="0.15">
      <c r="A365" s="18"/>
      <c r="D365" s="12"/>
      <c r="E365" s="12"/>
      <c r="F365" s="12"/>
      <c r="G365" s="12"/>
      <c r="H365" s="12"/>
      <c r="I365" s="12"/>
      <c r="L365" s="20"/>
      <c r="M365" s="12"/>
      <c r="T365" s="17"/>
    </row>
    <row r="366" spans="1:20" ht="13" x14ac:dyDescent="0.15">
      <c r="A366" s="18"/>
      <c r="D366" s="12"/>
      <c r="E366" s="12"/>
      <c r="F366" s="12"/>
      <c r="G366" s="12"/>
      <c r="H366" s="12"/>
      <c r="I366" s="12"/>
      <c r="L366" s="20"/>
      <c r="M366" s="12"/>
      <c r="T366" s="17"/>
    </row>
    <row r="367" spans="1:20" ht="13" x14ac:dyDescent="0.15">
      <c r="A367" s="18"/>
      <c r="D367" s="12"/>
      <c r="E367" s="12"/>
      <c r="F367" s="12"/>
      <c r="G367" s="12"/>
      <c r="H367" s="12"/>
      <c r="I367" s="12"/>
      <c r="L367" s="20"/>
      <c r="M367" s="12"/>
      <c r="T367" s="17"/>
    </row>
    <row r="368" spans="1:20" ht="13" x14ac:dyDescent="0.15">
      <c r="A368" s="18"/>
      <c r="D368" s="12"/>
      <c r="E368" s="12"/>
      <c r="F368" s="12"/>
      <c r="G368" s="12"/>
      <c r="H368" s="12"/>
      <c r="I368" s="12"/>
      <c r="L368" s="20"/>
      <c r="M368" s="12"/>
      <c r="T368" s="17"/>
    </row>
    <row r="369" spans="1:20" ht="13" x14ac:dyDescent="0.15">
      <c r="A369" s="18"/>
      <c r="D369" s="12"/>
      <c r="E369" s="12"/>
      <c r="F369" s="12"/>
      <c r="G369" s="12"/>
      <c r="H369" s="12"/>
      <c r="I369" s="12"/>
      <c r="L369" s="20"/>
      <c r="M369" s="12"/>
      <c r="T369" s="17"/>
    </row>
    <row r="370" spans="1:20" ht="13" x14ac:dyDescent="0.15">
      <c r="A370" s="18"/>
      <c r="D370" s="12"/>
      <c r="E370" s="12"/>
      <c r="F370" s="12"/>
      <c r="G370" s="12"/>
      <c r="H370" s="12"/>
      <c r="I370" s="12"/>
      <c r="L370" s="20"/>
      <c r="M370" s="12"/>
      <c r="T370" s="17"/>
    </row>
    <row r="371" spans="1:20" ht="13" x14ac:dyDescent="0.15">
      <c r="A371" s="18"/>
      <c r="D371" s="12"/>
      <c r="E371" s="12"/>
      <c r="F371" s="12"/>
      <c r="G371" s="12"/>
      <c r="H371" s="12"/>
      <c r="I371" s="12"/>
      <c r="L371" s="20"/>
      <c r="M371" s="12"/>
      <c r="T371" s="17"/>
    </row>
    <row r="372" spans="1:20" ht="13" x14ac:dyDescent="0.15">
      <c r="A372" s="18"/>
      <c r="D372" s="12"/>
      <c r="E372" s="12"/>
      <c r="F372" s="12"/>
      <c r="G372" s="12"/>
      <c r="H372" s="12"/>
      <c r="I372" s="12"/>
      <c r="L372" s="20"/>
      <c r="M372" s="12"/>
      <c r="T372" s="17"/>
    </row>
    <row r="373" spans="1:20" ht="13" x14ac:dyDescent="0.15">
      <c r="A373" s="18"/>
      <c r="D373" s="12"/>
      <c r="E373" s="12"/>
      <c r="F373" s="12"/>
      <c r="G373" s="12"/>
      <c r="H373" s="12"/>
      <c r="I373" s="12"/>
      <c r="L373" s="20"/>
      <c r="M373" s="12"/>
      <c r="T373" s="17"/>
    </row>
    <row r="374" spans="1:20" ht="13" x14ac:dyDescent="0.15">
      <c r="A374" s="18"/>
      <c r="D374" s="12"/>
      <c r="E374" s="12"/>
      <c r="F374" s="12"/>
      <c r="G374" s="12"/>
      <c r="H374" s="12"/>
      <c r="I374" s="12"/>
      <c r="L374" s="20"/>
      <c r="M374" s="12"/>
      <c r="T374" s="17"/>
    </row>
    <row r="375" spans="1:20" ht="13" x14ac:dyDescent="0.15">
      <c r="A375" s="18"/>
      <c r="D375" s="12"/>
      <c r="E375" s="12"/>
      <c r="F375" s="12"/>
      <c r="G375" s="12"/>
      <c r="H375" s="12"/>
      <c r="I375" s="12"/>
      <c r="L375" s="20"/>
      <c r="M375" s="12"/>
      <c r="T375" s="17"/>
    </row>
    <row r="376" spans="1:20" ht="13" x14ac:dyDescent="0.15">
      <c r="A376" s="18"/>
      <c r="D376" s="12"/>
      <c r="E376" s="12"/>
      <c r="F376" s="12"/>
      <c r="G376" s="12"/>
      <c r="H376" s="12"/>
      <c r="I376" s="12"/>
      <c r="L376" s="20"/>
      <c r="M376" s="12"/>
      <c r="T376" s="17"/>
    </row>
    <row r="377" spans="1:20" ht="13" x14ac:dyDescent="0.15">
      <c r="A377" s="18"/>
      <c r="D377" s="12"/>
      <c r="E377" s="12"/>
      <c r="F377" s="12"/>
      <c r="G377" s="12"/>
      <c r="H377" s="12"/>
      <c r="I377" s="12"/>
      <c r="L377" s="20"/>
      <c r="M377" s="12"/>
      <c r="T377" s="17"/>
    </row>
    <row r="378" spans="1:20" ht="13" x14ac:dyDescent="0.15">
      <c r="A378" s="18"/>
      <c r="D378" s="12"/>
      <c r="E378" s="12"/>
      <c r="F378" s="12"/>
      <c r="G378" s="12"/>
      <c r="H378" s="12"/>
      <c r="I378" s="12"/>
      <c r="L378" s="20"/>
      <c r="M378" s="12"/>
      <c r="T378" s="17"/>
    </row>
    <row r="379" spans="1:20" ht="13" x14ac:dyDescent="0.15">
      <c r="A379" s="18"/>
      <c r="D379" s="12"/>
      <c r="E379" s="12"/>
      <c r="F379" s="12"/>
      <c r="G379" s="12"/>
      <c r="H379" s="12"/>
      <c r="I379" s="12"/>
      <c r="L379" s="20"/>
      <c r="M379" s="12"/>
      <c r="T379" s="17"/>
    </row>
    <row r="380" spans="1:20" ht="13" x14ac:dyDescent="0.15">
      <c r="A380" s="18"/>
      <c r="D380" s="12"/>
      <c r="E380" s="12"/>
      <c r="F380" s="12"/>
      <c r="G380" s="12"/>
      <c r="H380" s="12"/>
      <c r="I380" s="12"/>
      <c r="L380" s="20"/>
      <c r="M380" s="12"/>
      <c r="T380" s="17"/>
    </row>
    <row r="381" spans="1:20" ht="13" x14ac:dyDescent="0.15">
      <c r="A381" s="18"/>
      <c r="D381" s="12"/>
      <c r="E381" s="12"/>
      <c r="F381" s="12"/>
      <c r="G381" s="12"/>
      <c r="H381" s="12"/>
      <c r="I381" s="12"/>
      <c r="L381" s="20"/>
      <c r="M381" s="12"/>
      <c r="T381" s="17"/>
    </row>
    <row r="382" spans="1:20" ht="13" x14ac:dyDescent="0.15">
      <c r="A382" s="18"/>
      <c r="D382" s="12"/>
      <c r="E382" s="12"/>
      <c r="F382" s="12"/>
      <c r="G382" s="12"/>
      <c r="H382" s="12"/>
      <c r="I382" s="12"/>
      <c r="L382" s="20"/>
      <c r="M382" s="12"/>
      <c r="T382" s="17"/>
    </row>
    <row r="383" spans="1:20" ht="13" x14ac:dyDescent="0.15">
      <c r="A383" s="18"/>
      <c r="D383" s="12"/>
      <c r="E383" s="12"/>
      <c r="F383" s="12"/>
      <c r="G383" s="12"/>
      <c r="H383" s="12"/>
      <c r="I383" s="12"/>
      <c r="L383" s="20"/>
      <c r="M383" s="12"/>
      <c r="T383" s="17"/>
    </row>
    <row r="384" spans="1:20" ht="13" x14ac:dyDescent="0.15">
      <c r="A384" s="18"/>
      <c r="D384" s="12"/>
      <c r="E384" s="12"/>
      <c r="F384" s="12"/>
      <c r="G384" s="12"/>
      <c r="H384" s="12"/>
      <c r="I384" s="12"/>
      <c r="L384" s="20"/>
      <c r="M384" s="12"/>
      <c r="T384" s="17"/>
    </row>
    <row r="385" spans="1:20" ht="13" x14ac:dyDescent="0.15">
      <c r="A385" s="18"/>
      <c r="D385" s="12"/>
      <c r="E385" s="12"/>
      <c r="F385" s="12"/>
      <c r="G385" s="12"/>
      <c r="H385" s="12"/>
      <c r="I385" s="12"/>
      <c r="L385" s="20"/>
      <c r="M385" s="12"/>
      <c r="T385" s="17"/>
    </row>
    <row r="386" spans="1:20" ht="13" x14ac:dyDescent="0.15">
      <c r="A386" s="18"/>
      <c r="D386" s="12"/>
      <c r="E386" s="12"/>
      <c r="F386" s="12"/>
      <c r="G386" s="12"/>
      <c r="H386" s="12"/>
      <c r="I386" s="12"/>
      <c r="L386" s="20"/>
      <c r="M386" s="12"/>
      <c r="T386" s="17"/>
    </row>
    <row r="387" spans="1:20" ht="13" x14ac:dyDescent="0.15">
      <c r="A387" s="18"/>
      <c r="D387" s="12"/>
      <c r="E387" s="12"/>
      <c r="F387" s="12"/>
      <c r="G387" s="12"/>
      <c r="H387" s="12"/>
      <c r="I387" s="12"/>
      <c r="L387" s="20"/>
      <c r="M387" s="12"/>
      <c r="T387" s="17"/>
    </row>
    <row r="388" spans="1:20" ht="13" x14ac:dyDescent="0.15">
      <c r="A388" s="18"/>
      <c r="D388" s="12"/>
      <c r="E388" s="12"/>
      <c r="F388" s="12"/>
      <c r="G388" s="12"/>
      <c r="H388" s="12"/>
      <c r="I388" s="12"/>
      <c r="L388" s="20"/>
      <c r="M388" s="12"/>
      <c r="T388" s="17"/>
    </row>
    <row r="389" spans="1:20" ht="13" x14ac:dyDescent="0.15">
      <c r="A389" s="18"/>
      <c r="D389" s="12"/>
      <c r="E389" s="12"/>
      <c r="F389" s="12"/>
      <c r="G389" s="12"/>
      <c r="H389" s="12"/>
      <c r="I389" s="12"/>
      <c r="L389" s="20"/>
      <c r="M389" s="12"/>
      <c r="T389" s="17"/>
    </row>
    <row r="390" spans="1:20" ht="13" x14ac:dyDescent="0.15">
      <c r="A390" s="18"/>
      <c r="D390" s="12"/>
      <c r="E390" s="12"/>
      <c r="F390" s="12"/>
      <c r="G390" s="12"/>
      <c r="H390" s="12"/>
      <c r="I390" s="12"/>
      <c r="L390" s="20"/>
      <c r="M390" s="12"/>
      <c r="T390" s="17"/>
    </row>
    <row r="391" spans="1:20" ht="13" x14ac:dyDescent="0.15">
      <c r="A391" s="18"/>
      <c r="D391" s="12"/>
      <c r="E391" s="12"/>
      <c r="F391" s="12"/>
      <c r="G391" s="12"/>
      <c r="H391" s="12"/>
      <c r="I391" s="12"/>
      <c r="L391" s="20"/>
      <c r="M391" s="12"/>
      <c r="T391" s="17"/>
    </row>
    <row r="392" spans="1:20" ht="13" x14ac:dyDescent="0.15">
      <c r="A392" s="18"/>
      <c r="D392" s="12"/>
      <c r="E392" s="12"/>
      <c r="F392" s="12"/>
      <c r="G392" s="12"/>
      <c r="H392" s="12"/>
      <c r="I392" s="12"/>
      <c r="L392" s="20"/>
      <c r="M392" s="12"/>
      <c r="T392" s="17"/>
    </row>
    <row r="393" spans="1:20" ht="13" x14ac:dyDescent="0.15">
      <c r="A393" s="18"/>
      <c r="D393" s="12"/>
      <c r="E393" s="12"/>
      <c r="F393" s="12"/>
      <c r="G393" s="12"/>
      <c r="H393" s="12"/>
      <c r="I393" s="12"/>
      <c r="L393" s="20"/>
      <c r="M393" s="12"/>
      <c r="T393" s="17"/>
    </row>
    <row r="394" spans="1:20" ht="13" x14ac:dyDescent="0.15">
      <c r="A394" s="18"/>
      <c r="D394" s="12"/>
      <c r="E394" s="12"/>
      <c r="F394" s="12"/>
      <c r="G394" s="12"/>
      <c r="H394" s="12"/>
      <c r="I394" s="12"/>
      <c r="L394" s="20"/>
      <c r="M394" s="12"/>
      <c r="T394" s="17"/>
    </row>
    <row r="395" spans="1:20" ht="13" x14ac:dyDescent="0.15">
      <c r="A395" s="18"/>
      <c r="D395" s="12"/>
      <c r="E395" s="12"/>
      <c r="F395" s="12"/>
      <c r="G395" s="12"/>
      <c r="H395" s="12"/>
      <c r="I395" s="12"/>
      <c r="L395" s="20"/>
      <c r="M395" s="12"/>
      <c r="T395" s="17"/>
    </row>
    <row r="396" spans="1:20" ht="13" x14ac:dyDescent="0.15">
      <c r="A396" s="18"/>
      <c r="D396" s="12"/>
      <c r="E396" s="12"/>
      <c r="F396" s="12"/>
      <c r="G396" s="12"/>
      <c r="H396" s="12"/>
      <c r="I396" s="12"/>
      <c r="L396" s="20"/>
      <c r="M396" s="12"/>
      <c r="T396" s="17"/>
    </row>
    <row r="397" spans="1:20" ht="13" x14ac:dyDescent="0.15">
      <c r="A397" s="18"/>
      <c r="D397" s="12"/>
      <c r="E397" s="12"/>
      <c r="F397" s="12"/>
      <c r="G397" s="12"/>
      <c r="H397" s="12"/>
      <c r="I397" s="12"/>
      <c r="L397" s="20"/>
      <c r="M397" s="12"/>
      <c r="T397" s="17"/>
    </row>
    <row r="398" spans="1:20" ht="13" x14ac:dyDescent="0.15">
      <c r="A398" s="18"/>
      <c r="D398" s="12"/>
      <c r="E398" s="12"/>
      <c r="F398" s="12"/>
      <c r="G398" s="12"/>
      <c r="H398" s="12"/>
      <c r="I398" s="12"/>
      <c r="L398" s="20"/>
      <c r="M398" s="12"/>
      <c r="T398" s="17"/>
    </row>
    <row r="399" spans="1:20" ht="13" x14ac:dyDescent="0.15">
      <c r="A399" s="18"/>
      <c r="D399" s="12"/>
      <c r="E399" s="12"/>
      <c r="F399" s="12"/>
      <c r="G399" s="12"/>
      <c r="H399" s="12"/>
      <c r="I399" s="12"/>
      <c r="L399" s="20"/>
      <c r="M399" s="12"/>
      <c r="T399" s="17"/>
    </row>
    <row r="400" spans="1:20" ht="13" x14ac:dyDescent="0.15">
      <c r="A400" s="18"/>
      <c r="D400" s="12"/>
      <c r="E400" s="12"/>
      <c r="F400" s="12"/>
      <c r="G400" s="12"/>
      <c r="H400" s="12"/>
      <c r="I400" s="12"/>
      <c r="L400" s="20"/>
      <c r="M400" s="12"/>
      <c r="T400" s="17"/>
    </row>
    <row r="401" spans="1:20" ht="13" x14ac:dyDescent="0.15">
      <c r="A401" s="18"/>
      <c r="D401" s="12"/>
      <c r="E401" s="12"/>
      <c r="F401" s="12"/>
      <c r="G401" s="12"/>
      <c r="H401" s="12"/>
      <c r="I401" s="12"/>
      <c r="L401" s="20"/>
      <c r="M401" s="12"/>
      <c r="T401" s="17"/>
    </row>
    <row r="402" spans="1:20" ht="13" x14ac:dyDescent="0.15">
      <c r="A402" s="18"/>
      <c r="D402" s="12"/>
      <c r="E402" s="12"/>
      <c r="F402" s="12"/>
      <c r="G402" s="12"/>
      <c r="H402" s="12"/>
      <c r="I402" s="12"/>
      <c r="L402" s="20"/>
      <c r="M402" s="12"/>
      <c r="T402" s="17"/>
    </row>
    <row r="403" spans="1:20" ht="13" x14ac:dyDescent="0.15">
      <c r="A403" s="18"/>
      <c r="D403" s="12"/>
      <c r="E403" s="12"/>
      <c r="F403" s="12"/>
      <c r="G403" s="12"/>
      <c r="H403" s="12"/>
      <c r="I403" s="12"/>
      <c r="L403" s="20"/>
      <c r="M403" s="12"/>
      <c r="T403" s="17"/>
    </row>
    <row r="404" spans="1:20" ht="13" x14ac:dyDescent="0.15">
      <c r="A404" s="18"/>
      <c r="D404" s="12"/>
      <c r="E404" s="12"/>
      <c r="F404" s="12"/>
      <c r="G404" s="12"/>
      <c r="H404" s="12"/>
      <c r="I404" s="12"/>
      <c r="L404" s="20"/>
      <c r="M404" s="12"/>
      <c r="T404" s="17"/>
    </row>
    <row r="405" spans="1:20" ht="13" x14ac:dyDescent="0.15">
      <c r="A405" s="18"/>
      <c r="D405" s="12"/>
      <c r="E405" s="12"/>
      <c r="F405" s="12"/>
      <c r="G405" s="12"/>
      <c r="H405" s="12"/>
      <c r="I405" s="12"/>
      <c r="L405" s="20"/>
      <c r="M405" s="12"/>
      <c r="T405" s="17"/>
    </row>
    <row r="406" spans="1:20" ht="13" x14ac:dyDescent="0.15">
      <c r="A406" s="18"/>
      <c r="D406" s="12"/>
      <c r="E406" s="12"/>
      <c r="F406" s="12"/>
      <c r="G406" s="12"/>
      <c r="H406" s="12"/>
      <c r="I406" s="12"/>
      <c r="L406" s="20"/>
      <c r="M406" s="12"/>
      <c r="T406" s="17"/>
    </row>
    <row r="407" spans="1:20" ht="13" x14ac:dyDescent="0.15">
      <c r="A407" s="18"/>
      <c r="D407" s="12"/>
      <c r="E407" s="12"/>
      <c r="F407" s="12"/>
      <c r="G407" s="12"/>
      <c r="H407" s="12"/>
      <c r="I407" s="12"/>
      <c r="L407" s="20"/>
      <c r="M407" s="12"/>
      <c r="T407" s="17"/>
    </row>
    <row r="408" spans="1:20" ht="13" x14ac:dyDescent="0.15">
      <c r="A408" s="18"/>
      <c r="D408" s="12"/>
      <c r="E408" s="12"/>
      <c r="F408" s="12"/>
      <c r="G408" s="12"/>
      <c r="H408" s="12"/>
      <c r="I408" s="12"/>
      <c r="L408" s="20"/>
      <c r="M408" s="12"/>
      <c r="T408" s="17"/>
    </row>
    <row r="409" spans="1:20" ht="13" x14ac:dyDescent="0.15">
      <c r="A409" s="18"/>
      <c r="D409" s="12"/>
      <c r="E409" s="12"/>
      <c r="F409" s="12"/>
      <c r="G409" s="12"/>
      <c r="H409" s="12"/>
      <c r="I409" s="12"/>
      <c r="L409" s="20"/>
      <c r="M409" s="12"/>
      <c r="T409" s="17"/>
    </row>
    <row r="410" spans="1:20" ht="13" x14ac:dyDescent="0.15">
      <c r="A410" s="18"/>
      <c r="D410" s="12"/>
      <c r="E410" s="12"/>
      <c r="F410" s="12"/>
      <c r="G410" s="12"/>
      <c r="H410" s="12"/>
      <c r="I410" s="12"/>
      <c r="L410" s="20"/>
      <c r="M410" s="12"/>
      <c r="T410" s="17"/>
    </row>
    <row r="411" spans="1:20" ht="13" x14ac:dyDescent="0.15">
      <c r="A411" s="18"/>
      <c r="D411" s="12"/>
      <c r="E411" s="12"/>
      <c r="F411" s="12"/>
      <c r="G411" s="12"/>
      <c r="H411" s="12"/>
      <c r="I411" s="12"/>
      <c r="L411" s="20"/>
      <c r="M411" s="12"/>
      <c r="T411" s="17"/>
    </row>
    <row r="412" spans="1:20" ht="13" x14ac:dyDescent="0.15">
      <c r="A412" s="18"/>
      <c r="D412" s="12"/>
      <c r="E412" s="12"/>
      <c r="F412" s="12"/>
      <c r="G412" s="12"/>
      <c r="H412" s="12"/>
      <c r="I412" s="12"/>
      <c r="L412" s="20"/>
      <c r="M412" s="12"/>
      <c r="T412" s="17"/>
    </row>
    <row r="413" spans="1:20" ht="13" x14ac:dyDescent="0.15">
      <c r="A413" s="18"/>
      <c r="D413" s="12"/>
      <c r="E413" s="12"/>
      <c r="F413" s="12"/>
      <c r="G413" s="12"/>
      <c r="H413" s="12"/>
      <c r="I413" s="12"/>
      <c r="L413" s="20"/>
      <c r="M413" s="12"/>
      <c r="T413" s="17"/>
    </row>
    <row r="414" spans="1:20" ht="13" x14ac:dyDescent="0.15">
      <c r="A414" s="18"/>
      <c r="D414" s="12"/>
      <c r="E414" s="12"/>
      <c r="F414" s="12"/>
      <c r="G414" s="12"/>
      <c r="H414" s="12"/>
      <c r="I414" s="12"/>
      <c r="L414" s="20"/>
      <c r="M414" s="12"/>
      <c r="T414" s="17"/>
    </row>
    <row r="415" spans="1:20" ht="13" x14ac:dyDescent="0.15">
      <c r="A415" s="18"/>
      <c r="D415" s="12"/>
      <c r="E415" s="12"/>
      <c r="F415" s="12"/>
      <c r="G415" s="12"/>
      <c r="H415" s="12"/>
      <c r="I415" s="12"/>
      <c r="L415" s="20"/>
      <c r="M415" s="12"/>
      <c r="T415" s="17"/>
    </row>
    <row r="416" spans="1:20" ht="13" x14ac:dyDescent="0.15">
      <c r="A416" s="18"/>
      <c r="D416" s="12"/>
      <c r="E416" s="12"/>
      <c r="F416" s="12"/>
      <c r="G416" s="12"/>
      <c r="H416" s="12"/>
      <c r="I416" s="12"/>
      <c r="L416" s="20"/>
      <c r="M416" s="12"/>
      <c r="T416" s="17"/>
    </row>
    <row r="417" spans="1:20" ht="13" x14ac:dyDescent="0.15">
      <c r="A417" s="18"/>
      <c r="D417" s="12"/>
      <c r="E417" s="12"/>
      <c r="F417" s="12"/>
      <c r="G417" s="12"/>
      <c r="H417" s="12"/>
      <c r="I417" s="12"/>
      <c r="L417" s="20"/>
      <c r="M417" s="12"/>
      <c r="T417" s="17"/>
    </row>
    <row r="418" spans="1:20" ht="13" x14ac:dyDescent="0.15">
      <c r="A418" s="18"/>
      <c r="D418" s="12"/>
      <c r="E418" s="12"/>
      <c r="F418" s="12"/>
      <c r="G418" s="12"/>
      <c r="H418" s="12"/>
      <c r="I418" s="12"/>
      <c r="L418" s="20"/>
      <c r="M418" s="12"/>
      <c r="T418" s="17"/>
    </row>
    <row r="419" spans="1:20" ht="13" x14ac:dyDescent="0.15">
      <c r="A419" s="18"/>
      <c r="D419" s="12"/>
      <c r="E419" s="12"/>
      <c r="F419" s="12"/>
      <c r="G419" s="12"/>
      <c r="H419" s="12"/>
      <c r="I419" s="12"/>
      <c r="L419" s="20"/>
      <c r="M419" s="12"/>
      <c r="T419" s="17"/>
    </row>
    <row r="420" spans="1:20" ht="13" x14ac:dyDescent="0.15">
      <c r="A420" s="18"/>
      <c r="D420" s="12"/>
      <c r="E420" s="12"/>
      <c r="F420" s="12"/>
      <c r="G420" s="12"/>
      <c r="H420" s="12"/>
      <c r="I420" s="12"/>
      <c r="L420" s="20"/>
      <c r="M420" s="12"/>
      <c r="T420" s="17"/>
    </row>
    <row r="421" spans="1:20" ht="13" x14ac:dyDescent="0.15">
      <c r="A421" s="18"/>
      <c r="D421" s="12"/>
      <c r="E421" s="12"/>
      <c r="F421" s="12"/>
      <c r="G421" s="12"/>
      <c r="H421" s="12"/>
      <c r="I421" s="12"/>
      <c r="L421" s="20"/>
      <c r="M421" s="12"/>
      <c r="T421" s="17"/>
    </row>
    <row r="422" spans="1:20" ht="13" x14ac:dyDescent="0.15">
      <c r="A422" s="18"/>
      <c r="D422" s="12"/>
      <c r="E422" s="12"/>
      <c r="F422" s="12"/>
      <c r="G422" s="12"/>
      <c r="H422" s="12"/>
      <c r="I422" s="12"/>
      <c r="L422" s="20"/>
      <c r="M422" s="12"/>
      <c r="T422" s="17"/>
    </row>
    <row r="423" spans="1:20" ht="13" x14ac:dyDescent="0.15">
      <c r="A423" s="18"/>
      <c r="D423" s="12"/>
      <c r="E423" s="12"/>
      <c r="F423" s="12"/>
      <c r="G423" s="12"/>
      <c r="H423" s="12"/>
      <c r="I423" s="12"/>
      <c r="L423" s="20"/>
      <c r="M423" s="12"/>
      <c r="T423" s="17"/>
    </row>
    <row r="424" spans="1:20" ht="13" x14ac:dyDescent="0.15">
      <c r="A424" s="18"/>
      <c r="D424" s="12"/>
      <c r="E424" s="12"/>
      <c r="F424" s="12"/>
      <c r="G424" s="12"/>
      <c r="H424" s="12"/>
      <c r="I424" s="12"/>
      <c r="L424" s="20"/>
      <c r="M424" s="12"/>
      <c r="T424" s="17"/>
    </row>
    <row r="425" spans="1:20" ht="13" x14ac:dyDescent="0.15">
      <c r="A425" s="18"/>
      <c r="D425" s="12"/>
      <c r="E425" s="12"/>
      <c r="F425" s="12"/>
      <c r="G425" s="12"/>
      <c r="H425" s="12"/>
      <c r="I425" s="12"/>
      <c r="L425" s="20"/>
      <c r="M425" s="12"/>
      <c r="T425" s="17"/>
    </row>
    <row r="426" spans="1:20" ht="13" x14ac:dyDescent="0.15">
      <c r="A426" s="18"/>
      <c r="D426" s="12"/>
      <c r="E426" s="12"/>
      <c r="F426" s="12"/>
      <c r="G426" s="12"/>
      <c r="H426" s="12"/>
      <c r="I426" s="12"/>
      <c r="L426" s="20"/>
      <c r="M426" s="12"/>
      <c r="T426" s="17"/>
    </row>
    <row r="427" spans="1:20" ht="13" x14ac:dyDescent="0.15">
      <c r="A427" s="18"/>
      <c r="D427" s="12"/>
      <c r="E427" s="12"/>
      <c r="F427" s="12"/>
      <c r="G427" s="12"/>
      <c r="H427" s="12"/>
      <c r="I427" s="12"/>
      <c r="L427" s="20"/>
      <c r="M427" s="12"/>
      <c r="T427" s="17"/>
    </row>
    <row r="428" spans="1:20" ht="13" x14ac:dyDescent="0.15">
      <c r="A428" s="18"/>
      <c r="D428" s="12"/>
      <c r="E428" s="12"/>
      <c r="F428" s="12"/>
      <c r="G428" s="12"/>
      <c r="H428" s="12"/>
      <c r="I428" s="12"/>
      <c r="L428" s="20"/>
      <c r="M428" s="12"/>
      <c r="T428" s="17"/>
    </row>
    <row r="429" spans="1:20" ht="13" x14ac:dyDescent="0.15">
      <c r="A429" s="18"/>
      <c r="D429" s="12"/>
      <c r="E429" s="12"/>
      <c r="F429" s="12"/>
      <c r="G429" s="12"/>
      <c r="H429" s="12"/>
      <c r="I429" s="12"/>
      <c r="L429" s="20"/>
      <c r="M429" s="12"/>
      <c r="T429" s="17"/>
    </row>
    <row r="430" spans="1:20" ht="13" x14ac:dyDescent="0.15">
      <c r="A430" s="18"/>
      <c r="D430" s="12"/>
      <c r="E430" s="12"/>
      <c r="F430" s="12"/>
      <c r="G430" s="12"/>
      <c r="H430" s="12"/>
      <c r="I430" s="12"/>
      <c r="L430" s="20"/>
      <c r="M430" s="12"/>
      <c r="T430" s="17"/>
    </row>
    <row r="431" spans="1:20" ht="13" x14ac:dyDescent="0.15">
      <c r="A431" s="18"/>
      <c r="D431" s="12"/>
      <c r="E431" s="12"/>
      <c r="F431" s="12"/>
      <c r="G431" s="12"/>
      <c r="H431" s="12"/>
      <c r="I431" s="12"/>
      <c r="L431" s="20"/>
      <c r="M431" s="12"/>
      <c r="T431" s="17"/>
    </row>
    <row r="432" spans="1:20" ht="13" x14ac:dyDescent="0.15">
      <c r="A432" s="18"/>
      <c r="D432" s="12"/>
      <c r="E432" s="12"/>
      <c r="F432" s="12"/>
      <c r="G432" s="12"/>
      <c r="H432" s="12"/>
      <c r="I432" s="12"/>
      <c r="L432" s="20"/>
      <c r="M432" s="12"/>
      <c r="T432" s="17"/>
    </row>
    <row r="433" spans="1:20" ht="13" x14ac:dyDescent="0.15">
      <c r="A433" s="18"/>
      <c r="D433" s="12"/>
      <c r="E433" s="12"/>
      <c r="F433" s="12"/>
      <c r="G433" s="12"/>
      <c r="H433" s="12"/>
      <c r="I433" s="12"/>
      <c r="L433" s="20"/>
      <c r="M433" s="12"/>
      <c r="T433" s="17"/>
    </row>
    <row r="434" spans="1:20" ht="13" x14ac:dyDescent="0.15">
      <c r="A434" s="18"/>
      <c r="D434" s="12"/>
      <c r="E434" s="12"/>
      <c r="F434" s="12"/>
      <c r="G434" s="12"/>
      <c r="H434" s="12"/>
      <c r="I434" s="12"/>
      <c r="L434" s="20"/>
      <c r="M434" s="12"/>
      <c r="T434" s="17"/>
    </row>
    <row r="435" spans="1:20" ht="13" x14ac:dyDescent="0.15">
      <c r="A435" s="18"/>
      <c r="D435" s="12"/>
      <c r="E435" s="12"/>
      <c r="F435" s="12"/>
      <c r="G435" s="12"/>
      <c r="H435" s="12"/>
      <c r="I435" s="12"/>
      <c r="L435" s="20"/>
      <c r="M435" s="12"/>
      <c r="T435" s="17"/>
    </row>
    <row r="436" spans="1:20" ht="13" x14ac:dyDescent="0.15">
      <c r="A436" s="18"/>
      <c r="D436" s="12"/>
      <c r="E436" s="12"/>
      <c r="F436" s="12"/>
      <c r="G436" s="12"/>
      <c r="H436" s="12"/>
      <c r="I436" s="12"/>
      <c r="L436" s="20"/>
      <c r="M436" s="12"/>
      <c r="T436" s="17"/>
    </row>
    <row r="437" spans="1:20" ht="13" x14ac:dyDescent="0.15">
      <c r="A437" s="18"/>
      <c r="D437" s="12"/>
      <c r="E437" s="12"/>
      <c r="F437" s="12"/>
      <c r="G437" s="12"/>
      <c r="H437" s="12"/>
      <c r="I437" s="12"/>
      <c r="L437" s="20"/>
      <c r="M437" s="12"/>
      <c r="T437" s="17"/>
    </row>
    <row r="438" spans="1:20" ht="13" x14ac:dyDescent="0.15">
      <c r="A438" s="18"/>
      <c r="D438" s="12"/>
      <c r="E438" s="12"/>
      <c r="F438" s="12"/>
      <c r="G438" s="12"/>
      <c r="H438" s="12"/>
      <c r="I438" s="12"/>
      <c r="L438" s="20"/>
      <c r="M438" s="12"/>
      <c r="T438" s="17"/>
    </row>
    <row r="439" spans="1:20" ht="13" x14ac:dyDescent="0.15">
      <c r="A439" s="18"/>
      <c r="D439" s="12"/>
      <c r="E439" s="12"/>
      <c r="F439" s="12"/>
      <c r="G439" s="12"/>
      <c r="H439" s="12"/>
      <c r="I439" s="12"/>
      <c r="L439" s="20"/>
      <c r="M439" s="12"/>
      <c r="T439" s="17"/>
    </row>
    <row r="440" spans="1:20" ht="13" x14ac:dyDescent="0.15">
      <c r="A440" s="18"/>
      <c r="D440" s="12"/>
      <c r="E440" s="12"/>
      <c r="F440" s="12"/>
      <c r="G440" s="12"/>
      <c r="H440" s="12"/>
      <c r="I440" s="12"/>
      <c r="L440" s="20"/>
      <c r="M440" s="12"/>
      <c r="T440" s="17"/>
    </row>
    <row r="441" spans="1:20" ht="13" x14ac:dyDescent="0.15">
      <c r="A441" s="18"/>
      <c r="D441" s="12"/>
      <c r="E441" s="12"/>
      <c r="F441" s="12"/>
      <c r="G441" s="12"/>
      <c r="H441" s="12"/>
      <c r="I441" s="12"/>
      <c r="L441" s="20"/>
      <c r="M441" s="12"/>
      <c r="T441" s="17"/>
    </row>
    <row r="442" spans="1:20" ht="13" x14ac:dyDescent="0.15">
      <c r="A442" s="18"/>
      <c r="D442" s="12"/>
      <c r="E442" s="12"/>
      <c r="F442" s="12"/>
      <c r="G442" s="12"/>
      <c r="H442" s="12"/>
      <c r="I442" s="12"/>
      <c r="L442" s="20"/>
      <c r="M442" s="12"/>
      <c r="T442" s="17"/>
    </row>
    <row r="443" spans="1:20" ht="13" x14ac:dyDescent="0.15">
      <c r="A443" s="18"/>
      <c r="D443" s="12"/>
      <c r="E443" s="12"/>
      <c r="F443" s="12"/>
      <c r="G443" s="12"/>
      <c r="H443" s="12"/>
      <c r="I443" s="12"/>
      <c r="L443" s="20"/>
      <c r="M443" s="12"/>
      <c r="T443" s="17"/>
    </row>
    <row r="444" spans="1:20" ht="13" x14ac:dyDescent="0.15">
      <c r="A444" s="18"/>
      <c r="D444" s="12"/>
      <c r="E444" s="12"/>
      <c r="F444" s="12"/>
      <c r="G444" s="12"/>
      <c r="H444" s="12"/>
      <c r="I444" s="12"/>
      <c r="L444" s="20"/>
      <c r="M444" s="12"/>
      <c r="T444" s="17"/>
    </row>
    <row r="445" spans="1:20" ht="13" x14ac:dyDescent="0.15">
      <c r="A445" s="18"/>
      <c r="D445" s="12"/>
      <c r="E445" s="12"/>
      <c r="F445" s="12"/>
      <c r="G445" s="12"/>
      <c r="H445" s="12"/>
      <c r="I445" s="12"/>
      <c r="L445" s="20"/>
      <c r="M445" s="12"/>
      <c r="T445" s="17"/>
    </row>
    <row r="446" spans="1:20" ht="13" x14ac:dyDescent="0.15">
      <c r="A446" s="18"/>
      <c r="D446" s="12"/>
      <c r="E446" s="12"/>
      <c r="F446" s="12"/>
      <c r="G446" s="12"/>
      <c r="H446" s="12"/>
      <c r="I446" s="12"/>
      <c r="L446" s="20"/>
      <c r="M446" s="12"/>
      <c r="T446" s="17"/>
    </row>
    <row r="447" spans="1:20" ht="13" x14ac:dyDescent="0.15">
      <c r="A447" s="18"/>
      <c r="D447" s="12"/>
      <c r="E447" s="12"/>
      <c r="F447" s="12"/>
      <c r="G447" s="12"/>
      <c r="H447" s="12"/>
      <c r="I447" s="12"/>
      <c r="L447" s="20"/>
      <c r="M447" s="12"/>
      <c r="T447" s="17"/>
    </row>
    <row r="448" spans="1:20" ht="13" x14ac:dyDescent="0.15">
      <c r="A448" s="18"/>
      <c r="D448" s="12"/>
      <c r="E448" s="12"/>
      <c r="F448" s="12"/>
      <c r="G448" s="12"/>
      <c r="H448" s="12"/>
      <c r="I448" s="12"/>
      <c r="L448" s="20"/>
      <c r="M448" s="12"/>
      <c r="T448" s="17"/>
    </row>
    <row r="449" spans="1:20" ht="13" x14ac:dyDescent="0.15">
      <c r="A449" s="18"/>
      <c r="D449" s="12"/>
      <c r="E449" s="12"/>
      <c r="F449" s="12"/>
      <c r="G449" s="12"/>
      <c r="H449" s="12"/>
      <c r="I449" s="12"/>
      <c r="L449" s="20"/>
      <c r="M449" s="12"/>
      <c r="T449" s="17"/>
    </row>
    <row r="450" spans="1:20" ht="13" x14ac:dyDescent="0.15">
      <c r="A450" s="18"/>
      <c r="D450" s="12"/>
      <c r="E450" s="12"/>
      <c r="F450" s="12"/>
      <c r="G450" s="12"/>
      <c r="H450" s="12"/>
      <c r="I450" s="12"/>
      <c r="L450" s="20"/>
      <c r="M450" s="12"/>
      <c r="T450" s="17"/>
    </row>
    <row r="451" spans="1:20" ht="13" x14ac:dyDescent="0.15">
      <c r="A451" s="18"/>
      <c r="D451" s="12"/>
      <c r="E451" s="12"/>
      <c r="F451" s="12"/>
      <c r="G451" s="12"/>
      <c r="H451" s="12"/>
      <c r="I451" s="12"/>
      <c r="L451" s="20"/>
      <c r="M451" s="12"/>
      <c r="T451" s="17"/>
    </row>
    <row r="452" spans="1:20" ht="13" x14ac:dyDescent="0.15">
      <c r="A452" s="18"/>
      <c r="D452" s="12"/>
      <c r="E452" s="12"/>
      <c r="F452" s="12"/>
      <c r="G452" s="12"/>
      <c r="H452" s="12"/>
      <c r="I452" s="12"/>
      <c r="L452" s="20"/>
      <c r="M452" s="12"/>
      <c r="T452" s="17"/>
    </row>
    <row r="453" spans="1:20" ht="13" x14ac:dyDescent="0.15">
      <c r="A453" s="18"/>
      <c r="D453" s="12"/>
      <c r="E453" s="12"/>
      <c r="F453" s="12"/>
      <c r="G453" s="12"/>
      <c r="H453" s="12"/>
      <c r="I453" s="12"/>
      <c r="L453" s="20"/>
      <c r="M453" s="12"/>
      <c r="T453" s="17"/>
    </row>
    <row r="454" spans="1:20" ht="13" x14ac:dyDescent="0.15">
      <c r="A454" s="18"/>
      <c r="D454" s="12"/>
      <c r="E454" s="12"/>
      <c r="F454" s="12"/>
      <c r="G454" s="12"/>
      <c r="H454" s="12"/>
      <c r="I454" s="12"/>
      <c r="L454" s="20"/>
      <c r="M454" s="12"/>
      <c r="T454" s="17"/>
    </row>
    <row r="455" spans="1:20" ht="13" x14ac:dyDescent="0.15">
      <c r="A455" s="18"/>
      <c r="D455" s="12"/>
      <c r="E455" s="12"/>
      <c r="F455" s="12"/>
      <c r="G455" s="12"/>
      <c r="H455" s="12"/>
      <c r="I455" s="12"/>
      <c r="L455" s="20"/>
      <c r="M455" s="12"/>
      <c r="T455" s="17"/>
    </row>
    <row r="456" spans="1:20" ht="13" x14ac:dyDescent="0.15">
      <c r="A456" s="18"/>
      <c r="D456" s="12"/>
      <c r="E456" s="12"/>
      <c r="F456" s="12"/>
      <c r="G456" s="12"/>
      <c r="H456" s="12"/>
      <c r="I456" s="12"/>
      <c r="L456" s="20"/>
      <c r="M456" s="12"/>
      <c r="T456" s="17"/>
    </row>
    <row r="457" spans="1:20" ht="13" x14ac:dyDescent="0.15">
      <c r="A457" s="18"/>
      <c r="D457" s="12"/>
      <c r="E457" s="12"/>
      <c r="F457" s="12"/>
      <c r="G457" s="12"/>
      <c r="H457" s="12"/>
      <c r="I457" s="12"/>
      <c r="L457" s="20"/>
      <c r="M457" s="12"/>
      <c r="T457" s="17"/>
    </row>
    <row r="458" spans="1:20" ht="13" x14ac:dyDescent="0.15">
      <c r="A458" s="18"/>
      <c r="D458" s="12"/>
      <c r="E458" s="12"/>
      <c r="F458" s="12"/>
      <c r="G458" s="12"/>
      <c r="H458" s="12"/>
      <c r="I458" s="12"/>
      <c r="L458" s="20"/>
      <c r="M458" s="12"/>
      <c r="T458" s="17"/>
    </row>
    <row r="459" spans="1:20" ht="13" x14ac:dyDescent="0.15">
      <c r="A459" s="18"/>
      <c r="D459" s="12"/>
      <c r="E459" s="12"/>
      <c r="F459" s="12"/>
      <c r="G459" s="12"/>
      <c r="H459" s="12"/>
      <c r="I459" s="12"/>
      <c r="L459" s="20"/>
      <c r="M459" s="12"/>
      <c r="T459" s="17"/>
    </row>
    <row r="460" spans="1:20" ht="13" x14ac:dyDescent="0.15">
      <c r="A460" s="18"/>
      <c r="D460" s="12"/>
      <c r="E460" s="12"/>
      <c r="F460" s="12"/>
      <c r="G460" s="12"/>
      <c r="H460" s="12"/>
      <c r="I460" s="12"/>
      <c r="L460" s="20"/>
      <c r="M460" s="12"/>
      <c r="T460" s="17"/>
    </row>
    <row r="461" spans="1:20" ht="13" x14ac:dyDescent="0.15">
      <c r="A461" s="18"/>
      <c r="D461" s="12"/>
      <c r="E461" s="12"/>
      <c r="F461" s="12"/>
      <c r="G461" s="12"/>
      <c r="H461" s="12"/>
      <c r="I461" s="12"/>
      <c r="L461" s="20"/>
      <c r="M461" s="12"/>
      <c r="T461" s="17"/>
    </row>
    <row r="462" spans="1:20" ht="13" x14ac:dyDescent="0.15">
      <c r="A462" s="18"/>
      <c r="D462" s="12"/>
      <c r="E462" s="12"/>
      <c r="F462" s="12"/>
      <c r="G462" s="12"/>
      <c r="H462" s="12"/>
      <c r="I462" s="12"/>
      <c r="L462" s="20"/>
      <c r="M462" s="12"/>
      <c r="T462" s="17"/>
    </row>
    <row r="463" spans="1:20" ht="13" x14ac:dyDescent="0.15">
      <c r="A463" s="18"/>
      <c r="D463" s="12"/>
      <c r="E463" s="12"/>
      <c r="F463" s="12"/>
      <c r="G463" s="12"/>
      <c r="H463" s="12"/>
      <c r="I463" s="12"/>
      <c r="L463" s="20"/>
      <c r="M463" s="12"/>
      <c r="T463" s="17"/>
    </row>
    <row r="464" spans="1:20" ht="13" x14ac:dyDescent="0.15">
      <c r="A464" s="18"/>
      <c r="D464" s="12"/>
      <c r="E464" s="12"/>
      <c r="F464" s="12"/>
      <c r="G464" s="12"/>
      <c r="H464" s="12"/>
      <c r="I464" s="12"/>
      <c r="L464" s="20"/>
      <c r="M464" s="12"/>
      <c r="T464" s="17"/>
    </row>
    <row r="465" spans="1:20" ht="13" x14ac:dyDescent="0.15">
      <c r="A465" s="18"/>
      <c r="D465" s="12"/>
      <c r="E465" s="12"/>
      <c r="F465" s="12"/>
      <c r="G465" s="12"/>
      <c r="H465" s="12"/>
      <c r="I465" s="12"/>
      <c r="L465" s="20"/>
      <c r="M465" s="12"/>
      <c r="T465" s="17"/>
    </row>
    <row r="466" spans="1:20" ht="13" x14ac:dyDescent="0.15">
      <c r="A466" s="18"/>
      <c r="D466" s="12"/>
      <c r="E466" s="12"/>
      <c r="F466" s="12"/>
      <c r="G466" s="12"/>
      <c r="H466" s="12"/>
      <c r="I466" s="12"/>
      <c r="L466" s="20"/>
      <c r="M466" s="12"/>
      <c r="T466" s="17"/>
    </row>
    <row r="467" spans="1:20" ht="13" x14ac:dyDescent="0.15">
      <c r="A467" s="18"/>
      <c r="D467" s="12"/>
      <c r="E467" s="12"/>
      <c r="F467" s="12"/>
      <c r="G467" s="12"/>
      <c r="H467" s="12"/>
      <c r="I467" s="12"/>
      <c r="L467" s="20"/>
      <c r="M467" s="12"/>
      <c r="T467" s="17"/>
    </row>
    <row r="468" spans="1:20" ht="13" x14ac:dyDescent="0.15">
      <c r="A468" s="18"/>
      <c r="D468" s="12"/>
      <c r="E468" s="12"/>
      <c r="F468" s="12"/>
      <c r="G468" s="12"/>
      <c r="H468" s="12"/>
      <c r="I468" s="12"/>
      <c r="L468" s="20"/>
      <c r="M468" s="12"/>
      <c r="T468" s="17"/>
    </row>
    <row r="469" spans="1:20" ht="13" x14ac:dyDescent="0.15">
      <c r="A469" s="18"/>
      <c r="D469" s="12"/>
      <c r="E469" s="12"/>
      <c r="F469" s="12"/>
      <c r="G469" s="12"/>
      <c r="H469" s="12"/>
      <c r="I469" s="12"/>
      <c r="L469" s="20"/>
      <c r="M469" s="12"/>
      <c r="T469" s="17"/>
    </row>
    <row r="470" spans="1:20" ht="13" x14ac:dyDescent="0.15">
      <c r="A470" s="18"/>
      <c r="D470" s="12"/>
      <c r="E470" s="12"/>
      <c r="F470" s="12"/>
      <c r="G470" s="12"/>
      <c r="H470" s="12"/>
      <c r="I470" s="12"/>
      <c r="L470" s="20"/>
      <c r="M470" s="12"/>
      <c r="T470" s="17"/>
    </row>
    <row r="471" spans="1:20" ht="13" x14ac:dyDescent="0.15">
      <c r="A471" s="18"/>
      <c r="D471" s="12"/>
      <c r="E471" s="12"/>
      <c r="F471" s="12"/>
      <c r="G471" s="12"/>
      <c r="H471" s="12"/>
      <c r="I471" s="12"/>
      <c r="L471" s="20"/>
      <c r="M471" s="12"/>
      <c r="T471" s="17"/>
    </row>
    <row r="472" spans="1:20" ht="13" x14ac:dyDescent="0.15">
      <c r="A472" s="18"/>
      <c r="D472" s="12"/>
      <c r="E472" s="12"/>
      <c r="F472" s="12"/>
      <c r="G472" s="12"/>
      <c r="H472" s="12"/>
      <c r="I472" s="12"/>
      <c r="L472" s="20"/>
      <c r="M472" s="12"/>
      <c r="T472" s="17"/>
    </row>
    <row r="473" spans="1:20" ht="13" x14ac:dyDescent="0.15">
      <c r="A473" s="18"/>
      <c r="D473" s="12"/>
      <c r="E473" s="12"/>
      <c r="F473" s="12"/>
      <c r="G473" s="12"/>
      <c r="H473" s="12"/>
      <c r="I473" s="12"/>
      <c r="L473" s="20"/>
      <c r="M473" s="12"/>
      <c r="T473" s="17"/>
    </row>
    <row r="474" spans="1:20" ht="13" x14ac:dyDescent="0.15">
      <c r="A474" s="18"/>
      <c r="D474" s="12"/>
      <c r="E474" s="12"/>
      <c r="F474" s="12"/>
      <c r="G474" s="12"/>
      <c r="H474" s="12"/>
      <c r="I474" s="12"/>
      <c r="L474" s="20"/>
      <c r="M474" s="12"/>
      <c r="T474" s="17"/>
    </row>
    <row r="475" spans="1:20" ht="13" x14ac:dyDescent="0.15">
      <c r="A475" s="18"/>
      <c r="D475" s="12"/>
      <c r="E475" s="12"/>
      <c r="F475" s="12"/>
      <c r="G475" s="12"/>
      <c r="H475" s="12"/>
      <c r="I475" s="12"/>
      <c r="L475" s="20"/>
      <c r="M475" s="12"/>
      <c r="T475" s="17"/>
    </row>
    <row r="476" spans="1:20" ht="13" x14ac:dyDescent="0.15">
      <c r="A476" s="18"/>
      <c r="D476" s="12"/>
      <c r="E476" s="12"/>
      <c r="F476" s="12"/>
      <c r="G476" s="12"/>
      <c r="H476" s="12"/>
      <c r="I476" s="12"/>
      <c r="L476" s="20"/>
      <c r="M476" s="12"/>
      <c r="T476" s="17"/>
    </row>
    <row r="477" spans="1:20" ht="13" x14ac:dyDescent="0.15">
      <c r="A477" s="18"/>
      <c r="D477" s="12"/>
      <c r="E477" s="12"/>
      <c r="F477" s="12"/>
      <c r="G477" s="12"/>
      <c r="H477" s="12"/>
      <c r="I477" s="12"/>
      <c r="L477" s="20"/>
      <c r="M477" s="12"/>
      <c r="T477" s="17"/>
    </row>
    <row r="478" spans="1:20" ht="13" x14ac:dyDescent="0.15">
      <c r="A478" s="18"/>
      <c r="D478" s="12"/>
      <c r="E478" s="12"/>
      <c r="F478" s="12"/>
      <c r="G478" s="12"/>
      <c r="H478" s="12"/>
      <c r="I478" s="12"/>
      <c r="L478" s="20"/>
      <c r="M478" s="12"/>
      <c r="T478" s="17"/>
    </row>
    <row r="479" spans="1:20" ht="13" x14ac:dyDescent="0.15">
      <c r="A479" s="18"/>
      <c r="D479" s="12"/>
      <c r="E479" s="12"/>
      <c r="F479" s="12"/>
      <c r="G479" s="12"/>
      <c r="H479" s="12"/>
      <c r="I479" s="12"/>
      <c r="L479" s="20"/>
      <c r="M479" s="12"/>
      <c r="T479" s="17"/>
    </row>
    <row r="480" spans="1:20" ht="13" x14ac:dyDescent="0.15">
      <c r="A480" s="18"/>
      <c r="D480" s="12"/>
      <c r="E480" s="12"/>
      <c r="F480" s="12"/>
      <c r="G480" s="12"/>
      <c r="H480" s="12"/>
      <c r="I480" s="12"/>
      <c r="L480" s="20"/>
      <c r="M480" s="12"/>
      <c r="T480" s="17"/>
    </row>
    <row r="481" spans="1:20" ht="13" x14ac:dyDescent="0.15">
      <c r="A481" s="18"/>
      <c r="D481" s="12"/>
      <c r="E481" s="12"/>
      <c r="F481" s="12"/>
      <c r="G481" s="12"/>
      <c r="H481" s="12"/>
      <c r="I481" s="12"/>
      <c r="L481" s="20"/>
      <c r="M481" s="12"/>
      <c r="T481" s="17"/>
    </row>
    <row r="482" spans="1:20" ht="13" x14ac:dyDescent="0.15">
      <c r="A482" s="18"/>
      <c r="D482" s="12"/>
      <c r="E482" s="12"/>
      <c r="F482" s="12"/>
      <c r="G482" s="12"/>
      <c r="H482" s="12"/>
      <c r="I482" s="12"/>
      <c r="L482" s="20"/>
      <c r="M482" s="12"/>
      <c r="T482" s="17"/>
    </row>
    <row r="483" spans="1:20" ht="13" x14ac:dyDescent="0.15">
      <c r="A483" s="18"/>
      <c r="D483" s="12"/>
      <c r="E483" s="12"/>
      <c r="F483" s="12"/>
      <c r="G483" s="12"/>
      <c r="H483" s="12"/>
      <c r="I483" s="12"/>
      <c r="L483" s="20"/>
      <c r="M483" s="12"/>
      <c r="T483" s="17"/>
    </row>
    <row r="484" spans="1:20" ht="13" x14ac:dyDescent="0.15">
      <c r="A484" s="18"/>
      <c r="D484" s="12"/>
      <c r="E484" s="12"/>
      <c r="F484" s="12"/>
      <c r="G484" s="12"/>
      <c r="H484" s="12"/>
      <c r="I484" s="12"/>
      <c r="L484" s="20"/>
      <c r="M484" s="12"/>
      <c r="T484" s="17"/>
    </row>
    <row r="485" spans="1:20" ht="13" x14ac:dyDescent="0.15">
      <c r="A485" s="18"/>
      <c r="D485" s="12"/>
      <c r="E485" s="12"/>
      <c r="F485" s="12"/>
      <c r="G485" s="12"/>
      <c r="H485" s="12"/>
      <c r="I485" s="12"/>
      <c r="L485" s="20"/>
      <c r="M485" s="12"/>
      <c r="T485" s="17"/>
    </row>
    <row r="486" spans="1:20" ht="13" x14ac:dyDescent="0.15">
      <c r="A486" s="18"/>
      <c r="D486" s="12"/>
      <c r="E486" s="12"/>
      <c r="F486" s="12"/>
      <c r="G486" s="12"/>
      <c r="H486" s="12"/>
      <c r="I486" s="12"/>
      <c r="L486" s="20"/>
      <c r="M486" s="12"/>
      <c r="T486" s="17"/>
    </row>
    <row r="487" spans="1:20" ht="13" x14ac:dyDescent="0.15">
      <c r="A487" s="18"/>
      <c r="D487" s="12"/>
      <c r="E487" s="12"/>
      <c r="F487" s="12"/>
      <c r="G487" s="12"/>
      <c r="H487" s="12"/>
      <c r="I487" s="12"/>
      <c r="L487" s="20"/>
      <c r="M487" s="12"/>
      <c r="T487" s="17"/>
    </row>
    <row r="488" spans="1:20" ht="13" x14ac:dyDescent="0.15">
      <c r="A488" s="18"/>
      <c r="D488" s="12"/>
      <c r="E488" s="12"/>
      <c r="F488" s="12"/>
      <c r="G488" s="12"/>
      <c r="H488" s="12"/>
      <c r="I488" s="12"/>
      <c r="L488" s="20"/>
      <c r="M488" s="12"/>
      <c r="T488" s="17"/>
    </row>
    <row r="489" spans="1:20" ht="13" x14ac:dyDescent="0.15">
      <c r="A489" s="18"/>
      <c r="D489" s="12"/>
      <c r="E489" s="12"/>
      <c r="F489" s="12"/>
      <c r="G489" s="12"/>
      <c r="H489" s="12"/>
      <c r="I489" s="12"/>
      <c r="L489" s="20"/>
      <c r="M489" s="12"/>
      <c r="T489" s="17"/>
    </row>
    <row r="490" spans="1:20" ht="13" x14ac:dyDescent="0.15">
      <c r="A490" s="18"/>
      <c r="D490" s="12"/>
      <c r="E490" s="12"/>
      <c r="F490" s="12"/>
      <c r="G490" s="12"/>
      <c r="H490" s="12"/>
      <c r="I490" s="12"/>
      <c r="L490" s="20"/>
      <c r="M490" s="12"/>
      <c r="T490" s="17"/>
    </row>
    <row r="491" spans="1:20" ht="13" x14ac:dyDescent="0.15">
      <c r="A491" s="18"/>
      <c r="D491" s="12"/>
      <c r="E491" s="12"/>
      <c r="F491" s="12"/>
      <c r="G491" s="12"/>
      <c r="H491" s="12"/>
      <c r="I491" s="12"/>
      <c r="L491" s="20"/>
      <c r="M491" s="12"/>
      <c r="T491" s="17"/>
    </row>
    <row r="492" spans="1:20" ht="13" x14ac:dyDescent="0.15">
      <c r="A492" s="18"/>
      <c r="D492" s="12"/>
      <c r="E492" s="12"/>
      <c r="F492" s="12"/>
      <c r="G492" s="12"/>
      <c r="H492" s="12"/>
      <c r="I492" s="12"/>
      <c r="L492" s="20"/>
      <c r="M492" s="12"/>
      <c r="T492" s="17"/>
    </row>
    <row r="493" spans="1:20" ht="13" x14ac:dyDescent="0.15">
      <c r="A493" s="18"/>
      <c r="D493" s="12"/>
      <c r="E493" s="12"/>
      <c r="F493" s="12"/>
      <c r="G493" s="12"/>
      <c r="H493" s="12"/>
      <c r="I493" s="12"/>
      <c r="L493" s="20"/>
      <c r="M493" s="12"/>
      <c r="T493" s="17"/>
    </row>
    <row r="494" spans="1:20" ht="13" x14ac:dyDescent="0.15">
      <c r="A494" s="18"/>
      <c r="D494" s="12"/>
      <c r="E494" s="12"/>
      <c r="F494" s="12"/>
      <c r="G494" s="12"/>
      <c r="H494" s="12"/>
      <c r="I494" s="12"/>
      <c r="L494" s="20"/>
      <c r="M494" s="12"/>
      <c r="T494" s="17"/>
    </row>
    <row r="495" spans="1:20" ht="13" x14ac:dyDescent="0.15">
      <c r="A495" s="18"/>
      <c r="D495" s="12"/>
      <c r="E495" s="12"/>
      <c r="F495" s="12"/>
      <c r="G495" s="12"/>
      <c r="H495" s="12"/>
      <c r="I495" s="12"/>
      <c r="L495" s="20"/>
      <c r="M495" s="12"/>
      <c r="T495" s="17"/>
    </row>
    <row r="496" spans="1:20" ht="13" x14ac:dyDescent="0.15">
      <c r="A496" s="18"/>
      <c r="D496" s="12"/>
      <c r="E496" s="12"/>
      <c r="F496" s="12"/>
      <c r="G496" s="12"/>
      <c r="H496" s="12"/>
      <c r="I496" s="12"/>
      <c r="L496" s="20"/>
      <c r="M496" s="12"/>
      <c r="T496" s="17"/>
    </row>
    <row r="497" spans="1:20" ht="13" x14ac:dyDescent="0.15">
      <c r="A497" s="18"/>
      <c r="D497" s="12"/>
      <c r="E497" s="12"/>
      <c r="F497" s="12"/>
      <c r="G497" s="12"/>
      <c r="H497" s="12"/>
      <c r="I497" s="12"/>
      <c r="L497" s="20"/>
      <c r="M497" s="12"/>
      <c r="T497" s="17"/>
    </row>
    <row r="498" spans="1:20" ht="13" x14ac:dyDescent="0.15">
      <c r="A498" s="18"/>
      <c r="D498" s="12"/>
      <c r="E498" s="12"/>
      <c r="F498" s="12"/>
      <c r="G498" s="12"/>
      <c r="H498" s="12"/>
      <c r="I498" s="12"/>
      <c r="L498" s="20"/>
      <c r="M498" s="12"/>
      <c r="T498" s="17"/>
    </row>
    <row r="499" spans="1:20" ht="13" x14ac:dyDescent="0.15">
      <c r="A499" s="18"/>
      <c r="D499" s="12"/>
      <c r="E499" s="12"/>
      <c r="F499" s="12"/>
      <c r="G499" s="12"/>
      <c r="H499" s="12"/>
      <c r="I499" s="12"/>
      <c r="L499" s="20"/>
      <c r="M499" s="12"/>
      <c r="T499" s="17"/>
    </row>
    <row r="500" spans="1:20" ht="13" x14ac:dyDescent="0.15">
      <c r="A500" s="18"/>
      <c r="D500" s="12"/>
      <c r="E500" s="12"/>
      <c r="F500" s="12"/>
      <c r="G500" s="12"/>
      <c r="H500" s="12"/>
      <c r="I500" s="12"/>
      <c r="L500" s="20"/>
      <c r="M500" s="12"/>
      <c r="T500" s="17"/>
    </row>
    <row r="501" spans="1:20" ht="13" x14ac:dyDescent="0.15">
      <c r="A501" s="18"/>
      <c r="D501" s="12"/>
      <c r="E501" s="12"/>
      <c r="F501" s="12"/>
      <c r="G501" s="12"/>
      <c r="H501" s="12"/>
      <c r="I501" s="12"/>
      <c r="L501" s="20"/>
      <c r="M501" s="12"/>
      <c r="T501" s="17"/>
    </row>
    <row r="502" spans="1:20" ht="13" x14ac:dyDescent="0.15">
      <c r="A502" s="18"/>
      <c r="D502" s="12"/>
      <c r="E502" s="12"/>
      <c r="F502" s="12"/>
      <c r="G502" s="12"/>
      <c r="H502" s="12"/>
      <c r="I502" s="12"/>
      <c r="L502" s="20"/>
      <c r="M502" s="12"/>
      <c r="T502" s="17"/>
    </row>
    <row r="503" spans="1:20" ht="13" x14ac:dyDescent="0.15">
      <c r="A503" s="18"/>
      <c r="D503" s="12"/>
      <c r="E503" s="12"/>
      <c r="F503" s="12"/>
      <c r="G503" s="12"/>
      <c r="H503" s="12"/>
      <c r="I503" s="12"/>
      <c r="L503" s="20"/>
      <c r="M503" s="12"/>
      <c r="T503" s="17"/>
    </row>
    <row r="504" spans="1:20" ht="13" x14ac:dyDescent="0.15">
      <c r="A504" s="18"/>
      <c r="D504" s="12"/>
      <c r="E504" s="12"/>
      <c r="F504" s="12"/>
      <c r="G504" s="12"/>
      <c r="H504" s="12"/>
      <c r="I504" s="12"/>
      <c r="L504" s="20"/>
      <c r="M504" s="12"/>
      <c r="T504" s="17"/>
    </row>
    <row r="505" spans="1:20" ht="13" x14ac:dyDescent="0.15">
      <c r="A505" s="18"/>
      <c r="D505" s="12"/>
      <c r="E505" s="12"/>
      <c r="F505" s="12"/>
      <c r="G505" s="12"/>
      <c r="H505" s="12"/>
      <c r="I505" s="12"/>
      <c r="L505" s="20"/>
      <c r="M505" s="12"/>
      <c r="T505" s="17"/>
    </row>
    <row r="506" spans="1:20" ht="13" x14ac:dyDescent="0.15">
      <c r="A506" s="18"/>
      <c r="D506" s="12"/>
      <c r="E506" s="12"/>
      <c r="F506" s="12"/>
      <c r="G506" s="12"/>
      <c r="H506" s="12"/>
      <c r="I506" s="12"/>
      <c r="L506" s="20"/>
      <c r="M506" s="12"/>
      <c r="T506" s="17"/>
    </row>
    <row r="507" spans="1:20" ht="13" x14ac:dyDescent="0.15">
      <c r="A507" s="18"/>
      <c r="D507" s="12"/>
      <c r="E507" s="12"/>
      <c r="F507" s="12"/>
      <c r="G507" s="12"/>
      <c r="H507" s="12"/>
      <c r="I507" s="12"/>
      <c r="L507" s="20"/>
      <c r="M507" s="12"/>
      <c r="T507" s="17"/>
    </row>
    <row r="508" spans="1:20" ht="13" x14ac:dyDescent="0.15">
      <c r="A508" s="18"/>
      <c r="D508" s="12"/>
      <c r="E508" s="12"/>
      <c r="F508" s="12"/>
      <c r="G508" s="12"/>
      <c r="H508" s="12"/>
      <c r="I508" s="12"/>
      <c r="L508" s="20"/>
      <c r="M508" s="12"/>
      <c r="T508" s="17"/>
    </row>
    <row r="509" spans="1:20" ht="13" x14ac:dyDescent="0.15">
      <c r="A509" s="18"/>
      <c r="D509" s="12"/>
      <c r="E509" s="12"/>
      <c r="F509" s="12"/>
      <c r="G509" s="12"/>
      <c r="H509" s="12"/>
      <c r="I509" s="12"/>
      <c r="L509" s="20"/>
      <c r="M509" s="12"/>
      <c r="T509" s="17"/>
    </row>
    <row r="510" spans="1:20" ht="13" x14ac:dyDescent="0.15">
      <c r="A510" s="18"/>
      <c r="D510" s="12"/>
      <c r="E510" s="12"/>
      <c r="F510" s="12"/>
      <c r="G510" s="12"/>
      <c r="H510" s="12"/>
      <c r="I510" s="12"/>
      <c r="L510" s="20"/>
      <c r="M510" s="12"/>
      <c r="T510" s="17"/>
    </row>
    <row r="511" spans="1:20" ht="13" x14ac:dyDescent="0.15">
      <c r="A511" s="18"/>
      <c r="D511" s="12"/>
      <c r="E511" s="12"/>
      <c r="F511" s="12"/>
      <c r="G511" s="12"/>
      <c r="H511" s="12"/>
      <c r="I511" s="12"/>
      <c r="L511" s="20"/>
      <c r="M511" s="12"/>
      <c r="T511" s="17"/>
    </row>
    <row r="512" spans="1:20" ht="13" x14ac:dyDescent="0.15">
      <c r="A512" s="18"/>
      <c r="D512" s="12"/>
      <c r="E512" s="12"/>
      <c r="F512" s="12"/>
      <c r="G512" s="12"/>
      <c r="H512" s="12"/>
      <c r="I512" s="12"/>
      <c r="L512" s="20"/>
      <c r="M512" s="12"/>
      <c r="T512" s="17"/>
    </row>
    <row r="513" spans="1:20" ht="13" x14ac:dyDescent="0.15">
      <c r="A513" s="18"/>
      <c r="D513" s="12"/>
      <c r="E513" s="12"/>
      <c r="F513" s="12"/>
      <c r="G513" s="12"/>
      <c r="H513" s="12"/>
      <c r="I513" s="12"/>
      <c r="L513" s="20"/>
      <c r="M513" s="12"/>
      <c r="T513" s="17"/>
    </row>
    <row r="514" spans="1:20" ht="13" x14ac:dyDescent="0.15">
      <c r="A514" s="18"/>
      <c r="D514" s="12"/>
      <c r="E514" s="12"/>
      <c r="F514" s="12"/>
      <c r="G514" s="12"/>
      <c r="H514" s="12"/>
      <c r="I514" s="12"/>
      <c r="L514" s="20"/>
      <c r="M514" s="12"/>
      <c r="T514" s="17"/>
    </row>
    <row r="515" spans="1:20" ht="13" x14ac:dyDescent="0.15">
      <c r="A515" s="18"/>
      <c r="D515" s="12"/>
      <c r="E515" s="12"/>
      <c r="F515" s="12"/>
      <c r="G515" s="12"/>
      <c r="H515" s="12"/>
      <c r="I515" s="12"/>
      <c r="L515" s="20"/>
      <c r="M515" s="12"/>
      <c r="T515" s="17"/>
    </row>
    <row r="516" spans="1:20" ht="13" x14ac:dyDescent="0.15">
      <c r="A516" s="18"/>
      <c r="D516" s="12"/>
      <c r="E516" s="12"/>
      <c r="F516" s="12"/>
      <c r="G516" s="12"/>
      <c r="H516" s="12"/>
      <c r="I516" s="12"/>
      <c r="L516" s="20"/>
      <c r="M516" s="12"/>
      <c r="T516" s="17"/>
    </row>
    <row r="517" spans="1:20" ht="13" x14ac:dyDescent="0.15">
      <c r="A517" s="18"/>
      <c r="D517" s="12"/>
      <c r="E517" s="12"/>
      <c r="F517" s="12"/>
      <c r="G517" s="12"/>
      <c r="H517" s="12"/>
      <c r="I517" s="12"/>
      <c r="L517" s="20"/>
      <c r="M517" s="12"/>
      <c r="T517" s="17"/>
    </row>
    <row r="518" spans="1:20" ht="13" x14ac:dyDescent="0.15">
      <c r="A518" s="18"/>
      <c r="D518" s="12"/>
      <c r="E518" s="12"/>
      <c r="F518" s="12"/>
      <c r="G518" s="12"/>
      <c r="H518" s="12"/>
      <c r="I518" s="12"/>
      <c r="L518" s="20"/>
      <c r="M518" s="12"/>
      <c r="T518" s="17"/>
    </row>
    <row r="519" spans="1:20" ht="13" x14ac:dyDescent="0.15">
      <c r="A519" s="18"/>
      <c r="D519" s="12"/>
      <c r="E519" s="12"/>
      <c r="F519" s="12"/>
      <c r="G519" s="12"/>
      <c r="H519" s="12"/>
      <c r="I519" s="12"/>
      <c r="L519" s="20"/>
      <c r="M519" s="12"/>
      <c r="T519" s="17"/>
    </row>
    <row r="520" spans="1:20" ht="13" x14ac:dyDescent="0.15">
      <c r="A520" s="18"/>
      <c r="D520" s="12"/>
      <c r="E520" s="12"/>
      <c r="F520" s="12"/>
      <c r="G520" s="12"/>
      <c r="H520" s="12"/>
      <c r="I520" s="12"/>
      <c r="L520" s="20"/>
      <c r="M520" s="12"/>
      <c r="T520" s="17"/>
    </row>
    <row r="521" spans="1:20" ht="13" x14ac:dyDescent="0.15">
      <c r="A521" s="18"/>
      <c r="D521" s="12"/>
      <c r="E521" s="12"/>
      <c r="F521" s="12"/>
      <c r="G521" s="12"/>
      <c r="H521" s="12"/>
      <c r="I521" s="12"/>
      <c r="L521" s="20"/>
      <c r="M521" s="12"/>
      <c r="T521" s="17"/>
    </row>
    <row r="522" spans="1:20" ht="13" x14ac:dyDescent="0.15">
      <c r="A522" s="18"/>
      <c r="D522" s="12"/>
      <c r="E522" s="12"/>
      <c r="F522" s="12"/>
      <c r="G522" s="12"/>
      <c r="H522" s="12"/>
      <c r="I522" s="12"/>
      <c r="L522" s="20"/>
      <c r="M522" s="12"/>
      <c r="T522" s="17"/>
    </row>
    <row r="523" spans="1:20" ht="13" x14ac:dyDescent="0.15">
      <c r="A523" s="18"/>
      <c r="D523" s="12"/>
      <c r="E523" s="12"/>
      <c r="F523" s="12"/>
      <c r="G523" s="12"/>
      <c r="H523" s="12"/>
      <c r="I523" s="12"/>
      <c r="L523" s="20"/>
      <c r="M523" s="12"/>
      <c r="T523" s="17"/>
    </row>
    <row r="524" spans="1:20" ht="13" x14ac:dyDescent="0.15">
      <c r="A524" s="18"/>
      <c r="D524" s="12"/>
      <c r="E524" s="12"/>
      <c r="F524" s="12"/>
      <c r="G524" s="12"/>
      <c r="H524" s="12"/>
      <c r="I524" s="12"/>
      <c r="L524" s="20"/>
      <c r="M524" s="12"/>
      <c r="T524" s="17"/>
    </row>
    <row r="525" spans="1:20" ht="13" x14ac:dyDescent="0.15">
      <c r="A525" s="18"/>
      <c r="D525" s="12"/>
      <c r="E525" s="12"/>
      <c r="F525" s="12"/>
      <c r="G525" s="12"/>
      <c r="H525" s="12"/>
      <c r="I525" s="12"/>
      <c r="L525" s="20"/>
      <c r="M525" s="12"/>
      <c r="T525" s="17"/>
    </row>
    <row r="526" spans="1:20" ht="13" x14ac:dyDescent="0.15">
      <c r="A526" s="18"/>
      <c r="D526" s="12"/>
      <c r="E526" s="12"/>
      <c r="F526" s="12"/>
      <c r="G526" s="12"/>
      <c r="H526" s="12"/>
      <c r="I526" s="12"/>
      <c r="L526" s="20"/>
      <c r="M526" s="12"/>
      <c r="T526" s="17"/>
    </row>
    <row r="527" spans="1:20" ht="13" x14ac:dyDescent="0.15">
      <c r="A527" s="18"/>
      <c r="D527" s="12"/>
      <c r="E527" s="12"/>
      <c r="F527" s="12"/>
      <c r="G527" s="12"/>
      <c r="H527" s="12"/>
      <c r="I527" s="12"/>
      <c r="L527" s="20"/>
      <c r="M527" s="12"/>
      <c r="T527" s="17"/>
    </row>
    <row r="528" spans="1:20" ht="13" x14ac:dyDescent="0.15">
      <c r="A528" s="18"/>
      <c r="D528" s="12"/>
      <c r="E528" s="12"/>
      <c r="F528" s="12"/>
      <c r="G528" s="12"/>
      <c r="H528" s="12"/>
      <c r="I528" s="12"/>
      <c r="L528" s="20"/>
      <c r="M528" s="12"/>
      <c r="T528" s="17"/>
    </row>
    <row r="529" spans="1:20" ht="13" x14ac:dyDescent="0.15">
      <c r="A529" s="18"/>
      <c r="D529" s="12"/>
      <c r="E529" s="12"/>
      <c r="F529" s="12"/>
      <c r="G529" s="12"/>
      <c r="H529" s="12"/>
      <c r="I529" s="12"/>
      <c r="L529" s="20"/>
      <c r="M529" s="12"/>
      <c r="T529" s="17"/>
    </row>
    <row r="530" spans="1:20" ht="13" x14ac:dyDescent="0.15">
      <c r="A530" s="18"/>
      <c r="D530" s="12"/>
      <c r="E530" s="12"/>
      <c r="F530" s="12"/>
      <c r="G530" s="12"/>
      <c r="H530" s="12"/>
      <c r="I530" s="12"/>
      <c r="L530" s="20"/>
      <c r="M530" s="12"/>
      <c r="T530" s="17"/>
    </row>
    <row r="531" spans="1:20" ht="13" x14ac:dyDescent="0.15">
      <c r="A531" s="18"/>
      <c r="D531" s="12"/>
      <c r="E531" s="12"/>
      <c r="F531" s="12"/>
      <c r="G531" s="12"/>
      <c r="H531" s="12"/>
      <c r="I531" s="12"/>
      <c r="L531" s="20"/>
      <c r="M531" s="12"/>
      <c r="T531" s="17"/>
    </row>
    <row r="532" spans="1:20" ht="13" x14ac:dyDescent="0.15">
      <c r="A532" s="18"/>
      <c r="D532" s="12"/>
      <c r="E532" s="12"/>
      <c r="F532" s="12"/>
      <c r="G532" s="12"/>
      <c r="H532" s="12"/>
      <c r="I532" s="12"/>
      <c r="L532" s="20"/>
      <c r="M532" s="12"/>
      <c r="T532" s="17"/>
    </row>
    <row r="533" spans="1:20" ht="13" x14ac:dyDescent="0.15">
      <c r="A533" s="18"/>
      <c r="D533" s="12"/>
      <c r="E533" s="12"/>
      <c r="F533" s="12"/>
      <c r="G533" s="12"/>
      <c r="H533" s="12"/>
      <c r="I533" s="12"/>
      <c r="L533" s="20"/>
      <c r="M533" s="12"/>
      <c r="T533" s="17"/>
    </row>
    <row r="534" spans="1:20" ht="13" x14ac:dyDescent="0.15">
      <c r="A534" s="18"/>
      <c r="D534" s="12"/>
      <c r="E534" s="12"/>
      <c r="F534" s="12"/>
      <c r="G534" s="12"/>
      <c r="H534" s="12"/>
      <c r="I534" s="12"/>
      <c r="L534" s="20"/>
      <c r="M534" s="12"/>
      <c r="T534" s="17"/>
    </row>
    <row r="535" spans="1:20" ht="13" x14ac:dyDescent="0.15">
      <c r="A535" s="18"/>
      <c r="D535" s="12"/>
      <c r="E535" s="12"/>
      <c r="F535" s="12"/>
      <c r="G535" s="12"/>
      <c r="H535" s="12"/>
      <c r="I535" s="12"/>
      <c r="L535" s="20"/>
      <c r="M535" s="12"/>
      <c r="T535" s="17"/>
    </row>
    <row r="536" spans="1:20" ht="13" x14ac:dyDescent="0.15">
      <c r="A536" s="18"/>
      <c r="D536" s="12"/>
      <c r="E536" s="12"/>
      <c r="F536" s="12"/>
      <c r="G536" s="12"/>
      <c r="H536" s="12"/>
      <c r="I536" s="12"/>
      <c r="L536" s="20"/>
      <c r="M536" s="12"/>
      <c r="T536" s="17"/>
    </row>
    <row r="537" spans="1:20" ht="13" x14ac:dyDescent="0.15">
      <c r="A537" s="18"/>
      <c r="D537" s="12"/>
      <c r="E537" s="12"/>
      <c r="F537" s="12"/>
      <c r="G537" s="12"/>
      <c r="H537" s="12"/>
      <c r="I537" s="12"/>
      <c r="L537" s="20"/>
      <c r="M537" s="12"/>
      <c r="T537" s="17"/>
    </row>
    <row r="538" spans="1:20" ht="13" x14ac:dyDescent="0.15">
      <c r="A538" s="18"/>
      <c r="D538" s="12"/>
      <c r="E538" s="12"/>
      <c r="F538" s="12"/>
      <c r="G538" s="12"/>
      <c r="H538" s="12"/>
      <c r="I538" s="12"/>
      <c r="L538" s="20"/>
      <c r="M538" s="12"/>
      <c r="T538" s="17"/>
    </row>
    <row r="539" spans="1:20" ht="13" x14ac:dyDescent="0.15">
      <c r="A539" s="18"/>
      <c r="D539" s="12"/>
      <c r="E539" s="12"/>
      <c r="F539" s="12"/>
      <c r="G539" s="12"/>
      <c r="H539" s="12"/>
      <c r="I539" s="12"/>
      <c r="L539" s="20"/>
      <c r="M539" s="12"/>
      <c r="T539" s="17"/>
    </row>
    <row r="540" spans="1:20" ht="13" x14ac:dyDescent="0.15">
      <c r="A540" s="18"/>
      <c r="D540" s="12"/>
      <c r="E540" s="12"/>
      <c r="F540" s="12"/>
      <c r="G540" s="12"/>
      <c r="H540" s="12"/>
      <c r="I540" s="12"/>
      <c r="L540" s="20"/>
      <c r="M540" s="12"/>
      <c r="T540" s="17"/>
    </row>
    <row r="541" spans="1:20" ht="13" x14ac:dyDescent="0.15">
      <c r="A541" s="18"/>
      <c r="D541" s="12"/>
      <c r="E541" s="12"/>
      <c r="F541" s="12"/>
      <c r="G541" s="12"/>
      <c r="H541" s="12"/>
      <c r="I541" s="12"/>
      <c r="L541" s="20"/>
      <c r="M541" s="12"/>
      <c r="T541" s="17"/>
    </row>
    <row r="542" spans="1:20" ht="13" x14ac:dyDescent="0.15">
      <c r="A542" s="18"/>
      <c r="D542" s="12"/>
      <c r="E542" s="12"/>
      <c r="F542" s="12"/>
      <c r="G542" s="12"/>
      <c r="H542" s="12"/>
      <c r="I542" s="12"/>
      <c r="L542" s="20"/>
      <c r="M542" s="12"/>
      <c r="T542" s="17"/>
    </row>
    <row r="543" spans="1:20" ht="13" x14ac:dyDescent="0.15">
      <c r="A543" s="18"/>
      <c r="D543" s="12"/>
      <c r="E543" s="12"/>
      <c r="F543" s="12"/>
      <c r="G543" s="12"/>
      <c r="H543" s="12"/>
      <c r="I543" s="12"/>
      <c r="L543" s="20"/>
      <c r="M543" s="12"/>
      <c r="T543" s="17"/>
    </row>
    <row r="544" spans="1:20" ht="13" x14ac:dyDescent="0.15">
      <c r="A544" s="18"/>
      <c r="D544" s="12"/>
      <c r="E544" s="12"/>
      <c r="F544" s="12"/>
      <c r="G544" s="12"/>
      <c r="H544" s="12"/>
      <c r="I544" s="12"/>
      <c r="L544" s="20"/>
      <c r="M544" s="12"/>
      <c r="T544" s="17"/>
    </row>
    <row r="545" spans="1:20" ht="13" x14ac:dyDescent="0.15">
      <c r="A545" s="18"/>
      <c r="D545" s="12"/>
      <c r="E545" s="12"/>
      <c r="F545" s="12"/>
      <c r="G545" s="12"/>
      <c r="H545" s="12"/>
      <c r="I545" s="12"/>
      <c r="L545" s="20"/>
      <c r="M545" s="12"/>
      <c r="T545" s="17"/>
    </row>
    <row r="546" spans="1:20" ht="13" x14ac:dyDescent="0.15">
      <c r="A546" s="18"/>
      <c r="D546" s="12"/>
      <c r="E546" s="12"/>
      <c r="F546" s="12"/>
      <c r="G546" s="12"/>
      <c r="H546" s="12"/>
      <c r="I546" s="12"/>
      <c r="L546" s="20"/>
      <c r="M546" s="12"/>
      <c r="T546" s="17"/>
    </row>
    <row r="547" spans="1:20" ht="13" x14ac:dyDescent="0.15">
      <c r="A547" s="18"/>
      <c r="D547" s="12"/>
      <c r="E547" s="12"/>
      <c r="F547" s="12"/>
      <c r="G547" s="12"/>
      <c r="H547" s="12"/>
      <c r="I547" s="12"/>
      <c r="L547" s="20"/>
      <c r="M547" s="12"/>
      <c r="T547" s="17"/>
    </row>
    <row r="548" spans="1:20" ht="13" x14ac:dyDescent="0.15">
      <c r="A548" s="18"/>
      <c r="D548" s="12"/>
      <c r="E548" s="12"/>
      <c r="F548" s="12"/>
      <c r="G548" s="12"/>
      <c r="H548" s="12"/>
      <c r="I548" s="12"/>
      <c r="L548" s="20"/>
      <c r="M548" s="12"/>
      <c r="T548" s="17"/>
    </row>
    <row r="549" spans="1:20" ht="13" x14ac:dyDescent="0.15">
      <c r="A549" s="18"/>
      <c r="D549" s="12"/>
      <c r="E549" s="12"/>
      <c r="F549" s="12"/>
      <c r="G549" s="12"/>
      <c r="H549" s="12"/>
      <c r="I549" s="12"/>
      <c r="L549" s="20"/>
      <c r="M549" s="12"/>
      <c r="T549" s="17"/>
    </row>
    <row r="550" spans="1:20" ht="13" x14ac:dyDescent="0.15">
      <c r="A550" s="18"/>
      <c r="D550" s="12"/>
      <c r="E550" s="12"/>
      <c r="F550" s="12"/>
      <c r="G550" s="12"/>
      <c r="H550" s="12"/>
      <c r="I550" s="12"/>
      <c r="L550" s="20"/>
      <c r="M550" s="12"/>
      <c r="T550" s="17"/>
    </row>
    <row r="551" spans="1:20" ht="13" x14ac:dyDescent="0.15">
      <c r="A551" s="18"/>
      <c r="D551" s="12"/>
      <c r="E551" s="12"/>
      <c r="F551" s="12"/>
      <c r="G551" s="12"/>
      <c r="H551" s="12"/>
      <c r="I551" s="12"/>
      <c r="L551" s="20"/>
      <c r="M551" s="12"/>
      <c r="T551" s="17"/>
    </row>
    <row r="552" spans="1:20" ht="13" x14ac:dyDescent="0.15">
      <c r="A552" s="18"/>
      <c r="D552" s="12"/>
      <c r="E552" s="12"/>
      <c r="F552" s="12"/>
      <c r="G552" s="12"/>
      <c r="H552" s="12"/>
      <c r="I552" s="12"/>
      <c r="L552" s="20"/>
      <c r="M552" s="12"/>
      <c r="T552" s="17"/>
    </row>
    <row r="553" spans="1:20" ht="13" x14ac:dyDescent="0.15">
      <c r="A553" s="18"/>
      <c r="D553" s="12"/>
      <c r="E553" s="12"/>
      <c r="F553" s="12"/>
      <c r="G553" s="12"/>
      <c r="H553" s="12"/>
      <c r="I553" s="12"/>
      <c r="L553" s="20"/>
      <c r="M553" s="12"/>
      <c r="T553" s="17"/>
    </row>
    <row r="554" spans="1:20" ht="13" x14ac:dyDescent="0.15">
      <c r="A554" s="18"/>
      <c r="D554" s="12"/>
      <c r="E554" s="12"/>
      <c r="F554" s="12"/>
      <c r="G554" s="12"/>
      <c r="H554" s="12"/>
      <c r="I554" s="12"/>
      <c r="L554" s="20"/>
      <c r="M554" s="12"/>
      <c r="T554" s="17"/>
    </row>
    <row r="555" spans="1:20" ht="13" x14ac:dyDescent="0.15">
      <c r="A555" s="18"/>
      <c r="D555" s="12"/>
      <c r="E555" s="12"/>
      <c r="F555" s="12"/>
      <c r="G555" s="12"/>
      <c r="H555" s="12"/>
      <c r="I555" s="12"/>
      <c r="L555" s="20"/>
      <c r="M555" s="12"/>
      <c r="T555" s="17"/>
    </row>
    <row r="556" spans="1:20" ht="13" x14ac:dyDescent="0.15">
      <c r="A556" s="18"/>
      <c r="D556" s="12"/>
      <c r="E556" s="12"/>
      <c r="F556" s="12"/>
      <c r="G556" s="12"/>
      <c r="H556" s="12"/>
      <c r="I556" s="12"/>
      <c r="L556" s="20"/>
      <c r="M556" s="12"/>
      <c r="T556" s="17"/>
    </row>
    <row r="557" spans="1:20" ht="13" x14ac:dyDescent="0.15">
      <c r="A557" s="18"/>
      <c r="D557" s="12"/>
      <c r="E557" s="12"/>
      <c r="F557" s="12"/>
      <c r="G557" s="12"/>
      <c r="H557" s="12"/>
      <c r="I557" s="12"/>
      <c r="L557" s="20"/>
      <c r="M557" s="12"/>
      <c r="T557" s="17"/>
    </row>
    <row r="558" spans="1:20" ht="13" x14ac:dyDescent="0.15">
      <c r="A558" s="18"/>
      <c r="D558" s="12"/>
      <c r="E558" s="12"/>
      <c r="F558" s="12"/>
      <c r="G558" s="12"/>
      <c r="H558" s="12"/>
      <c r="I558" s="12"/>
      <c r="L558" s="20"/>
      <c r="M558" s="12"/>
      <c r="T558" s="17"/>
    </row>
    <row r="559" spans="1:20" ht="13" x14ac:dyDescent="0.15">
      <c r="A559" s="18"/>
      <c r="D559" s="12"/>
      <c r="E559" s="12"/>
      <c r="F559" s="12"/>
      <c r="G559" s="12"/>
      <c r="H559" s="12"/>
      <c r="I559" s="12"/>
      <c r="L559" s="20"/>
      <c r="M559" s="12"/>
      <c r="T559" s="17"/>
    </row>
    <row r="560" spans="1:20" ht="13" x14ac:dyDescent="0.15">
      <c r="A560" s="18"/>
      <c r="D560" s="12"/>
      <c r="E560" s="12"/>
      <c r="F560" s="12"/>
      <c r="G560" s="12"/>
      <c r="H560" s="12"/>
      <c r="I560" s="12"/>
      <c r="L560" s="20"/>
      <c r="M560" s="12"/>
      <c r="T560" s="17"/>
    </row>
    <row r="561" spans="1:20" ht="13" x14ac:dyDescent="0.15">
      <c r="A561" s="18"/>
      <c r="D561" s="12"/>
      <c r="E561" s="12"/>
      <c r="F561" s="12"/>
      <c r="G561" s="12"/>
      <c r="H561" s="12"/>
      <c r="I561" s="12"/>
      <c r="L561" s="20"/>
      <c r="M561" s="12"/>
      <c r="T561" s="17"/>
    </row>
    <row r="562" spans="1:20" ht="13" x14ac:dyDescent="0.15">
      <c r="A562" s="18"/>
      <c r="D562" s="12"/>
      <c r="E562" s="12"/>
      <c r="F562" s="12"/>
      <c r="G562" s="12"/>
      <c r="H562" s="12"/>
      <c r="I562" s="12"/>
      <c r="L562" s="20"/>
      <c r="M562" s="12"/>
      <c r="T562" s="17"/>
    </row>
    <row r="563" spans="1:20" ht="13" x14ac:dyDescent="0.15">
      <c r="A563" s="18"/>
      <c r="D563" s="12"/>
      <c r="E563" s="12"/>
      <c r="F563" s="12"/>
      <c r="G563" s="12"/>
      <c r="H563" s="12"/>
      <c r="I563" s="12"/>
      <c r="L563" s="20"/>
      <c r="M563" s="12"/>
      <c r="T563" s="17"/>
    </row>
    <row r="564" spans="1:20" ht="13" x14ac:dyDescent="0.15">
      <c r="A564" s="18"/>
      <c r="D564" s="12"/>
      <c r="E564" s="12"/>
      <c r="F564" s="12"/>
      <c r="G564" s="12"/>
      <c r="H564" s="12"/>
      <c r="I564" s="12"/>
      <c r="L564" s="20"/>
      <c r="M564" s="12"/>
      <c r="T564" s="17"/>
    </row>
    <row r="565" spans="1:20" ht="13" x14ac:dyDescent="0.15">
      <c r="A565" s="18"/>
      <c r="D565" s="12"/>
      <c r="E565" s="12"/>
      <c r="F565" s="12"/>
      <c r="G565" s="12"/>
      <c r="H565" s="12"/>
      <c r="I565" s="12"/>
      <c r="L565" s="20"/>
      <c r="M565" s="12"/>
      <c r="T565" s="17"/>
    </row>
    <row r="566" spans="1:20" ht="13" x14ac:dyDescent="0.15">
      <c r="A566" s="18"/>
      <c r="D566" s="12"/>
      <c r="E566" s="12"/>
      <c r="F566" s="12"/>
      <c r="G566" s="12"/>
      <c r="H566" s="12"/>
      <c r="I566" s="12"/>
      <c r="L566" s="20"/>
      <c r="M566" s="12"/>
      <c r="T566" s="17"/>
    </row>
    <row r="567" spans="1:20" ht="13" x14ac:dyDescent="0.15">
      <c r="A567" s="18"/>
      <c r="D567" s="12"/>
      <c r="E567" s="12"/>
      <c r="F567" s="12"/>
      <c r="G567" s="12"/>
      <c r="H567" s="12"/>
      <c r="I567" s="12"/>
      <c r="L567" s="20"/>
      <c r="M567" s="12"/>
      <c r="T567" s="17"/>
    </row>
    <row r="568" spans="1:20" ht="13" x14ac:dyDescent="0.15">
      <c r="A568" s="18"/>
      <c r="D568" s="12"/>
      <c r="E568" s="12"/>
      <c r="F568" s="12"/>
      <c r="G568" s="12"/>
      <c r="H568" s="12"/>
      <c r="I568" s="12"/>
      <c r="L568" s="20"/>
      <c r="M568" s="12"/>
      <c r="T568" s="17"/>
    </row>
    <row r="569" spans="1:20" ht="13" x14ac:dyDescent="0.15">
      <c r="A569" s="18"/>
      <c r="D569" s="12"/>
      <c r="E569" s="12"/>
      <c r="F569" s="12"/>
      <c r="G569" s="12"/>
      <c r="H569" s="12"/>
      <c r="I569" s="12"/>
      <c r="L569" s="20"/>
      <c r="M569" s="12"/>
      <c r="T569" s="17"/>
    </row>
    <row r="570" spans="1:20" ht="13" x14ac:dyDescent="0.15">
      <c r="A570" s="18"/>
      <c r="D570" s="12"/>
      <c r="E570" s="12"/>
      <c r="F570" s="12"/>
      <c r="G570" s="12"/>
      <c r="H570" s="12"/>
      <c r="I570" s="12"/>
      <c r="L570" s="20"/>
      <c r="M570" s="12"/>
      <c r="T570" s="17"/>
    </row>
    <row r="571" spans="1:20" ht="13" x14ac:dyDescent="0.15">
      <c r="A571" s="18"/>
      <c r="D571" s="12"/>
      <c r="E571" s="12"/>
      <c r="F571" s="12"/>
      <c r="G571" s="12"/>
      <c r="H571" s="12"/>
      <c r="I571" s="12"/>
      <c r="L571" s="20"/>
      <c r="M571" s="12"/>
      <c r="T571" s="17"/>
    </row>
    <row r="572" spans="1:20" ht="13" x14ac:dyDescent="0.15">
      <c r="A572" s="18"/>
      <c r="D572" s="12"/>
      <c r="E572" s="12"/>
      <c r="F572" s="12"/>
      <c r="G572" s="12"/>
      <c r="H572" s="12"/>
      <c r="I572" s="12"/>
      <c r="L572" s="20"/>
      <c r="M572" s="12"/>
      <c r="T572" s="17"/>
    </row>
    <row r="573" spans="1:20" ht="13" x14ac:dyDescent="0.15">
      <c r="A573" s="18"/>
      <c r="D573" s="12"/>
      <c r="E573" s="12"/>
      <c r="F573" s="12"/>
      <c r="G573" s="12"/>
      <c r="H573" s="12"/>
      <c r="I573" s="12"/>
      <c r="L573" s="20"/>
      <c r="M573" s="12"/>
      <c r="T573" s="17"/>
    </row>
    <row r="574" spans="1:20" ht="13" x14ac:dyDescent="0.15">
      <c r="A574" s="18"/>
      <c r="D574" s="12"/>
      <c r="E574" s="12"/>
      <c r="F574" s="12"/>
      <c r="G574" s="12"/>
      <c r="H574" s="12"/>
      <c r="I574" s="12"/>
      <c r="L574" s="20"/>
      <c r="M574" s="12"/>
      <c r="T574" s="17"/>
    </row>
    <row r="575" spans="1:20" ht="13" x14ac:dyDescent="0.15">
      <c r="A575" s="18"/>
      <c r="D575" s="12"/>
      <c r="E575" s="12"/>
      <c r="F575" s="12"/>
      <c r="G575" s="12"/>
      <c r="H575" s="12"/>
      <c r="I575" s="12"/>
      <c r="L575" s="20"/>
      <c r="M575" s="12"/>
      <c r="T575" s="17"/>
    </row>
    <row r="576" spans="1:20" ht="13" x14ac:dyDescent="0.15">
      <c r="A576" s="18"/>
      <c r="D576" s="12"/>
      <c r="E576" s="12"/>
      <c r="F576" s="12"/>
      <c r="G576" s="12"/>
      <c r="H576" s="12"/>
      <c r="I576" s="12"/>
      <c r="L576" s="20"/>
      <c r="M576" s="12"/>
      <c r="T576" s="17"/>
    </row>
    <row r="577" spans="1:20" ht="13" x14ac:dyDescent="0.15">
      <c r="A577" s="18"/>
      <c r="D577" s="12"/>
      <c r="E577" s="12"/>
      <c r="F577" s="12"/>
      <c r="G577" s="12"/>
      <c r="H577" s="12"/>
      <c r="I577" s="12"/>
      <c r="L577" s="20"/>
      <c r="M577" s="12"/>
      <c r="T577" s="17"/>
    </row>
    <row r="578" spans="1:20" ht="13" x14ac:dyDescent="0.15">
      <c r="A578" s="18"/>
      <c r="D578" s="12"/>
      <c r="E578" s="12"/>
      <c r="F578" s="12"/>
      <c r="G578" s="12"/>
      <c r="H578" s="12"/>
      <c r="I578" s="12"/>
      <c r="L578" s="20"/>
      <c r="M578" s="12"/>
      <c r="T578" s="17"/>
    </row>
    <row r="579" spans="1:20" ht="13" x14ac:dyDescent="0.15">
      <c r="A579" s="18"/>
      <c r="D579" s="12"/>
      <c r="E579" s="12"/>
      <c r="F579" s="12"/>
      <c r="G579" s="12"/>
      <c r="H579" s="12"/>
      <c r="I579" s="12"/>
      <c r="L579" s="20"/>
      <c r="M579" s="12"/>
      <c r="T579" s="17"/>
    </row>
    <row r="580" spans="1:20" ht="13" x14ac:dyDescent="0.15">
      <c r="A580" s="18"/>
      <c r="D580" s="12"/>
      <c r="E580" s="12"/>
      <c r="F580" s="12"/>
      <c r="G580" s="12"/>
      <c r="H580" s="12"/>
      <c r="I580" s="12"/>
      <c r="L580" s="20"/>
      <c r="M580" s="12"/>
      <c r="T580" s="17"/>
    </row>
    <row r="581" spans="1:20" ht="13" x14ac:dyDescent="0.15">
      <c r="A581" s="18"/>
      <c r="D581" s="12"/>
      <c r="E581" s="12"/>
      <c r="F581" s="12"/>
      <c r="G581" s="12"/>
      <c r="H581" s="12"/>
      <c r="I581" s="12"/>
      <c r="L581" s="20"/>
      <c r="M581" s="12"/>
      <c r="T581" s="17"/>
    </row>
    <row r="582" spans="1:20" ht="13" x14ac:dyDescent="0.15">
      <c r="A582" s="18"/>
      <c r="D582" s="12"/>
      <c r="E582" s="12"/>
      <c r="F582" s="12"/>
      <c r="G582" s="12"/>
      <c r="H582" s="12"/>
      <c r="I582" s="12"/>
      <c r="L582" s="20"/>
      <c r="M582" s="12"/>
      <c r="T582" s="17"/>
    </row>
    <row r="583" spans="1:20" ht="13" x14ac:dyDescent="0.15">
      <c r="A583" s="18"/>
      <c r="D583" s="12"/>
      <c r="E583" s="12"/>
      <c r="F583" s="12"/>
      <c r="G583" s="12"/>
      <c r="H583" s="12"/>
      <c r="I583" s="12"/>
      <c r="L583" s="20"/>
      <c r="M583" s="12"/>
      <c r="T583" s="17"/>
    </row>
    <row r="584" spans="1:20" ht="13" x14ac:dyDescent="0.15">
      <c r="A584" s="18"/>
      <c r="D584" s="12"/>
      <c r="E584" s="12"/>
      <c r="F584" s="12"/>
      <c r="G584" s="12"/>
      <c r="H584" s="12"/>
      <c r="I584" s="12"/>
      <c r="L584" s="20"/>
      <c r="M584" s="12"/>
      <c r="T584" s="17"/>
    </row>
    <row r="585" spans="1:20" ht="13" x14ac:dyDescent="0.15">
      <c r="A585" s="18"/>
      <c r="D585" s="12"/>
      <c r="E585" s="12"/>
      <c r="F585" s="12"/>
      <c r="G585" s="12"/>
      <c r="H585" s="12"/>
      <c r="I585" s="12"/>
      <c r="L585" s="20"/>
      <c r="M585" s="12"/>
      <c r="T585" s="17"/>
    </row>
    <row r="586" spans="1:20" ht="13" x14ac:dyDescent="0.15">
      <c r="A586" s="18"/>
      <c r="D586" s="12"/>
      <c r="E586" s="12"/>
      <c r="F586" s="12"/>
      <c r="G586" s="12"/>
      <c r="H586" s="12"/>
      <c r="I586" s="12"/>
      <c r="L586" s="20"/>
      <c r="M586" s="12"/>
      <c r="T586" s="17"/>
    </row>
    <row r="587" spans="1:20" ht="13" x14ac:dyDescent="0.15">
      <c r="A587" s="18"/>
      <c r="D587" s="12"/>
      <c r="E587" s="12"/>
      <c r="F587" s="12"/>
      <c r="G587" s="12"/>
      <c r="H587" s="12"/>
      <c r="I587" s="12"/>
      <c r="L587" s="20"/>
      <c r="M587" s="12"/>
      <c r="T587" s="17"/>
    </row>
    <row r="588" spans="1:20" ht="13" x14ac:dyDescent="0.15">
      <c r="A588" s="18"/>
      <c r="D588" s="12"/>
      <c r="E588" s="12"/>
      <c r="F588" s="12"/>
      <c r="G588" s="12"/>
      <c r="H588" s="12"/>
      <c r="I588" s="12"/>
      <c r="L588" s="20"/>
      <c r="M588" s="12"/>
      <c r="T588" s="17"/>
    </row>
    <row r="589" spans="1:20" ht="13" x14ac:dyDescent="0.15">
      <c r="A589" s="18"/>
      <c r="D589" s="12"/>
      <c r="E589" s="12"/>
      <c r="F589" s="12"/>
      <c r="G589" s="12"/>
      <c r="H589" s="12"/>
      <c r="I589" s="12"/>
      <c r="L589" s="20"/>
      <c r="M589" s="12"/>
      <c r="T589" s="17"/>
    </row>
    <row r="590" spans="1:20" ht="13" x14ac:dyDescent="0.15">
      <c r="A590" s="18"/>
      <c r="D590" s="12"/>
      <c r="E590" s="12"/>
      <c r="F590" s="12"/>
      <c r="G590" s="12"/>
      <c r="H590" s="12"/>
      <c r="I590" s="12"/>
      <c r="L590" s="20"/>
      <c r="M590" s="12"/>
      <c r="T590" s="17"/>
    </row>
    <row r="591" spans="1:20" ht="13" x14ac:dyDescent="0.15">
      <c r="A591" s="18"/>
      <c r="D591" s="12"/>
      <c r="E591" s="12"/>
      <c r="F591" s="12"/>
      <c r="G591" s="12"/>
      <c r="H591" s="12"/>
      <c r="I591" s="12"/>
      <c r="L591" s="20"/>
      <c r="M591" s="12"/>
      <c r="T591" s="17"/>
    </row>
    <row r="592" spans="1:20" ht="13" x14ac:dyDescent="0.15">
      <c r="A592" s="18"/>
      <c r="D592" s="12"/>
      <c r="E592" s="12"/>
      <c r="F592" s="12"/>
      <c r="G592" s="12"/>
      <c r="H592" s="12"/>
      <c r="I592" s="12"/>
      <c r="L592" s="20"/>
      <c r="M592" s="12"/>
      <c r="T592" s="17"/>
    </row>
    <row r="593" spans="1:20" ht="13" x14ac:dyDescent="0.15">
      <c r="A593" s="18"/>
      <c r="D593" s="12"/>
      <c r="E593" s="12"/>
      <c r="F593" s="12"/>
      <c r="G593" s="12"/>
      <c r="H593" s="12"/>
      <c r="I593" s="12"/>
      <c r="L593" s="20"/>
      <c r="M593" s="12"/>
      <c r="T593" s="17"/>
    </row>
    <row r="594" spans="1:20" ht="13" x14ac:dyDescent="0.15">
      <c r="A594" s="18"/>
      <c r="D594" s="12"/>
      <c r="E594" s="12"/>
      <c r="F594" s="12"/>
      <c r="G594" s="12"/>
      <c r="H594" s="12"/>
      <c r="I594" s="12"/>
      <c r="L594" s="20"/>
      <c r="M594" s="12"/>
      <c r="T594" s="17"/>
    </row>
    <row r="595" spans="1:20" ht="13" x14ac:dyDescent="0.15">
      <c r="A595" s="18"/>
      <c r="D595" s="12"/>
      <c r="E595" s="12"/>
      <c r="F595" s="12"/>
      <c r="G595" s="12"/>
      <c r="H595" s="12"/>
      <c r="I595" s="12"/>
      <c r="L595" s="20"/>
      <c r="M595" s="12"/>
      <c r="T595" s="17"/>
    </row>
    <row r="596" spans="1:20" ht="13" x14ac:dyDescent="0.15">
      <c r="A596" s="18"/>
      <c r="D596" s="12"/>
      <c r="E596" s="12"/>
      <c r="F596" s="12"/>
      <c r="G596" s="12"/>
      <c r="H596" s="12"/>
      <c r="I596" s="12"/>
      <c r="L596" s="20"/>
      <c r="M596" s="12"/>
      <c r="T596" s="17"/>
    </row>
    <row r="597" spans="1:20" ht="13" x14ac:dyDescent="0.15">
      <c r="A597" s="18"/>
      <c r="D597" s="12"/>
      <c r="E597" s="12"/>
      <c r="F597" s="12"/>
      <c r="G597" s="12"/>
      <c r="H597" s="12"/>
      <c r="I597" s="12"/>
      <c r="L597" s="20"/>
      <c r="M597" s="12"/>
      <c r="T597" s="17"/>
    </row>
    <row r="598" spans="1:20" ht="13" x14ac:dyDescent="0.15">
      <c r="A598" s="18"/>
      <c r="D598" s="12"/>
      <c r="E598" s="12"/>
      <c r="F598" s="12"/>
      <c r="G598" s="12"/>
      <c r="H598" s="12"/>
      <c r="I598" s="12"/>
      <c r="L598" s="20"/>
      <c r="M598" s="12"/>
      <c r="T598" s="17"/>
    </row>
    <row r="599" spans="1:20" ht="13" x14ac:dyDescent="0.15">
      <c r="A599" s="18"/>
      <c r="D599" s="12"/>
      <c r="E599" s="12"/>
      <c r="F599" s="12"/>
      <c r="G599" s="12"/>
      <c r="H599" s="12"/>
      <c r="I599" s="12"/>
      <c r="L599" s="20"/>
      <c r="M599" s="12"/>
      <c r="T599" s="17"/>
    </row>
    <row r="600" spans="1:20" ht="13" x14ac:dyDescent="0.15">
      <c r="A600" s="18"/>
      <c r="D600" s="12"/>
      <c r="E600" s="12"/>
      <c r="F600" s="12"/>
      <c r="G600" s="12"/>
      <c r="H600" s="12"/>
      <c r="I600" s="12"/>
      <c r="L600" s="20"/>
      <c r="M600" s="12"/>
      <c r="T600" s="17"/>
    </row>
    <row r="601" spans="1:20" ht="13" x14ac:dyDescent="0.15">
      <c r="A601" s="18"/>
      <c r="D601" s="12"/>
      <c r="E601" s="12"/>
      <c r="F601" s="12"/>
      <c r="G601" s="12"/>
      <c r="H601" s="12"/>
      <c r="I601" s="12"/>
      <c r="L601" s="20"/>
      <c r="M601" s="12"/>
      <c r="T601" s="17"/>
    </row>
    <row r="602" spans="1:20" ht="13" x14ac:dyDescent="0.15">
      <c r="A602" s="18"/>
      <c r="D602" s="12"/>
      <c r="E602" s="12"/>
      <c r="F602" s="12"/>
      <c r="G602" s="12"/>
      <c r="H602" s="12"/>
      <c r="I602" s="12"/>
      <c r="L602" s="20"/>
      <c r="M602" s="12"/>
      <c r="T602" s="17"/>
    </row>
    <row r="603" spans="1:20" ht="13" x14ac:dyDescent="0.15">
      <c r="A603" s="18"/>
      <c r="D603" s="12"/>
      <c r="E603" s="12"/>
      <c r="F603" s="12"/>
      <c r="G603" s="12"/>
      <c r="H603" s="12"/>
      <c r="I603" s="12"/>
      <c r="L603" s="20"/>
      <c r="M603" s="12"/>
      <c r="T603" s="17"/>
    </row>
    <row r="604" spans="1:20" ht="13" x14ac:dyDescent="0.15">
      <c r="A604" s="18"/>
      <c r="D604" s="12"/>
      <c r="E604" s="12"/>
      <c r="F604" s="12"/>
      <c r="G604" s="12"/>
      <c r="H604" s="12"/>
      <c r="I604" s="12"/>
      <c r="L604" s="20"/>
      <c r="M604" s="12"/>
      <c r="T604" s="17"/>
    </row>
    <row r="605" spans="1:20" ht="13" x14ac:dyDescent="0.15">
      <c r="A605" s="18"/>
      <c r="D605" s="12"/>
      <c r="E605" s="12"/>
      <c r="F605" s="12"/>
      <c r="G605" s="12"/>
      <c r="H605" s="12"/>
      <c r="I605" s="12"/>
      <c r="L605" s="20"/>
      <c r="M605" s="12"/>
      <c r="T605" s="17"/>
    </row>
    <row r="606" spans="1:20" ht="13" x14ac:dyDescent="0.15">
      <c r="A606" s="18"/>
      <c r="D606" s="12"/>
      <c r="E606" s="12"/>
      <c r="F606" s="12"/>
      <c r="G606" s="12"/>
      <c r="H606" s="12"/>
      <c r="I606" s="12"/>
      <c r="L606" s="20"/>
      <c r="M606" s="12"/>
      <c r="T606" s="17"/>
    </row>
    <row r="607" spans="1:20" ht="13" x14ac:dyDescent="0.15">
      <c r="A607" s="18"/>
      <c r="D607" s="12"/>
      <c r="E607" s="12"/>
      <c r="F607" s="12"/>
      <c r="G607" s="12"/>
      <c r="H607" s="12"/>
      <c r="I607" s="12"/>
      <c r="L607" s="20"/>
      <c r="M607" s="12"/>
      <c r="T607" s="17"/>
    </row>
    <row r="608" spans="1:20" ht="13" x14ac:dyDescent="0.15">
      <c r="A608" s="18"/>
      <c r="D608" s="12"/>
      <c r="E608" s="12"/>
      <c r="F608" s="12"/>
      <c r="G608" s="12"/>
      <c r="H608" s="12"/>
      <c r="I608" s="12"/>
      <c r="L608" s="20"/>
      <c r="M608" s="12"/>
      <c r="T608" s="17"/>
    </row>
    <row r="609" spans="1:20" ht="13" x14ac:dyDescent="0.15">
      <c r="A609" s="18"/>
      <c r="D609" s="12"/>
      <c r="E609" s="12"/>
      <c r="F609" s="12"/>
      <c r="G609" s="12"/>
      <c r="H609" s="12"/>
      <c r="I609" s="12"/>
      <c r="L609" s="20"/>
      <c r="M609" s="12"/>
      <c r="T609" s="17"/>
    </row>
    <row r="610" spans="1:20" ht="13" x14ac:dyDescent="0.15">
      <c r="A610" s="18"/>
      <c r="D610" s="12"/>
      <c r="E610" s="12"/>
      <c r="F610" s="12"/>
      <c r="G610" s="12"/>
      <c r="H610" s="12"/>
      <c r="I610" s="12"/>
      <c r="L610" s="20"/>
      <c r="M610" s="12"/>
      <c r="T610" s="17"/>
    </row>
    <row r="611" spans="1:20" ht="13" x14ac:dyDescent="0.15">
      <c r="A611" s="18"/>
      <c r="D611" s="12"/>
      <c r="E611" s="12"/>
      <c r="F611" s="12"/>
      <c r="G611" s="12"/>
      <c r="H611" s="12"/>
      <c r="I611" s="12"/>
      <c r="L611" s="20"/>
      <c r="M611" s="12"/>
      <c r="T611" s="17"/>
    </row>
    <row r="612" spans="1:20" ht="13" x14ac:dyDescent="0.15">
      <c r="A612" s="18"/>
      <c r="D612" s="12"/>
      <c r="E612" s="12"/>
      <c r="F612" s="12"/>
      <c r="G612" s="12"/>
      <c r="H612" s="12"/>
      <c r="I612" s="12"/>
      <c r="L612" s="20"/>
      <c r="M612" s="12"/>
      <c r="T612" s="17"/>
    </row>
    <row r="613" spans="1:20" ht="13" x14ac:dyDescent="0.15">
      <c r="A613" s="18"/>
      <c r="D613" s="12"/>
      <c r="E613" s="12"/>
      <c r="F613" s="12"/>
      <c r="G613" s="12"/>
      <c r="H613" s="12"/>
      <c r="I613" s="12"/>
      <c r="L613" s="20"/>
      <c r="M613" s="12"/>
      <c r="T613" s="17"/>
    </row>
    <row r="614" spans="1:20" ht="13" x14ac:dyDescent="0.15">
      <c r="A614" s="18"/>
      <c r="D614" s="12"/>
      <c r="E614" s="12"/>
      <c r="F614" s="12"/>
      <c r="G614" s="12"/>
      <c r="H614" s="12"/>
      <c r="I614" s="12"/>
      <c r="L614" s="20"/>
      <c r="M614" s="12"/>
      <c r="T614" s="17"/>
    </row>
    <row r="615" spans="1:20" ht="13" x14ac:dyDescent="0.15">
      <c r="A615" s="18"/>
      <c r="D615" s="12"/>
      <c r="E615" s="12"/>
      <c r="F615" s="12"/>
      <c r="G615" s="12"/>
      <c r="H615" s="12"/>
      <c r="I615" s="12"/>
      <c r="L615" s="20"/>
      <c r="M615" s="12"/>
      <c r="T615" s="17"/>
    </row>
    <row r="616" spans="1:20" ht="13" x14ac:dyDescent="0.15">
      <c r="A616" s="18"/>
      <c r="D616" s="12"/>
      <c r="E616" s="12"/>
      <c r="F616" s="12"/>
      <c r="G616" s="12"/>
      <c r="H616" s="12"/>
      <c r="I616" s="12"/>
      <c r="L616" s="20"/>
      <c r="M616" s="12"/>
      <c r="T616" s="17"/>
    </row>
    <row r="617" spans="1:20" ht="13" x14ac:dyDescent="0.15">
      <c r="A617" s="18"/>
      <c r="D617" s="12"/>
      <c r="E617" s="12"/>
      <c r="F617" s="12"/>
      <c r="G617" s="12"/>
      <c r="H617" s="12"/>
      <c r="I617" s="12"/>
      <c r="L617" s="20"/>
      <c r="M617" s="12"/>
      <c r="T617" s="17"/>
    </row>
    <row r="618" spans="1:20" ht="13" x14ac:dyDescent="0.15">
      <c r="A618" s="18"/>
      <c r="D618" s="12"/>
      <c r="E618" s="12"/>
      <c r="F618" s="12"/>
      <c r="G618" s="12"/>
      <c r="H618" s="12"/>
      <c r="I618" s="12"/>
      <c r="L618" s="20"/>
      <c r="M618" s="12"/>
      <c r="T618" s="17"/>
    </row>
    <row r="619" spans="1:20" ht="13" x14ac:dyDescent="0.15">
      <c r="A619" s="18"/>
      <c r="D619" s="12"/>
      <c r="E619" s="12"/>
      <c r="F619" s="12"/>
      <c r="G619" s="12"/>
      <c r="H619" s="12"/>
      <c r="I619" s="12"/>
      <c r="L619" s="20"/>
      <c r="M619" s="12"/>
      <c r="T619" s="17"/>
    </row>
    <row r="620" spans="1:20" ht="13" x14ac:dyDescent="0.15">
      <c r="A620" s="18"/>
      <c r="D620" s="12"/>
      <c r="E620" s="12"/>
      <c r="F620" s="12"/>
      <c r="G620" s="12"/>
      <c r="H620" s="12"/>
      <c r="I620" s="12"/>
      <c r="L620" s="20"/>
      <c r="M620" s="12"/>
      <c r="T620" s="17"/>
    </row>
    <row r="621" spans="1:20" ht="13" x14ac:dyDescent="0.15">
      <c r="A621" s="18"/>
      <c r="D621" s="12"/>
      <c r="E621" s="12"/>
      <c r="F621" s="12"/>
      <c r="G621" s="12"/>
      <c r="H621" s="12"/>
      <c r="I621" s="12"/>
      <c r="L621" s="20"/>
      <c r="M621" s="12"/>
      <c r="T621" s="17"/>
    </row>
    <row r="622" spans="1:20" ht="13" x14ac:dyDescent="0.15">
      <c r="A622" s="18"/>
      <c r="D622" s="12"/>
      <c r="E622" s="12"/>
      <c r="F622" s="12"/>
      <c r="G622" s="12"/>
      <c r="H622" s="12"/>
      <c r="I622" s="12"/>
      <c r="L622" s="20"/>
      <c r="M622" s="12"/>
      <c r="T622" s="17"/>
    </row>
    <row r="623" spans="1:20" ht="13" x14ac:dyDescent="0.15">
      <c r="A623" s="18"/>
      <c r="D623" s="12"/>
      <c r="E623" s="12"/>
      <c r="F623" s="12"/>
      <c r="G623" s="12"/>
      <c r="H623" s="12"/>
      <c r="I623" s="12"/>
      <c r="L623" s="20"/>
      <c r="M623" s="12"/>
      <c r="T623" s="17"/>
    </row>
    <row r="624" spans="1:20" ht="13" x14ac:dyDescent="0.15">
      <c r="A624" s="18"/>
      <c r="D624" s="12"/>
      <c r="E624" s="12"/>
      <c r="F624" s="12"/>
      <c r="G624" s="12"/>
      <c r="H624" s="12"/>
      <c r="I624" s="12"/>
      <c r="L624" s="20"/>
      <c r="M624" s="12"/>
      <c r="T624" s="17"/>
    </row>
    <row r="625" spans="1:20" ht="13" x14ac:dyDescent="0.15">
      <c r="A625" s="18"/>
      <c r="D625" s="12"/>
      <c r="E625" s="12"/>
      <c r="F625" s="12"/>
      <c r="G625" s="12"/>
      <c r="H625" s="12"/>
      <c r="I625" s="12"/>
      <c r="L625" s="20"/>
      <c r="M625" s="12"/>
      <c r="T625" s="17"/>
    </row>
    <row r="626" spans="1:20" ht="13" x14ac:dyDescent="0.15">
      <c r="A626" s="18"/>
      <c r="D626" s="12"/>
      <c r="E626" s="12"/>
      <c r="F626" s="12"/>
      <c r="G626" s="12"/>
      <c r="H626" s="12"/>
      <c r="I626" s="12"/>
      <c r="L626" s="20"/>
      <c r="M626" s="12"/>
      <c r="T626" s="17"/>
    </row>
    <row r="627" spans="1:20" ht="13" x14ac:dyDescent="0.15">
      <c r="A627" s="18"/>
      <c r="D627" s="12"/>
      <c r="E627" s="12"/>
      <c r="F627" s="12"/>
      <c r="G627" s="12"/>
      <c r="H627" s="12"/>
      <c r="I627" s="12"/>
      <c r="L627" s="20"/>
      <c r="M627" s="12"/>
      <c r="T627" s="17"/>
    </row>
    <row r="628" spans="1:20" ht="13" x14ac:dyDescent="0.15">
      <c r="A628" s="18"/>
      <c r="D628" s="12"/>
      <c r="E628" s="12"/>
      <c r="F628" s="12"/>
      <c r="G628" s="12"/>
      <c r="H628" s="12"/>
      <c r="I628" s="12"/>
      <c r="L628" s="20"/>
      <c r="M628" s="12"/>
      <c r="T628" s="17"/>
    </row>
    <row r="629" spans="1:20" ht="13" x14ac:dyDescent="0.15">
      <c r="A629" s="18"/>
      <c r="D629" s="12"/>
      <c r="E629" s="12"/>
      <c r="F629" s="12"/>
      <c r="G629" s="12"/>
      <c r="H629" s="12"/>
      <c r="I629" s="12"/>
      <c r="L629" s="20"/>
      <c r="M629" s="12"/>
      <c r="T629" s="17"/>
    </row>
    <row r="630" spans="1:20" ht="13" x14ac:dyDescent="0.15">
      <c r="A630" s="18"/>
      <c r="D630" s="12"/>
      <c r="E630" s="12"/>
      <c r="F630" s="12"/>
      <c r="G630" s="12"/>
      <c r="H630" s="12"/>
      <c r="I630" s="12"/>
      <c r="L630" s="20"/>
      <c r="M630" s="12"/>
      <c r="T630" s="17"/>
    </row>
    <row r="631" spans="1:20" ht="13" x14ac:dyDescent="0.15">
      <c r="A631" s="18"/>
      <c r="D631" s="12"/>
      <c r="E631" s="12"/>
      <c r="F631" s="12"/>
      <c r="G631" s="12"/>
      <c r="H631" s="12"/>
      <c r="I631" s="12"/>
      <c r="L631" s="20"/>
      <c r="M631" s="12"/>
      <c r="T631" s="17"/>
    </row>
    <row r="632" spans="1:20" ht="13" x14ac:dyDescent="0.15">
      <c r="A632" s="18"/>
      <c r="D632" s="12"/>
      <c r="E632" s="12"/>
      <c r="F632" s="12"/>
      <c r="G632" s="12"/>
      <c r="H632" s="12"/>
      <c r="I632" s="12"/>
      <c r="L632" s="20"/>
      <c r="M632" s="12"/>
      <c r="T632" s="17"/>
    </row>
    <row r="633" spans="1:20" ht="13" x14ac:dyDescent="0.15">
      <c r="A633" s="18"/>
      <c r="D633" s="12"/>
      <c r="E633" s="12"/>
      <c r="F633" s="12"/>
      <c r="G633" s="12"/>
      <c r="H633" s="12"/>
      <c r="I633" s="12"/>
      <c r="L633" s="20"/>
      <c r="M633" s="12"/>
      <c r="T633" s="17"/>
    </row>
    <row r="634" spans="1:20" ht="13" x14ac:dyDescent="0.15">
      <c r="A634" s="18"/>
      <c r="D634" s="12"/>
      <c r="E634" s="12"/>
      <c r="F634" s="12"/>
      <c r="G634" s="12"/>
      <c r="H634" s="12"/>
      <c r="I634" s="12"/>
      <c r="L634" s="20"/>
      <c r="M634" s="12"/>
      <c r="T634" s="17"/>
    </row>
    <row r="635" spans="1:20" ht="13" x14ac:dyDescent="0.15">
      <c r="A635" s="18"/>
      <c r="D635" s="12"/>
      <c r="E635" s="12"/>
      <c r="F635" s="12"/>
      <c r="G635" s="12"/>
      <c r="H635" s="12"/>
      <c r="I635" s="12"/>
      <c r="L635" s="20"/>
      <c r="M635" s="12"/>
      <c r="T635" s="17"/>
    </row>
    <row r="636" spans="1:20" ht="13" x14ac:dyDescent="0.15">
      <c r="A636" s="18"/>
      <c r="D636" s="12"/>
      <c r="E636" s="12"/>
      <c r="F636" s="12"/>
      <c r="G636" s="12"/>
      <c r="H636" s="12"/>
      <c r="I636" s="12"/>
      <c r="L636" s="20"/>
      <c r="M636" s="12"/>
      <c r="T636" s="17"/>
    </row>
    <row r="637" spans="1:20" ht="13" x14ac:dyDescent="0.15">
      <c r="A637" s="18"/>
      <c r="D637" s="12"/>
      <c r="E637" s="12"/>
      <c r="F637" s="12"/>
      <c r="G637" s="12"/>
      <c r="H637" s="12"/>
      <c r="I637" s="12"/>
      <c r="L637" s="20"/>
      <c r="M637" s="12"/>
      <c r="T637" s="17"/>
    </row>
    <row r="638" spans="1:20" ht="13" x14ac:dyDescent="0.15">
      <c r="A638" s="18"/>
      <c r="D638" s="12"/>
      <c r="E638" s="12"/>
      <c r="F638" s="12"/>
      <c r="G638" s="12"/>
      <c r="H638" s="12"/>
      <c r="I638" s="12"/>
      <c r="L638" s="20"/>
      <c r="M638" s="12"/>
      <c r="T638" s="17"/>
    </row>
    <row r="639" spans="1:20" ht="13" x14ac:dyDescent="0.15">
      <c r="A639" s="18"/>
      <c r="D639" s="12"/>
      <c r="E639" s="12"/>
      <c r="F639" s="12"/>
      <c r="G639" s="12"/>
      <c r="H639" s="12"/>
      <c r="I639" s="12"/>
      <c r="L639" s="20"/>
      <c r="M639" s="12"/>
      <c r="T639" s="17"/>
    </row>
    <row r="640" spans="1:20" ht="13" x14ac:dyDescent="0.15">
      <c r="A640" s="18"/>
      <c r="D640" s="12"/>
      <c r="E640" s="12"/>
      <c r="F640" s="12"/>
      <c r="G640" s="12"/>
      <c r="H640" s="12"/>
      <c r="I640" s="12"/>
      <c r="L640" s="20"/>
      <c r="M640" s="12"/>
      <c r="T640" s="17"/>
    </row>
    <row r="641" spans="1:20" ht="13" x14ac:dyDescent="0.15">
      <c r="A641" s="18"/>
      <c r="D641" s="12"/>
      <c r="E641" s="12"/>
      <c r="F641" s="12"/>
      <c r="G641" s="12"/>
      <c r="H641" s="12"/>
      <c r="I641" s="12"/>
      <c r="L641" s="20"/>
      <c r="M641" s="12"/>
      <c r="T641" s="17"/>
    </row>
    <row r="642" spans="1:20" ht="13" x14ac:dyDescent="0.15">
      <c r="A642" s="18"/>
      <c r="D642" s="12"/>
      <c r="E642" s="12"/>
      <c r="F642" s="12"/>
      <c r="G642" s="12"/>
      <c r="H642" s="12"/>
      <c r="I642" s="12"/>
      <c r="L642" s="20"/>
      <c r="M642" s="12"/>
      <c r="T642" s="17"/>
    </row>
    <row r="643" spans="1:20" ht="13" x14ac:dyDescent="0.15">
      <c r="A643" s="18"/>
      <c r="D643" s="12"/>
      <c r="E643" s="12"/>
      <c r="F643" s="12"/>
      <c r="G643" s="12"/>
      <c r="H643" s="12"/>
      <c r="I643" s="12"/>
      <c r="L643" s="20"/>
      <c r="M643" s="12"/>
      <c r="T643" s="17"/>
    </row>
    <row r="644" spans="1:20" ht="13" x14ac:dyDescent="0.15">
      <c r="A644" s="18"/>
      <c r="D644" s="12"/>
      <c r="E644" s="12"/>
      <c r="F644" s="12"/>
      <c r="G644" s="12"/>
      <c r="H644" s="12"/>
      <c r="I644" s="12"/>
      <c r="L644" s="20"/>
      <c r="M644" s="12"/>
      <c r="T644" s="17"/>
    </row>
    <row r="645" spans="1:20" ht="13" x14ac:dyDescent="0.15">
      <c r="A645" s="18"/>
      <c r="D645" s="12"/>
      <c r="E645" s="12"/>
      <c r="F645" s="12"/>
      <c r="G645" s="12"/>
      <c r="H645" s="12"/>
      <c r="I645" s="12"/>
      <c r="L645" s="20"/>
      <c r="M645" s="12"/>
      <c r="T645" s="17"/>
    </row>
    <row r="646" spans="1:20" ht="13" x14ac:dyDescent="0.15">
      <c r="A646" s="18"/>
      <c r="D646" s="12"/>
      <c r="E646" s="12"/>
      <c r="F646" s="12"/>
      <c r="G646" s="12"/>
      <c r="H646" s="12"/>
      <c r="I646" s="12"/>
      <c r="L646" s="20"/>
      <c r="M646" s="12"/>
      <c r="T646" s="17"/>
    </row>
    <row r="647" spans="1:20" ht="13" x14ac:dyDescent="0.15">
      <c r="A647" s="18"/>
      <c r="D647" s="12"/>
      <c r="E647" s="12"/>
      <c r="F647" s="12"/>
      <c r="G647" s="12"/>
      <c r="H647" s="12"/>
      <c r="I647" s="12"/>
      <c r="L647" s="20"/>
      <c r="M647" s="12"/>
      <c r="T647" s="17"/>
    </row>
    <row r="648" spans="1:20" ht="13" x14ac:dyDescent="0.15">
      <c r="A648" s="18"/>
      <c r="D648" s="12"/>
      <c r="E648" s="12"/>
      <c r="F648" s="12"/>
      <c r="G648" s="12"/>
      <c r="H648" s="12"/>
      <c r="I648" s="12"/>
      <c r="L648" s="20"/>
      <c r="M648" s="12"/>
      <c r="T648" s="17"/>
    </row>
    <row r="649" spans="1:20" ht="13" x14ac:dyDescent="0.15">
      <c r="A649" s="18"/>
      <c r="D649" s="12"/>
      <c r="E649" s="12"/>
      <c r="F649" s="12"/>
      <c r="G649" s="12"/>
      <c r="H649" s="12"/>
      <c r="I649" s="12"/>
      <c r="L649" s="20"/>
      <c r="M649" s="12"/>
      <c r="T649" s="17"/>
    </row>
    <row r="650" spans="1:20" ht="13" x14ac:dyDescent="0.15">
      <c r="A650" s="18"/>
      <c r="D650" s="12"/>
      <c r="E650" s="12"/>
      <c r="F650" s="12"/>
      <c r="G650" s="12"/>
      <c r="H650" s="12"/>
      <c r="I650" s="12"/>
      <c r="L650" s="20"/>
      <c r="M650" s="12"/>
      <c r="T650" s="17"/>
    </row>
    <row r="651" spans="1:20" ht="13" x14ac:dyDescent="0.15">
      <c r="A651" s="18"/>
      <c r="D651" s="12"/>
      <c r="E651" s="12"/>
      <c r="F651" s="12"/>
      <c r="G651" s="12"/>
      <c r="H651" s="12"/>
      <c r="I651" s="12"/>
      <c r="L651" s="20"/>
      <c r="M651" s="12"/>
      <c r="T651" s="17"/>
    </row>
    <row r="652" spans="1:20" ht="13" x14ac:dyDescent="0.15">
      <c r="A652" s="18"/>
      <c r="D652" s="12"/>
      <c r="E652" s="12"/>
      <c r="F652" s="12"/>
      <c r="G652" s="12"/>
      <c r="H652" s="12"/>
      <c r="I652" s="12"/>
      <c r="L652" s="20"/>
      <c r="M652" s="12"/>
      <c r="T652" s="17"/>
    </row>
    <row r="653" spans="1:20" ht="13" x14ac:dyDescent="0.15">
      <c r="A653" s="18"/>
      <c r="D653" s="12"/>
      <c r="E653" s="12"/>
      <c r="F653" s="12"/>
      <c r="G653" s="12"/>
      <c r="H653" s="12"/>
      <c r="I653" s="12"/>
      <c r="L653" s="20"/>
      <c r="M653" s="12"/>
      <c r="T653" s="17"/>
    </row>
    <row r="654" spans="1:20" ht="13" x14ac:dyDescent="0.15">
      <c r="A654" s="18"/>
      <c r="D654" s="12"/>
      <c r="E654" s="12"/>
      <c r="F654" s="12"/>
      <c r="G654" s="12"/>
      <c r="H654" s="12"/>
      <c r="I654" s="12"/>
      <c r="L654" s="20"/>
      <c r="M654" s="12"/>
      <c r="T654" s="17"/>
    </row>
    <row r="655" spans="1:20" ht="13" x14ac:dyDescent="0.15">
      <c r="A655" s="18"/>
      <c r="D655" s="12"/>
      <c r="E655" s="12"/>
      <c r="F655" s="12"/>
      <c r="G655" s="12"/>
      <c r="H655" s="12"/>
      <c r="I655" s="12"/>
      <c r="L655" s="20"/>
      <c r="M655" s="12"/>
      <c r="T655" s="17"/>
    </row>
    <row r="656" spans="1:20" ht="13" x14ac:dyDescent="0.15">
      <c r="A656" s="18"/>
      <c r="D656" s="12"/>
      <c r="E656" s="12"/>
      <c r="F656" s="12"/>
      <c r="G656" s="12"/>
      <c r="H656" s="12"/>
      <c r="I656" s="12"/>
      <c r="L656" s="20"/>
      <c r="M656" s="12"/>
      <c r="T656" s="17"/>
    </row>
    <row r="657" spans="1:20" ht="13" x14ac:dyDescent="0.15">
      <c r="A657" s="18"/>
      <c r="D657" s="12"/>
      <c r="E657" s="12"/>
      <c r="F657" s="12"/>
      <c r="G657" s="12"/>
      <c r="H657" s="12"/>
      <c r="I657" s="12"/>
      <c r="L657" s="20"/>
      <c r="M657" s="12"/>
      <c r="T657" s="17"/>
    </row>
    <row r="658" spans="1:20" ht="13" x14ac:dyDescent="0.15">
      <c r="A658" s="18"/>
      <c r="D658" s="12"/>
      <c r="E658" s="12"/>
      <c r="F658" s="12"/>
      <c r="G658" s="12"/>
      <c r="H658" s="12"/>
      <c r="I658" s="12"/>
      <c r="L658" s="20"/>
      <c r="M658" s="12"/>
      <c r="T658" s="17"/>
    </row>
    <row r="659" spans="1:20" ht="13" x14ac:dyDescent="0.15">
      <c r="A659" s="18"/>
      <c r="D659" s="12"/>
      <c r="E659" s="12"/>
      <c r="F659" s="12"/>
      <c r="G659" s="12"/>
      <c r="H659" s="12"/>
      <c r="I659" s="12"/>
      <c r="L659" s="20"/>
      <c r="M659" s="12"/>
      <c r="T659" s="17"/>
    </row>
    <row r="660" spans="1:20" ht="13" x14ac:dyDescent="0.15">
      <c r="A660" s="18"/>
      <c r="D660" s="12"/>
      <c r="E660" s="12"/>
      <c r="F660" s="12"/>
      <c r="G660" s="12"/>
      <c r="H660" s="12"/>
      <c r="I660" s="12"/>
      <c r="L660" s="20"/>
      <c r="M660" s="12"/>
      <c r="T660" s="17"/>
    </row>
    <row r="661" spans="1:20" ht="13" x14ac:dyDescent="0.15">
      <c r="A661" s="18"/>
      <c r="D661" s="12"/>
      <c r="E661" s="12"/>
      <c r="F661" s="12"/>
      <c r="G661" s="12"/>
      <c r="H661" s="12"/>
      <c r="I661" s="12"/>
      <c r="L661" s="20"/>
      <c r="M661" s="12"/>
      <c r="T661" s="17"/>
    </row>
    <row r="662" spans="1:20" ht="13" x14ac:dyDescent="0.15">
      <c r="A662" s="18"/>
      <c r="D662" s="12"/>
      <c r="E662" s="12"/>
      <c r="F662" s="12"/>
      <c r="G662" s="12"/>
      <c r="H662" s="12"/>
      <c r="I662" s="12"/>
      <c r="L662" s="20"/>
      <c r="M662" s="12"/>
      <c r="T662" s="17"/>
    </row>
    <row r="663" spans="1:20" ht="13" x14ac:dyDescent="0.15">
      <c r="A663" s="18"/>
      <c r="D663" s="12"/>
      <c r="E663" s="12"/>
      <c r="F663" s="12"/>
      <c r="G663" s="12"/>
      <c r="H663" s="12"/>
      <c r="I663" s="12"/>
      <c r="L663" s="20"/>
      <c r="M663" s="12"/>
      <c r="T663" s="17"/>
    </row>
    <row r="664" spans="1:20" ht="13" x14ac:dyDescent="0.15">
      <c r="A664" s="18"/>
      <c r="D664" s="12"/>
      <c r="E664" s="12"/>
      <c r="F664" s="12"/>
      <c r="G664" s="12"/>
      <c r="H664" s="12"/>
      <c r="I664" s="12"/>
      <c r="L664" s="20"/>
      <c r="M664" s="12"/>
      <c r="T664" s="17"/>
    </row>
    <row r="665" spans="1:20" ht="13" x14ac:dyDescent="0.15">
      <c r="A665" s="18"/>
      <c r="D665" s="12"/>
      <c r="E665" s="12"/>
      <c r="F665" s="12"/>
      <c r="G665" s="12"/>
      <c r="H665" s="12"/>
      <c r="I665" s="12"/>
      <c r="L665" s="20"/>
      <c r="M665" s="12"/>
      <c r="T665" s="17"/>
    </row>
    <row r="666" spans="1:20" ht="13" x14ac:dyDescent="0.15">
      <c r="A666" s="18"/>
      <c r="D666" s="12"/>
      <c r="E666" s="12"/>
      <c r="F666" s="12"/>
      <c r="G666" s="12"/>
      <c r="H666" s="12"/>
      <c r="I666" s="12"/>
      <c r="L666" s="20"/>
      <c r="M666" s="12"/>
      <c r="T666" s="17"/>
    </row>
    <row r="667" spans="1:20" ht="13" x14ac:dyDescent="0.15">
      <c r="A667" s="18"/>
      <c r="D667" s="12"/>
      <c r="E667" s="12"/>
      <c r="F667" s="12"/>
      <c r="G667" s="12"/>
      <c r="H667" s="12"/>
      <c r="I667" s="12"/>
      <c r="L667" s="20"/>
      <c r="M667" s="12"/>
      <c r="T667" s="17"/>
    </row>
    <row r="668" spans="1:20" ht="13" x14ac:dyDescent="0.15">
      <c r="A668" s="18"/>
      <c r="D668" s="12"/>
      <c r="E668" s="12"/>
      <c r="F668" s="12"/>
      <c r="G668" s="12"/>
      <c r="H668" s="12"/>
      <c r="I668" s="12"/>
      <c r="L668" s="20"/>
      <c r="M668" s="12"/>
      <c r="T668" s="17"/>
    </row>
    <row r="669" spans="1:20" ht="13" x14ac:dyDescent="0.15">
      <c r="A669" s="18"/>
      <c r="D669" s="12"/>
      <c r="E669" s="12"/>
      <c r="F669" s="12"/>
      <c r="G669" s="12"/>
      <c r="H669" s="12"/>
      <c r="I669" s="12"/>
      <c r="L669" s="20"/>
      <c r="M669" s="12"/>
      <c r="T669" s="17"/>
    </row>
    <row r="670" spans="1:20" ht="13" x14ac:dyDescent="0.15">
      <c r="A670" s="18"/>
      <c r="D670" s="12"/>
      <c r="E670" s="12"/>
      <c r="F670" s="12"/>
      <c r="G670" s="12"/>
      <c r="H670" s="12"/>
      <c r="I670" s="12"/>
      <c r="L670" s="20"/>
      <c r="M670" s="12"/>
      <c r="T670" s="17"/>
    </row>
    <row r="671" spans="1:20" ht="13" x14ac:dyDescent="0.15">
      <c r="A671" s="18"/>
      <c r="D671" s="12"/>
      <c r="E671" s="12"/>
      <c r="F671" s="12"/>
      <c r="G671" s="12"/>
      <c r="H671" s="12"/>
      <c r="I671" s="12"/>
      <c r="L671" s="20"/>
      <c r="M671" s="12"/>
      <c r="T671" s="17"/>
    </row>
    <row r="672" spans="1:20" ht="13" x14ac:dyDescent="0.15">
      <c r="A672" s="18"/>
      <c r="D672" s="12"/>
      <c r="E672" s="12"/>
      <c r="F672" s="12"/>
      <c r="G672" s="12"/>
      <c r="H672" s="12"/>
      <c r="I672" s="12"/>
      <c r="L672" s="20"/>
      <c r="M672" s="12"/>
      <c r="T672" s="17"/>
    </row>
    <row r="673" spans="1:20" ht="13" x14ac:dyDescent="0.15">
      <c r="A673" s="18"/>
      <c r="D673" s="12"/>
      <c r="E673" s="12"/>
      <c r="F673" s="12"/>
      <c r="G673" s="12"/>
      <c r="H673" s="12"/>
      <c r="I673" s="12"/>
      <c r="L673" s="20"/>
      <c r="M673" s="12"/>
      <c r="T673" s="17"/>
    </row>
    <row r="674" spans="1:20" ht="13" x14ac:dyDescent="0.15">
      <c r="A674" s="18"/>
      <c r="D674" s="12"/>
      <c r="E674" s="12"/>
      <c r="F674" s="12"/>
      <c r="G674" s="12"/>
      <c r="H674" s="12"/>
      <c r="I674" s="12"/>
      <c r="L674" s="20"/>
      <c r="M674" s="12"/>
      <c r="T674" s="17"/>
    </row>
    <row r="675" spans="1:20" ht="13" x14ac:dyDescent="0.15">
      <c r="A675" s="18"/>
      <c r="D675" s="12"/>
      <c r="E675" s="12"/>
      <c r="F675" s="12"/>
      <c r="G675" s="12"/>
      <c r="H675" s="12"/>
      <c r="I675" s="12"/>
      <c r="L675" s="20"/>
      <c r="M675" s="12"/>
      <c r="T675" s="17"/>
    </row>
    <row r="676" spans="1:20" ht="13" x14ac:dyDescent="0.15">
      <c r="A676" s="18"/>
      <c r="D676" s="12"/>
      <c r="E676" s="12"/>
      <c r="F676" s="12"/>
      <c r="G676" s="12"/>
      <c r="H676" s="12"/>
      <c r="I676" s="12"/>
      <c r="L676" s="20"/>
      <c r="M676" s="12"/>
      <c r="T676" s="17"/>
    </row>
    <row r="677" spans="1:20" ht="13" x14ac:dyDescent="0.15">
      <c r="A677" s="18"/>
      <c r="D677" s="12"/>
      <c r="E677" s="12"/>
      <c r="F677" s="12"/>
      <c r="G677" s="12"/>
      <c r="H677" s="12"/>
      <c r="I677" s="12"/>
      <c r="L677" s="20"/>
      <c r="M677" s="12"/>
      <c r="T677" s="17"/>
    </row>
    <row r="678" spans="1:20" ht="13" x14ac:dyDescent="0.15">
      <c r="A678" s="18"/>
      <c r="D678" s="12"/>
      <c r="E678" s="12"/>
      <c r="F678" s="12"/>
      <c r="G678" s="12"/>
      <c r="H678" s="12"/>
      <c r="I678" s="12"/>
      <c r="L678" s="20"/>
      <c r="M678" s="12"/>
      <c r="T678" s="17"/>
    </row>
    <row r="679" spans="1:20" ht="13" x14ac:dyDescent="0.15">
      <c r="A679" s="18"/>
      <c r="D679" s="12"/>
      <c r="E679" s="12"/>
      <c r="F679" s="12"/>
      <c r="G679" s="12"/>
      <c r="H679" s="12"/>
      <c r="I679" s="12"/>
      <c r="L679" s="20"/>
      <c r="M679" s="12"/>
      <c r="T679" s="17"/>
    </row>
    <row r="680" spans="1:20" ht="13" x14ac:dyDescent="0.15">
      <c r="A680" s="18"/>
      <c r="D680" s="12"/>
      <c r="E680" s="12"/>
      <c r="F680" s="12"/>
      <c r="G680" s="12"/>
      <c r="H680" s="12"/>
      <c r="I680" s="12"/>
      <c r="L680" s="20"/>
      <c r="M680" s="12"/>
      <c r="T680" s="17"/>
    </row>
  </sheetData>
  <autoFilter ref="A2:AF92" xr:uid="{00000000-0009-0000-0000-000002000000}">
    <sortState xmlns:xlrd2="http://schemas.microsoft.com/office/spreadsheetml/2017/richdata2" ref="A2:AF92">
      <sortCondition ref="C2:C92"/>
      <sortCondition ref="B2:B92"/>
      <sortCondition ref="A2:A92"/>
    </sortState>
  </autoFilter>
  <mergeCells count="4">
    <mergeCell ref="C1:M1"/>
    <mergeCell ref="C3:D3"/>
    <mergeCell ref="C11:D11"/>
    <mergeCell ref="C55:D55"/>
  </mergeCells>
  <conditionalFormatting sqref="A3:M90">
    <cfRule type="expression" dxfId="13" priority="1">
      <formula>$K3 = FALSE</formula>
    </cfRule>
  </conditionalFormatting>
  <conditionalFormatting sqref="A3:M90">
    <cfRule type="expression" dxfId="12" priority="2">
      <formula>$K3 = TRUE</formula>
    </cfRule>
  </conditionalFormatting>
  <hyperlinks>
    <hyperlink ref="E3" r:id="rId1" xr:uid="{00000000-0004-0000-0200-000000000000}"/>
    <hyperlink ref="G3" r:id="rId2" xr:uid="{00000000-0004-0000-0200-000001000000}"/>
    <hyperlink ref="G4" r:id="rId3" xr:uid="{00000000-0004-0000-0200-000002000000}"/>
    <hyperlink ref="F5" r:id="rId4" xr:uid="{00000000-0004-0000-0200-000003000000}"/>
    <hyperlink ref="G5" r:id="rId5" xr:uid="{00000000-0004-0000-0200-000004000000}"/>
    <hyperlink ref="F6" r:id="rId6" xr:uid="{00000000-0004-0000-0200-000005000000}"/>
    <hyperlink ref="G6" r:id="rId7" xr:uid="{00000000-0004-0000-0200-000006000000}"/>
    <hyperlink ref="F7" r:id="rId8" xr:uid="{00000000-0004-0000-0200-000007000000}"/>
    <hyperlink ref="G7" r:id="rId9" xr:uid="{00000000-0004-0000-0200-000008000000}"/>
    <hyperlink ref="G8" r:id="rId10" xr:uid="{00000000-0004-0000-0200-000009000000}"/>
    <hyperlink ref="G9" r:id="rId11" xr:uid="{00000000-0004-0000-0200-00000A000000}"/>
    <hyperlink ref="G11" r:id="rId12" xr:uid="{00000000-0004-0000-0200-00000B000000}"/>
    <hyperlink ref="G12" r:id="rId13" xr:uid="{00000000-0004-0000-0200-00000C000000}"/>
    <hyperlink ref="F13" r:id="rId14" xr:uid="{00000000-0004-0000-0200-00000D000000}"/>
    <hyperlink ref="G13" r:id="rId15" xr:uid="{00000000-0004-0000-0200-00000E000000}"/>
    <hyperlink ref="F14" r:id="rId16" xr:uid="{00000000-0004-0000-0200-00000F000000}"/>
    <hyperlink ref="G14" r:id="rId17" xr:uid="{00000000-0004-0000-0200-000010000000}"/>
    <hyperlink ref="F15" r:id="rId18" xr:uid="{00000000-0004-0000-0200-000011000000}"/>
    <hyperlink ref="G15" r:id="rId19" xr:uid="{00000000-0004-0000-0200-000012000000}"/>
    <hyperlink ref="F16" r:id="rId20" xr:uid="{00000000-0004-0000-0200-000013000000}"/>
    <hyperlink ref="G16" r:id="rId21" xr:uid="{00000000-0004-0000-0200-000014000000}"/>
    <hyperlink ref="F17" r:id="rId22" xr:uid="{00000000-0004-0000-0200-000015000000}"/>
    <hyperlink ref="G17" r:id="rId23" xr:uid="{00000000-0004-0000-0200-000016000000}"/>
    <hyperlink ref="F18" r:id="rId24" xr:uid="{00000000-0004-0000-0200-000017000000}"/>
    <hyperlink ref="G18" r:id="rId25" xr:uid="{00000000-0004-0000-0200-000018000000}"/>
    <hyperlink ref="F19" r:id="rId26" xr:uid="{00000000-0004-0000-0200-000019000000}"/>
    <hyperlink ref="G19" r:id="rId27" xr:uid="{00000000-0004-0000-0200-00001A000000}"/>
    <hyperlink ref="F20" r:id="rId28" xr:uid="{00000000-0004-0000-0200-00001B000000}"/>
    <hyperlink ref="G20" r:id="rId29" xr:uid="{00000000-0004-0000-0200-00001C000000}"/>
    <hyperlink ref="F21" r:id="rId30" xr:uid="{00000000-0004-0000-0200-00001D000000}"/>
    <hyperlink ref="G21" r:id="rId31" xr:uid="{00000000-0004-0000-0200-00001E000000}"/>
    <hyperlink ref="G22" r:id="rId32" xr:uid="{00000000-0004-0000-0200-00001F000000}"/>
    <hyperlink ref="G23" r:id="rId33" xr:uid="{00000000-0004-0000-0200-000020000000}"/>
    <hyperlink ref="F24" r:id="rId34" xr:uid="{00000000-0004-0000-0200-000021000000}"/>
    <hyperlink ref="G24" r:id="rId35" xr:uid="{00000000-0004-0000-0200-000022000000}"/>
    <hyperlink ref="F25" r:id="rId36" xr:uid="{00000000-0004-0000-0200-000023000000}"/>
    <hyperlink ref="G25" r:id="rId37" xr:uid="{00000000-0004-0000-0200-000024000000}"/>
    <hyperlink ref="F26" r:id="rId38" xr:uid="{00000000-0004-0000-0200-000025000000}"/>
    <hyperlink ref="G26" r:id="rId39" xr:uid="{00000000-0004-0000-0200-000026000000}"/>
    <hyperlink ref="F30" r:id="rId40" xr:uid="{00000000-0004-0000-0200-000027000000}"/>
    <hyperlink ref="G30" r:id="rId41" xr:uid="{00000000-0004-0000-0200-000028000000}"/>
    <hyperlink ref="F31" r:id="rId42" xr:uid="{00000000-0004-0000-0200-000029000000}"/>
    <hyperlink ref="G31" r:id="rId43" xr:uid="{00000000-0004-0000-0200-00002A000000}"/>
    <hyperlink ref="F32" r:id="rId44" xr:uid="{00000000-0004-0000-0200-00002B000000}"/>
    <hyperlink ref="G32" r:id="rId45" xr:uid="{00000000-0004-0000-0200-00002C000000}"/>
    <hyperlink ref="F33" r:id="rId46" xr:uid="{00000000-0004-0000-0200-00002D000000}"/>
    <hyperlink ref="G33" r:id="rId47" xr:uid="{00000000-0004-0000-0200-00002E000000}"/>
    <hyperlink ref="F34" r:id="rId48" xr:uid="{00000000-0004-0000-0200-00002F000000}"/>
    <hyperlink ref="G34" r:id="rId49" xr:uid="{00000000-0004-0000-0200-000030000000}"/>
    <hyperlink ref="F35" r:id="rId50" xr:uid="{00000000-0004-0000-0200-000031000000}"/>
    <hyperlink ref="G35" r:id="rId51" xr:uid="{00000000-0004-0000-0200-000032000000}"/>
    <hyperlink ref="E36" r:id="rId52" xr:uid="{00000000-0004-0000-0200-000033000000}"/>
    <hyperlink ref="G36" r:id="rId53" xr:uid="{00000000-0004-0000-0200-000034000000}"/>
    <hyperlink ref="G37" r:id="rId54" xr:uid="{00000000-0004-0000-0200-000035000000}"/>
    <hyperlink ref="F38" r:id="rId55" xr:uid="{00000000-0004-0000-0200-000036000000}"/>
    <hyperlink ref="G38" r:id="rId56" xr:uid="{00000000-0004-0000-0200-000037000000}"/>
    <hyperlink ref="F39" r:id="rId57" xr:uid="{00000000-0004-0000-0200-000038000000}"/>
    <hyperlink ref="G39" r:id="rId58" xr:uid="{00000000-0004-0000-0200-000039000000}"/>
    <hyperlink ref="F40" r:id="rId59" xr:uid="{00000000-0004-0000-0200-00003A000000}"/>
    <hyperlink ref="G40" r:id="rId60" xr:uid="{00000000-0004-0000-0200-00003B000000}"/>
    <hyperlink ref="E41" r:id="rId61" xr:uid="{00000000-0004-0000-0200-00003C000000}"/>
    <hyperlink ref="G41" r:id="rId62" xr:uid="{00000000-0004-0000-0200-00003D000000}"/>
    <hyperlink ref="F42" r:id="rId63" xr:uid="{00000000-0004-0000-0200-00003E000000}"/>
    <hyperlink ref="G42" r:id="rId64" xr:uid="{00000000-0004-0000-0200-00003F000000}"/>
    <hyperlink ref="G44" r:id="rId65" xr:uid="{00000000-0004-0000-0200-000040000000}"/>
    <hyperlink ref="F45" r:id="rId66" xr:uid="{00000000-0004-0000-0200-000041000000}"/>
    <hyperlink ref="G45" r:id="rId67" xr:uid="{00000000-0004-0000-0200-000042000000}"/>
    <hyperlink ref="F46" r:id="rId68" xr:uid="{00000000-0004-0000-0200-000043000000}"/>
    <hyperlink ref="G46" r:id="rId69" xr:uid="{00000000-0004-0000-0200-000044000000}"/>
    <hyperlink ref="F47" r:id="rId70" xr:uid="{00000000-0004-0000-0200-000045000000}"/>
    <hyperlink ref="G47" r:id="rId71" xr:uid="{00000000-0004-0000-0200-000046000000}"/>
    <hyperlink ref="F49" r:id="rId72" xr:uid="{00000000-0004-0000-0200-000047000000}"/>
    <hyperlink ref="G49" r:id="rId73" xr:uid="{00000000-0004-0000-0200-000048000000}"/>
    <hyperlink ref="F50" r:id="rId74" xr:uid="{00000000-0004-0000-0200-000049000000}"/>
    <hyperlink ref="G50" r:id="rId75" xr:uid="{00000000-0004-0000-0200-00004A000000}"/>
    <hyperlink ref="F51" r:id="rId76" xr:uid="{00000000-0004-0000-0200-00004B000000}"/>
    <hyperlink ref="G51" r:id="rId77" location="page=55" xr:uid="{00000000-0004-0000-0200-00004C000000}"/>
    <hyperlink ref="E52" r:id="rId78" xr:uid="{00000000-0004-0000-0200-00004D000000}"/>
    <hyperlink ref="G52" r:id="rId79" xr:uid="{00000000-0004-0000-0200-00004E000000}"/>
    <hyperlink ref="E53" r:id="rId80" xr:uid="{00000000-0004-0000-0200-00004F000000}"/>
    <hyperlink ref="G53" r:id="rId81" xr:uid="{00000000-0004-0000-0200-000050000000}"/>
    <hyperlink ref="F54" r:id="rId82" xr:uid="{00000000-0004-0000-0200-000051000000}"/>
    <hyperlink ref="G54" r:id="rId83" xr:uid="{00000000-0004-0000-0200-000052000000}"/>
    <hyperlink ref="F55" r:id="rId84" xr:uid="{00000000-0004-0000-0200-000053000000}"/>
    <hyperlink ref="G55" r:id="rId85" xr:uid="{00000000-0004-0000-0200-000054000000}"/>
    <hyperlink ref="F56" r:id="rId86" xr:uid="{00000000-0004-0000-0200-000055000000}"/>
    <hyperlink ref="G56" r:id="rId87" xr:uid="{00000000-0004-0000-0200-000056000000}"/>
    <hyperlink ref="E57" r:id="rId88" xr:uid="{00000000-0004-0000-0200-000057000000}"/>
    <hyperlink ref="G57" r:id="rId89" xr:uid="{00000000-0004-0000-0200-000058000000}"/>
    <hyperlink ref="E58" r:id="rId90" xr:uid="{00000000-0004-0000-0200-000059000000}"/>
    <hyperlink ref="G58" r:id="rId91" xr:uid="{00000000-0004-0000-0200-00005A000000}"/>
    <hyperlink ref="G59" r:id="rId92" xr:uid="{00000000-0004-0000-0200-00005B000000}"/>
    <hyperlink ref="F60" r:id="rId93" xr:uid="{00000000-0004-0000-0200-00005C000000}"/>
    <hyperlink ref="G60" r:id="rId94" xr:uid="{00000000-0004-0000-0200-00005D000000}"/>
    <hyperlink ref="E61" r:id="rId95" xr:uid="{00000000-0004-0000-0200-00005E000000}"/>
    <hyperlink ref="G61" r:id="rId96" xr:uid="{00000000-0004-0000-0200-00005F000000}"/>
    <hyperlink ref="F62" r:id="rId97" xr:uid="{00000000-0004-0000-0200-000060000000}"/>
    <hyperlink ref="G62" r:id="rId98" xr:uid="{00000000-0004-0000-0200-000061000000}"/>
    <hyperlink ref="F63" r:id="rId99" xr:uid="{00000000-0004-0000-0200-000062000000}"/>
    <hyperlink ref="G63" r:id="rId100" xr:uid="{00000000-0004-0000-0200-000063000000}"/>
    <hyperlink ref="G64" r:id="rId101" xr:uid="{00000000-0004-0000-0200-000064000000}"/>
    <hyperlink ref="F65" r:id="rId102" xr:uid="{00000000-0004-0000-0200-000065000000}"/>
    <hyperlink ref="G65" r:id="rId103" xr:uid="{00000000-0004-0000-0200-000066000000}"/>
    <hyperlink ref="F66" r:id="rId104" xr:uid="{00000000-0004-0000-0200-000067000000}"/>
    <hyperlink ref="G66" r:id="rId105" xr:uid="{00000000-0004-0000-0200-000068000000}"/>
    <hyperlink ref="G67" r:id="rId106" xr:uid="{00000000-0004-0000-0200-000069000000}"/>
    <hyperlink ref="G68" r:id="rId107" xr:uid="{00000000-0004-0000-0200-00006A000000}"/>
    <hyperlink ref="G69" r:id="rId108" xr:uid="{00000000-0004-0000-0200-00006B000000}"/>
    <hyperlink ref="F70" r:id="rId109" xr:uid="{00000000-0004-0000-0200-00006C000000}"/>
    <hyperlink ref="G70" r:id="rId110" xr:uid="{00000000-0004-0000-0200-00006D000000}"/>
    <hyperlink ref="F73" r:id="rId111" xr:uid="{00000000-0004-0000-0200-00006E000000}"/>
    <hyperlink ref="G73" r:id="rId112" xr:uid="{00000000-0004-0000-0200-00006F000000}"/>
    <hyperlink ref="F74" r:id="rId113" xr:uid="{00000000-0004-0000-0200-000070000000}"/>
    <hyperlink ref="G74" r:id="rId114" xr:uid="{00000000-0004-0000-0200-000071000000}"/>
    <hyperlink ref="G75" r:id="rId115" xr:uid="{00000000-0004-0000-0200-000072000000}"/>
    <hyperlink ref="G76" r:id="rId116" xr:uid="{00000000-0004-0000-0200-000073000000}"/>
    <hyperlink ref="G77" r:id="rId117" xr:uid="{00000000-0004-0000-0200-000074000000}"/>
    <hyperlink ref="G78" r:id="rId118" xr:uid="{00000000-0004-0000-0200-000075000000}"/>
    <hyperlink ref="G79" r:id="rId119" xr:uid="{00000000-0004-0000-0200-000076000000}"/>
    <hyperlink ref="F80" r:id="rId120" xr:uid="{00000000-0004-0000-0200-000077000000}"/>
    <hyperlink ref="G80" r:id="rId121" xr:uid="{00000000-0004-0000-0200-000078000000}"/>
    <hyperlink ref="F81" r:id="rId122" xr:uid="{00000000-0004-0000-0200-000079000000}"/>
    <hyperlink ref="G81" r:id="rId123" xr:uid="{00000000-0004-0000-0200-00007A000000}"/>
    <hyperlink ref="G82" r:id="rId124" xr:uid="{00000000-0004-0000-0200-00007B000000}"/>
    <hyperlink ref="F83" r:id="rId125" xr:uid="{00000000-0004-0000-0200-00007C000000}"/>
    <hyperlink ref="G83" r:id="rId126" xr:uid="{00000000-0004-0000-0200-00007D000000}"/>
    <hyperlink ref="F85" r:id="rId127" xr:uid="{00000000-0004-0000-0200-00007E000000}"/>
    <hyperlink ref="G85" r:id="rId128" xr:uid="{00000000-0004-0000-0200-00007F000000}"/>
    <hyperlink ref="F86" r:id="rId129" xr:uid="{00000000-0004-0000-0200-000080000000}"/>
    <hyperlink ref="G86" r:id="rId130" xr:uid="{00000000-0004-0000-0200-00008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68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7.1640625" customWidth="1"/>
    <col min="2" max="2" width="27.83203125" customWidth="1"/>
    <col min="3" max="3" width="119.33203125" customWidth="1"/>
    <col min="4" max="4" width="14.1640625" customWidth="1"/>
    <col min="5" max="5" width="44.1640625" customWidth="1"/>
    <col min="6" max="6" width="29.1640625" customWidth="1"/>
    <col min="7" max="7" width="23" customWidth="1"/>
    <col min="8" max="8" width="16.83203125" customWidth="1"/>
    <col min="9" max="9" width="13.83203125" customWidth="1"/>
    <col min="10" max="10" width="14.5" hidden="1"/>
    <col min="11" max="11" width="15.83203125" customWidth="1"/>
    <col min="12" max="12" width="22" customWidth="1"/>
    <col min="13" max="13" width="12.1640625" customWidth="1"/>
    <col min="14" max="19" width="14.5" hidden="1"/>
    <col min="20" max="20" width="7" hidden="1" customWidth="1"/>
    <col min="21" max="32" width="14.5" hidden="1"/>
  </cols>
  <sheetData>
    <row r="1" spans="1:32" ht="13" x14ac:dyDescent="0.15">
      <c r="A1" s="12"/>
      <c r="B1" s="1"/>
      <c r="C1" s="101" t="s">
        <v>0</v>
      </c>
      <c r="D1" s="102"/>
      <c r="E1" s="102"/>
      <c r="F1" s="102"/>
      <c r="G1" s="102"/>
      <c r="H1" s="102"/>
      <c r="I1" s="102"/>
      <c r="J1" s="102"/>
      <c r="K1" s="102"/>
      <c r="L1" s="102"/>
      <c r="M1" s="103"/>
      <c r="N1" s="2"/>
      <c r="O1" s="2"/>
      <c r="P1" s="2"/>
      <c r="Q1" s="2"/>
      <c r="R1" s="2"/>
      <c r="S1" s="2"/>
      <c r="T1" s="3"/>
      <c r="U1" s="2"/>
      <c r="V1" s="2"/>
      <c r="W1" s="2"/>
      <c r="X1" s="2"/>
      <c r="Y1" s="2"/>
      <c r="Z1" s="2"/>
      <c r="AA1" s="2"/>
      <c r="AB1" s="2"/>
      <c r="AC1" s="2"/>
      <c r="AD1" s="2"/>
      <c r="AE1" s="2"/>
      <c r="AF1" s="2"/>
    </row>
    <row r="2" spans="1:32" ht="13" x14ac:dyDescent="0.15">
      <c r="A2" s="4" t="s">
        <v>1</v>
      </c>
      <c r="B2" s="4" t="s">
        <v>2</v>
      </c>
      <c r="C2" s="4" t="s">
        <v>3</v>
      </c>
      <c r="D2" s="4" t="s">
        <v>4</v>
      </c>
      <c r="E2" s="4" t="s">
        <v>5</v>
      </c>
      <c r="F2" s="4" t="s">
        <v>6</v>
      </c>
      <c r="G2" s="4" t="s">
        <v>7</v>
      </c>
      <c r="H2" s="4" t="s">
        <v>8</v>
      </c>
      <c r="I2" s="4" t="s">
        <v>9</v>
      </c>
      <c r="J2" s="4" t="s">
        <v>10</v>
      </c>
      <c r="K2" s="5" t="s">
        <v>11</v>
      </c>
      <c r="L2" s="4" t="s">
        <v>12</v>
      </c>
      <c r="M2" s="4" t="s">
        <v>13</v>
      </c>
      <c r="N2" s="2"/>
      <c r="O2" s="2"/>
      <c r="P2" s="2"/>
      <c r="Q2" s="2"/>
      <c r="R2" s="2"/>
      <c r="S2" s="2"/>
      <c r="T2" s="3" t="s">
        <v>14</v>
      </c>
      <c r="U2" s="2"/>
      <c r="V2" s="2"/>
      <c r="W2" s="2"/>
      <c r="X2" s="2"/>
      <c r="Y2" s="2"/>
      <c r="Z2" s="2"/>
      <c r="AA2" s="2"/>
      <c r="AB2" s="2"/>
      <c r="AC2" s="2"/>
      <c r="AD2" s="2"/>
      <c r="AE2" s="2"/>
      <c r="AF2" s="2"/>
    </row>
    <row r="3" spans="1:32" ht="16" x14ac:dyDescent="0.2">
      <c r="A3" s="6">
        <v>1</v>
      </c>
      <c r="B3" s="7" t="s">
        <v>15</v>
      </c>
      <c r="C3" s="7" t="s">
        <v>16</v>
      </c>
      <c r="D3" s="8">
        <v>2007</v>
      </c>
      <c r="E3" s="9"/>
      <c r="F3" s="10" t="s">
        <v>17</v>
      </c>
      <c r="G3" s="10" t="s">
        <v>18</v>
      </c>
      <c r="H3" s="11"/>
      <c r="I3" s="12"/>
      <c r="J3" s="12"/>
      <c r="K3" s="11" t="b">
        <v>1</v>
      </c>
      <c r="L3" s="14"/>
      <c r="M3" s="11"/>
      <c r="T3" s="15"/>
      <c r="V3" s="16"/>
      <c r="W3" s="16"/>
      <c r="X3" s="16"/>
      <c r="Y3" s="16"/>
      <c r="Z3" s="16"/>
      <c r="AA3" s="16"/>
      <c r="AB3" s="16"/>
      <c r="AC3" s="16"/>
      <c r="AD3" s="16"/>
      <c r="AE3" s="16"/>
      <c r="AF3" s="16"/>
    </row>
    <row r="4" spans="1:32" ht="16" x14ac:dyDescent="0.2">
      <c r="A4" s="6">
        <v>2</v>
      </c>
      <c r="B4" s="7" t="s">
        <v>19</v>
      </c>
      <c r="C4" s="7" t="s">
        <v>20</v>
      </c>
      <c r="D4" s="8">
        <v>2016</v>
      </c>
      <c r="E4" s="7" t="s">
        <v>21</v>
      </c>
      <c r="F4" s="7" t="s">
        <v>22</v>
      </c>
      <c r="G4" s="10" t="s">
        <v>23</v>
      </c>
      <c r="H4" s="12"/>
      <c r="I4" s="12"/>
      <c r="J4" s="12"/>
      <c r="K4" s="11" t="b">
        <v>1</v>
      </c>
      <c r="L4" s="14"/>
      <c r="M4" s="11"/>
      <c r="T4" s="15"/>
      <c r="V4" s="16"/>
      <c r="W4" s="16"/>
      <c r="X4" s="16"/>
      <c r="Y4" s="16"/>
      <c r="Z4" s="16"/>
      <c r="AA4" s="16"/>
      <c r="AB4" s="16"/>
      <c r="AC4" s="16"/>
      <c r="AD4" s="16"/>
      <c r="AE4" s="16"/>
      <c r="AF4" s="16"/>
    </row>
    <row r="5" spans="1:32" ht="16" x14ac:dyDescent="0.2">
      <c r="A5" s="6">
        <v>3</v>
      </c>
      <c r="B5" s="7" t="s">
        <v>24</v>
      </c>
      <c r="C5" s="7" t="s">
        <v>25</v>
      </c>
      <c r="D5" s="8">
        <v>2012</v>
      </c>
      <c r="E5" s="7" t="s">
        <v>26</v>
      </c>
      <c r="F5" s="7" t="s">
        <v>27</v>
      </c>
      <c r="G5" s="10" t="s">
        <v>28</v>
      </c>
      <c r="H5" s="11"/>
      <c r="I5" s="11"/>
      <c r="J5" s="12"/>
      <c r="K5" s="11" t="b">
        <v>1</v>
      </c>
      <c r="L5" s="14"/>
      <c r="M5" s="12"/>
      <c r="T5" s="15"/>
      <c r="V5" s="16"/>
      <c r="W5" s="16"/>
      <c r="X5" s="16"/>
      <c r="Y5" s="16"/>
      <c r="Z5" s="16"/>
      <c r="AA5" s="16"/>
      <c r="AB5" s="16"/>
      <c r="AC5" s="16"/>
      <c r="AD5" s="16"/>
      <c r="AE5" s="16"/>
      <c r="AF5" s="16"/>
    </row>
    <row r="6" spans="1:32" ht="16" x14ac:dyDescent="0.2">
      <c r="A6" s="6">
        <v>4</v>
      </c>
      <c r="B6" s="7" t="s">
        <v>29</v>
      </c>
      <c r="C6" s="7" t="s">
        <v>30</v>
      </c>
      <c r="D6" s="8">
        <v>2019</v>
      </c>
      <c r="E6" s="7" t="s">
        <v>31</v>
      </c>
      <c r="F6" s="7" t="s">
        <v>32</v>
      </c>
      <c r="G6" s="10" t="s">
        <v>33</v>
      </c>
      <c r="H6" s="11"/>
      <c r="I6" s="11"/>
      <c r="J6" s="12"/>
      <c r="K6" s="11" t="b">
        <v>1</v>
      </c>
      <c r="L6" s="14"/>
      <c r="M6" s="11"/>
      <c r="T6" s="15"/>
      <c r="V6" s="16"/>
      <c r="W6" s="16"/>
      <c r="X6" s="16"/>
      <c r="Y6" s="16"/>
      <c r="Z6" s="16"/>
      <c r="AA6" s="16"/>
      <c r="AB6" s="16"/>
      <c r="AC6" s="16"/>
      <c r="AD6" s="16"/>
      <c r="AE6" s="16"/>
      <c r="AF6" s="16"/>
    </row>
    <row r="7" spans="1:32" ht="16" x14ac:dyDescent="0.2">
      <c r="A7" s="6">
        <v>5</v>
      </c>
      <c r="B7" s="7" t="s">
        <v>34</v>
      </c>
      <c r="C7" s="7" t="s">
        <v>35</v>
      </c>
      <c r="D7" s="8">
        <v>2020</v>
      </c>
      <c r="E7" s="7" t="s">
        <v>36</v>
      </c>
      <c r="F7" s="7" t="s">
        <v>37</v>
      </c>
      <c r="G7" s="10" t="s">
        <v>38</v>
      </c>
      <c r="H7" s="11"/>
      <c r="I7" s="11"/>
      <c r="J7" s="12"/>
      <c r="K7" s="11" t="b">
        <v>1</v>
      </c>
      <c r="L7" s="14"/>
      <c r="M7" s="11"/>
      <c r="T7" s="15"/>
      <c r="V7" s="16"/>
      <c r="W7" s="16"/>
      <c r="X7" s="16"/>
      <c r="Y7" s="16"/>
      <c r="Z7" s="16"/>
      <c r="AA7" s="16"/>
      <c r="AB7" s="16"/>
      <c r="AC7" s="16"/>
      <c r="AD7" s="16"/>
      <c r="AE7" s="16"/>
      <c r="AF7" s="16"/>
    </row>
    <row r="8" spans="1:32" ht="16" x14ac:dyDescent="0.2">
      <c r="A8" s="6">
        <v>6</v>
      </c>
      <c r="B8" s="7" t="s">
        <v>39</v>
      </c>
      <c r="C8" s="7" t="s">
        <v>40</v>
      </c>
      <c r="D8" s="8">
        <v>2020</v>
      </c>
      <c r="E8" s="7" t="s">
        <v>41</v>
      </c>
      <c r="F8" s="10" t="s">
        <v>42</v>
      </c>
      <c r="G8" s="10" t="s">
        <v>43</v>
      </c>
      <c r="H8" s="12"/>
      <c r="I8" s="12"/>
      <c r="J8" s="12"/>
      <c r="K8" s="11" t="b">
        <v>1</v>
      </c>
      <c r="L8" s="14"/>
      <c r="M8" s="12"/>
      <c r="T8" s="15"/>
      <c r="V8" s="16"/>
      <c r="W8" s="16"/>
      <c r="X8" s="16"/>
      <c r="Y8" s="16"/>
      <c r="Z8" s="16"/>
      <c r="AA8" s="16"/>
      <c r="AB8" s="16"/>
      <c r="AC8" s="16"/>
      <c r="AD8" s="16"/>
      <c r="AE8" s="16"/>
      <c r="AF8" s="16"/>
    </row>
    <row r="9" spans="1:32" ht="16" x14ac:dyDescent="0.2">
      <c r="A9" s="6">
        <v>7</v>
      </c>
      <c r="B9" s="7" t="s">
        <v>44</v>
      </c>
      <c r="C9" s="7" t="s">
        <v>45</v>
      </c>
      <c r="D9" s="8">
        <v>2003</v>
      </c>
      <c r="E9" s="7" t="s">
        <v>46</v>
      </c>
      <c r="F9" s="10" t="s">
        <v>47</v>
      </c>
      <c r="G9" s="10" t="s">
        <v>48</v>
      </c>
      <c r="H9" s="11"/>
      <c r="I9" s="12"/>
      <c r="J9" s="12"/>
      <c r="K9" s="11" t="b">
        <v>1</v>
      </c>
      <c r="L9" s="14"/>
      <c r="M9" s="12"/>
      <c r="T9" s="15"/>
      <c r="V9" s="16"/>
      <c r="W9" s="16"/>
      <c r="X9" s="16"/>
      <c r="Y9" s="16"/>
      <c r="Z9" s="16"/>
      <c r="AA9" s="16"/>
      <c r="AB9" s="16"/>
      <c r="AC9" s="16"/>
      <c r="AD9" s="16"/>
      <c r="AE9" s="16"/>
      <c r="AF9" s="16"/>
    </row>
    <row r="10" spans="1:32" ht="16" x14ac:dyDescent="0.2">
      <c r="A10" s="6">
        <v>8</v>
      </c>
      <c r="B10" s="7" t="s">
        <v>49</v>
      </c>
      <c r="C10" s="7" t="s">
        <v>50</v>
      </c>
      <c r="D10" s="8">
        <v>2020</v>
      </c>
      <c r="E10" s="7" t="s">
        <v>51</v>
      </c>
      <c r="F10" s="7" t="s">
        <v>27</v>
      </c>
      <c r="G10" s="10" t="s">
        <v>52</v>
      </c>
      <c r="H10" s="12"/>
      <c r="I10" s="12"/>
      <c r="J10" s="12"/>
      <c r="K10" s="11" t="b">
        <v>1</v>
      </c>
      <c r="L10" s="14"/>
      <c r="M10" s="12"/>
      <c r="T10" s="15"/>
      <c r="V10" s="16"/>
      <c r="W10" s="16"/>
      <c r="X10" s="16"/>
      <c r="Y10" s="16"/>
      <c r="Z10" s="16"/>
      <c r="AA10" s="16"/>
      <c r="AB10" s="16"/>
      <c r="AC10" s="16"/>
      <c r="AD10" s="16"/>
      <c r="AE10" s="16"/>
      <c r="AF10" s="16"/>
    </row>
    <row r="11" spans="1:32" ht="16" x14ac:dyDescent="0.2">
      <c r="A11" s="6">
        <v>9</v>
      </c>
      <c r="B11" s="7" t="s">
        <v>53</v>
      </c>
      <c r="C11" s="7" t="s">
        <v>54</v>
      </c>
      <c r="D11" s="8">
        <v>2012</v>
      </c>
      <c r="E11" s="7" t="s">
        <v>55</v>
      </c>
      <c r="F11" s="10" t="s">
        <v>56</v>
      </c>
      <c r="G11" s="10" t="s">
        <v>57</v>
      </c>
      <c r="H11" s="12"/>
      <c r="I11" s="12"/>
      <c r="J11" s="12"/>
      <c r="K11" s="11" t="b">
        <v>1</v>
      </c>
      <c r="L11" s="14"/>
      <c r="M11" s="11"/>
      <c r="T11" s="15"/>
      <c r="V11" s="16"/>
      <c r="W11" s="16"/>
      <c r="X11" s="16"/>
      <c r="Y11" s="16"/>
      <c r="Z11" s="16"/>
      <c r="AA11" s="16"/>
      <c r="AB11" s="16"/>
      <c r="AC11" s="16"/>
      <c r="AD11" s="16"/>
      <c r="AE11" s="16"/>
      <c r="AF11" s="16"/>
    </row>
    <row r="12" spans="1:32" ht="16" x14ac:dyDescent="0.2">
      <c r="A12" s="6">
        <v>10</v>
      </c>
      <c r="B12" s="7" t="s">
        <v>58</v>
      </c>
      <c r="C12" s="7" t="s">
        <v>59</v>
      </c>
      <c r="D12" s="8">
        <v>2020</v>
      </c>
      <c r="E12" s="7" t="s">
        <v>60</v>
      </c>
      <c r="F12" s="7" t="s">
        <v>61</v>
      </c>
      <c r="G12" s="10" t="s">
        <v>62</v>
      </c>
      <c r="H12" s="11"/>
      <c r="I12" s="12"/>
      <c r="J12" s="12"/>
      <c r="K12" s="11" t="b">
        <v>1</v>
      </c>
      <c r="L12" s="14"/>
      <c r="M12" s="12"/>
      <c r="T12" s="15"/>
      <c r="V12" s="16"/>
      <c r="W12" s="16"/>
      <c r="X12" s="16"/>
      <c r="Y12" s="16"/>
      <c r="Z12" s="16"/>
      <c r="AA12" s="16"/>
      <c r="AB12" s="16"/>
      <c r="AC12" s="16"/>
      <c r="AD12" s="16"/>
      <c r="AE12" s="16"/>
      <c r="AF12" s="16"/>
    </row>
    <row r="13" spans="1:32" ht="16" x14ac:dyDescent="0.2">
      <c r="A13" s="6">
        <v>11</v>
      </c>
      <c r="B13" s="7" t="s">
        <v>63</v>
      </c>
      <c r="C13" s="7" t="s">
        <v>64</v>
      </c>
      <c r="D13" s="8">
        <v>2020</v>
      </c>
      <c r="E13" s="7" t="s">
        <v>65</v>
      </c>
      <c r="F13" s="10" t="s">
        <v>66</v>
      </c>
      <c r="G13" s="10" t="s">
        <v>67</v>
      </c>
      <c r="H13" s="11"/>
      <c r="I13" s="11"/>
      <c r="J13" s="12"/>
      <c r="K13" s="11" t="b">
        <v>1</v>
      </c>
      <c r="L13" s="14"/>
      <c r="M13" s="11"/>
      <c r="T13" s="15"/>
      <c r="V13" s="16"/>
      <c r="W13" s="16"/>
      <c r="X13" s="16"/>
      <c r="Y13" s="16"/>
      <c r="Z13" s="16"/>
      <c r="AA13" s="16"/>
      <c r="AB13" s="16"/>
      <c r="AC13" s="16"/>
      <c r="AD13" s="16"/>
      <c r="AE13" s="16"/>
      <c r="AF13" s="16"/>
    </row>
    <row r="14" spans="1:32" ht="16" x14ac:dyDescent="0.2">
      <c r="A14" s="6">
        <v>12</v>
      </c>
      <c r="B14" s="7" t="s">
        <v>68</v>
      </c>
      <c r="C14" s="7" t="s">
        <v>69</v>
      </c>
      <c r="D14" s="8">
        <v>2020</v>
      </c>
      <c r="E14" s="7" t="s">
        <v>41</v>
      </c>
      <c r="F14" s="10" t="s">
        <v>42</v>
      </c>
      <c r="G14" s="10" t="s">
        <v>70</v>
      </c>
      <c r="H14" s="12"/>
      <c r="I14" s="12"/>
      <c r="J14" s="12"/>
      <c r="K14" s="11" t="b">
        <v>1</v>
      </c>
      <c r="L14" s="14"/>
      <c r="M14" s="11"/>
      <c r="T14" s="15"/>
      <c r="V14" s="16"/>
      <c r="W14" s="16"/>
      <c r="X14" s="16"/>
      <c r="Y14" s="16"/>
      <c r="Z14" s="16"/>
      <c r="AA14" s="16"/>
      <c r="AB14" s="16"/>
      <c r="AC14" s="16"/>
      <c r="AD14" s="16"/>
      <c r="AE14" s="16"/>
      <c r="AF14" s="16"/>
    </row>
    <row r="15" spans="1:32" ht="16" x14ac:dyDescent="0.2">
      <c r="A15" s="6">
        <v>13</v>
      </c>
      <c r="B15" s="7" t="s">
        <v>71</v>
      </c>
      <c r="C15" s="7" t="s">
        <v>72</v>
      </c>
      <c r="D15" s="8">
        <v>2010</v>
      </c>
      <c r="E15" s="7" t="s">
        <v>73</v>
      </c>
      <c r="F15" s="10" t="s">
        <v>74</v>
      </c>
      <c r="G15" s="10" t="s">
        <v>75</v>
      </c>
      <c r="H15" s="11"/>
      <c r="I15" s="12"/>
      <c r="J15" s="12"/>
      <c r="K15" s="11" t="b">
        <v>1</v>
      </c>
      <c r="L15" s="14"/>
      <c r="M15" s="12"/>
      <c r="T15" s="15"/>
      <c r="V15" s="16"/>
      <c r="W15" s="16"/>
      <c r="X15" s="16"/>
      <c r="Y15" s="16"/>
      <c r="Z15" s="16"/>
      <c r="AA15" s="16"/>
      <c r="AB15" s="16"/>
      <c r="AC15" s="16"/>
      <c r="AD15" s="16"/>
      <c r="AE15" s="16"/>
      <c r="AF15" s="16"/>
    </row>
    <row r="16" spans="1:32" ht="16" x14ac:dyDescent="0.2">
      <c r="A16" s="6">
        <v>14</v>
      </c>
      <c r="B16" s="7" t="s">
        <v>76</v>
      </c>
      <c r="C16" s="7" t="s">
        <v>77</v>
      </c>
      <c r="D16" s="8">
        <v>2021</v>
      </c>
      <c r="E16" s="7" t="s">
        <v>78</v>
      </c>
      <c r="F16" s="7" t="s">
        <v>61</v>
      </c>
      <c r="G16" s="10" t="s">
        <v>79</v>
      </c>
      <c r="H16" s="11"/>
      <c r="I16" s="11"/>
      <c r="J16" s="12"/>
      <c r="K16" s="11" t="b">
        <v>1</v>
      </c>
      <c r="L16" s="14"/>
      <c r="M16" s="12"/>
      <c r="T16" s="15"/>
      <c r="V16" s="16"/>
      <c r="W16" s="16"/>
      <c r="X16" s="16"/>
      <c r="Y16" s="16"/>
      <c r="Z16" s="16"/>
      <c r="AA16" s="16"/>
      <c r="AB16" s="16"/>
      <c r="AC16" s="16"/>
      <c r="AD16" s="16"/>
      <c r="AE16" s="16"/>
      <c r="AF16" s="16"/>
    </row>
    <row r="17" spans="1:32" ht="16" x14ac:dyDescent="0.2">
      <c r="A17" s="6">
        <v>15</v>
      </c>
      <c r="B17" s="7" t="s">
        <v>80</v>
      </c>
      <c r="C17" s="7" t="s">
        <v>81</v>
      </c>
      <c r="D17" s="8">
        <v>2020</v>
      </c>
      <c r="E17" s="9"/>
      <c r="F17" s="7" t="s">
        <v>32</v>
      </c>
      <c r="G17" s="10" t="s">
        <v>82</v>
      </c>
      <c r="H17" s="11"/>
      <c r="I17" s="12"/>
      <c r="J17" s="12"/>
      <c r="K17" s="11" t="b">
        <v>1</v>
      </c>
      <c r="L17" s="14"/>
      <c r="M17" s="12"/>
      <c r="T17" s="15"/>
      <c r="V17" s="16"/>
      <c r="W17" s="16"/>
      <c r="X17" s="16"/>
      <c r="Y17" s="16"/>
      <c r="Z17" s="16"/>
      <c r="AA17" s="16"/>
      <c r="AB17" s="16"/>
      <c r="AC17" s="16"/>
      <c r="AD17" s="16"/>
      <c r="AE17" s="16"/>
      <c r="AF17" s="16"/>
    </row>
    <row r="18" spans="1:32" ht="16" x14ac:dyDescent="0.2">
      <c r="A18" s="6">
        <v>16</v>
      </c>
      <c r="B18" s="7" t="s">
        <v>83</v>
      </c>
      <c r="C18" s="7" t="s">
        <v>84</v>
      </c>
      <c r="D18" s="8">
        <v>2014</v>
      </c>
      <c r="E18" s="7" t="s">
        <v>85</v>
      </c>
      <c r="F18" s="10" t="s">
        <v>86</v>
      </c>
      <c r="G18" s="10" t="s">
        <v>87</v>
      </c>
      <c r="H18" s="11"/>
      <c r="I18" s="11"/>
      <c r="J18" s="12"/>
      <c r="K18" s="11" t="b">
        <v>1</v>
      </c>
      <c r="L18" s="14"/>
      <c r="M18" s="12"/>
      <c r="T18" s="15"/>
      <c r="V18" s="16"/>
      <c r="W18" s="16"/>
      <c r="X18" s="16"/>
      <c r="Y18" s="16"/>
      <c r="Z18" s="16"/>
      <c r="AA18" s="16"/>
      <c r="AB18" s="16"/>
      <c r="AC18" s="16"/>
      <c r="AD18" s="16"/>
      <c r="AE18" s="16"/>
      <c r="AF18" s="16"/>
    </row>
    <row r="19" spans="1:32" ht="16" x14ac:dyDescent="0.2">
      <c r="A19" s="6">
        <v>17</v>
      </c>
      <c r="B19" s="7" t="s">
        <v>88</v>
      </c>
      <c r="C19" s="7" t="s">
        <v>89</v>
      </c>
      <c r="D19" s="8">
        <v>2020</v>
      </c>
      <c r="E19" s="7" t="s">
        <v>90</v>
      </c>
      <c r="F19" s="10" t="s">
        <v>91</v>
      </c>
      <c r="G19" s="10" t="s">
        <v>92</v>
      </c>
      <c r="H19" s="11"/>
      <c r="I19" s="11"/>
      <c r="J19" s="12"/>
      <c r="K19" s="11" t="b">
        <v>1</v>
      </c>
      <c r="L19" s="14"/>
      <c r="M19" s="12"/>
      <c r="T19" s="15"/>
      <c r="V19" s="16"/>
      <c r="W19" s="16"/>
      <c r="X19" s="16"/>
      <c r="Y19" s="16"/>
      <c r="Z19" s="16"/>
      <c r="AA19" s="16"/>
      <c r="AB19" s="16"/>
      <c r="AC19" s="16"/>
      <c r="AD19" s="16"/>
      <c r="AE19" s="16"/>
      <c r="AF19" s="16"/>
    </row>
    <row r="20" spans="1:32" ht="16" x14ac:dyDescent="0.2">
      <c r="A20" s="6">
        <v>18</v>
      </c>
      <c r="B20" s="7" t="s">
        <v>29</v>
      </c>
      <c r="C20" s="7" t="s">
        <v>93</v>
      </c>
      <c r="D20" s="8">
        <v>2021</v>
      </c>
      <c r="E20" s="7" t="s">
        <v>94</v>
      </c>
      <c r="F20" s="10" t="s">
        <v>95</v>
      </c>
      <c r="G20" s="10" t="s">
        <v>96</v>
      </c>
      <c r="H20" s="11"/>
      <c r="I20" s="11"/>
      <c r="J20" s="12"/>
      <c r="K20" s="11" t="b">
        <v>1</v>
      </c>
      <c r="L20" s="14"/>
      <c r="M20" s="11"/>
      <c r="T20" s="15"/>
      <c r="V20" s="16"/>
      <c r="W20" s="16"/>
      <c r="X20" s="16"/>
      <c r="Y20" s="16"/>
      <c r="Z20" s="16"/>
      <c r="AA20" s="16"/>
      <c r="AB20" s="16"/>
      <c r="AC20" s="16"/>
      <c r="AD20" s="16"/>
      <c r="AE20" s="16"/>
      <c r="AF20" s="16"/>
    </row>
    <row r="21" spans="1:32" ht="16" x14ac:dyDescent="0.2">
      <c r="A21" s="6">
        <v>19</v>
      </c>
      <c r="B21" s="7" t="s">
        <v>97</v>
      </c>
      <c r="C21" s="7" t="s">
        <v>98</v>
      </c>
      <c r="D21" s="8">
        <v>2021</v>
      </c>
      <c r="E21" s="7" t="s">
        <v>99</v>
      </c>
      <c r="F21" s="10" t="s">
        <v>95</v>
      </c>
      <c r="G21" s="10" t="s">
        <v>100</v>
      </c>
      <c r="H21" s="11"/>
      <c r="I21" s="11"/>
      <c r="J21" s="12"/>
      <c r="K21" s="11" t="b">
        <v>1</v>
      </c>
      <c r="L21" s="14"/>
      <c r="M21" s="11"/>
      <c r="T21" s="15"/>
      <c r="V21" s="16"/>
      <c r="W21" s="16"/>
      <c r="X21" s="16"/>
      <c r="Y21" s="16"/>
      <c r="Z21" s="16"/>
      <c r="AA21" s="16"/>
      <c r="AB21" s="16"/>
      <c r="AC21" s="16"/>
      <c r="AD21" s="16"/>
      <c r="AE21" s="16"/>
      <c r="AF21" s="16"/>
    </row>
    <row r="22" spans="1:32" ht="16" x14ac:dyDescent="0.2">
      <c r="A22" s="6">
        <v>20</v>
      </c>
      <c r="B22" s="7" t="s">
        <v>101</v>
      </c>
      <c r="C22" s="7" t="s">
        <v>102</v>
      </c>
      <c r="D22" s="8">
        <v>2020</v>
      </c>
      <c r="E22" s="7" t="s">
        <v>103</v>
      </c>
      <c r="F22" s="10" t="s">
        <v>104</v>
      </c>
      <c r="G22" s="10" t="s">
        <v>105</v>
      </c>
      <c r="H22" s="11"/>
      <c r="I22" s="11"/>
      <c r="J22" s="12"/>
      <c r="K22" s="11" t="b">
        <v>1</v>
      </c>
      <c r="L22" s="14"/>
      <c r="M22" s="12"/>
      <c r="T22" s="15"/>
      <c r="V22" s="16"/>
      <c r="W22" s="16"/>
      <c r="X22" s="16"/>
      <c r="Y22" s="16"/>
      <c r="Z22" s="16"/>
      <c r="AA22" s="16"/>
      <c r="AB22" s="16"/>
      <c r="AC22" s="16"/>
      <c r="AD22" s="16"/>
      <c r="AE22" s="16"/>
      <c r="AF22" s="16"/>
    </row>
    <row r="23" spans="1:32" ht="16" x14ac:dyDescent="0.2">
      <c r="A23" s="6">
        <v>21</v>
      </c>
      <c r="B23" s="7" t="s">
        <v>106</v>
      </c>
      <c r="C23" s="7" t="s">
        <v>107</v>
      </c>
      <c r="D23" s="8">
        <v>2016</v>
      </c>
      <c r="E23" s="7" t="s">
        <v>108</v>
      </c>
      <c r="F23" s="7" t="s">
        <v>32</v>
      </c>
      <c r="G23" s="10" t="s">
        <v>109</v>
      </c>
      <c r="H23" s="11"/>
      <c r="I23" s="11"/>
      <c r="J23" s="12"/>
      <c r="K23" s="11" t="b">
        <v>1</v>
      </c>
      <c r="L23" s="14"/>
      <c r="M23" s="12"/>
      <c r="T23" s="15"/>
      <c r="V23" s="16"/>
      <c r="W23" s="16"/>
      <c r="X23" s="16"/>
      <c r="Y23" s="16"/>
      <c r="Z23" s="16"/>
      <c r="AA23" s="16"/>
      <c r="AB23" s="16"/>
      <c r="AC23" s="16"/>
      <c r="AD23" s="16"/>
      <c r="AE23" s="16"/>
      <c r="AF23" s="16"/>
    </row>
    <row r="24" spans="1:32" ht="16" x14ac:dyDescent="0.2">
      <c r="A24" s="6">
        <v>22</v>
      </c>
      <c r="B24" s="7" t="s">
        <v>110</v>
      </c>
      <c r="C24" s="7" t="s">
        <v>111</v>
      </c>
      <c r="D24" s="8">
        <v>2008</v>
      </c>
      <c r="E24" s="7" t="s">
        <v>112</v>
      </c>
      <c r="F24" s="10" t="s">
        <v>113</v>
      </c>
      <c r="G24" s="10" t="s">
        <v>114</v>
      </c>
      <c r="H24" s="11"/>
      <c r="I24" s="11"/>
      <c r="J24" s="12"/>
      <c r="K24" s="11" t="b">
        <v>1</v>
      </c>
      <c r="L24" s="14"/>
      <c r="M24" s="11"/>
      <c r="T24" s="15"/>
      <c r="V24" s="16"/>
      <c r="W24" s="16"/>
      <c r="X24" s="16"/>
      <c r="Y24" s="16"/>
      <c r="Z24" s="16"/>
      <c r="AA24" s="16"/>
      <c r="AB24" s="16"/>
      <c r="AC24" s="16"/>
      <c r="AD24" s="16"/>
      <c r="AE24" s="16"/>
      <c r="AF24" s="16"/>
    </row>
    <row r="25" spans="1:32" ht="16" x14ac:dyDescent="0.2">
      <c r="A25" s="6">
        <v>23</v>
      </c>
      <c r="B25" s="7" t="s">
        <v>115</v>
      </c>
      <c r="C25" s="7" t="s">
        <v>116</v>
      </c>
      <c r="D25" s="8">
        <v>2021</v>
      </c>
      <c r="E25" s="7" t="s">
        <v>117</v>
      </c>
      <c r="F25" s="10" t="s">
        <v>118</v>
      </c>
      <c r="G25" s="10" t="s">
        <v>119</v>
      </c>
      <c r="H25" s="11"/>
      <c r="I25" s="12"/>
      <c r="J25" s="12"/>
      <c r="K25" s="11" t="b">
        <v>1</v>
      </c>
      <c r="L25" s="14"/>
      <c r="M25" s="12"/>
      <c r="T25" s="15"/>
      <c r="V25" s="16"/>
      <c r="W25" s="16"/>
      <c r="X25" s="16"/>
      <c r="Y25" s="16"/>
      <c r="Z25" s="16"/>
      <c r="AA25" s="16"/>
      <c r="AB25" s="16"/>
      <c r="AC25" s="16"/>
      <c r="AD25" s="16"/>
      <c r="AE25" s="16"/>
      <c r="AF25" s="16"/>
    </row>
    <row r="26" spans="1:32" ht="16" x14ac:dyDescent="0.2">
      <c r="A26" s="6">
        <v>24</v>
      </c>
      <c r="B26" s="7" t="s">
        <v>120</v>
      </c>
      <c r="C26" s="7" t="s">
        <v>121</v>
      </c>
      <c r="D26" s="8">
        <v>2020</v>
      </c>
      <c r="E26" s="9"/>
      <c r="F26" s="10" t="s">
        <v>122</v>
      </c>
      <c r="G26" s="10" t="s">
        <v>123</v>
      </c>
      <c r="H26" s="11"/>
      <c r="I26" s="11"/>
      <c r="J26" s="12"/>
      <c r="K26" s="11" t="b">
        <v>1</v>
      </c>
      <c r="L26" s="14"/>
      <c r="M26" s="12"/>
      <c r="T26" s="15"/>
      <c r="V26" s="16"/>
      <c r="W26" s="16"/>
      <c r="X26" s="16"/>
      <c r="Y26" s="16"/>
      <c r="Z26" s="16"/>
      <c r="AA26" s="16"/>
      <c r="AB26" s="16"/>
      <c r="AC26" s="16"/>
      <c r="AD26" s="16"/>
      <c r="AE26" s="16"/>
      <c r="AF26" s="16"/>
    </row>
    <row r="27" spans="1:32" ht="16" x14ac:dyDescent="0.2">
      <c r="A27" s="6">
        <v>25</v>
      </c>
      <c r="B27" s="7" t="s">
        <v>124</v>
      </c>
      <c r="C27" s="7" t="s">
        <v>125</v>
      </c>
      <c r="D27" s="8">
        <v>2010</v>
      </c>
      <c r="E27" s="7" t="s">
        <v>126</v>
      </c>
      <c r="F27" s="10" t="s">
        <v>127</v>
      </c>
      <c r="G27" s="10" t="s">
        <v>128</v>
      </c>
      <c r="H27" s="11"/>
      <c r="I27" s="11"/>
      <c r="J27" s="12"/>
      <c r="K27" s="11" t="b">
        <v>1</v>
      </c>
      <c r="L27" s="14"/>
      <c r="M27" s="12"/>
      <c r="T27" s="15"/>
      <c r="V27" s="16"/>
      <c r="W27" s="16"/>
      <c r="X27" s="16"/>
      <c r="Y27" s="16"/>
      <c r="Z27" s="16"/>
      <c r="AA27" s="16"/>
      <c r="AB27" s="16"/>
      <c r="AC27" s="16"/>
      <c r="AD27" s="16"/>
      <c r="AE27" s="16"/>
      <c r="AF27" s="16"/>
    </row>
    <row r="28" spans="1:32" ht="16" x14ac:dyDescent="0.2">
      <c r="A28" s="6">
        <v>26</v>
      </c>
      <c r="B28" s="7" t="s">
        <v>29</v>
      </c>
      <c r="C28" s="104" t="s">
        <v>129</v>
      </c>
      <c r="D28" s="105"/>
      <c r="E28" s="7" t="s">
        <v>130</v>
      </c>
      <c r="F28" s="9"/>
      <c r="G28" s="10" t="s">
        <v>131</v>
      </c>
      <c r="H28" s="12"/>
      <c r="I28" s="12"/>
      <c r="J28" s="12"/>
      <c r="K28" s="11" t="b">
        <v>1</v>
      </c>
      <c r="L28" s="14"/>
      <c r="M28" s="12"/>
      <c r="T28" s="15"/>
      <c r="V28" s="16"/>
      <c r="W28" s="16"/>
      <c r="X28" s="16"/>
      <c r="Y28" s="16"/>
      <c r="Z28" s="16"/>
      <c r="AA28" s="16"/>
      <c r="AB28" s="16"/>
      <c r="AC28" s="16"/>
      <c r="AD28" s="16"/>
      <c r="AE28" s="16"/>
      <c r="AF28" s="16"/>
    </row>
    <row r="29" spans="1:32" ht="16" x14ac:dyDescent="0.2">
      <c r="A29" s="6">
        <v>27</v>
      </c>
      <c r="B29" s="7" t="s">
        <v>132</v>
      </c>
      <c r="C29" s="7" t="s">
        <v>133</v>
      </c>
      <c r="D29" s="8">
        <v>2020</v>
      </c>
      <c r="E29" s="7" t="s">
        <v>134</v>
      </c>
      <c r="F29" s="10" t="s">
        <v>135</v>
      </c>
      <c r="G29" s="10" t="s">
        <v>136</v>
      </c>
      <c r="H29" s="12"/>
      <c r="I29" s="12"/>
      <c r="J29" s="12"/>
      <c r="K29" s="11" t="b">
        <v>1</v>
      </c>
      <c r="L29" s="14"/>
      <c r="M29" s="12"/>
      <c r="T29" s="15"/>
      <c r="V29" s="16"/>
      <c r="W29" s="16"/>
      <c r="X29" s="16"/>
      <c r="Y29" s="16"/>
      <c r="Z29" s="16"/>
      <c r="AA29" s="16"/>
      <c r="AB29" s="16"/>
      <c r="AC29" s="16"/>
      <c r="AD29" s="16"/>
      <c r="AE29" s="16"/>
      <c r="AF29" s="16"/>
    </row>
    <row r="30" spans="1:32" ht="16" x14ac:dyDescent="0.2">
      <c r="A30" s="6">
        <v>28</v>
      </c>
      <c r="B30" s="7" t="s">
        <v>137</v>
      </c>
      <c r="C30" s="7" t="s">
        <v>138</v>
      </c>
      <c r="D30" s="8">
        <v>2017</v>
      </c>
      <c r="E30" s="7" t="s">
        <v>139</v>
      </c>
      <c r="F30" s="7" t="s">
        <v>140</v>
      </c>
      <c r="G30" s="10" t="s">
        <v>141</v>
      </c>
      <c r="H30" s="11"/>
      <c r="I30" s="11"/>
      <c r="J30" s="12"/>
      <c r="K30" s="11" t="b">
        <v>1</v>
      </c>
      <c r="L30" s="14"/>
      <c r="M30" s="12"/>
      <c r="T30" s="15"/>
    </row>
    <row r="31" spans="1:32" ht="16" x14ac:dyDescent="0.2">
      <c r="A31" s="6">
        <v>29</v>
      </c>
      <c r="B31" s="7" t="s">
        <v>142</v>
      </c>
      <c r="C31" s="7" t="s">
        <v>143</v>
      </c>
      <c r="D31" s="8">
        <v>2016</v>
      </c>
      <c r="E31" s="9"/>
      <c r="F31" s="10" t="s">
        <v>144</v>
      </c>
      <c r="G31" s="10" t="s">
        <v>145</v>
      </c>
      <c r="H31" s="11"/>
      <c r="I31" s="12"/>
      <c r="J31" s="12"/>
      <c r="K31" s="11" t="b">
        <v>1</v>
      </c>
      <c r="L31" s="14"/>
      <c r="M31" s="12"/>
      <c r="T31" s="15"/>
    </row>
    <row r="32" spans="1:32" ht="20.25" customHeight="1" x14ac:dyDescent="0.2">
      <c r="A32" s="6">
        <v>30</v>
      </c>
      <c r="B32" s="7" t="s">
        <v>146</v>
      </c>
      <c r="C32" s="7" t="s">
        <v>147</v>
      </c>
      <c r="D32" s="8">
        <v>2002</v>
      </c>
      <c r="E32" s="7" t="s">
        <v>148</v>
      </c>
      <c r="F32" s="10" t="s">
        <v>149</v>
      </c>
      <c r="G32" s="10" t="s">
        <v>150</v>
      </c>
      <c r="H32" s="11"/>
      <c r="I32" s="12"/>
      <c r="J32" s="12"/>
      <c r="K32" s="11" t="b">
        <v>1</v>
      </c>
      <c r="L32" s="14"/>
      <c r="M32" s="11"/>
      <c r="T32" s="15"/>
    </row>
    <row r="33" spans="1:20" ht="16" x14ac:dyDescent="0.2">
      <c r="A33" s="6">
        <v>31</v>
      </c>
      <c r="B33" s="7" t="s">
        <v>151</v>
      </c>
      <c r="C33" s="7" t="s">
        <v>152</v>
      </c>
      <c r="D33" s="8">
        <v>2011</v>
      </c>
      <c r="E33" s="7" t="s">
        <v>153</v>
      </c>
      <c r="F33" s="10" t="s">
        <v>154</v>
      </c>
      <c r="G33" s="10" t="s">
        <v>155</v>
      </c>
      <c r="H33" s="11"/>
      <c r="I33" s="12"/>
      <c r="J33" s="12"/>
      <c r="K33" s="11" t="b">
        <v>1</v>
      </c>
      <c r="L33" s="14"/>
      <c r="M33" s="11"/>
      <c r="T33" s="15"/>
    </row>
    <row r="34" spans="1:20" ht="16" x14ac:dyDescent="0.2">
      <c r="A34" s="6">
        <v>32</v>
      </c>
      <c r="B34" s="7" t="s">
        <v>156</v>
      </c>
      <c r="C34" s="7" t="s">
        <v>157</v>
      </c>
      <c r="D34" s="9"/>
      <c r="E34" s="10" t="s">
        <v>113</v>
      </c>
      <c r="F34" s="9"/>
      <c r="G34" s="10" t="s">
        <v>158</v>
      </c>
      <c r="H34" s="12"/>
      <c r="I34" s="12"/>
      <c r="J34" s="12"/>
      <c r="K34" s="11" t="b">
        <v>1</v>
      </c>
      <c r="L34" s="14"/>
      <c r="M34" s="11"/>
      <c r="T34" s="15"/>
    </row>
    <row r="35" spans="1:20" ht="16" x14ac:dyDescent="0.2">
      <c r="A35" s="6">
        <v>33</v>
      </c>
      <c r="B35" s="7" t="s">
        <v>159</v>
      </c>
      <c r="C35" s="7" t="s">
        <v>107</v>
      </c>
      <c r="D35" s="8">
        <v>2016</v>
      </c>
      <c r="E35" s="9"/>
      <c r="F35" s="10" t="s">
        <v>160</v>
      </c>
      <c r="G35" s="10" t="s">
        <v>161</v>
      </c>
      <c r="H35" s="11"/>
      <c r="I35" s="12"/>
      <c r="J35" s="12"/>
      <c r="K35" s="11" t="b">
        <v>0</v>
      </c>
      <c r="L35" s="14" t="s">
        <v>485</v>
      </c>
      <c r="M35" s="12"/>
      <c r="T35" s="15"/>
    </row>
    <row r="36" spans="1:20" ht="16" x14ac:dyDescent="0.2">
      <c r="A36" s="6">
        <v>34</v>
      </c>
      <c r="B36" s="7" t="s">
        <v>162</v>
      </c>
      <c r="C36" s="7" t="s">
        <v>163</v>
      </c>
      <c r="D36" s="8">
        <v>1979</v>
      </c>
      <c r="E36" s="9"/>
      <c r="F36" s="9"/>
      <c r="G36" s="9"/>
      <c r="H36" s="11"/>
      <c r="I36" s="12"/>
      <c r="J36" s="12"/>
      <c r="K36" s="11" t="b">
        <v>1</v>
      </c>
      <c r="L36" s="14"/>
      <c r="M36" s="12"/>
      <c r="T36" s="15"/>
    </row>
    <row r="37" spans="1:20" ht="16" x14ac:dyDescent="0.2">
      <c r="A37" s="6">
        <v>35</v>
      </c>
      <c r="B37" s="7" t="s">
        <v>164</v>
      </c>
      <c r="C37" s="7" t="s">
        <v>165</v>
      </c>
      <c r="D37" s="8">
        <v>2007</v>
      </c>
      <c r="E37" s="7" t="s">
        <v>166</v>
      </c>
      <c r="F37" s="7" t="s">
        <v>167</v>
      </c>
      <c r="G37" s="10" t="s">
        <v>168</v>
      </c>
      <c r="H37" s="11"/>
      <c r="I37" s="12"/>
      <c r="J37" s="12"/>
      <c r="K37" s="11" t="b">
        <v>1</v>
      </c>
      <c r="L37" s="14"/>
      <c r="M37" s="12"/>
      <c r="T37" s="17"/>
    </row>
    <row r="38" spans="1:20" ht="16" x14ac:dyDescent="0.2">
      <c r="A38" s="6">
        <v>36</v>
      </c>
      <c r="B38" s="7" t="s">
        <v>169</v>
      </c>
      <c r="C38" s="104" t="s">
        <v>170</v>
      </c>
      <c r="D38" s="105"/>
      <c r="E38" s="10" t="s">
        <v>171</v>
      </c>
      <c r="F38" s="9"/>
      <c r="G38" s="10" t="s">
        <v>172</v>
      </c>
      <c r="H38" s="11"/>
      <c r="I38" s="12"/>
      <c r="J38" s="12"/>
      <c r="K38" s="11" t="b">
        <v>1</v>
      </c>
      <c r="L38" s="14"/>
      <c r="M38" s="12"/>
      <c r="T38" s="17"/>
    </row>
    <row r="39" spans="1:20" ht="16" x14ac:dyDescent="0.2">
      <c r="A39" s="6">
        <v>37</v>
      </c>
      <c r="B39" s="7" t="s">
        <v>173</v>
      </c>
      <c r="C39" s="7" t="s">
        <v>174</v>
      </c>
      <c r="D39" s="8">
        <v>2016</v>
      </c>
      <c r="E39" s="7" t="s">
        <v>175</v>
      </c>
      <c r="F39" s="10" t="s">
        <v>176</v>
      </c>
      <c r="G39" s="10" t="s">
        <v>177</v>
      </c>
      <c r="H39" s="11"/>
      <c r="I39" s="12"/>
      <c r="J39" s="12"/>
      <c r="K39" s="11" t="b">
        <v>1</v>
      </c>
      <c r="L39" s="14"/>
      <c r="M39" s="12"/>
      <c r="T39" s="17"/>
    </row>
    <row r="40" spans="1:20" ht="16" x14ac:dyDescent="0.2">
      <c r="A40" s="6">
        <v>39</v>
      </c>
      <c r="B40" s="7" t="s">
        <v>181</v>
      </c>
      <c r="C40" s="7" t="s">
        <v>182</v>
      </c>
      <c r="D40" s="8">
        <v>2002</v>
      </c>
      <c r="E40" s="7" t="s">
        <v>183</v>
      </c>
      <c r="F40" s="9"/>
      <c r="G40" s="9"/>
      <c r="H40" s="11"/>
      <c r="I40" s="12"/>
      <c r="J40" s="12"/>
      <c r="K40" s="11" t="b">
        <v>0</v>
      </c>
      <c r="L40" s="14" t="s">
        <v>184</v>
      </c>
      <c r="M40" s="12"/>
      <c r="T40" s="17"/>
    </row>
    <row r="41" spans="1:20" ht="16" x14ac:dyDescent="0.2">
      <c r="A41" s="6">
        <v>49</v>
      </c>
      <c r="B41" s="7" t="s">
        <v>210</v>
      </c>
      <c r="C41" s="7" t="s">
        <v>211</v>
      </c>
      <c r="D41" s="8">
        <v>2019</v>
      </c>
      <c r="E41" s="7" t="s">
        <v>212</v>
      </c>
      <c r="F41" s="9"/>
      <c r="G41" s="9"/>
      <c r="H41" s="11"/>
      <c r="I41" s="12"/>
      <c r="J41" s="12"/>
      <c r="K41" s="11" t="b">
        <v>1</v>
      </c>
      <c r="L41" s="14"/>
      <c r="M41" s="12"/>
      <c r="T41" s="17"/>
    </row>
    <row r="42" spans="1:20" ht="16" x14ac:dyDescent="0.2">
      <c r="A42" s="6">
        <v>51</v>
      </c>
      <c r="B42" s="7" t="s">
        <v>216</v>
      </c>
      <c r="C42" s="7" t="s">
        <v>217</v>
      </c>
      <c r="D42" s="8">
        <v>2008</v>
      </c>
      <c r="E42" s="9"/>
      <c r="F42" s="7" t="s">
        <v>218</v>
      </c>
      <c r="G42" s="9"/>
      <c r="H42" s="11"/>
      <c r="I42" s="12"/>
      <c r="J42" s="12"/>
      <c r="K42" s="11" t="b">
        <v>1</v>
      </c>
      <c r="L42" s="14"/>
      <c r="M42" s="12"/>
      <c r="T42" s="17"/>
    </row>
    <row r="43" spans="1:20" ht="16" x14ac:dyDescent="0.2">
      <c r="A43" s="6">
        <v>52</v>
      </c>
      <c r="B43" s="7" t="s">
        <v>219</v>
      </c>
      <c r="C43" s="7" t="s">
        <v>220</v>
      </c>
      <c r="D43" s="8">
        <v>2008</v>
      </c>
      <c r="E43" s="7" t="s">
        <v>221</v>
      </c>
      <c r="F43" s="7" t="s">
        <v>222</v>
      </c>
      <c r="G43" s="9"/>
      <c r="H43" s="11"/>
      <c r="I43" s="12"/>
      <c r="J43" s="12"/>
      <c r="K43" s="11" t="b">
        <v>1</v>
      </c>
      <c r="L43" s="14"/>
      <c r="M43" s="12"/>
      <c r="T43" s="17"/>
    </row>
    <row r="44" spans="1:20" ht="16" x14ac:dyDescent="0.2">
      <c r="A44" s="6">
        <v>54</v>
      </c>
      <c r="B44" s="7" t="s">
        <v>225</v>
      </c>
      <c r="C44" s="7" t="s">
        <v>226</v>
      </c>
      <c r="D44" s="8">
        <v>2020</v>
      </c>
      <c r="E44" s="7" t="s">
        <v>227</v>
      </c>
      <c r="F44" s="7" t="s">
        <v>228</v>
      </c>
      <c r="G44" s="9"/>
      <c r="H44" s="11"/>
      <c r="I44" s="12"/>
      <c r="J44" s="12"/>
      <c r="K44" s="11" t="b">
        <v>1</v>
      </c>
      <c r="L44" s="14"/>
      <c r="M44" s="12"/>
      <c r="T44" s="17"/>
    </row>
    <row r="45" spans="1:20" ht="16" x14ac:dyDescent="0.2">
      <c r="A45" s="6">
        <v>55</v>
      </c>
      <c r="B45" s="7" t="s">
        <v>229</v>
      </c>
      <c r="C45" s="7" t="s">
        <v>230</v>
      </c>
      <c r="D45" s="8">
        <v>2020</v>
      </c>
      <c r="E45" s="7" t="s">
        <v>231</v>
      </c>
      <c r="F45" s="7" t="s">
        <v>232</v>
      </c>
      <c r="G45" s="9"/>
      <c r="H45" s="11"/>
      <c r="I45" s="12"/>
      <c r="J45" s="12"/>
      <c r="K45" s="11" t="b">
        <v>1</v>
      </c>
      <c r="L45" s="14"/>
      <c r="M45" s="12"/>
      <c r="T45" s="17"/>
    </row>
    <row r="46" spans="1:20" ht="16" x14ac:dyDescent="0.2">
      <c r="A46" s="6">
        <v>65</v>
      </c>
      <c r="B46" s="7" t="s">
        <v>39</v>
      </c>
      <c r="C46" s="7" t="s">
        <v>40</v>
      </c>
      <c r="D46" s="8">
        <v>2020</v>
      </c>
      <c r="E46" s="7" t="s">
        <v>41</v>
      </c>
      <c r="F46" s="10" t="s">
        <v>42</v>
      </c>
      <c r="G46" s="10" t="s">
        <v>265</v>
      </c>
      <c r="H46" s="11"/>
      <c r="I46" s="12"/>
      <c r="J46" s="12"/>
      <c r="K46" s="11" t="b">
        <v>0</v>
      </c>
      <c r="L46" s="14" t="s">
        <v>482</v>
      </c>
      <c r="M46" s="11"/>
      <c r="T46" s="17"/>
    </row>
    <row r="47" spans="1:20" ht="16" x14ac:dyDescent="0.2">
      <c r="A47" s="6">
        <v>66</v>
      </c>
      <c r="B47" s="7" t="s">
        <v>266</v>
      </c>
      <c r="C47" s="7" t="s">
        <v>267</v>
      </c>
      <c r="D47" s="8">
        <v>2003</v>
      </c>
      <c r="E47" s="9"/>
      <c r="F47" s="10" t="s">
        <v>268</v>
      </c>
      <c r="G47" s="10" t="s">
        <v>269</v>
      </c>
      <c r="H47" s="12"/>
      <c r="I47" s="12"/>
      <c r="J47" s="12"/>
      <c r="K47" s="11" t="b">
        <v>1</v>
      </c>
      <c r="L47" s="14"/>
      <c r="M47" s="11"/>
      <c r="T47" s="17"/>
    </row>
    <row r="48" spans="1:20" ht="16" x14ac:dyDescent="0.2">
      <c r="A48" s="6">
        <v>67</v>
      </c>
      <c r="B48" s="7" t="s">
        <v>270</v>
      </c>
      <c r="C48" s="7" t="s">
        <v>271</v>
      </c>
      <c r="D48" s="8">
        <v>2010</v>
      </c>
      <c r="E48" s="7" t="s">
        <v>272</v>
      </c>
      <c r="F48" s="10" t="s">
        <v>273</v>
      </c>
      <c r="G48" s="10" t="s">
        <v>274</v>
      </c>
      <c r="H48" s="11"/>
      <c r="I48" s="11"/>
      <c r="J48" s="12"/>
      <c r="K48" s="11" t="b">
        <v>1</v>
      </c>
      <c r="L48" s="14"/>
      <c r="M48" s="12"/>
      <c r="T48" s="17"/>
    </row>
    <row r="49" spans="1:20" ht="16" x14ac:dyDescent="0.2">
      <c r="A49" s="6">
        <v>68</v>
      </c>
      <c r="B49" s="7" t="s">
        <v>275</v>
      </c>
      <c r="C49" s="7" t="s">
        <v>276</v>
      </c>
      <c r="D49" s="8">
        <v>2020</v>
      </c>
      <c r="E49" s="7" t="s">
        <v>277</v>
      </c>
      <c r="F49" s="10" t="s">
        <v>278</v>
      </c>
      <c r="G49" s="10" t="s">
        <v>279</v>
      </c>
      <c r="H49" s="11"/>
      <c r="I49" s="11"/>
      <c r="J49" s="12"/>
      <c r="K49" s="11" t="b">
        <v>1</v>
      </c>
      <c r="L49" s="14"/>
      <c r="M49" s="11"/>
      <c r="T49" s="17"/>
    </row>
    <row r="50" spans="1:20" ht="16" x14ac:dyDescent="0.2">
      <c r="A50" s="6">
        <v>70</v>
      </c>
      <c r="B50" s="7" t="s">
        <v>280</v>
      </c>
      <c r="C50" s="7" t="s">
        <v>281</v>
      </c>
      <c r="D50" s="8">
        <v>2013</v>
      </c>
      <c r="E50" s="9"/>
      <c r="F50" s="10" t="s">
        <v>268</v>
      </c>
      <c r="G50" s="10" t="s">
        <v>282</v>
      </c>
      <c r="H50" s="12"/>
      <c r="I50" s="12"/>
      <c r="J50" s="12"/>
      <c r="K50" s="11" t="b">
        <v>1</v>
      </c>
      <c r="L50" s="14"/>
      <c r="M50" s="12"/>
      <c r="T50" s="17"/>
    </row>
    <row r="51" spans="1:20" ht="16" x14ac:dyDescent="0.2">
      <c r="A51" s="6">
        <v>71</v>
      </c>
      <c r="B51" s="7" t="s">
        <v>63</v>
      </c>
      <c r="C51" s="7" t="s">
        <v>64</v>
      </c>
      <c r="D51" s="8">
        <v>2020</v>
      </c>
      <c r="E51" s="7" t="s">
        <v>65</v>
      </c>
      <c r="F51" s="10" t="s">
        <v>66</v>
      </c>
      <c r="G51" s="10" t="s">
        <v>67</v>
      </c>
      <c r="H51" s="11"/>
      <c r="I51" s="12"/>
      <c r="J51" s="12"/>
      <c r="K51" s="11" t="b">
        <v>0</v>
      </c>
      <c r="L51" s="14" t="s">
        <v>479</v>
      </c>
      <c r="M51" s="12"/>
      <c r="T51" s="17"/>
    </row>
    <row r="52" spans="1:20" ht="16" x14ac:dyDescent="0.2">
      <c r="A52" s="6">
        <v>72</v>
      </c>
      <c r="B52" s="7" t="s">
        <v>283</v>
      </c>
      <c r="C52" s="7" t="s">
        <v>284</v>
      </c>
      <c r="D52" s="8">
        <v>2021</v>
      </c>
      <c r="E52" s="7" t="s">
        <v>285</v>
      </c>
      <c r="F52" s="10" t="s">
        <v>286</v>
      </c>
      <c r="G52" s="10" t="s">
        <v>287</v>
      </c>
      <c r="H52" s="12"/>
      <c r="I52" s="12"/>
      <c r="J52" s="12"/>
      <c r="K52" s="11" t="b">
        <v>1</v>
      </c>
      <c r="L52" s="14"/>
      <c r="M52" s="12"/>
      <c r="T52" s="17"/>
    </row>
    <row r="53" spans="1:20" ht="16" x14ac:dyDescent="0.2">
      <c r="A53" s="6">
        <v>73</v>
      </c>
      <c r="B53" s="7" t="s">
        <v>288</v>
      </c>
      <c r="C53" s="7" t="s">
        <v>289</v>
      </c>
      <c r="D53" s="8">
        <v>2011</v>
      </c>
      <c r="E53" s="7" t="s">
        <v>290</v>
      </c>
      <c r="F53" s="10" t="s">
        <v>291</v>
      </c>
      <c r="G53" s="10" t="s">
        <v>292</v>
      </c>
      <c r="H53" s="12"/>
      <c r="I53" s="12"/>
      <c r="J53" s="12"/>
      <c r="K53" s="11" t="b">
        <v>1</v>
      </c>
      <c r="L53" s="14"/>
      <c r="M53" s="11"/>
      <c r="T53" s="17"/>
    </row>
    <row r="54" spans="1:20" ht="16" x14ac:dyDescent="0.2">
      <c r="A54" s="6">
        <v>74</v>
      </c>
      <c r="B54" s="7" t="s">
        <v>164</v>
      </c>
      <c r="C54" s="7" t="s">
        <v>165</v>
      </c>
      <c r="D54" s="8">
        <v>2007</v>
      </c>
      <c r="E54" s="7" t="s">
        <v>166</v>
      </c>
      <c r="F54" s="7" t="s">
        <v>167</v>
      </c>
      <c r="G54" s="10" t="s">
        <v>168</v>
      </c>
      <c r="H54" s="11"/>
      <c r="I54" s="12"/>
      <c r="J54" s="12"/>
      <c r="K54" s="11" t="b">
        <v>0</v>
      </c>
      <c r="L54" s="14" t="s">
        <v>487</v>
      </c>
      <c r="M54" s="12"/>
      <c r="T54" s="17"/>
    </row>
    <row r="55" spans="1:20" ht="16" x14ac:dyDescent="0.2">
      <c r="A55" s="6">
        <v>75</v>
      </c>
      <c r="B55" s="7" t="s">
        <v>293</v>
      </c>
      <c r="C55" s="7" t="s">
        <v>294</v>
      </c>
      <c r="D55" s="8">
        <v>1996</v>
      </c>
      <c r="E55" s="7" t="s">
        <v>295</v>
      </c>
      <c r="F55" s="10" t="s">
        <v>86</v>
      </c>
      <c r="G55" s="10" t="s">
        <v>296</v>
      </c>
      <c r="H55" s="11"/>
      <c r="I55" s="11"/>
      <c r="J55" s="12"/>
      <c r="K55" s="11" t="b">
        <v>1</v>
      </c>
      <c r="L55" s="14"/>
      <c r="M55" s="11"/>
      <c r="T55" s="17"/>
    </row>
    <row r="56" spans="1:20" ht="16" x14ac:dyDescent="0.2">
      <c r="A56" s="6">
        <v>76</v>
      </c>
      <c r="B56" s="7" t="s">
        <v>297</v>
      </c>
      <c r="C56" s="7" t="s">
        <v>298</v>
      </c>
      <c r="D56" s="9"/>
      <c r="E56" s="10" t="s">
        <v>299</v>
      </c>
      <c r="F56" s="9"/>
      <c r="G56" s="10" t="s">
        <v>300</v>
      </c>
      <c r="H56" s="12"/>
      <c r="I56" s="12"/>
      <c r="J56" s="12"/>
      <c r="K56" s="11" t="b">
        <v>1</v>
      </c>
      <c r="L56" s="14"/>
      <c r="M56" s="11"/>
      <c r="T56" s="17"/>
    </row>
    <row r="57" spans="1:20" ht="16" x14ac:dyDescent="0.2">
      <c r="A57" s="6">
        <v>77</v>
      </c>
      <c r="B57" s="7" t="s">
        <v>151</v>
      </c>
      <c r="C57" s="7" t="s">
        <v>152</v>
      </c>
      <c r="D57" s="8">
        <v>2011</v>
      </c>
      <c r="E57" s="7" t="s">
        <v>153</v>
      </c>
      <c r="F57" s="10" t="s">
        <v>154</v>
      </c>
      <c r="G57" s="10" t="s">
        <v>155</v>
      </c>
      <c r="H57" s="11"/>
      <c r="I57" s="12"/>
      <c r="J57" s="12"/>
      <c r="K57" s="11" t="b">
        <v>0</v>
      </c>
      <c r="L57" s="14" t="s">
        <v>474</v>
      </c>
      <c r="M57" s="12"/>
      <c r="T57" s="17"/>
    </row>
    <row r="58" spans="1:20" ht="16" x14ac:dyDescent="0.2">
      <c r="A58" s="6">
        <v>78</v>
      </c>
      <c r="B58" s="7" t="s">
        <v>156</v>
      </c>
      <c r="C58" s="7" t="s">
        <v>157</v>
      </c>
      <c r="D58" s="9"/>
      <c r="E58" s="10" t="s">
        <v>113</v>
      </c>
      <c r="F58" s="9"/>
      <c r="G58" s="10" t="s">
        <v>158</v>
      </c>
      <c r="H58" s="11"/>
      <c r="I58" s="11"/>
      <c r="J58" s="12"/>
      <c r="K58" s="11" t="b">
        <v>0</v>
      </c>
      <c r="L58" s="14" t="s">
        <v>484</v>
      </c>
      <c r="M58" s="12"/>
      <c r="T58" s="17"/>
    </row>
    <row r="59" spans="1:20" ht="16" x14ac:dyDescent="0.2">
      <c r="A59" s="6">
        <v>80</v>
      </c>
      <c r="B59" s="7" t="s">
        <v>301</v>
      </c>
      <c r="C59" s="104" t="s">
        <v>302</v>
      </c>
      <c r="D59" s="105"/>
      <c r="E59" s="7" t="s">
        <v>303</v>
      </c>
      <c r="F59" s="10" t="s">
        <v>304</v>
      </c>
      <c r="G59" s="10" t="s">
        <v>305</v>
      </c>
      <c r="H59" s="11"/>
      <c r="I59" s="11"/>
      <c r="J59" s="12"/>
      <c r="K59" s="11" t="b">
        <v>1</v>
      </c>
      <c r="L59" s="14"/>
      <c r="M59" s="12"/>
      <c r="T59" s="17"/>
    </row>
    <row r="60" spans="1:20" ht="16" x14ac:dyDescent="0.2">
      <c r="A60" s="6">
        <v>81</v>
      </c>
      <c r="B60" s="7" t="s">
        <v>306</v>
      </c>
      <c r="C60" s="7" t="s">
        <v>307</v>
      </c>
      <c r="D60" s="9"/>
      <c r="E60" s="10" t="s">
        <v>308</v>
      </c>
      <c r="F60" s="9"/>
      <c r="G60" s="10" t="s">
        <v>309</v>
      </c>
      <c r="H60" s="11"/>
      <c r="I60" s="11"/>
      <c r="J60" s="12"/>
      <c r="K60" s="11" t="b">
        <v>1</v>
      </c>
      <c r="L60" s="14"/>
      <c r="M60" s="12"/>
      <c r="T60" s="17"/>
    </row>
    <row r="61" spans="1:20" ht="16" x14ac:dyDescent="0.2">
      <c r="A61" s="6">
        <v>82</v>
      </c>
      <c r="B61" s="7" t="s">
        <v>310</v>
      </c>
      <c r="C61" s="7" t="s">
        <v>311</v>
      </c>
      <c r="D61" s="8">
        <v>2016</v>
      </c>
      <c r="E61" s="9"/>
      <c r="F61" s="7" t="s">
        <v>61</v>
      </c>
      <c r="G61" s="10" t="s">
        <v>312</v>
      </c>
      <c r="H61" s="11"/>
      <c r="I61" s="11"/>
      <c r="J61" s="12"/>
      <c r="K61" s="11" t="b">
        <v>1</v>
      </c>
      <c r="L61" s="14"/>
      <c r="M61" s="11"/>
      <c r="T61" s="17"/>
    </row>
    <row r="62" spans="1:20" ht="16" x14ac:dyDescent="0.2">
      <c r="A62" s="6">
        <v>83</v>
      </c>
      <c r="B62" s="7" t="s">
        <v>313</v>
      </c>
      <c r="C62" s="7" t="s">
        <v>314</v>
      </c>
      <c r="D62" s="8">
        <v>2020</v>
      </c>
      <c r="E62" s="7" t="s">
        <v>315</v>
      </c>
      <c r="F62" s="10" t="s">
        <v>86</v>
      </c>
      <c r="G62" s="10" t="s">
        <v>316</v>
      </c>
      <c r="H62" s="11"/>
      <c r="I62" s="11"/>
      <c r="J62" s="12"/>
      <c r="K62" s="11" t="b">
        <v>1</v>
      </c>
      <c r="L62" s="14"/>
      <c r="M62" s="11"/>
      <c r="T62" s="17"/>
    </row>
    <row r="63" spans="1:20" ht="16" x14ac:dyDescent="0.2">
      <c r="A63" s="6">
        <v>84</v>
      </c>
      <c r="B63" s="7" t="s">
        <v>317</v>
      </c>
      <c r="C63" s="7" t="s">
        <v>318</v>
      </c>
      <c r="D63" s="9"/>
      <c r="E63" s="10" t="s">
        <v>319</v>
      </c>
      <c r="F63" s="9"/>
      <c r="G63" s="10" t="s">
        <v>320</v>
      </c>
      <c r="H63" s="11"/>
      <c r="I63" s="11"/>
      <c r="J63" s="12"/>
      <c r="K63" s="11" t="b">
        <v>1</v>
      </c>
      <c r="L63" s="14"/>
      <c r="M63" s="12"/>
      <c r="T63" s="17"/>
    </row>
    <row r="64" spans="1:20" ht="16" x14ac:dyDescent="0.2">
      <c r="A64" s="6">
        <v>86</v>
      </c>
      <c r="B64" s="7" t="s">
        <v>321</v>
      </c>
      <c r="C64" s="7" t="s">
        <v>322</v>
      </c>
      <c r="D64" s="8">
        <v>2013</v>
      </c>
      <c r="E64" s="7" t="s">
        <v>323</v>
      </c>
      <c r="F64" s="7" t="s">
        <v>324</v>
      </c>
      <c r="G64" s="10" t="s">
        <v>325</v>
      </c>
      <c r="H64" s="11"/>
      <c r="I64" s="11"/>
      <c r="J64" s="12"/>
      <c r="K64" s="11" t="b">
        <v>1</v>
      </c>
      <c r="L64" s="14"/>
      <c r="M64" s="11"/>
      <c r="T64" s="17"/>
    </row>
    <row r="65" spans="1:20" ht="16" x14ac:dyDescent="0.2">
      <c r="A65" s="6">
        <v>87</v>
      </c>
      <c r="B65" s="7" t="s">
        <v>115</v>
      </c>
      <c r="C65" s="7" t="s">
        <v>116</v>
      </c>
      <c r="D65" s="8">
        <v>2021</v>
      </c>
      <c r="E65" s="7" t="s">
        <v>117</v>
      </c>
      <c r="F65" s="10" t="s">
        <v>118</v>
      </c>
      <c r="G65" s="10" t="s">
        <v>119</v>
      </c>
      <c r="H65" s="11"/>
      <c r="I65" s="12"/>
      <c r="J65" s="12"/>
      <c r="K65" s="11" t="b">
        <v>0</v>
      </c>
      <c r="L65" s="14" t="s">
        <v>483</v>
      </c>
      <c r="M65" s="12"/>
      <c r="T65" s="17"/>
    </row>
    <row r="66" spans="1:20" ht="16" x14ac:dyDescent="0.2">
      <c r="A66" s="6">
        <v>89</v>
      </c>
      <c r="B66" s="7" t="s">
        <v>326</v>
      </c>
      <c r="C66" s="7" t="s">
        <v>327</v>
      </c>
      <c r="D66" s="8">
        <v>2009</v>
      </c>
      <c r="E66" s="7" t="s">
        <v>328</v>
      </c>
      <c r="F66" s="10" t="s">
        <v>329</v>
      </c>
      <c r="G66" s="10" t="s">
        <v>330</v>
      </c>
      <c r="H66" s="11"/>
      <c r="I66" s="11"/>
      <c r="J66" s="12"/>
      <c r="K66" s="11" t="b">
        <v>1</v>
      </c>
      <c r="L66" s="14"/>
      <c r="M66" s="12"/>
      <c r="T66" s="17"/>
    </row>
    <row r="67" spans="1:20" ht="16" x14ac:dyDescent="0.2">
      <c r="A67" s="6">
        <v>90</v>
      </c>
      <c r="B67" s="7" t="s">
        <v>331</v>
      </c>
      <c r="C67" s="7" t="s">
        <v>332</v>
      </c>
      <c r="D67" s="8">
        <v>2013</v>
      </c>
      <c r="E67" s="9"/>
      <c r="F67" s="10" t="s">
        <v>329</v>
      </c>
      <c r="G67" s="10" t="s">
        <v>333</v>
      </c>
      <c r="H67" s="12"/>
      <c r="I67" s="12"/>
      <c r="J67" s="12"/>
      <c r="K67" s="11" t="b">
        <v>1</v>
      </c>
      <c r="L67" s="14"/>
      <c r="M67" s="12"/>
      <c r="T67" s="17"/>
    </row>
    <row r="68" spans="1:20" ht="16" x14ac:dyDescent="0.2">
      <c r="A68" s="6">
        <v>92</v>
      </c>
      <c r="B68" s="7" t="s">
        <v>334</v>
      </c>
      <c r="C68" s="7" t="s">
        <v>335</v>
      </c>
      <c r="D68" s="8">
        <v>2013</v>
      </c>
      <c r="E68" s="9"/>
      <c r="F68" s="10" t="s">
        <v>329</v>
      </c>
      <c r="G68" s="10" t="s">
        <v>336</v>
      </c>
      <c r="H68" s="11"/>
      <c r="I68" s="11"/>
      <c r="J68" s="12"/>
      <c r="K68" s="11" t="b">
        <v>1</v>
      </c>
      <c r="L68" s="14"/>
      <c r="M68" s="12"/>
      <c r="T68" s="17"/>
    </row>
    <row r="69" spans="1:20" ht="16" x14ac:dyDescent="0.2">
      <c r="A69" s="6">
        <v>93</v>
      </c>
      <c r="B69" s="7" t="s">
        <v>337</v>
      </c>
      <c r="C69" s="7" t="s">
        <v>338</v>
      </c>
      <c r="D69" s="8">
        <v>2018</v>
      </c>
      <c r="E69" s="7" t="s">
        <v>339</v>
      </c>
      <c r="F69" s="10" t="s">
        <v>299</v>
      </c>
      <c r="G69" s="10" t="s">
        <v>340</v>
      </c>
      <c r="H69" s="11"/>
      <c r="I69" s="12"/>
      <c r="J69" s="12"/>
      <c r="K69" s="11" t="b">
        <v>1</v>
      </c>
      <c r="L69" s="14"/>
      <c r="M69" s="12"/>
      <c r="T69" s="17"/>
    </row>
    <row r="70" spans="1:20" ht="16" x14ac:dyDescent="0.2">
      <c r="A70" s="6">
        <v>94</v>
      </c>
      <c r="B70" s="7" t="s">
        <v>341</v>
      </c>
      <c r="C70" s="7" t="s">
        <v>342</v>
      </c>
      <c r="D70" s="8">
        <v>1977</v>
      </c>
      <c r="E70" s="7" t="s">
        <v>343</v>
      </c>
      <c r="F70" s="7" t="s">
        <v>167</v>
      </c>
      <c r="G70" s="9"/>
      <c r="H70" s="11"/>
      <c r="I70" s="12"/>
      <c r="J70" s="12"/>
      <c r="K70" s="11" t="b">
        <v>0</v>
      </c>
      <c r="L70" s="14" t="s">
        <v>481</v>
      </c>
      <c r="M70" s="11"/>
      <c r="T70" s="17"/>
    </row>
    <row r="71" spans="1:20" ht="16" x14ac:dyDescent="0.2">
      <c r="A71" s="6">
        <v>95</v>
      </c>
      <c r="B71" s="7" t="s">
        <v>344</v>
      </c>
      <c r="C71" s="7" t="s">
        <v>345</v>
      </c>
      <c r="D71" s="8">
        <v>2016</v>
      </c>
      <c r="E71" s="7" t="s">
        <v>346</v>
      </c>
      <c r="F71" s="10" t="s">
        <v>347</v>
      </c>
      <c r="G71" s="10" t="s">
        <v>348</v>
      </c>
      <c r="H71" s="11"/>
      <c r="I71" s="12"/>
      <c r="J71" s="12"/>
      <c r="K71" s="11" t="b">
        <v>1</v>
      </c>
      <c r="L71" s="14"/>
      <c r="M71" s="11"/>
      <c r="T71" s="17"/>
    </row>
    <row r="72" spans="1:20" ht="16" x14ac:dyDescent="0.2">
      <c r="A72" s="6">
        <v>97</v>
      </c>
      <c r="B72" s="7" t="s">
        <v>110</v>
      </c>
      <c r="C72" s="7" t="s">
        <v>111</v>
      </c>
      <c r="D72" s="8">
        <v>2008</v>
      </c>
      <c r="E72" s="7" t="s">
        <v>112</v>
      </c>
      <c r="F72" s="10" t="s">
        <v>113</v>
      </c>
      <c r="G72" s="10" t="s">
        <v>114</v>
      </c>
      <c r="H72" s="11"/>
      <c r="I72" s="12"/>
      <c r="J72" s="12"/>
      <c r="K72" s="11" t="b">
        <v>0</v>
      </c>
      <c r="L72" s="14" t="s">
        <v>477</v>
      </c>
      <c r="M72" s="12"/>
      <c r="T72" s="17"/>
    </row>
    <row r="73" spans="1:20" ht="16" x14ac:dyDescent="0.2">
      <c r="A73" s="6">
        <v>98</v>
      </c>
      <c r="B73" s="7" t="s">
        <v>76</v>
      </c>
      <c r="C73" s="7" t="s">
        <v>77</v>
      </c>
      <c r="D73" s="8">
        <v>2021</v>
      </c>
      <c r="E73" s="7" t="s">
        <v>78</v>
      </c>
      <c r="F73" s="7" t="s">
        <v>61</v>
      </c>
      <c r="G73" s="10" t="s">
        <v>349</v>
      </c>
      <c r="H73" s="11"/>
      <c r="I73" s="12"/>
      <c r="J73" s="12"/>
      <c r="K73" s="11" t="b">
        <v>0</v>
      </c>
      <c r="L73" s="14" t="s">
        <v>475</v>
      </c>
      <c r="M73" s="12"/>
      <c r="T73" s="17"/>
    </row>
    <row r="74" spans="1:20" ht="16" x14ac:dyDescent="0.2">
      <c r="A74" s="6">
        <v>99</v>
      </c>
      <c r="B74" s="7" t="s">
        <v>350</v>
      </c>
      <c r="C74" s="7" t="s">
        <v>351</v>
      </c>
      <c r="D74" s="9"/>
      <c r="E74" s="10" t="s">
        <v>352</v>
      </c>
      <c r="F74" s="9"/>
      <c r="G74" s="10" t="s">
        <v>353</v>
      </c>
      <c r="H74" s="11"/>
      <c r="I74" s="12"/>
      <c r="J74" s="12"/>
      <c r="K74" s="11" t="b">
        <v>1</v>
      </c>
      <c r="L74" s="14"/>
      <c r="M74" s="12"/>
      <c r="T74" s="17"/>
    </row>
    <row r="75" spans="1:20" ht="16" x14ac:dyDescent="0.2">
      <c r="A75" s="6">
        <v>100</v>
      </c>
      <c r="B75" s="7" t="s">
        <v>354</v>
      </c>
      <c r="C75" s="7" t="s">
        <v>342</v>
      </c>
      <c r="D75" s="8">
        <v>2013</v>
      </c>
      <c r="E75" s="7" t="s">
        <v>355</v>
      </c>
      <c r="F75" s="9"/>
      <c r="G75" s="9"/>
      <c r="H75" s="11"/>
      <c r="I75" s="12"/>
      <c r="J75" s="12"/>
      <c r="K75" s="11" t="b">
        <v>0</v>
      </c>
      <c r="L75" s="14" t="s">
        <v>480</v>
      </c>
      <c r="M75" s="12"/>
      <c r="T75" s="17"/>
    </row>
    <row r="76" spans="1:20" ht="16" x14ac:dyDescent="0.2">
      <c r="A76" s="6">
        <v>103</v>
      </c>
      <c r="B76" s="7" t="s">
        <v>356</v>
      </c>
      <c r="C76" s="7" t="s">
        <v>357</v>
      </c>
      <c r="D76" s="8">
        <v>2018</v>
      </c>
      <c r="E76" s="7" t="s">
        <v>358</v>
      </c>
      <c r="F76" s="10" t="s">
        <v>359</v>
      </c>
      <c r="G76" s="10" t="s">
        <v>360</v>
      </c>
      <c r="H76" s="11"/>
      <c r="I76" s="12"/>
      <c r="J76" s="12"/>
      <c r="K76" s="11" t="b">
        <v>1</v>
      </c>
      <c r="L76" s="14"/>
      <c r="M76" s="12"/>
      <c r="T76" s="17"/>
    </row>
    <row r="77" spans="1:20" ht="16" x14ac:dyDescent="0.2">
      <c r="A77" s="6">
        <v>104</v>
      </c>
      <c r="B77" s="7" t="s">
        <v>361</v>
      </c>
      <c r="C77" s="7" t="s">
        <v>362</v>
      </c>
      <c r="D77" s="8">
        <v>2014</v>
      </c>
      <c r="E77" s="9"/>
      <c r="F77" s="7" t="s">
        <v>363</v>
      </c>
      <c r="G77" s="10" t="s">
        <v>364</v>
      </c>
      <c r="H77" s="11"/>
      <c r="I77" s="12"/>
      <c r="J77" s="12"/>
      <c r="K77" s="11" t="b">
        <v>1</v>
      </c>
      <c r="L77" s="14"/>
      <c r="M77" s="12"/>
      <c r="T77" s="17"/>
    </row>
    <row r="78" spans="1:20" ht="16" x14ac:dyDescent="0.2">
      <c r="A78" s="6">
        <v>105</v>
      </c>
      <c r="B78" s="7" t="s">
        <v>365</v>
      </c>
      <c r="C78" s="7" t="s">
        <v>366</v>
      </c>
      <c r="D78" s="8">
        <v>2016</v>
      </c>
      <c r="E78" s="9"/>
      <c r="F78" s="10" t="s">
        <v>367</v>
      </c>
      <c r="G78" s="10" t="s">
        <v>368</v>
      </c>
      <c r="H78" s="11"/>
      <c r="I78" s="12"/>
      <c r="J78" s="12"/>
      <c r="K78" s="11" t="b">
        <v>1</v>
      </c>
      <c r="L78" s="14"/>
      <c r="M78" s="12"/>
      <c r="T78" s="17"/>
    </row>
    <row r="79" spans="1:20" ht="16" x14ac:dyDescent="0.2">
      <c r="A79" s="6">
        <v>106</v>
      </c>
      <c r="B79" s="7" t="s">
        <v>80</v>
      </c>
      <c r="C79" s="7" t="s">
        <v>81</v>
      </c>
      <c r="D79" s="8">
        <v>2020</v>
      </c>
      <c r="E79" s="9"/>
      <c r="F79" s="7" t="s">
        <v>32</v>
      </c>
      <c r="G79" s="10" t="s">
        <v>82</v>
      </c>
      <c r="H79" s="11"/>
      <c r="I79" s="12"/>
      <c r="J79" s="12"/>
      <c r="K79" s="11" t="b">
        <v>0</v>
      </c>
      <c r="L79" s="14" t="s">
        <v>478</v>
      </c>
      <c r="M79" s="12"/>
      <c r="T79" s="17"/>
    </row>
    <row r="80" spans="1:20" ht="16" x14ac:dyDescent="0.2">
      <c r="A80" s="6">
        <v>108</v>
      </c>
      <c r="B80" s="7" t="s">
        <v>369</v>
      </c>
      <c r="C80" s="7" t="s">
        <v>370</v>
      </c>
      <c r="D80" s="8">
        <v>2013</v>
      </c>
      <c r="E80" s="7" t="s">
        <v>371</v>
      </c>
      <c r="F80" s="7" t="s">
        <v>372</v>
      </c>
      <c r="G80" s="10" t="s">
        <v>373</v>
      </c>
      <c r="H80" s="11"/>
      <c r="I80" s="12"/>
      <c r="J80" s="12"/>
      <c r="K80" s="11" t="b">
        <v>1</v>
      </c>
      <c r="L80" s="14"/>
      <c r="M80" s="12"/>
      <c r="T80" s="17"/>
    </row>
    <row r="81" spans="1:20" ht="16" x14ac:dyDescent="0.2">
      <c r="A81" s="6">
        <v>109</v>
      </c>
      <c r="B81" s="7" t="s">
        <v>374</v>
      </c>
      <c r="C81" s="7" t="s">
        <v>375</v>
      </c>
      <c r="D81" s="8">
        <v>2012</v>
      </c>
      <c r="E81" s="9"/>
      <c r="F81" s="10" t="s">
        <v>376</v>
      </c>
      <c r="G81" s="10" t="s">
        <v>377</v>
      </c>
      <c r="H81" s="11"/>
      <c r="I81" s="12"/>
      <c r="J81" s="12"/>
      <c r="K81" s="11" t="b">
        <v>1</v>
      </c>
      <c r="L81" s="14"/>
      <c r="M81" s="12"/>
      <c r="T81" s="17"/>
    </row>
    <row r="82" spans="1:20" ht="16" x14ac:dyDescent="0.2">
      <c r="A82" s="6">
        <v>110</v>
      </c>
      <c r="B82" s="7" t="s">
        <v>378</v>
      </c>
      <c r="C82" s="7" t="s">
        <v>379</v>
      </c>
      <c r="D82" s="8">
        <v>2016</v>
      </c>
      <c r="E82" s="7" t="s">
        <v>380</v>
      </c>
      <c r="F82" s="10" t="s">
        <v>381</v>
      </c>
      <c r="G82" s="10" t="s">
        <v>382</v>
      </c>
      <c r="H82" s="11"/>
      <c r="I82" s="12"/>
      <c r="J82" s="12"/>
      <c r="K82" s="11" t="b">
        <v>1</v>
      </c>
      <c r="L82" s="14"/>
      <c r="M82" s="12"/>
      <c r="T82" s="17"/>
    </row>
    <row r="83" spans="1:20" ht="16" x14ac:dyDescent="0.2">
      <c r="A83" s="6">
        <v>112</v>
      </c>
      <c r="B83" s="7" t="s">
        <v>383</v>
      </c>
      <c r="C83" s="7" t="s">
        <v>384</v>
      </c>
      <c r="D83" s="9"/>
      <c r="E83" s="10" t="s">
        <v>385</v>
      </c>
      <c r="F83" s="9"/>
      <c r="G83" s="10" t="s">
        <v>386</v>
      </c>
      <c r="H83" s="11"/>
      <c r="I83" s="12"/>
      <c r="J83" s="12"/>
      <c r="K83" s="11" t="b">
        <v>1</v>
      </c>
      <c r="L83" s="14"/>
      <c r="M83" s="12"/>
      <c r="T83" s="17"/>
    </row>
    <row r="84" spans="1:20" ht="16" x14ac:dyDescent="0.2">
      <c r="A84" s="6">
        <v>125</v>
      </c>
      <c r="B84" s="7" t="s">
        <v>137</v>
      </c>
      <c r="C84" s="7" t="s">
        <v>138</v>
      </c>
      <c r="D84" s="8">
        <v>2017</v>
      </c>
      <c r="E84" s="7" t="s">
        <v>139</v>
      </c>
      <c r="F84" s="7" t="s">
        <v>140</v>
      </c>
      <c r="G84" s="10" t="s">
        <v>141</v>
      </c>
      <c r="H84" s="11"/>
      <c r="I84" s="12"/>
      <c r="J84" s="12"/>
      <c r="K84" s="11" t="b">
        <v>0</v>
      </c>
      <c r="L84" s="14" t="s">
        <v>486</v>
      </c>
      <c r="M84" s="12"/>
      <c r="T84" s="17"/>
    </row>
    <row r="85" spans="1:20" ht="16" x14ac:dyDescent="0.2">
      <c r="A85" s="6">
        <v>126</v>
      </c>
      <c r="B85" s="7" t="s">
        <v>120</v>
      </c>
      <c r="C85" s="7" t="s">
        <v>121</v>
      </c>
      <c r="D85" s="8">
        <v>2020</v>
      </c>
      <c r="E85" s="9"/>
      <c r="F85" s="10" t="s">
        <v>122</v>
      </c>
      <c r="G85" s="10" t="s">
        <v>123</v>
      </c>
      <c r="H85" s="11"/>
      <c r="I85" s="12"/>
      <c r="J85" s="12"/>
      <c r="K85" s="11" t="b">
        <v>0</v>
      </c>
      <c r="L85" s="14" t="s">
        <v>476</v>
      </c>
      <c r="M85" s="12"/>
      <c r="T85" s="17"/>
    </row>
    <row r="86" spans="1:20" ht="16" x14ac:dyDescent="0.2">
      <c r="A86" s="6">
        <v>127</v>
      </c>
      <c r="B86" s="7" t="s">
        <v>387</v>
      </c>
      <c r="C86" s="7" t="s">
        <v>388</v>
      </c>
      <c r="D86" s="8">
        <v>2019</v>
      </c>
      <c r="E86" s="7" t="s">
        <v>389</v>
      </c>
      <c r="F86" s="10" t="s">
        <v>390</v>
      </c>
      <c r="G86" s="10" t="s">
        <v>391</v>
      </c>
      <c r="H86" s="11"/>
      <c r="I86" s="12"/>
      <c r="J86" s="12"/>
      <c r="K86" s="11" t="b">
        <v>1</v>
      </c>
      <c r="L86" s="14"/>
      <c r="M86" s="12"/>
      <c r="T86" s="17"/>
    </row>
    <row r="87" spans="1:20" ht="16" x14ac:dyDescent="0.2">
      <c r="A87" s="1"/>
      <c r="B87" s="7"/>
      <c r="C87" s="7"/>
      <c r="D87" s="8"/>
      <c r="E87" s="9"/>
      <c r="F87" s="7"/>
      <c r="G87" s="7"/>
      <c r="H87" s="11"/>
      <c r="I87" s="12"/>
      <c r="J87" s="12"/>
      <c r="L87" s="14"/>
      <c r="M87" s="12"/>
      <c r="T87" s="17"/>
    </row>
    <row r="88" spans="1:20" ht="16" x14ac:dyDescent="0.2">
      <c r="A88" s="1"/>
      <c r="B88" s="7"/>
      <c r="C88" s="7"/>
      <c r="D88" s="8"/>
      <c r="E88" s="9"/>
      <c r="F88" s="7"/>
      <c r="G88" s="7"/>
      <c r="H88" s="11"/>
      <c r="I88" s="12"/>
      <c r="J88" s="12"/>
      <c r="L88" s="14"/>
      <c r="M88" s="12"/>
      <c r="T88" s="17"/>
    </row>
    <row r="89" spans="1:20" ht="16" x14ac:dyDescent="0.2">
      <c r="A89" s="1"/>
      <c r="B89" s="7"/>
      <c r="C89" s="7"/>
      <c r="D89" s="8"/>
      <c r="E89" s="9"/>
      <c r="F89" s="7"/>
      <c r="G89" s="7"/>
      <c r="H89" s="11"/>
      <c r="I89" s="12"/>
      <c r="J89" s="12"/>
      <c r="L89" s="14"/>
      <c r="M89" s="12"/>
      <c r="T89" s="17"/>
    </row>
    <row r="90" spans="1:20" ht="16" x14ac:dyDescent="0.2">
      <c r="A90" s="1"/>
      <c r="B90" s="7"/>
      <c r="C90" s="7"/>
      <c r="D90" s="8"/>
      <c r="E90" s="9"/>
      <c r="F90" s="7"/>
      <c r="G90" s="7"/>
      <c r="H90" s="11"/>
      <c r="I90" s="12"/>
      <c r="J90" s="12"/>
      <c r="L90" s="14"/>
      <c r="M90" s="12"/>
      <c r="T90" s="17"/>
    </row>
    <row r="91" spans="1:20" ht="32" x14ac:dyDescent="0.4">
      <c r="A91" s="18"/>
      <c r="D91" s="12"/>
      <c r="E91" s="12"/>
      <c r="F91" s="12"/>
      <c r="G91" s="12"/>
      <c r="H91" s="12"/>
      <c r="I91" s="11" t="b">
        <v>1</v>
      </c>
      <c r="K91" s="19">
        <f>COUNTIF(K3:K90, "=TRUE")</f>
        <v>69</v>
      </c>
      <c r="L91" s="20"/>
      <c r="M91" s="12"/>
      <c r="T91" s="17"/>
    </row>
    <row r="92" spans="1:20" ht="32" x14ac:dyDescent="0.4">
      <c r="A92" s="18"/>
      <c r="D92" s="12"/>
      <c r="E92" s="12"/>
      <c r="F92" s="12"/>
      <c r="G92" s="12"/>
      <c r="H92" s="12"/>
      <c r="I92" s="11" t="b">
        <v>0</v>
      </c>
      <c r="K92" s="19">
        <f>COUNTIF(K4:K91, "=FALSE")</f>
        <v>15</v>
      </c>
      <c r="L92" s="20"/>
      <c r="M92" s="12"/>
      <c r="T92" s="17"/>
    </row>
    <row r="93" spans="1:20" ht="13" x14ac:dyDescent="0.15">
      <c r="A93" s="18"/>
      <c r="D93" s="12"/>
      <c r="E93" s="12"/>
      <c r="F93" s="12"/>
      <c r="G93" s="12"/>
      <c r="H93" s="12"/>
      <c r="I93" s="12"/>
      <c r="L93" s="20"/>
      <c r="M93" s="12"/>
      <c r="T93" s="17"/>
    </row>
    <row r="94" spans="1:20" ht="13" x14ac:dyDescent="0.15">
      <c r="A94" s="18"/>
      <c r="D94" s="12"/>
      <c r="E94" s="12"/>
      <c r="F94" s="12"/>
      <c r="G94" s="12"/>
      <c r="H94" s="12"/>
      <c r="I94" s="12"/>
      <c r="L94" s="20"/>
      <c r="M94" s="12"/>
      <c r="T94" s="17"/>
    </row>
    <row r="95" spans="1:20" ht="13" x14ac:dyDescent="0.15">
      <c r="A95" s="18"/>
      <c r="D95" s="12"/>
      <c r="E95" s="12"/>
      <c r="F95" s="12"/>
      <c r="G95" s="12"/>
      <c r="H95" s="12"/>
      <c r="I95" s="12"/>
      <c r="L95" s="20"/>
      <c r="M95" s="12"/>
      <c r="T95" s="17"/>
    </row>
    <row r="96" spans="1:20" ht="13" x14ac:dyDescent="0.15">
      <c r="A96" s="18"/>
      <c r="D96" s="12"/>
      <c r="E96" s="12"/>
      <c r="F96" s="12"/>
      <c r="G96" s="12"/>
      <c r="H96" s="12"/>
      <c r="I96" s="12"/>
      <c r="L96" s="20"/>
      <c r="M96" s="12"/>
      <c r="T96" s="17"/>
    </row>
    <row r="97" spans="1:20" ht="13" x14ac:dyDescent="0.15">
      <c r="A97" s="18"/>
      <c r="D97" s="12"/>
      <c r="E97" s="12"/>
      <c r="F97" s="12"/>
      <c r="G97" s="12"/>
      <c r="H97" s="12"/>
      <c r="I97" s="12"/>
      <c r="L97" s="20"/>
      <c r="M97" s="12"/>
      <c r="T97" s="17"/>
    </row>
    <row r="98" spans="1:20" ht="13" x14ac:dyDescent="0.15">
      <c r="A98" s="18"/>
      <c r="D98" s="12"/>
      <c r="E98" s="12"/>
      <c r="F98" s="12"/>
      <c r="G98" s="12"/>
      <c r="H98" s="12"/>
      <c r="I98" s="12"/>
      <c r="L98" s="20"/>
      <c r="M98" s="12"/>
      <c r="T98" s="17"/>
    </row>
    <row r="99" spans="1:20" ht="13" x14ac:dyDescent="0.15">
      <c r="A99" s="18"/>
      <c r="D99" s="12"/>
      <c r="E99" s="12"/>
      <c r="F99" s="12"/>
      <c r="G99" s="12"/>
      <c r="H99" s="12"/>
      <c r="I99" s="12"/>
      <c r="L99" s="20"/>
      <c r="M99" s="12"/>
      <c r="T99" s="17"/>
    </row>
    <row r="100" spans="1:20" ht="13" x14ac:dyDescent="0.15">
      <c r="A100" s="18"/>
      <c r="D100" s="12"/>
      <c r="E100" s="12"/>
      <c r="F100" s="12"/>
      <c r="G100" s="12"/>
      <c r="H100" s="12"/>
      <c r="I100" s="12"/>
      <c r="L100" s="20"/>
      <c r="M100" s="12"/>
      <c r="T100" s="17"/>
    </row>
    <row r="101" spans="1:20" ht="13" x14ac:dyDescent="0.15">
      <c r="A101" s="18"/>
      <c r="D101" s="12"/>
      <c r="E101" s="12"/>
      <c r="F101" s="12"/>
      <c r="G101" s="12"/>
      <c r="H101" s="12"/>
      <c r="I101" s="12"/>
      <c r="L101" s="20"/>
      <c r="M101" s="12"/>
      <c r="T101" s="17"/>
    </row>
    <row r="102" spans="1:20" ht="13" x14ac:dyDescent="0.15">
      <c r="A102" s="18"/>
      <c r="D102" s="12"/>
      <c r="E102" s="12"/>
      <c r="F102" s="12"/>
      <c r="G102" s="12"/>
      <c r="H102" s="12"/>
      <c r="I102" s="12"/>
      <c r="L102" s="20"/>
      <c r="M102" s="12"/>
      <c r="T102" s="17"/>
    </row>
    <row r="103" spans="1:20" ht="13" x14ac:dyDescent="0.15">
      <c r="A103" s="18"/>
      <c r="D103" s="12"/>
      <c r="E103" s="12"/>
      <c r="F103" s="12"/>
      <c r="G103" s="12"/>
      <c r="H103" s="12"/>
      <c r="I103" s="12"/>
      <c r="L103" s="20"/>
      <c r="M103" s="12"/>
      <c r="T103" s="17"/>
    </row>
    <row r="104" spans="1:20" ht="13" x14ac:dyDescent="0.15">
      <c r="A104" s="18"/>
      <c r="D104" s="12"/>
      <c r="E104" s="12"/>
      <c r="F104" s="12"/>
      <c r="G104" s="12"/>
      <c r="H104" s="12"/>
      <c r="I104" s="12"/>
      <c r="L104" s="20"/>
      <c r="M104" s="12"/>
      <c r="T104" s="17"/>
    </row>
    <row r="105" spans="1:20" ht="13" x14ac:dyDescent="0.15">
      <c r="A105" s="18"/>
      <c r="D105" s="12"/>
      <c r="E105" s="12"/>
      <c r="F105" s="12"/>
      <c r="G105" s="12"/>
      <c r="H105" s="12"/>
      <c r="I105" s="12"/>
      <c r="L105" s="20"/>
      <c r="M105" s="12"/>
      <c r="T105" s="17"/>
    </row>
    <row r="106" spans="1:20" ht="13" x14ac:dyDescent="0.15">
      <c r="A106" s="18"/>
      <c r="D106" s="12"/>
      <c r="E106" s="12"/>
      <c r="F106" s="12"/>
      <c r="G106" s="12"/>
      <c r="H106" s="12"/>
      <c r="I106" s="12"/>
      <c r="L106" s="20"/>
      <c r="M106" s="12"/>
      <c r="T106" s="17"/>
    </row>
    <row r="107" spans="1:20" ht="13" x14ac:dyDescent="0.15">
      <c r="A107" s="18"/>
      <c r="D107" s="12"/>
      <c r="E107" s="12"/>
      <c r="F107" s="12"/>
      <c r="G107" s="12"/>
      <c r="H107" s="12"/>
      <c r="I107" s="12"/>
      <c r="L107" s="20"/>
      <c r="M107" s="12"/>
      <c r="T107" s="17"/>
    </row>
    <row r="108" spans="1:20" ht="13" x14ac:dyDescent="0.15">
      <c r="A108" s="18"/>
      <c r="D108" s="12"/>
      <c r="E108" s="12"/>
      <c r="F108" s="12"/>
      <c r="G108" s="12"/>
      <c r="H108" s="12"/>
      <c r="I108" s="12"/>
      <c r="L108" s="20"/>
      <c r="M108" s="12"/>
      <c r="T108" s="17"/>
    </row>
    <row r="109" spans="1:20" ht="13" x14ac:dyDescent="0.15">
      <c r="A109" s="18"/>
      <c r="D109" s="12"/>
      <c r="E109" s="12"/>
      <c r="F109" s="12"/>
      <c r="G109" s="12"/>
      <c r="H109" s="12"/>
      <c r="I109" s="12"/>
      <c r="L109" s="20"/>
      <c r="M109" s="12"/>
      <c r="T109" s="17"/>
    </row>
    <row r="110" spans="1:20" ht="13" x14ac:dyDescent="0.15">
      <c r="A110" s="18"/>
      <c r="D110" s="12"/>
      <c r="E110" s="12"/>
      <c r="F110" s="12"/>
      <c r="G110" s="12"/>
      <c r="H110" s="12"/>
      <c r="I110" s="12"/>
      <c r="L110" s="20"/>
      <c r="M110" s="12"/>
      <c r="T110" s="17"/>
    </row>
    <row r="111" spans="1:20" ht="13" x14ac:dyDescent="0.15">
      <c r="A111" s="18"/>
      <c r="D111" s="12"/>
      <c r="E111" s="12"/>
      <c r="F111" s="12"/>
      <c r="G111" s="12"/>
      <c r="H111" s="12"/>
      <c r="I111" s="12"/>
      <c r="L111" s="20"/>
      <c r="M111" s="12"/>
      <c r="T111" s="17"/>
    </row>
    <row r="112" spans="1:20" ht="13" x14ac:dyDescent="0.15">
      <c r="A112" s="18"/>
      <c r="D112" s="12"/>
      <c r="E112" s="12"/>
      <c r="F112" s="12"/>
      <c r="G112" s="12"/>
      <c r="H112" s="12"/>
      <c r="I112" s="12"/>
      <c r="L112" s="20"/>
      <c r="M112" s="12"/>
      <c r="T112" s="17"/>
    </row>
    <row r="113" spans="1:20" ht="13" x14ac:dyDescent="0.15">
      <c r="A113" s="18"/>
      <c r="D113" s="12"/>
      <c r="E113" s="12"/>
      <c r="F113" s="12"/>
      <c r="G113" s="12"/>
      <c r="H113" s="12"/>
      <c r="I113" s="12"/>
      <c r="L113" s="20"/>
      <c r="M113" s="12"/>
      <c r="T113" s="17"/>
    </row>
    <row r="114" spans="1:20" ht="13" x14ac:dyDescent="0.15">
      <c r="A114" s="18"/>
      <c r="D114" s="12"/>
      <c r="E114" s="12"/>
      <c r="F114" s="12"/>
      <c r="G114" s="12"/>
      <c r="H114" s="12"/>
      <c r="I114" s="12"/>
      <c r="L114" s="20"/>
      <c r="M114" s="12"/>
      <c r="T114" s="17"/>
    </row>
    <row r="115" spans="1:20" ht="13" x14ac:dyDescent="0.15">
      <c r="A115" s="18"/>
      <c r="D115" s="12"/>
      <c r="E115" s="12"/>
      <c r="F115" s="12"/>
      <c r="G115" s="12"/>
      <c r="H115" s="12"/>
      <c r="I115" s="12"/>
      <c r="L115" s="20"/>
      <c r="M115" s="12"/>
      <c r="T115" s="17"/>
    </row>
    <row r="116" spans="1:20" ht="13" x14ac:dyDescent="0.15">
      <c r="A116" s="18"/>
      <c r="D116" s="12"/>
      <c r="E116" s="12"/>
      <c r="F116" s="12"/>
      <c r="G116" s="12"/>
      <c r="H116" s="12"/>
      <c r="I116" s="12"/>
      <c r="L116" s="20"/>
      <c r="M116" s="12"/>
      <c r="T116" s="17"/>
    </row>
    <row r="117" spans="1:20" ht="13" x14ac:dyDescent="0.15">
      <c r="A117" s="18"/>
      <c r="D117" s="12"/>
      <c r="E117" s="12"/>
      <c r="F117" s="12"/>
      <c r="G117" s="12"/>
      <c r="H117" s="12"/>
      <c r="I117" s="12"/>
      <c r="L117" s="20"/>
      <c r="M117" s="12"/>
      <c r="T117" s="17"/>
    </row>
    <row r="118" spans="1:20" ht="13" x14ac:dyDescent="0.15">
      <c r="A118" s="18"/>
      <c r="D118" s="12"/>
      <c r="E118" s="12"/>
      <c r="F118" s="12"/>
      <c r="G118" s="12"/>
      <c r="H118" s="12"/>
      <c r="I118" s="12"/>
      <c r="L118" s="20"/>
      <c r="M118" s="12"/>
      <c r="T118" s="17"/>
    </row>
    <row r="119" spans="1:20" ht="13" x14ac:dyDescent="0.15">
      <c r="A119" s="18"/>
      <c r="D119" s="12"/>
      <c r="E119" s="12"/>
      <c r="F119" s="12"/>
      <c r="G119" s="12"/>
      <c r="H119" s="12"/>
      <c r="I119" s="12"/>
      <c r="L119" s="20"/>
      <c r="M119" s="12"/>
      <c r="T119" s="17"/>
    </row>
    <row r="120" spans="1:20" ht="13" x14ac:dyDescent="0.15">
      <c r="A120" s="18"/>
      <c r="D120" s="12"/>
      <c r="E120" s="12"/>
      <c r="F120" s="12"/>
      <c r="G120" s="12"/>
      <c r="H120" s="12"/>
      <c r="I120" s="12"/>
      <c r="L120" s="20"/>
      <c r="M120" s="12"/>
      <c r="T120" s="17"/>
    </row>
    <row r="121" spans="1:20" ht="13" x14ac:dyDescent="0.15">
      <c r="A121" s="18"/>
      <c r="D121" s="12"/>
      <c r="E121" s="12"/>
      <c r="F121" s="12"/>
      <c r="G121" s="12"/>
      <c r="H121" s="12"/>
      <c r="I121" s="12"/>
      <c r="L121" s="20"/>
      <c r="M121" s="12"/>
      <c r="T121" s="17"/>
    </row>
    <row r="122" spans="1:20" ht="13" x14ac:dyDescent="0.15">
      <c r="A122" s="18"/>
      <c r="D122" s="12"/>
      <c r="E122" s="12"/>
      <c r="F122" s="12"/>
      <c r="G122" s="12"/>
      <c r="H122" s="12"/>
      <c r="I122" s="12"/>
      <c r="L122" s="20"/>
      <c r="M122" s="12"/>
      <c r="T122" s="17"/>
    </row>
    <row r="123" spans="1:20" ht="13" x14ac:dyDescent="0.15">
      <c r="A123" s="18"/>
      <c r="D123" s="12"/>
      <c r="E123" s="12"/>
      <c r="F123" s="12"/>
      <c r="G123" s="12"/>
      <c r="H123" s="12"/>
      <c r="I123" s="12"/>
      <c r="L123" s="20"/>
      <c r="M123" s="12"/>
      <c r="T123" s="17"/>
    </row>
    <row r="124" spans="1:20" ht="13" x14ac:dyDescent="0.15">
      <c r="A124" s="18"/>
      <c r="D124" s="12"/>
      <c r="E124" s="12"/>
      <c r="F124" s="12"/>
      <c r="G124" s="12"/>
      <c r="H124" s="12"/>
      <c r="I124" s="12"/>
      <c r="L124" s="20"/>
      <c r="M124" s="12"/>
      <c r="T124" s="17"/>
    </row>
    <row r="125" spans="1:20" ht="13" x14ac:dyDescent="0.15">
      <c r="A125" s="18"/>
      <c r="D125" s="12"/>
      <c r="E125" s="12"/>
      <c r="F125" s="12"/>
      <c r="G125" s="12"/>
      <c r="H125" s="12"/>
      <c r="I125" s="12"/>
      <c r="L125" s="20"/>
      <c r="M125" s="12"/>
      <c r="T125" s="17"/>
    </row>
    <row r="126" spans="1:20" ht="13" x14ac:dyDescent="0.15">
      <c r="A126" s="18"/>
      <c r="D126" s="12"/>
      <c r="E126" s="12"/>
      <c r="F126" s="12"/>
      <c r="G126" s="12"/>
      <c r="H126" s="12"/>
      <c r="I126" s="12"/>
      <c r="L126" s="20"/>
      <c r="M126" s="12"/>
      <c r="T126" s="17"/>
    </row>
    <row r="127" spans="1:20" ht="13" x14ac:dyDescent="0.15">
      <c r="A127" s="18"/>
      <c r="D127" s="12"/>
      <c r="E127" s="12"/>
      <c r="F127" s="12"/>
      <c r="G127" s="12"/>
      <c r="H127" s="12"/>
      <c r="I127" s="12"/>
      <c r="L127" s="20"/>
      <c r="M127" s="12"/>
      <c r="T127" s="17"/>
    </row>
    <row r="128" spans="1:20" ht="13" x14ac:dyDescent="0.15">
      <c r="A128" s="18"/>
      <c r="D128" s="12"/>
      <c r="E128" s="12"/>
      <c r="F128" s="12"/>
      <c r="G128" s="12"/>
      <c r="H128" s="12"/>
      <c r="I128" s="12"/>
      <c r="L128" s="20"/>
      <c r="M128" s="12"/>
      <c r="T128" s="17"/>
    </row>
    <row r="129" spans="1:20" ht="13" x14ac:dyDescent="0.15">
      <c r="A129" s="18"/>
      <c r="D129" s="12"/>
      <c r="E129" s="12"/>
      <c r="F129" s="12"/>
      <c r="G129" s="12"/>
      <c r="H129" s="12"/>
      <c r="I129" s="12"/>
      <c r="L129" s="20"/>
      <c r="M129" s="12"/>
      <c r="T129" s="17"/>
    </row>
    <row r="130" spans="1:20" ht="13" x14ac:dyDescent="0.15">
      <c r="A130" s="18"/>
      <c r="D130" s="12"/>
      <c r="E130" s="12"/>
      <c r="F130" s="12"/>
      <c r="G130" s="12"/>
      <c r="H130" s="12"/>
      <c r="I130" s="12"/>
      <c r="L130" s="20"/>
      <c r="M130" s="12"/>
      <c r="T130" s="17"/>
    </row>
    <row r="131" spans="1:20" ht="13" x14ac:dyDescent="0.15">
      <c r="A131" s="18"/>
      <c r="D131" s="12"/>
      <c r="E131" s="12"/>
      <c r="F131" s="12"/>
      <c r="G131" s="12"/>
      <c r="H131" s="12"/>
      <c r="I131" s="12"/>
      <c r="L131" s="20"/>
      <c r="M131" s="12"/>
      <c r="T131" s="17"/>
    </row>
    <row r="132" spans="1:20" ht="13" x14ac:dyDescent="0.15">
      <c r="A132" s="18"/>
      <c r="D132" s="12"/>
      <c r="E132" s="12"/>
      <c r="F132" s="12"/>
      <c r="G132" s="12"/>
      <c r="H132" s="12"/>
      <c r="I132" s="12"/>
      <c r="L132" s="20"/>
      <c r="M132" s="12"/>
      <c r="T132" s="17"/>
    </row>
    <row r="133" spans="1:20" ht="13" x14ac:dyDescent="0.15">
      <c r="A133" s="18"/>
      <c r="D133" s="12"/>
      <c r="E133" s="12"/>
      <c r="F133" s="12"/>
      <c r="G133" s="12"/>
      <c r="H133" s="12"/>
      <c r="I133" s="12"/>
      <c r="L133" s="20"/>
      <c r="M133" s="12"/>
      <c r="T133" s="17"/>
    </row>
    <row r="134" spans="1:20" ht="13" x14ac:dyDescent="0.15">
      <c r="A134" s="18"/>
      <c r="D134" s="12"/>
      <c r="E134" s="12"/>
      <c r="F134" s="12"/>
      <c r="G134" s="12"/>
      <c r="H134" s="12"/>
      <c r="I134" s="12"/>
      <c r="L134" s="20"/>
      <c r="M134" s="12"/>
      <c r="T134" s="17"/>
    </row>
    <row r="135" spans="1:20" ht="13" x14ac:dyDescent="0.15">
      <c r="A135" s="18"/>
      <c r="D135" s="12"/>
      <c r="E135" s="12"/>
      <c r="F135" s="12"/>
      <c r="G135" s="12"/>
      <c r="H135" s="12"/>
      <c r="I135" s="12"/>
      <c r="L135" s="20"/>
      <c r="M135" s="12"/>
      <c r="T135" s="17"/>
    </row>
    <row r="136" spans="1:20" ht="13" x14ac:dyDescent="0.15">
      <c r="A136" s="18"/>
      <c r="D136" s="12"/>
      <c r="E136" s="12"/>
      <c r="F136" s="12"/>
      <c r="G136" s="12"/>
      <c r="H136" s="12"/>
      <c r="I136" s="12"/>
      <c r="L136" s="20"/>
      <c r="M136" s="12"/>
      <c r="T136" s="17"/>
    </row>
    <row r="137" spans="1:20" ht="13" x14ac:dyDescent="0.15">
      <c r="A137" s="18"/>
      <c r="D137" s="12"/>
      <c r="E137" s="12"/>
      <c r="F137" s="12"/>
      <c r="G137" s="12"/>
      <c r="H137" s="12"/>
      <c r="I137" s="12"/>
      <c r="L137" s="20"/>
      <c r="M137" s="12"/>
      <c r="T137" s="17"/>
    </row>
    <row r="138" spans="1:20" ht="13" x14ac:dyDescent="0.15">
      <c r="A138" s="18"/>
      <c r="D138" s="12"/>
      <c r="E138" s="12"/>
      <c r="F138" s="12"/>
      <c r="G138" s="12"/>
      <c r="H138" s="12"/>
      <c r="I138" s="12"/>
      <c r="L138" s="20"/>
      <c r="M138" s="12"/>
      <c r="T138" s="17"/>
    </row>
    <row r="139" spans="1:20" ht="13" x14ac:dyDescent="0.15">
      <c r="A139" s="18"/>
      <c r="D139" s="12"/>
      <c r="E139" s="12"/>
      <c r="F139" s="12"/>
      <c r="G139" s="12"/>
      <c r="H139" s="12"/>
      <c r="I139" s="12"/>
      <c r="L139" s="20"/>
      <c r="M139" s="12"/>
      <c r="T139" s="17"/>
    </row>
    <row r="140" spans="1:20" ht="13" x14ac:dyDescent="0.15">
      <c r="A140" s="18"/>
      <c r="D140" s="12"/>
      <c r="E140" s="12"/>
      <c r="F140" s="12"/>
      <c r="G140" s="12"/>
      <c r="H140" s="12"/>
      <c r="I140" s="12"/>
      <c r="L140" s="20"/>
      <c r="M140" s="12"/>
      <c r="T140" s="17"/>
    </row>
    <row r="141" spans="1:20" ht="13" x14ac:dyDescent="0.15">
      <c r="A141" s="18"/>
      <c r="D141" s="12"/>
      <c r="E141" s="12"/>
      <c r="F141" s="12"/>
      <c r="G141" s="12"/>
      <c r="H141" s="12"/>
      <c r="I141" s="12"/>
      <c r="L141" s="20"/>
      <c r="M141" s="12"/>
      <c r="T141" s="17"/>
    </row>
    <row r="142" spans="1:20" ht="13" x14ac:dyDescent="0.15">
      <c r="A142" s="18"/>
      <c r="D142" s="12"/>
      <c r="E142" s="12"/>
      <c r="F142" s="12"/>
      <c r="G142" s="12"/>
      <c r="H142" s="12"/>
      <c r="I142" s="12"/>
      <c r="L142" s="20"/>
      <c r="M142" s="12"/>
      <c r="T142" s="17"/>
    </row>
    <row r="143" spans="1:20" ht="13" x14ac:dyDescent="0.15">
      <c r="A143" s="18"/>
      <c r="D143" s="12"/>
      <c r="E143" s="12"/>
      <c r="F143" s="12"/>
      <c r="G143" s="12"/>
      <c r="H143" s="12"/>
      <c r="I143" s="12"/>
      <c r="L143" s="20"/>
      <c r="M143" s="12"/>
      <c r="T143" s="17"/>
    </row>
    <row r="144" spans="1:20" ht="13" x14ac:dyDescent="0.15">
      <c r="A144" s="18"/>
      <c r="D144" s="12"/>
      <c r="E144" s="12"/>
      <c r="F144" s="12"/>
      <c r="G144" s="12"/>
      <c r="H144" s="12"/>
      <c r="I144" s="12"/>
      <c r="L144" s="20"/>
      <c r="M144" s="12"/>
      <c r="T144" s="17"/>
    </row>
    <row r="145" spans="1:20" ht="13" x14ac:dyDescent="0.15">
      <c r="A145" s="18"/>
      <c r="D145" s="12"/>
      <c r="E145" s="12"/>
      <c r="F145" s="12"/>
      <c r="G145" s="12"/>
      <c r="H145" s="12"/>
      <c r="I145" s="12"/>
      <c r="L145" s="20"/>
      <c r="M145" s="12"/>
      <c r="T145" s="17"/>
    </row>
    <row r="146" spans="1:20" ht="13" x14ac:dyDescent="0.15">
      <c r="A146" s="18"/>
      <c r="D146" s="12"/>
      <c r="E146" s="12"/>
      <c r="F146" s="12"/>
      <c r="G146" s="12"/>
      <c r="H146" s="12"/>
      <c r="I146" s="12"/>
      <c r="L146" s="20"/>
      <c r="M146" s="12"/>
      <c r="T146" s="17"/>
    </row>
    <row r="147" spans="1:20" ht="13" x14ac:dyDescent="0.15">
      <c r="A147" s="18"/>
      <c r="D147" s="12"/>
      <c r="E147" s="12"/>
      <c r="F147" s="12"/>
      <c r="G147" s="12"/>
      <c r="H147" s="12"/>
      <c r="I147" s="12"/>
      <c r="L147" s="20"/>
      <c r="M147" s="12"/>
      <c r="T147" s="17"/>
    </row>
    <row r="148" spans="1:20" ht="13" x14ac:dyDescent="0.15">
      <c r="A148" s="18"/>
      <c r="D148" s="12"/>
      <c r="E148" s="12"/>
      <c r="F148" s="12"/>
      <c r="G148" s="12"/>
      <c r="H148" s="12"/>
      <c r="I148" s="12"/>
      <c r="L148" s="20"/>
      <c r="M148" s="12"/>
      <c r="T148" s="17"/>
    </row>
    <row r="149" spans="1:20" ht="13" x14ac:dyDescent="0.15">
      <c r="A149" s="18"/>
      <c r="D149" s="12"/>
      <c r="E149" s="12"/>
      <c r="F149" s="12"/>
      <c r="G149" s="12"/>
      <c r="H149" s="12"/>
      <c r="I149" s="12"/>
      <c r="L149" s="20"/>
      <c r="M149" s="12"/>
      <c r="T149" s="17"/>
    </row>
    <row r="150" spans="1:20" ht="13" x14ac:dyDescent="0.15">
      <c r="A150" s="18"/>
      <c r="D150" s="12"/>
      <c r="E150" s="12"/>
      <c r="F150" s="12"/>
      <c r="G150" s="12"/>
      <c r="H150" s="12"/>
      <c r="I150" s="12"/>
      <c r="L150" s="20"/>
      <c r="M150" s="12"/>
      <c r="T150" s="17"/>
    </row>
    <row r="151" spans="1:20" ht="13" x14ac:dyDescent="0.15">
      <c r="A151" s="18"/>
      <c r="D151" s="12"/>
      <c r="E151" s="12"/>
      <c r="F151" s="12"/>
      <c r="G151" s="12"/>
      <c r="H151" s="12"/>
      <c r="I151" s="12"/>
      <c r="L151" s="20"/>
      <c r="M151" s="12"/>
      <c r="T151" s="17"/>
    </row>
    <row r="152" spans="1:20" ht="13" x14ac:dyDescent="0.15">
      <c r="A152" s="18"/>
      <c r="D152" s="12"/>
      <c r="E152" s="12"/>
      <c r="F152" s="12"/>
      <c r="G152" s="12"/>
      <c r="H152" s="12"/>
      <c r="I152" s="12"/>
      <c r="L152" s="20"/>
      <c r="M152" s="12"/>
      <c r="T152" s="17"/>
    </row>
    <row r="153" spans="1:20" ht="13" x14ac:dyDescent="0.15">
      <c r="A153" s="18"/>
      <c r="D153" s="12"/>
      <c r="E153" s="12"/>
      <c r="F153" s="12"/>
      <c r="G153" s="12"/>
      <c r="H153" s="12"/>
      <c r="I153" s="12"/>
      <c r="L153" s="20"/>
      <c r="M153" s="12"/>
      <c r="T153" s="17"/>
    </row>
    <row r="154" spans="1:20" ht="13" x14ac:dyDescent="0.15">
      <c r="A154" s="18"/>
      <c r="D154" s="12"/>
      <c r="E154" s="12"/>
      <c r="F154" s="12"/>
      <c r="G154" s="12"/>
      <c r="H154" s="12"/>
      <c r="I154" s="12"/>
      <c r="L154" s="20"/>
      <c r="M154" s="12"/>
      <c r="T154" s="17"/>
    </row>
    <row r="155" spans="1:20" ht="13" x14ac:dyDescent="0.15">
      <c r="A155" s="18"/>
      <c r="D155" s="12"/>
      <c r="E155" s="12"/>
      <c r="F155" s="12"/>
      <c r="G155" s="12"/>
      <c r="H155" s="12"/>
      <c r="I155" s="12"/>
      <c r="L155" s="20"/>
      <c r="M155" s="12"/>
      <c r="T155" s="17"/>
    </row>
    <row r="156" spans="1:20" ht="13" x14ac:dyDescent="0.15">
      <c r="A156" s="18"/>
      <c r="D156" s="12"/>
      <c r="E156" s="12"/>
      <c r="F156" s="12"/>
      <c r="G156" s="12"/>
      <c r="H156" s="12"/>
      <c r="I156" s="12"/>
      <c r="L156" s="20"/>
      <c r="M156" s="12"/>
      <c r="T156" s="17"/>
    </row>
    <row r="157" spans="1:20" ht="13" x14ac:dyDescent="0.15">
      <c r="A157" s="18"/>
      <c r="D157" s="12"/>
      <c r="E157" s="12"/>
      <c r="F157" s="12"/>
      <c r="G157" s="12"/>
      <c r="H157" s="12"/>
      <c r="I157" s="12"/>
      <c r="L157" s="20"/>
      <c r="M157" s="12"/>
      <c r="T157" s="17"/>
    </row>
    <row r="158" spans="1:20" ht="13" x14ac:dyDescent="0.15">
      <c r="A158" s="18"/>
      <c r="D158" s="12"/>
      <c r="E158" s="12"/>
      <c r="F158" s="12"/>
      <c r="G158" s="12"/>
      <c r="H158" s="12"/>
      <c r="I158" s="12"/>
      <c r="L158" s="20"/>
      <c r="M158" s="12"/>
      <c r="T158" s="17"/>
    </row>
    <row r="159" spans="1:20" ht="13" x14ac:dyDescent="0.15">
      <c r="A159" s="18"/>
      <c r="D159" s="12"/>
      <c r="E159" s="12"/>
      <c r="F159" s="12"/>
      <c r="G159" s="12"/>
      <c r="H159" s="12"/>
      <c r="I159" s="12"/>
      <c r="L159" s="20"/>
      <c r="M159" s="12"/>
      <c r="T159" s="17"/>
    </row>
    <row r="160" spans="1:20" ht="13" x14ac:dyDescent="0.15">
      <c r="A160" s="18"/>
      <c r="D160" s="12"/>
      <c r="E160" s="12"/>
      <c r="F160" s="12"/>
      <c r="G160" s="12"/>
      <c r="H160" s="12"/>
      <c r="I160" s="12"/>
      <c r="L160" s="20"/>
      <c r="M160" s="12"/>
      <c r="T160" s="17"/>
    </row>
    <row r="161" spans="1:20" ht="13" x14ac:dyDescent="0.15">
      <c r="A161" s="18"/>
      <c r="D161" s="12"/>
      <c r="E161" s="12"/>
      <c r="F161" s="12"/>
      <c r="G161" s="12"/>
      <c r="H161" s="12"/>
      <c r="I161" s="12"/>
      <c r="L161" s="20"/>
      <c r="M161" s="12"/>
      <c r="T161" s="17"/>
    </row>
    <row r="162" spans="1:20" ht="13" x14ac:dyDescent="0.15">
      <c r="A162" s="18"/>
      <c r="D162" s="12"/>
      <c r="E162" s="12"/>
      <c r="F162" s="12"/>
      <c r="G162" s="12"/>
      <c r="H162" s="12"/>
      <c r="I162" s="12"/>
      <c r="L162" s="20"/>
      <c r="M162" s="12"/>
      <c r="T162" s="17"/>
    </row>
    <row r="163" spans="1:20" ht="13" x14ac:dyDescent="0.15">
      <c r="A163" s="18"/>
      <c r="D163" s="12"/>
      <c r="E163" s="12"/>
      <c r="F163" s="12"/>
      <c r="G163" s="12"/>
      <c r="H163" s="12"/>
      <c r="I163" s="12"/>
      <c r="L163" s="20"/>
      <c r="M163" s="12"/>
      <c r="T163" s="17"/>
    </row>
    <row r="164" spans="1:20" ht="13" x14ac:dyDescent="0.15">
      <c r="A164" s="18"/>
      <c r="D164" s="12"/>
      <c r="E164" s="12"/>
      <c r="F164" s="12"/>
      <c r="G164" s="12"/>
      <c r="H164" s="12"/>
      <c r="I164" s="12"/>
      <c r="L164" s="20"/>
      <c r="M164" s="12"/>
      <c r="T164" s="17"/>
    </row>
    <row r="165" spans="1:20" ht="13" x14ac:dyDescent="0.15">
      <c r="A165" s="18"/>
      <c r="D165" s="12"/>
      <c r="E165" s="12"/>
      <c r="F165" s="12"/>
      <c r="G165" s="12"/>
      <c r="H165" s="12"/>
      <c r="I165" s="12"/>
      <c r="L165" s="20"/>
      <c r="M165" s="12"/>
      <c r="T165" s="17"/>
    </row>
    <row r="166" spans="1:20" ht="13" x14ac:dyDescent="0.15">
      <c r="A166" s="18"/>
      <c r="D166" s="12"/>
      <c r="E166" s="12"/>
      <c r="F166" s="12"/>
      <c r="G166" s="12"/>
      <c r="H166" s="12"/>
      <c r="I166" s="12"/>
      <c r="L166" s="20"/>
      <c r="M166" s="12"/>
      <c r="T166" s="17"/>
    </row>
    <row r="167" spans="1:20" ht="13" x14ac:dyDescent="0.15">
      <c r="A167" s="18"/>
      <c r="D167" s="12"/>
      <c r="E167" s="12"/>
      <c r="F167" s="12"/>
      <c r="G167" s="12"/>
      <c r="H167" s="12"/>
      <c r="I167" s="12"/>
      <c r="L167" s="20"/>
      <c r="M167" s="12"/>
      <c r="T167" s="17"/>
    </row>
    <row r="168" spans="1:20" ht="13" x14ac:dyDescent="0.15">
      <c r="A168" s="18"/>
      <c r="D168" s="12"/>
      <c r="E168" s="12"/>
      <c r="F168" s="12"/>
      <c r="G168" s="12"/>
      <c r="H168" s="12"/>
      <c r="I168" s="12"/>
      <c r="L168" s="20"/>
      <c r="M168" s="12"/>
      <c r="T168" s="17"/>
    </row>
    <row r="169" spans="1:20" ht="13" x14ac:dyDescent="0.15">
      <c r="A169" s="18"/>
      <c r="D169" s="12"/>
      <c r="E169" s="12"/>
      <c r="F169" s="12"/>
      <c r="G169" s="12"/>
      <c r="H169" s="12"/>
      <c r="I169" s="12"/>
      <c r="L169" s="20"/>
      <c r="M169" s="12"/>
      <c r="T169" s="17"/>
    </row>
    <row r="170" spans="1:20" ht="13" x14ac:dyDescent="0.15">
      <c r="A170" s="18"/>
      <c r="D170" s="12"/>
      <c r="E170" s="12"/>
      <c r="F170" s="12"/>
      <c r="G170" s="12"/>
      <c r="H170" s="12"/>
      <c r="I170" s="12"/>
      <c r="L170" s="20"/>
      <c r="M170" s="12"/>
      <c r="T170" s="17"/>
    </row>
    <row r="171" spans="1:20" ht="13" x14ac:dyDescent="0.15">
      <c r="A171" s="18"/>
      <c r="D171" s="12"/>
      <c r="E171" s="12"/>
      <c r="F171" s="12"/>
      <c r="G171" s="12"/>
      <c r="H171" s="12"/>
      <c r="I171" s="12"/>
      <c r="L171" s="20"/>
      <c r="M171" s="12"/>
      <c r="T171" s="17"/>
    </row>
    <row r="172" spans="1:20" ht="13" x14ac:dyDescent="0.15">
      <c r="A172" s="18"/>
      <c r="D172" s="12"/>
      <c r="E172" s="12"/>
      <c r="F172" s="12"/>
      <c r="G172" s="12"/>
      <c r="H172" s="12"/>
      <c r="I172" s="12"/>
      <c r="L172" s="20"/>
      <c r="M172" s="12"/>
      <c r="T172" s="17"/>
    </row>
    <row r="173" spans="1:20" ht="13" x14ac:dyDescent="0.15">
      <c r="A173" s="18"/>
      <c r="D173" s="12"/>
      <c r="E173" s="12"/>
      <c r="F173" s="12"/>
      <c r="G173" s="12"/>
      <c r="H173" s="12"/>
      <c r="I173" s="12"/>
      <c r="L173" s="20"/>
      <c r="M173" s="12"/>
      <c r="T173" s="17"/>
    </row>
    <row r="174" spans="1:20" ht="13" x14ac:dyDescent="0.15">
      <c r="A174" s="18"/>
      <c r="D174" s="12"/>
      <c r="E174" s="12"/>
      <c r="F174" s="12"/>
      <c r="G174" s="12"/>
      <c r="H174" s="12"/>
      <c r="I174" s="12"/>
      <c r="L174" s="20"/>
      <c r="M174" s="12"/>
      <c r="T174" s="17"/>
    </row>
    <row r="175" spans="1:20" ht="13" x14ac:dyDescent="0.15">
      <c r="A175" s="18"/>
      <c r="D175" s="12"/>
      <c r="E175" s="12"/>
      <c r="F175" s="12"/>
      <c r="G175" s="12"/>
      <c r="H175" s="12"/>
      <c r="I175" s="12"/>
      <c r="L175" s="20"/>
      <c r="M175" s="12"/>
      <c r="T175" s="17"/>
    </row>
    <row r="176" spans="1:20" ht="13" x14ac:dyDescent="0.15">
      <c r="A176" s="18"/>
      <c r="D176" s="12"/>
      <c r="E176" s="12"/>
      <c r="F176" s="12"/>
      <c r="G176" s="12"/>
      <c r="H176" s="12"/>
      <c r="I176" s="12"/>
      <c r="L176" s="20"/>
      <c r="M176" s="12"/>
      <c r="T176" s="17"/>
    </row>
    <row r="177" spans="1:20" ht="13" x14ac:dyDescent="0.15">
      <c r="A177" s="18"/>
      <c r="D177" s="12"/>
      <c r="E177" s="12"/>
      <c r="F177" s="12"/>
      <c r="G177" s="12"/>
      <c r="H177" s="12"/>
      <c r="I177" s="12"/>
      <c r="L177" s="20"/>
      <c r="M177" s="12"/>
      <c r="T177" s="17"/>
    </row>
    <row r="178" spans="1:20" ht="13" x14ac:dyDescent="0.15">
      <c r="A178" s="18"/>
      <c r="D178" s="12"/>
      <c r="E178" s="12"/>
      <c r="F178" s="12"/>
      <c r="G178" s="12"/>
      <c r="H178" s="12"/>
      <c r="I178" s="12"/>
      <c r="L178" s="20"/>
      <c r="M178" s="12"/>
      <c r="T178" s="17"/>
    </row>
    <row r="179" spans="1:20" ht="13" x14ac:dyDescent="0.15">
      <c r="A179" s="18"/>
      <c r="D179" s="12"/>
      <c r="E179" s="12"/>
      <c r="F179" s="12"/>
      <c r="G179" s="12"/>
      <c r="H179" s="12"/>
      <c r="I179" s="12"/>
      <c r="L179" s="20"/>
      <c r="M179" s="12"/>
      <c r="T179" s="17"/>
    </row>
    <row r="180" spans="1:20" ht="13" x14ac:dyDescent="0.15">
      <c r="A180" s="18"/>
      <c r="D180" s="12"/>
      <c r="E180" s="12"/>
      <c r="F180" s="12"/>
      <c r="G180" s="12"/>
      <c r="H180" s="12"/>
      <c r="I180" s="12"/>
      <c r="L180" s="20"/>
      <c r="M180" s="12"/>
      <c r="T180" s="17"/>
    </row>
    <row r="181" spans="1:20" ht="13" x14ac:dyDescent="0.15">
      <c r="A181" s="18"/>
      <c r="D181" s="12"/>
      <c r="E181" s="12"/>
      <c r="F181" s="12"/>
      <c r="G181" s="12"/>
      <c r="H181" s="12"/>
      <c r="I181" s="12"/>
      <c r="L181" s="20"/>
      <c r="M181" s="12"/>
      <c r="T181" s="17"/>
    </row>
    <row r="182" spans="1:20" ht="13" x14ac:dyDescent="0.15">
      <c r="A182" s="18"/>
      <c r="D182" s="12"/>
      <c r="E182" s="12"/>
      <c r="F182" s="12"/>
      <c r="G182" s="12"/>
      <c r="H182" s="12"/>
      <c r="I182" s="12"/>
      <c r="L182" s="20"/>
      <c r="M182" s="12"/>
      <c r="T182" s="17"/>
    </row>
    <row r="183" spans="1:20" ht="13" x14ac:dyDescent="0.15">
      <c r="A183" s="18"/>
      <c r="D183" s="12"/>
      <c r="E183" s="12"/>
      <c r="F183" s="12"/>
      <c r="G183" s="12"/>
      <c r="H183" s="12"/>
      <c r="I183" s="12"/>
      <c r="L183" s="20"/>
      <c r="M183" s="12"/>
      <c r="T183" s="17"/>
    </row>
    <row r="184" spans="1:20" ht="13" x14ac:dyDescent="0.15">
      <c r="A184" s="18"/>
      <c r="D184" s="12"/>
      <c r="E184" s="12"/>
      <c r="F184" s="12"/>
      <c r="G184" s="12"/>
      <c r="H184" s="12"/>
      <c r="I184" s="12"/>
      <c r="L184" s="20"/>
      <c r="M184" s="12"/>
      <c r="T184" s="17"/>
    </row>
    <row r="185" spans="1:20" ht="13" x14ac:dyDescent="0.15">
      <c r="A185" s="18"/>
      <c r="D185" s="12"/>
      <c r="E185" s="12"/>
      <c r="F185" s="12"/>
      <c r="G185" s="12"/>
      <c r="H185" s="12"/>
      <c r="I185" s="12"/>
      <c r="L185" s="20"/>
      <c r="M185" s="12"/>
      <c r="T185" s="17"/>
    </row>
    <row r="186" spans="1:20" ht="13" x14ac:dyDescent="0.15">
      <c r="A186" s="18"/>
      <c r="D186" s="12"/>
      <c r="E186" s="12"/>
      <c r="F186" s="12"/>
      <c r="G186" s="12"/>
      <c r="H186" s="12"/>
      <c r="I186" s="12"/>
      <c r="L186" s="20"/>
      <c r="M186" s="12"/>
      <c r="T186" s="17"/>
    </row>
    <row r="187" spans="1:20" ht="13" x14ac:dyDescent="0.15">
      <c r="A187" s="18"/>
      <c r="D187" s="12"/>
      <c r="E187" s="12"/>
      <c r="F187" s="12"/>
      <c r="G187" s="12"/>
      <c r="H187" s="12"/>
      <c r="I187" s="12"/>
      <c r="L187" s="20"/>
      <c r="M187" s="12"/>
      <c r="T187" s="17"/>
    </row>
    <row r="188" spans="1:20" ht="13" x14ac:dyDescent="0.15">
      <c r="A188" s="18"/>
      <c r="D188" s="12"/>
      <c r="E188" s="12"/>
      <c r="F188" s="12"/>
      <c r="G188" s="12"/>
      <c r="H188" s="12"/>
      <c r="I188" s="12"/>
      <c r="L188" s="20"/>
      <c r="M188" s="12"/>
      <c r="T188" s="17"/>
    </row>
    <row r="189" spans="1:20" ht="13" x14ac:dyDescent="0.15">
      <c r="A189" s="18"/>
      <c r="D189" s="12"/>
      <c r="E189" s="12"/>
      <c r="F189" s="12"/>
      <c r="G189" s="12"/>
      <c r="H189" s="12"/>
      <c r="I189" s="12"/>
      <c r="L189" s="20"/>
      <c r="M189" s="12"/>
      <c r="T189" s="17"/>
    </row>
    <row r="190" spans="1:20" ht="13" x14ac:dyDescent="0.15">
      <c r="A190" s="18"/>
      <c r="D190" s="12"/>
      <c r="E190" s="12"/>
      <c r="F190" s="12"/>
      <c r="G190" s="12"/>
      <c r="H190" s="12"/>
      <c r="I190" s="12"/>
      <c r="L190" s="20"/>
      <c r="M190" s="12"/>
      <c r="T190" s="17"/>
    </row>
    <row r="191" spans="1:20" ht="13" x14ac:dyDescent="0.15">
      <c r="A191" s="18"/>
      <c r="D191" s="12"/>
      <c r="E191" s="12"/>
      <c r="F191" s="12"/>
      <c r="G191" s="12"/>
      <c r="H191" s="12"/>
      <c r="I191" s="12"/>
      <c r="L191" s="20"/>
      <c r="M191" s="12"/>
      <c r="T191" s="17"/>
    </row>
    <row r="192" spans="1:20" ht="13" x14ac:dyDescent="0.15">
      <c r="A192" s="18"/>
      <c r="D192" s="12"/>
      <c r="E192" s="12"/>
      <c r="F192" s="12"/>
      <c r="G192" s="12"/>
      <c r="H192" s="12"/>
      <c r="I192" s="12"/>
      <c r="L192" s="20"/>
      <c r="M192" s="12"/>
      <c r="T192" s="17"/>
    </row>
    <row r="193" spans="1:20" ht="13" x14ac:dyDescent="0.15">
      <c r="A193" s="18"/>
      <c r="D193" s="12"/>
      <c r="E193" s="12"/>
      <c r="F193" s="12"/>
      <c r="G193" s="12"/>
      <c r="H193" s="12"/>
      <c r="I193" s="12"/>
      <c r="L193" s="20"/>
      <c r="M193" s="12"/>
      <c r="T193" s="17"/>
    </row>
    <row r="194" spans="1:20" ht="13" x14ac:dyDescent="0.15">
      <c r="A194" s="18"/>
      <c r="D194" s="12"/>
      <c r="E194" s="12"/>
      <c r="F194" s="12"/>
      <c r="G194" s="12"/>
      <c r="H194" s="12"/>
      <c r="I194" s="12"/>
      <c r="L194" s="20"/>
      <c r="M194" s="12"/>
      <c r="T194" s="17"/>
    </row>
    <row r="195" spans="1:20" ht="13" x14ac:dyDescent="0.15">
      <c r="A195" s="18"/>
      <c r="D195" s="12"/>
      <c r="E195" s="12"/>
      <c r="F195" s="12"/>
      <c r="G195" s="12"/>
      <c r="H195" s="12"/>
      <c r="I195" s="12"/>
      <c r="L195" s="20"/>
      <c r="M195" s="12"/>
      <c r="T195" s="17"/>
    </row>
    <row r="196" spans="1:20" ht="13" x14ac:dyDescent="0.15">
      <c r="A196" s="18"/>
      <c r="D196" s="12"/>
      <c r="E196" s="12"/>
      <c r="F196" s="12"/>
      <c r="G196" s="12"/>
      <c r="H196" s="12"/>
      <c r="I196" s="12"/>
      <c r="L196" s="20"/>
      <c r="M196" s="12"/>
      <c r="T196" s="17"/>
    </row>
    <row r="197" spans="1:20" ht="13" x14ac:dyDescent="0.15">
      <c r="A197" s="18"/>
      <c r="D197" s="12"/>
      <c r="E197" s="12"/>
      <c r="F197" s="12"/>
      <c r="G197" s="12"/>
      <c r="H197" s="12"/>
      <c r="I197" s="12"/>
      <c r="L197" s="20"/>
      <c r="M197" s="12"/>
      <c r="T197" s="17"/>
    </row>
    <row r="198" spans="1:20" ht="13" x14ac:dyDescent="0.15">
      <c r="A198" s="18"/>
      <c r="D198" s="12"/>
      <c r="E198" s="12"/>
      <c r="F198" s="12"/>
      <c r="G198" s="12"/>
      <c r="H198" s="12"/>
      <c r="I198" s="12"/>
      <c r="L198" s="20"/>
      <c r="M198" s="12"/>
      <c r="T198" s="17"/>
    </row>
    <row r="199" spans="1:20" ht="13" x14ac:dyDescent="0.15">
      <c r="A199" s="18"/>
      <c r="D199" s="12"/>
      <c r="E199" s="12"/>
      <c r="F199" s="12"/>
      <c r="G199" s="12"/>
      <c r="H199" s="12"/>
      <c r="I199" s="12"/>
      <c r="L199" s="20"/>
      <c r="M199" s="12"/>
      <c r="T199" s="17"/>
    </row>
    <row r="200" spans="1:20" ht="13" x14ac:dyDescent="0.15">
      <c r="A200" s="18"/>
      <c r="D200" s="12"/>
      <c r="E200" s="12"/>
      <c r="F200" s="12"/>
      <c r="G200" s="12"/>
      <c r="H200" s="12"/>
      <c r="I200" s="12"/>
      <c r="L200" s="20"/>
      <c r="M200" s="12"/>
      <c r="T200" s="17"/>
    </row>
    <row r="201" spans="1:20" ht="13" x14ac:dyDescent="0.15">
      <c r="A201" s="18"/>
      <c r="D201" s="12"/>
      <c r="E201" s="12"/>
      <c r="F201" s="12"/>
      <c r="G201" s="12"/>
      <c r="H201" s="12"/>
      <c r="I201" s="12"/>
      <c r="L201" s="20"/>
      <c r="M201" s="12"/>
      <c r="T201" s="17"/>
    </row>
    <row r="202" spans="1:20" ht="13" x14ac:dyDescent="0.15">
      <c r="A202" s="18"/>
      <c r="D202" s="12"/>
      <c r="E202" s="12"/>
      <c r="F202" s="12"/>
      <c r="G202" s="12"/>
      <c r="H202" s="12"/>
      <c r="I202" s="12"/>
      <c r="L202" s="20"/>
      <c r="M202" s="12"/>
      <c r="T202" s="17"/>
    </row>
    <row r="203" spans="1:20" ht="13" x14ac:dyDescent="0.15">
      <c r="A203" s="18"/>
      <c r="D203" s="12"/>
      <c r="E203" s="12"/>
      <c r="F203" s="12"/>
      <c r="G203" s="12"/>
      <c r="H203" s="12"/>
      <c r="I203" s="12"/>
      <c r="L203" s="20"/>
      <c r="M203" s="12"/>
      <c r="T203" s="17"/>
    </row>
    <row r="204" spans="1:20" ht="13" x14ac:dyDescent="0.15">
      <c r="A204" s="18"/>
      <c r="D204" s="12"/>
      <c r="E204" s="12"/>
      <c r="F204" s="12"/>
      <c r="G204" s="12"/>
      <c r="H204" s="12"/>
      <c r="I204" s="12"/>
      <c r="L204" s="20"/>
      <c r="M204" s="12"/>
      <c r="T204" s="17"/>
    </row>
    <row r="205" spans="1:20" ht="13" x14ac:dyDescent="0.15">
      <c r="A205" s="18"/>
      <c r="D205" s="12"/>
      <c r="E205" s="12"/>
      <c r="F205" s="12"/>
      <c r="G205" s="12"/>
      <c r="H205" s="12"/>
      <c r="I205" s="12"/>
      <c r="L205" s="20"/>
      <c r="M205" s="12"/>
      <c r="T205" s="17"/>
    </row>
    <row r="206" spans="1:20" ht="13" x14ac:dyDescent="0.15">
      <c r="A206" s="18"/>
      <c r="D206" s="12"/>
      <c r="E206" s="12"/>
      <c r="F206" s="12"/>
      <c r="G206" s="12"/>
      <c r="H206" s="12"/>
      <c r="I206" s="12"/>
      <c r="L206" s="20"/>
      <c r="M206" s="12"/>
      <c r="T206" s="17"/>
    </row>
    <row r="207" spans="1:20" ht="13" x14ac:dyDescent="0.15">
      <c r="A207" s="18"/>
      <c r="D207" s="12"/>
      <c r="E207" s="12"/>
      <c r="F207" s="12"/>
      <c r="G207" s="12"/>
      <c r="H207" s="12"/>
      <c r="I207" s="12"/>
      <c r="L207" s="20"/>
      <c r="M207" s="12"/>
      <c r="T207" s="17"/>
    </row>
    <row r="208" spans="1:20" ht="13" x14ac:dyDescent="0.15">
      <c r="A208" s="18"/>
      <c r="D208" s="12"/>
      <c r="E208" s="12"/>
      <c r="F208" s="12"/>
      <c r="G208" s="12"/>
      <c r="H208" s="12"/>
      <c r="I208" s="12"/>
      <c r="L208" s="20"/>
      <c r="M208" s="12"/>
      <c r="T208" s="17"/>
    </row>
    <row r="209" spans="1:20" ht="13" x14ac:dyDescent="0.15">
      <c r="A209" s="18"/>
      <c r="D209" s="12"/>
      <c r="E209" s="12"/>
      <c r="F209" s="12"/>
      <c r="G209" s="12"/>
      <c r="H209" s="12"/>
      <c r="I209" s="12"/>
      <c r="L209" s="20"/>
      <c r="M209" s="12"/>
      <c r="T209" s="17"/>
    </row>
    <row r="210" spans="1:20" ht="13" x14ac:dyDescent="0.15">
      <c r="A210" s="18"/>
      <c r="D210" s="12"/>
      <c r="E210" s="12"/>
      <c r="F210" s="12"/>
      <c r="G210" s="12"/>
      <c r="H210" s="12"/>
      <c r="I210" s="12"/>
      <c r="L210" s="20"/>
      <c r="M210" s="12"/>
      <c r="T210" s="17"/>
    </row>
    <row r="211" spans="1:20" ht="13" x14ac:dyDescent="0.15">
      <c r="A211" s="18"/>
      <c r="D211" s="12"/>
      <c r="E211" s="12"/>
      <c r="F211" s="12"/>
      <c r="G211" s="12"/>
      <c r="H211" s="12"/>
      <c r="I211" s="12"/>
      <c r="L211" s="20"/>
      <c r="M211" s="12"/>
      <c r="T211" s="17"/>
    </row>
    <row r="212" spans="1:20" ht="13" x14ac:dyDescent="0.15">
      <c r="A212" s="18"/>
      <c r="D212" s="12"/>
      <c r="E212" s="12"/>
      <c r="F212" s="12"/>
      <c r="G212" s="12"/>
      <c r="H212" s="12"/>
      <c r="I212" s="12"/>
      <c r="L212" s="20"/>
      <c r="M212" s="12"/>
      <c r="T212" s="17"/>
    </row>
    <row r="213" spans="1:20" ht="13" x14ac:dyDescent="0.15">
      <c r="A213" s="18"/>
      <c r="D213" s="12"/>
      <c r="E213" s="12"/>
      <c r="F213" s="12"/>
      <c r="G213" s="12"/>
      <c r="H213" s="12"/>
      <c r="I213" s="12"/>
      <c r="L213" s="20"/>
      <c r="M213" s="12"/>
      <c r="T213" s="17"/>
    </row>
    <row r="214" spans="1:20" ht="13" x14ac:dyDescent="0.15">
      <c r="A214" s="18"/>
      <c r="D214" s="12"/>
      <c r="E214" s="12"/>
      <c r="F214" s="12"/>
      <c r="G214" s="12"/>
      <c r="H214" s="12"/>
      <c r="I214" s="12"/>
      <c r="L214" s="20"/>
      <c r="M214" s="12"/>
      <c r="T214" s="17"/>
    </row>
    <row r="215" spans="1:20" ht="13" x14ac:dyDescent="0.15">
      <c r="A215" s="18"/>
      <c r="D215" s="12"/>
      <c r="E215" s="12"/>
      <c r="F215" s="12"/>
      <c r="G215" s="12"/>
      <c r="H215" s="12"/>
      <c r="I215" s="12"/>
      <c r="L215" s="20"/>
      <c r="M215" s="12"/>
      <c r="T215" s="17"/>
    </row>
    <row r="216" spans="1:20" ht="13" x14ac:dyDescent="0.15">
      <c r="A216" s="18"/>
      <c r="D216" s="12"/>
      <c r="E216" s="12"/>
      <c r="F216" s="12"/>
      <c r="G216" s="12"/>
      <c r="H216" s="12"/>
      <c r="I216" s="12"/>
      <c r="L216" s="20"/>
      <c r="M216" s="12"/>
      <c r="T216" s="17"/>
    </row>
    <row r="217" spans="1:20" ht="13" x14ac:dyDescent="0.15">
      <c r="A217" s="18"/>
      <c r="D217" s="12"/>
      <c r="E217" s="12"/>
      <c r="F217" s="12"/>
      <c r="G217" s="12"/>
      <c r="H217" s="12"/>
      <c r="I217" s="12"/>
      <c r="L217" s="20"/>
      <c r="M217" s="12"/>
      <c r="T217" s="17"/>
    </row>
    <row r="218" spans="1:20" ht="13" x14ac:dyDescent="0.15">
      <c r="A218" s="18"/>
      <c r="D218" s="12"/>
      <c r="E218" s="12"/>
      <c r="F218" s="12"/>
      <c r="G218" s="12"/>
      <c r="H218" s="12"/>
      <c r="I218" s="12"/>
      <c r="L218" s="20"/>
      <c r="M218" s="12"/>
      <c r="T218" s="17"/>
    </row>
    <row r="219" spans="1:20" ht="13" x14ac:dyDescent="0.15">
      <c r="A219" s="18"/>
      <c r="D219" s="12"/>
      <c r="E219" s="12"/>
      <c r="F219" s="12"/>
      <c r="G219" s="12"/>
      <c r="H219" s="12"/>
      <c r="I219" s="12"/>
      <c r="L219" s="20"/>
      <c r="M219" s="12"/>
      <c r="T219" s="17"/>
    </row>
    <row r="220" spans="1:20" ht="13" x14ac:dyDescent="0.15">
      <c r="A220" s="18"/>
      <c r="D220" s="12"/>
      <c r="E220" s="12"/>
      <c r="F220" s="12"/>
      <c r="G220" s="12"/>
      <c r="H220" s="12"/>
      <c r="I220" s="12"/>
      <c r="L220" s="20"/>
      <c r="M220" s="12"/>
      <c r="T220" s="17"/>
    </row>
    <row r="221" spans="1:20" ht="13" x14ac:dyDescent="0.15">
      <c r="A221" s="18"/>
      <c r="D221" s="12"/>
      <c r="E221" s="12"/>
      <c r="F221" s="12"/>
      <c r="G221" s="12"/>
      <c r="H221" s="12"/>
      <c r="I221" s="12"/>
      <c r="L221" s="20"/>
      <c r="M221" s="12"/>
      <c r="T221" s="17"/>
    </row>
    <row r="222" spans="1:20" ht="13" x14ac:dyDescent="0.15">
      <c r="A222" s="18"/>
      <c r="D222" s="12"/>
      <c r="E222" s="12"/>
      <c r="F222" s="12"/>
      <c r="G222" s="12"/>
      <c r="H222" s="12"/>
      <c r="I222" s="12"/>
      <c r="L222" s="20"/>
      <c r="M222" s="12"/>
      <c r="T222" s="17"/>
    </row>
    <row r="223" spans="1:20" ht="13" x14ac:dyDescent="0.15">
      <c r="A223" s="18"/>
      <c r="D223" s="12"/>
      <c r="E223" s="12"/>
      <c r="F223" s="12"/>
      <c r="G223" s="12"/>
      <c r="H223" s="12"/>
      <c r="I223" s="12"/>
      <c r="L223" s="20"/>
      <c r="M223" s="12"/>
      <c r="T223" s="17"/>
    </row>
    <row r="224" spans="1:20" ht="13" x14ac:dyDescent="0.15">
      <c r="A224" s="18"/>
      <c r="D224" s="12"/>
      <c r="E224" s="12"/>
      <c r="F224" s="12"/>
      <c r="G224" s="12"/>
      <c r="H224" s="12"/>
      <c r="I224" s="12"/>
      <c r="L224" s="20"/>
      <c r="M224" s="12"/>
      <c r="T224" s="17"/>
    </row>
    <row r="225" spans="1:20" ht="13" x14ac:dyDescent="0.15">
      <c r="A225" s="18"/>
      <c r="D225" s="12"/>
      <c r="E225" s="12"/>
      <c r="F225" s="12"/>
      <c r="G225" s="12"/>
      <c r="H225" s="12"/>
      <c r="I225" s="12"/>
      <c r="L225" s="20"/>
      <c r="M225" s="12"/>
      <c r="T225" s="17"/>
    </row>
    <row r="226" spans="1:20" ht="13" x14ac:dyDescent="0.15">
      <c r="A226" s="18"/>
      <c r="D226" s="12"/>
      <c r="E226" s="12"/>
      <c r="F226" s="12"/>
      <c r="G226" s="12"/>
      <c r="H226" s="12"/>
      <c r="I226" s="12"/>
      <c r="L226" s="20"/>
      <c r="M226" s="12"/>
      <c r="T226" s="17"/>
    </row>
    <row r="227" spans="1:20" ht="13" x14ac:dyDescent="0.15">
      <c r="A227" s="18"/>
      <c r="D227" s="12"/>
      <c r="E227" s="12"/>
      <c r="F227" s="12"/>
      <c r="G227" s="12"/>
      <c r="H227" s="12"/>
      <c r="I227" s="12"/>
      <c r="L227" s="20"/>
      <c r="M227" s="12"/>
      <c r="T227" s="17"/>
    </row>
    <row r="228" spans="1:20" ht="13" x14ac:dyDescent="0.15">
      <c r="A228" s="18"/>
      <c r="D228" s="12"/>
      <c r="E228" s="12"/>
      <c r="F228" s="12"/>
      <c r="G228" s="12"/>
      <c r="H228" s="12"/>
      <c r="I228" s="12"/>
      <c r="L228" s="20"/>
      <c r="M228" s="12"/>
      <c r="T228" s="17"/>
    </row>
    <row r="229" spans="1:20" ht="13" x14ac:dyDescent="0.15">
      <c r="A229" s="18"/>
      <c r="D229" s="12"/>
      <c r="E229" s="12"/>
      <c r="F229" s="12"/>
      <c r="G229" s="12"/>
      <c r="H229" s="12"/>
      <c r="I229" s="12"/>
      <c r="L229" s="20"/>
      <c r="M229" s="12"/>
      <c r="T229" s="17"/>
    </row>
    <row r="230" spans="1:20" ht="13" x14ac:dyDescent="0.15">
      <c r="A230" s="18"/>
      <c r="D230" s="12"/>
      <c r="E230" s="12"/>
      <c r="F230" s="12"/>
      <c r="G230" s="12"/>
      <c r="H230" s="12"/>
      <c r="I230" s="12"/>
      <c r="L230" s="20"/>
      <c r="M230" s="12"/>
      <c r="T230" s="17"/>
    </row>
    <row r="231" spans="1:20" ht="13" x14ac:dyDescent="0.15">
      <c r="A231" s="18"/>
      <c r="D231" s="12"/>
      <c r="E231" s="12"/>
      <c r="F231" s="12"/>
      <c r="G231" s="12"/>
      <c r="H231" s="12"/>
      <c r="I231" s="12"/>
      <c r="L231" s="20"/>
      <c r="M231" s="12"/>
      <c r="T231" s="17"/>
    </row>
    <row r="232" spans="1:20" ht="13" x14ac:dyDescent="0.15">
      <c r="A232" s="18"/>
      <c r="D232" s="12"/>
      <c r="E232" s="12"/>
      <c r="F232" s="12"/>
      <c r="G232" s="12"/>
      <c r="H232" s="12"/>
      <c r="I232" s="12"/>
      <c r="L232" s="20"/>
      <c r="M232" s="12"/>
      <c r="T232" s="17"/>
    </row>
    <row r="233" spans="1:20" ht="13" x14ac:dyDescent="0.15">
      <c r="A233" s="18"/>
      <c r="D233" s="12"/>
      <c r="E233" s="12"/>
      <c r="F233" s="12"/>
      <c r="G233" s="12"/>
      <c r="H233" s="12"/>
      <c r="I233" s="12"/>
      <c r="L233" s="20"/>
      <c r="M233" s="12"/>
      <c r="T233" s="17"/>
    </row>
    <row r="234" spans="1:20" ht="13" x14ac:dyDescent="0.15">
      <c r="A234" s="18"/>
      <c r="D234" s="12"/>
      <c r="E234" s="12"/>
      <c r="F234" s="12"/>
      <c r="G234" s="12"/>
      <c r="H234" s="12"/>
      <c r="I234" s="12"/>
      <c r="L234" s="20"/>
      <c r="M234" s="12"/>
      <c r="T234" s="17"/>
    </row>
    <row r="235" spans="1:20" ht="13" x14ac:dyDescent="0.15">
      <c r="A235" s="18"/>
      <c r="D235" s="12"/>
      <c r="E235" s="12"/>
      <c r="F235" s="12"/>
      <c r="G235" s="12"/>
      <c r="H235" s="12"/>
      <c r="I235" s="12"/>
      <c r="L235" s="20"/>
      <c r="M235" s="12"/>
      <c r="T235" s="17"/>
    </row>
    <row r="236" spans="1:20" ht="13" x14ac:dyDescent="0.15">
      <c r="A236" s="18"/>
      <c r="D236" s="12"/>
      <c r="E236" s="12"/>
      <c r="F236" s="12"/>
      <c r="G236" s="12"/>
      <c r="H236" s="12"/>
      <c r="I236" s="12"/>
      <c r="L236" s="20"/>
      <c r="M236" s="12"/>
      <c r="T236" s="17"/>
    </row>
    <row r="237" spans="1:20" ht="13" x14ac:dyDescent="0.15">
      <c r="A237" s="18"/>
      <c r="D237" s="12"/>
      <c r="E237" s="12"/>
      <c r="F237" s="12"/>
      <c r="G237" s="12"/>
      <c r="H237" s="12"/>
      <c r="I237" s="12"/>
      <c r="L237" s="20"/>
      <c r="M237" s="12"/>
      <c r="T237" s="17"/>
    </row>
    <row r="238" spans="1:20" ht="13" x14ac:dyDescent="0.15">
      <c r="A238" s="18"/>
      <c r="D238" s="12"/>
      <c r="E238" s="12"/>
      <c r="F238" s="12"/>
      <c r="G238" s="12"/>
      <c r="H238" s="12"/>
      <c r="I238" s="12"/>
      <c r="L238" s="20"/>
      <c r="M238" s="12"/>
      <c r="T238" s="17"/>
    </row>
    <row r="239" spans="1:20" ht="13" x14ac:dyDescent="0.15">
      <c r="A239" s="18"/>
      <c r="D239" s="12"/>
      <c r="E239" s="12"/>
      <c r="F239" s="12"/>
      <c r="G239" s="12"/>
      <c r="H239" s="12"/>
      <c r="I239" s="12"/>
      <c r="L239" s="20"/>
      <c r="M239" s="12"/>
      <c r="T239" s="17"/>
    </row>
    <row r="240" spans="1:20" ht="13" x14ac:dyDescent="0.15">
      <c r="A240" s="18"/>
      <c r="D240" s="12"/>
      <c r="E240" s="12"/>
      <c r="F240" s="12"/>
      <c r="G240" s="12"/>
      <c r="H240" s="12"/>
      <c r="I240" s="12"/>
      <c r="L240" s="20"/>
      <c r="M240" s="12"/>
      <c r="T240" s="17"/>
    </row>
    <row r="241" spans="1:20" ht="13" x14ac:dyDescent="0.15">
      <c r="A241" s="18"/>
      <c r="D241" s="12"/>
      <c r="E241" s="12"/>
      <c r="F241" s="12"/>
      <c r="G241" s="12"/>
      <c r="H241" s="12"/>
      <c r="I241" s="12"/>
      <c r="L241" s="20"/>
      <c r="M241" s="12"/>
      <c r="T241" s="17"/>
    </row>
    <row r="242" spans="1:20" ht="13" x14ac:dyDescent="0.15">
      <c r="A242" s="18"/>
      <c r="D242" s="12"/>
      <c r="E242" s="12"/>
      <c r="F242" s="12"/>
      <c r="G242" s="12"/>
      <c r="H242" s="12"/>
      <c r="I242" s="12"/>
      <c r="L242" s="20"/>
      <c r="M242" s="12"/>
      <c r="T242" s="17"/>
    </row>
    <row r="243" spans="1:20" ht="13" x14ac:dyDescent="0.15">
      <c r="A243" s="18"/>
      <c r="D243" s="12"/>
      <c r="E243" s="12"/>
      <c r="F243" s="12"/>
      <c r="G243" s="12"/>
      <c r="H243" s="12"/>
      <c r="I243" s="12"/>
      <c r="L243" s="20"/>
      <c r="M243" s="12"/>
      <c r="T243" s="17"/>
    </row>
    <row r="244" spans="1:20" ht="13" x14ac:dyDescent="0.15">
      <c r="A244" s="18"/>
      <c r="D244" s="12"/>
      <c r="E244" s="12"/>
      <c r="F244" s="12"/>
      <c r="G244" s="12"/>
      <c r="H244" s="12"/>
      <c r="I244" s="12"/>
      <c r="L244" s="20"/>
      <c r="M244" s="12"/>
      <c r="T244" s="17"/>
    </row>
    <row r="245" spans="1:20" ht="13" x14ac:dyDescent="0.15">
      <c r="A245" s="18"/>
      <c r="D245" s="12"/>
      <c r="E245" s="12"/>
      <c r="F245" s="12"/>
      <c r="G245" s="12"/>
      <c r="H245" s="12"/>
      <c r="I245" s="12"/>
      <c r="L245" s="20"/>
      <c r="M245" s="12"/>
      <c r="T245" s="17"/>
    </row>
    <row r="246" spans="1:20" ht="13" x14ac:dyDescent="0.15">
      <c r="A246" s="18"/>
      <c r="D246" s="12"/>
      <c r="E246" s="12"/>
      <c r="F246" s="12"/>
      <c r="G246" s="12"/>
      <c r="H246" s="12"/>
      <c r="I246" s="12"/>
      <c r="L246" s="20"/>
      <c r="M246" s="12"/>
      <c r="T246" s="17"/>
    </row>
    <row r="247" spans="1:20" ht="13" x14ac:dyDescent="0.15">
      <c r="A247" s="18"/>
      <c r="D247" s="12"/>
      <c r="E247" s="12"/>
      <c r="F247" s="12"/>
      <c r="G247" s="12"/>
      <c r="H247" s="12"/>
      <c r="I247" s="12"/>
      <c r="L247" s="20"/>
      <c r="M247" s="12"/>
      <c r="T247" s="17"/>
    </row>
    <row r="248" spans="1:20" ht="13" x14ac:dyDescent="0.15">
      <c r="A248" s="18"/>
      <c r="D248" s="12"/>
      <c r="E248" s="12"/>
      <c r="F248" s="12"/>
      <c r="G248" s="12"/>
      <c r="H248" s="12"/>
      <c r="I248" s="12"/>
      <c r="L248" s="20"/>
      <c r="M248" s="12"/>
      <c r="T248" s="17"/>
    </row>
    <row r="249" spans="1:20" ht="13" x14ac:dyDescent="0.15">
      <c r="A249" s="18"/>
      <c r="D249" s="12"/>
      <c r="E249" s="12"/>
      <c r="F249" s="12"/>
      <c r="G249" s="12"/>
      <c r="H249" s="12"/>
      <c r="I249" s="12"/>
      <c r="L249" s="20"/>
      <c r="M249" s="12"/>
      <c r="T249" s="17"/>
    </row>
    <row r="250" spans="1:20" ht="13" x14ac:dyDescent="0.15">
      <c r="A250" s="18"/>
      <c r="D250" s="12"/>
      <c r="E250" s="12"/>
      <c r="F250" s="12"/>
      <c r="G250" s="12"/>
      <c r="H250" s="12"/>
      <c r="I250" s="12"/>
      <c r="L250" s="20"/>
      <c r="M250" s="12"/>
      <c r="T250" s="17"/>
    </row>
    <row r="251" spans="1:20" ht="13" x14ac:dyDescent="0.15">
      <c r="A251" s="18"/>
      <c r="D251" s="12"/>
      <c r="E251" s="12"/>
      <c r="F251" s="12"/>
      <c r="G251" s="12"/>
      <c r="H251" s="12"/>
      <c r="I251" s="12"/>
      <c r="L251" s="20"/>
      <c r="M251" s="12"/>
      <c r="T251" s="17"/>
    </row>
    <row r="252" spans="1:20" ht="13" x14ac:dyDescent="0.15">
      <c r="A252" s="18"/>
      <c r="D252" s="12"/>
      <c r="E252" s="12"/>
      <c r="F252" s="12"/>
      <c r="G252" s="12"/>
      <c r="H252" s="12"/>
      <c r="I252" s="12"/>
      <c r="L252" s="20"/>
      <c r="M252" s="12"/>
      <c r="T252" s="17"/>
    </row>
    <row r="253" spans="1:20" ht="13" x14ac:dyDescent="0.15">
      <c r="A253" s="18"/>
      <c r="D253" s="12"/>
      <c r="E253" s="12"/>
      <c r="F253" s="12"/>
      <c r="G253" s="12"/>
      <c r="H253" s="12"/>
      <c r="I253" s="12"/>
      <c r="L253" s="20"/>
      <c r="M253" s="12"/>
      <c r="T253" s="17"/>
    </row>
    <row r="254" spans="1:20" ht="13" x14ac:dyDescent="0.15">
      <c r="A254" s="18"/>
      <c r="D254" s="12"/>
      <c r="E254" s="12"/>
      <c r="F254" s="12"/>
      <c r="G254" s="12"/>
      <c r="H254" s="12"/>
      <c r="I254" s="12"/>
      <c r="L254" s="20"/>
      <c r="M254" s="12"/>
      <c r="T254" s="17"/>
    </row>
    <row r="255" spans="1:20" ht="13" x14ac:dyDescent="0.15">
      <c r="A255" s="18"/>
      <c r="D255" s="12"/>
      <c r="E255" s="12"/>
      <c r="F255" s="12"/>
      <c r="G255" s="12"/>
      <c r="H255" s="12"/>
      <c r="I255" s="12"/>
      <c r="L255" s="20"/>
      <c r="M255" s="12"/>
      <c r="T255" s="17"/>
    </row>
    <row r="256" spans="1:20" ht="13" x14ac:dyDescent="0.15">
      <c r="A256" s="18"/>
      <c r="D256" s="12"/>
      <c r="E256" s="12"/>
      <c r="F256" s="12"/>
      <c r="G256" s="12"/>
      <c r="H256" s="12"/>
      <c r="I256" s="12"/>
      <c r="L256" s="20"/>
      <c r="M256" s="12"/>
      <c r="T256" s="17"/>
    </row>
    <row r="257" spans="1:20" ht="13" x14ac:dyDescent="0.15">
      <c r="A257" s="18"/>
      <c r="D257" s="12"/>
      <c r="E257" s="12"/>
      <c r="F257" s="12"/>
      <c r="G257" s="12"/>
      <c r="H257" s="12"/>
      <c r="I257" s="12"/>
      <c r="L257" s="20"/>
      <c r="M257" s="12"/>
      <c r="T257" s="17"/>
    </row>
    <row r="258" spans="1:20" ht="13" x14ac:dyDescent="0.15">
      <c r="A258" s="18"/>
      <c r="D258" s="12"/>
      <c r="E258" s="12"/>
      <c r="F258" s="12"/>
      <c r="G258" s="12"/>
      <c r="H258" s="12"/>
      <c r="I258" s="12"/>
      <c r="L258" s="20"/>
      <c r="M258" s="12"/>
      <c r="T258" s="17"/>
    </row>
    <row r="259" spans="1:20" ht="13" x14ac:dyDescent="0.15">
      <c r="A259" s="18"/>
      <c r="D259" s="12"/>
      <c r="E259" s="12"/>
      <c r="F259" s="12"/>
      <c r="G259" s="12"/>
      <c r="H259" s="12"/>
      <c r="I259" s="12"/>
      <c r="L259" s="20"/>
      <c r="M259" s="12"/>
      <c r="T259" s="17"/>
    </row>
    <row r="260" spans="1:20" ht="13" x14ac:dyDescent="0.15">
      <c r="A260" s="18"/>
      <c r="D260" s="12"/>
      <c r="E260" s="12"/>
      <c r="F260" s="12"/>
      <c r="G260" s="12"/>
      <c r="H260" s="12"/>
      <c r="I260" s="12"/>
      <c r="L260" s="20"/>
      <c r="M260" s="12"/>
      <c r="T260" s="17"/>
    </row>
    <row r="261" spans="1:20" ht="13" x14ac:dyDescent="0.15">
      <c r="A261" s="18"/>
      <c r="D261" s="12"/>
      <c r="E261" s="12"/>
      <c r="F261" s="12"/>
      <c r="G261" s="12"/>
      <c r="H261" s="12"/>
      <c r="I261" s="12"/>
      <c r="L261" s="20"/>
      <c r="M261" s="12"/>
      <c r="T261" s="17"/>
    </row>
    <row r="262" spans="1:20" ht="13" x14ac:dyDescent="0.15">
      <c r="A262" s="18"/>
      <c r="D262" s="12"/>
      <c r="E262" s="12"/>
      <c r="F262" s="12"/>
      <c r="G262" s="12"/>
      <c r="H262" s="12"/>
      <c r="I262" s="12"/>
      <c r="L262" s="20"/>
      <c r="M262" s="12"/>
      <c r="T262" s="17"/>
    </row>
    <row r="263" spans="1:20" ht="13" x14ac:dyDescent="0.15">
      <c r="A263" s="18"/>
      <c r="D263" s="12"/>
      <c r="E263" s="12"/>
      <c r="F263" s="12"/>
      <c r="G263" s="12"/>
      <c r="H263" s="12"/>
      <c r="I263" s="12"/>
      <c r="L263" s="20"/>
      <c r="M263" s="12"/>
      <c r="T263" s="17"/>
    </row>
    <row r="264" spans="1:20" ht="13" x14ac:dyDescent="0.15">
      <c r="A264" s="18"/>
      <c r="D264" s="12"/>
      <c r="E264" s="12"/>
      <c r="F264" s="12"/>
      <c r="G264" s="12"/>
      <c r="H264" s="12"/>
      <c r="I264" s="12"/>
      <c r="L264" s="20"/>
      <c r="M264" s="12"/>
      <c r="T264" s="17"/>
    </row>
    <row r="265" spans="1:20" ht="13" x14ac:dyDescent="0.15">
      <c r="A265" s="18"/>
      <c r="D265" s="12"/>
      <c r="E265" s="12"/>
      <c r="F265" s="12"/>
      <c r="G265" s="12"/>
      <c r="H265" s="12"/>
      <c r="I265" s="12"/>
      <c r="L265" s="20"/>
      <c r="M265" s="12"/>
      <c r="T265" s="17"/>
    </row>
    <row r="266" spans="1:20" ht="13" x14ac:dyDescent="0.15">
      <c r="A266" s="18"/>
      <c r="D266" s="12"/>
      <c r="E266" s="12"/>
      <c r="F266" s="12"/>
      <c r="G266" s="12"/>
      <c r="H266" s="12"/>
      <c r="I266" s="12"/>
      <c r="L266" s="20"/>
      <c r="M266" s="12"/>
      <c r="T266" s="17"/>
    </row>
    <row r="267" spans="1:20" ht="13" x14ac:dyDescent="0.15">
      <c r="A267" s="18"/>
      <c r="D267" s="12"/>
      <c r="E267" s="12"/>
      <c r="F267" s="12"/>
      <c r="G267" s="12"/>
      <c r="H267" s="12"/>
      <c r="I267" s="12"/>
      <c r="L267" s="20"/>
      <c r="M267" s="12"/>
      <c r="T267" s="17"/>
    </row>
    <row r="268" spans="1:20" ht="13" x14ac:dyDescent="0.15">
      <c r="A268" s="18"/>
      <c r="D268" s="12"/>
      <c r="E268" s="12"/>
      <c r="F268" s="12"/>
      <c r="G268" s="12"/>
      <c r="H268" s="12"/>
      <c r="I268" s="12"/>
      <c r="L268" s="20"/>
      <c r="M268" s="12"/>
      <c r="T268" s="17"/>
    </row>
    <row r="269" spans="1:20" ht="13" x14ac:dyDescent="0.15">
      <c r="A269" s="18"/>
      <c r="D269" s="12"/>
      <c r="E269" s="12"/>
      <c r="F269" s="12"/>
      <c r="G269" s="12"/>
      <c r="H269" s="12"/>
      <c r="I269" s="12"/>
      <c r="L269" s="20"/>
      <c r="M269" s="12"/>
      <c r="T269" s="17"/>
    </row>
    <row r="270" spans="1:20" ht="13" x14ac:dyDescent="0.15">
      <c r="A270" s="18"/>
      <c r="D270" s="12"/>
      <c r="E270" s="12"/>
      <c r="F270" s="12"/>
      <c r="G270" s="12"/>
      <c r="H270" s="12"/>
      <c r="I270" s="12"/>
      <c r="L270" s="20"/>
      <c r="M270" s="12"/>
      <c r="T270" s="17"/>
    </row>
    <row r="271" spans="1:20" ht="13" x14ac:dyDescent="0.15">
      <c r="A271" s="18"/>
      <c r="D271" s="12"/>
      <c r="E271" s="12"/>
      <c r="F271" s="12"/>
      <c r="G271" s="12"/>
      <c r="H271" s="12"/>
      <c r="I271" s="12"/>
      <c r="L271" s="20"/>
      <c r="M271" s="12"/>
      <c r="T271" s="17"/>
    </row>
    <row r="272" spans="1:20" ht="13" x14ac:dyDescent="0.15">
      <c r="A272" s="18"/>
      <c r="D272" s="12"/>
      <c r="E272" s="12"/>
      <c r="F272" s="12"/>
      <c r="G272" s="12"/>
      <c r="H272" s="12"/>
      <c r="I272" s="12"/>
      <c r="L272" s="20"/>
      <c r="M272" s="12"/>
      <c r="T272" s="17"/>
    </row>
    <row r="273" spans="1:20" ht="13" x14ac:dyDescent="0.15">
      <c r="A273" s="18"/>
      <c r="D273" s="12"/>
      <c r="E273" s="12"/>
      <c r="F273" s="12"/>
      <c r="G273" s="12"/>
      <c r="H273" s="12"/>
      <c r="I273" s="12"/>
      <c r="L273" s="20"/>
      <c r="M273" s="12"/>
      <c r="T273" s="17"/>
    </row>
    <row r="274" spans="1:20" ht="13" x14ac:dyDescent="0.15">
      <c r="A274" s="18"/>
      <c r="D274" s="12"/>
      <c r="E274" s="12"/>
      <c r="F274" s="12"/>
      <c r="G274" s="12"/>
      <c r="H274" s="12"/>
      <c r="I274" s="12"/>
      <c r="L274" s="20"/>
      <c r="M274" s="12"/>
      <c r="T274" s="17"/>
    </row>
    <row r="275" spans="1:20" ht="13" x14ac:dyDescent="0.15">
      <c r="A275" s="18"/>
      <c r="D275" s="12"/>
      <c r="E275" s="12"/>
      <c r="F275" s="12"/>
      <c r="G275" s="12"/>
      <c r="H275" s="12"/>
      <c r="I275" s="12"/>
      <c r="L275" s="20"/>
      <c r="M275" s="12"/>
      <c r="T275" s="17"/>
    </row>
    <row r="276" spans="1:20" ht="13" x14ac:dyDescent="0.15">
      <c r="A276" s="18"/>
      <c r="D276" s="12"/>
      <c r="E276" s="12"/>
      <c r="F276" s="12"/>
      <c r="G276" s="12"/>
      <c r="H276" s="12"/>
      <c r="I276" s="12"/>
      <c r="L276" s="20"/>
      <c r="M276" s="12"/>
      <c r="T276" s="17"/>
    </row>
    <row r="277" spans="1:20" ht="13" x14ac:dyDescent="0.15">
      <c r="A277" s="18"/>
      <c r="D277" s="12"/>
      <c r="E277" s="12"/>
      <c r="F277" s="12"/>
      <c r="G277" s="12"/>
      <c r="H277" s="12"/>
      <c r="I277" s="12"/>
      <c r="L277" s="20"/>
      <c r="M277" s="12"/>
      <c r="T277" s="17"/>
    </row>
    <row r="278" spans="1:20" ht="13" x14ac:dyDescent="0.15">
      <c r="A278" s="18"/>
      <c r="D278" s="12"/>
      <c r="E278" s="12"/>
      <c r="F278" s="12"/>
      <c r="G278" s="12"/>
      <c r="H278" s="12"/>
      <c r="I278" s="12"/>
      <c r="L278" s="20"/>
      <c r="M278" s="12"/>
      <c r="T278" s="17"/>
    </row>
    <row r="279" spans="1:20" ht="13" x14ac:dyDescent="0.15">
      <c r="A279" s="18"/>
      <c r="D279" s="12"/>
      <c r="E279" s="12"/>
      <c r="F279" s="12"/>
      <c r="G279" s="12"/>
      <c r="H279" s="12"/>
      <c r="I279" s="12"/>
      <c r="L279" s="20"/>
      <c r="M279" s="12"/>
      <c r="T279" s="17"/>
    </row>
    <row r="280" spans="1:20" ht="13" x14ac:dyDescent="0.15">
      <c r="A280" s="18"/>
      <c r="D280" s="12"/>
      <c r="E280" s="12"/>
      <c r="F280" s="12"/>
      <c r="G280" s="12"/>
      <c r="H280" s="12"/>
      <c r="I280" s="12"/>
      <c r="L280" s="20"/>
      <c r="M280" s="12"/>
      <c r="T280" s="17"/>
    </row>
    <row r="281" spans="1:20" ht="13" x14ac:dyDescent="0.15">
      <c r="A281" s="18"/>
      <c r="D281" s="12"/>
      <c r="E281" s="12"/>
      <c r="F281" s="12"/>
      <c r="G281" s="12"/>
      <c r="H281" s="12"/>
      <c r="I281" s="12"/>
      <c r="L281" s="20"/>
      <c r="M281" s="12"/>
      <c r="T281" s="17"/>
    </row>
    <row r="282" spans="1:20" ht="13" x14ac:dyDescent="0.15">
      <c r="A282" s="18"/>
      <c r="D282" s="12"/>
      <c r="E282" s="12"/>
      <c r="F282" s="12"/>
      <c r="G282" s="12"/>
      <c r="H282" s="12"/>
      <c r="I282" s="12"/>
      <c r="L282" s="20"/>
      <c r="M282" s="12"/>
      <c r="T282" s="17"/>
    </row>
    <row r="283" spans="1:20" ht="13" x14ac:dyDescent="0.15">
      <c r="A283" s="18"/>
      <c r="D283" s="12"/>
      <c r="E283" s="12"/>
      <c r="F283" s="12"/>
      <c r="G283" s="12"/>
      <c r="H283" s="12"/>
      <c r="I283" s="12"/>
      <c r="L283" s="20"/>
      <c r="M283" s="12"/>
      <c r="T283" s="17"/>
    </row>
    <row r="284" spans="1:20" ht="13" x14ac:dyDescent="0.15">
      <c r="A284" s="18"/>
      <c r="D284" s="12"/>
      <c r="E284" s="12"/>
      <c r="F284" s="12"/>
      <c r="G284" s="12"/>
      <c r="H284" s="12"/>
      <c r="I284" s="12"/>
      <c r="L284" s="20"/>
      <c r="M284" s="12"/>
      <c r="T284" s="17"/>
    </row>
    <row r="285" spans="1:20" ht="13" x14ac:dyDescent="0.15">
      <c r="A285" s="18"/>
      <c r="D285" s="12"/>
      <c r="E285" s="12"/>
      <c r="F285" s="12"/>
      <c r="G285" s="12"/>
      <c r="H285" s="12"/>
      <c r="I285" s="12"/>
      <c r="L285" s="20"/>
      <c r="M285" s="12"/>
      <c r="T285" s="17"/>
    </row>
    <row r="286" spans="1:20" ht="13" x14ac:dyDescent="0.15">
      <c r="A286" s="18"/>
      <c r="D286" s="12"/>
      <c r="E286" s="12"/>
      <c r="F286" s="12"/>
      <c r="G286" s="12"/>
      <c r="H286" s="12"/>
      <c r="I286" s="12"/>
      <c r="L286" s="20"/>
      <c r="M286" s="12"/>
      <c r="T286" s="17"/>
    </row>
    <row r="287" spans="1:20" ht="13" x14ac:dyDescent="0.15">
      <c r="A287" s="18"/>
      <c r="D287" s="12"/>
      <c r="E287" s="12"/>
      <c r="F287" s="12"/>
      <c r="G287" s="12"/>
      <c r="H287" s="12"/>
      <c r="I287" s="12"/>
      <c r="L287" s="20"/>
      <c r="M287" s="12"/>
      <c r="T287" s="17"/>
    </row>
    <row r="288" spans="1:20" ht="13" x14ac:dyDescent="0.15">
      <c r="A288" s="18"/>
      <c r="D288" s="12"/>
      <c r="E288" s="12"/>
      <c r="F288" s="12"/>
      <c r="G288" s="12"/>
      <c r="H288" s="12"/>
      <c r="I288" s="12"/>
      <c r="L288" s="20"/>
      <c r="M288" s="12"/>
      <c r="T288" s="17"/>
    </row>
    <row r="289" spans="1:20" ht="13" x14ac:dyDescent="0.15">
      <c r="A289" s="18"/>
      <c r="D289" s="12"/>
      <c r="E289" s="12"/>
      <c r="F289" s="12"/>
      <c r="G289" s="12"/>
      <c r="H289" s="12"/>
      <c r="I289" s="12"/>
      <c r="L289" s="20"/>
      <c r="M289" s="12"/>
      <c r="T289" s="17"/>
    </row>
    <row r="290" spans="1:20" ht="13" x14ac:dyDescent="0.15">
      <c r="A290" s="18"/>
      <c r="D290" s="12"/>
      <c r="E290" s="12"/>
      <c r="F290" s="12"/>
      <c r="G290" s="12"/>
      <c r="H290" s="12"/>
      <c r="I290" s="12"/>
      <c r="L290" s="20"/>
      <c r="M290" s="12"/>
      <c r="T290" s="17"/>
    </row>
    <row r="291" spans="1:20" ht="13" x14ac:dyDescent="0.15">
      <c r="A291" s="18"/>
      <c r="D291" s="12"/>
      <c r="E291" s="12"/>
      <c r="F291" s="12"/>
      <c r="G291" s="12"/>
      <c r="H291" s="12"/>
      <c r="I291" s="12"/>
      <c r="L291" s="20"/>
      <c r="M291" s="12"/>
      <c r="T291" s="17"/>
    </row>
    <row r="292" spans="1:20" ht="13" x14ac:dyDescent="0.15">
      <c r="A292" s="18"/>
      <c r="D292" s="12"/>
      <c r="E292" s="12"/>
      <c r="F292" s="12"/>
      <c r="G292" s="12"/>
      <c r="H292" s="12"/>
      <c r="I292" s="12"/>
      <c r="L292" s="20"/>
      <c r="M292" s="12"/>
      <c r="T292" s="17"/>
    </row>
    <row r="293" spans="1:20" ht="13" x14ac:dyDescent="0.15">
      <c r="A293" s="18"/>
      <c r="D293" s="12"/>
      <c r="E293" s="12"/>
      <c r="F293" s="12"/>
      <c r="G293" s="12"/>
      <c r="H293" s="12"/>
      <c r="I293" s="12"/>
      <c r="L293" s="20"/>
      <c r="M293" s="12"/>
      <c r="T293" s="17"/>
    </row>
    <row r="294" spans="1:20" ht="13" x14ac:dyDescent="0.15">
      <c r="A294" s="18"/>
      <c r="D294" s="12"/>
      <c r="E294" s="12"/>
      <c r="F294" s="12"/>
      <c r="G294" s="12"/>
      <c r="H294" s="12"/>
      <c r="I294" s="12"/>
      <c r="L294" s="20"/>
      <c r="M294" s="12"/>
      <c r="T294" s="17"/>
    </row>
    <row r="295" spans="1:20" ht="13" x14ac:dyDescent="0.15">
      <c r="A295" s="18"/>
      <c r="D295" s="12"/>
      <c r="E295" s="12"/>
      <c r="F295" s="12"/>
      <c r="G295" s="12"/>
      <c r="H295" s="12"/>
      <c r="I295" s="12"/>
      <c r="L295" s="20"/>
      <c r="M295" s="12"/>
      <c r="T295" s="17"/>
    </row>
    <row r="296" spans="1:20" ht="13" x14ac:dyDescent="0.15">
      <c r="A296" s="18"/>
      <c r="D296" s="12"/>
      <c r="E296" s="12"/>
      <c r="F296" s="12"/>
      <c r="G296" s="12"/>
      <c r="H296" s="12"/>
      <c r="I296" s="12"/>
      <c r="L296" s="20"/>
      <c r="M296" s="12"/>
      <c r="T296" s="17"/>
    </row>
    <row r="297" spans="1:20" ht="13" x14ac:dyDescent="0.15">
      <c r="A297" s="18"/>
      <c r="D297" s="12"/>
      <c r="E297" s="12"/>
      <c r="F297" s="12"/>
      <c r="G297" s="12"/>
      <c r="H297" s="12"/>
      <c r="I297" s="12"/>
      <c r="L297" s="20"/>
      <c r="M297" s="12"/>
      <c r="T297" s="17"/>
    </row>
    <row r="298" spans="1:20" ht="13" x14ac:dyDescent="0.15">
      <c r="A298" s="18"/>
      <c r="D298" s="12"/>
      <c r="E298" s="12"/>
      <c r="F298" s="12"/>
      <c r="G298" s="12"/>
      <c r="H298" s="12"/>
      <c r="I298" s="12"/>
      <c r="L298" s="20"/>
      <c r="M298" s="12"/>
      <c r="T298" s="17"/>
    </row>
    <row r="299" spans="1:20" ht="13" x14ac:dyDescent="0.15">
      <c r="A299" s="18"/>
      <c r="D299" s="12"/>
      <c r="E299" s="12"/>
      <c r="F299" s="12"/>
      <c r="G299" s="12"/>
      <c r="H299" s="12"/>
      <c r="I299" s="12"/>
      <c r="L299" s="20"/>
      <c r="M299" s="12"/>
      <c r="T299" s="17"/>
    </row>
    <row r="300" spans="1:20" ht="13" x14ac:dyDescent="0.15">
      <c r="A300" s="18"/>
      <c r="D300" s="12"/>
      <c r="E300" s="12"/>
      <c r="F300" s="12"/>
      <c r="G300" s="12"/>
      <c r="H300" s="12"/>
      <c r="I300" s="12"/>
      <c r="L300" s="20"/>
      <c r="M300" s="12"/>
      <c r="T300" s="17"/>
    </row>
    <row r="301" spans="1:20" ht="13" x14ac:dyDescent="0.15">
      <c r="A301" s="18"/>
      <c r="D301" s="12"/>
      <c r="E301" s="12"/>
      <c r="F301" s="12"/>
      <c r="G301" s="12"/>
      <c r="H301" s="12"/>
      <c r="I301" s="12"/>
      <c r="L301" s="20"/>
      <c r="M301" s="12"/>
      <c r="T301" s="17"/>
    </row>
    <row r="302" spans="1:20" ht="13" x14ac:dyDescent="0.15">
      <c r="A302" s="18"/>
      <c r="D302" s="12"/>
      <c r="E302" s="12"/>
      <c r="F302" s="12"/>
      <c r="G302" s="12"/>
      <c r="H302" s="12"/>
      <c r="I302" s="12"/>
      <c r="L302" s="20"/>
      <c r="M302" s="12"/>
      <c r="T302" s="17"/>
    </row>
    <row r="303" spans="1:20" ht="13" x14ac:dyDescent="0.15">
      <c r="A303" s="18"/>
      <c r="D303" s="12"/>
      <c r="E303" s="12"/>
      <c r="F303" s="12"/>
      <c r="G303" s="12"/>
      <c r="H303" s="12"/>
      <c r="I303" s="12"/>
      <c r="L303" s="20"/>
      <c r="M303" s="12"/>
      <c r="T303" s="17"/>
    </row>
    <row r="304" spans="1:20" ht="13" x14ac:dyDescent="0.15">
      <c r="A304" s="18"/>
      <c r="D304" s="12"/>
      <c r="E304" s="12"/>
      <c r="F304" s="12"/>
      <c r="G304" s="12"/>
      <c r="H304" s="12"/>
      <c r="I304" s="12"/>
      <c r="L304" s="20"/>
      <c r="M304" s="12"/>
      <c r="T304" s="17"/>
    </row>
    <row r="305" spans="1:20" ht="13" x14ac:dyDescent="0.15">
      <c r="A305" s="18"/>
      <c r="D305" s="12"/>
      <c r="E305" s="12"/>
      <c r="F305" s="12"/>
      <c r="G305" s="12"/>
      <c r="H305" s="12"/>
      <c r="I305" s="12"/>
      <c r="L305" s="20"/>
      <c r="M305" s="12"/>
      <c r="T305" s="17"/>
    </row>
    <row r="306" spans="1:20" ht="13" x14ac:dyDescent="0.15">
      <c r="A306" s="18"/>
      <c r="D306" s="12"/>
      <c r="E306" s="12"/>
      <c r="F306" s="12"/>
      <c r="G306" s="12"/>
      <c r="H306" s="12"/>
      <c r="I306" s="12"/>
      <c r="L306" s="20"/>
      <c r="M306" s="12"/>
      <c r="T306" s="17"/>
    </row>
    <row r="307" spans="1:20" ht="13" x14ac:dyDescent="0.15">
      <c r="A307" s="18"/>
      <c r="D307" s="12"/>
      <c r="E307" s="12"/>
      <c r="F307" s="12"/>
      <c r="G307" s="12"/>
      <c r="H307" s="12"/>
      <c r="I307" s="12"/>
      <c r="L307" s="20"/>
      <c r="M307" s="12"/>
      <c r="T307" s="17"/>
    </row>
    <row r="308" spans="1:20" ht="13" x14ac:dyDescent="0.15">
      <c r="A308" s="18"/>
      <c r="D308" s="12"/>
      <c r="E308" s="12"/>
      <c r="F308" s="12"/>
      <c r="G308" s="12"/>
      <c r="H308" s="12"/>
      <c r="I308" s="12"/>
      <c r="L308" s="20"/>
      <c r="M308" s="12"/>
      <c r="T308" s="17"/>
    </row>
    <row r="309" spans="1:20" ht="13" x14ac:dyDescent="0.15">
      <c r="A309" s="18"/>
      <c r="D309" s="12"/>
      <c r="E309" s="12"/>
      <c r="F309" s="12"/>
      <c r="G309" s="12"/>
      <c r="H309" s="12"/>
      <c r="I309" s="12"/>
      <c r="L309" s="20"/>
      <c r="M309" s="12"/>
      <c r="T309" s="17"/>
    </row>
    <row r="310" spans="1:20" ht="13" x14ac:dyDescent="0.15">
      <c r="A310" s="18"/>
      <c r="D310" s="12"/>
      <c r="E310" s="12"/>
      <c r="F310" s="12"/>
      <c r="G310" s="12"/>
      <c r="H310" s="12"/>
      <c r="I310" s="12"/>
      <c r="L310" s="20"/>
      <c r="M310" s="12"/>
      <c r="T310" s="17"/>
    </row>
    <row r="311" spans="1:20" ht="13" x14ac:dyDescent="0.15">
      <c r="A311" s="18"/>
      <c r="D311" s="12"/>
      <c r="E311" s="12"/>
      <c r="F311" s="12"/>
      <c r="G311" s="12"/>
      <c r="H311" s="12"/>
      <c r="I311" s="12"/>
      <c r="L311" s="20"/>
      <c r="M311" s="12"/>
      <c r="T311" s="17"/>
    </row>
    <row r="312" spans="1:20" ht="13" x14ac:dyDescent="0.15">
      <c r="A312" s="18"/>
      <c r="D312" s="12"/>
      <c r="E312" s="12"/>
      <c r="F312" s="12"/>
      <c r="G312" s="12"/>
      <c r="H312" s="12"/>
      <c r="I312" s="12"/>
      <c r="L312" s="20"/>
      <c r="M312" s="12"/>
      <c r="T312" s="17"/>
    </row>
    <row r="313" spans="1:20" ht="13" x14ac:dyDescent="0.15">
      <c r="A313" s="18"/>
      <c r="D313" s="12"/>
      <c r="E313" s="12"/>
      <c r="F313" s="12"/>
      <c r="G313" s="12"/>
      <c r="H313" s="12"/>
      <c r="I313" s="12"/>
      <c r="L313" s="20"/>
      <c r="M313" s="12"/>
      <c r="T313" s="17"/>
    </row>
    <row r="314" spans="1:20" ht="13" x14ac:dyDescent="0.15">
      <c r="A314" s="18"/>
      <c r="D314" s="12"/>
      <c r="E314" s="12"/>
      <c r="F314" s="12"/>
      <c r="G314" s="12"/>
      <c r="H314" s="12"/>
      <c r="I314" s="12"/>
      <c r="L314" s="20"/>
      <c r="M314" s="12"/>
      <c r="T314" s="17"/>
    </row>
    <row r="315" spans="1:20" ht="13" x14ac:dyDescent="0.15">
      <c r="A315" s="18"/>
      <c r="D315" s="12"/>
      <c r="E315" s="12"/>
      <c r="F315" s="12"/>
      <c r="G315" s="12"/>
      <c r="H315" s="12"/>
      <c r="I315" s="12"/>
      <c r="L315" s="20"/>
      <c r="M315" s="12"/>
      <c r="T315" s="17"/>
    </row>
    <row r="316" spans="1:20" ht="13" x14ac:dyDescent="0.15">
      <c r="A316" s="18"/>
      <c r="D316" s="12"/>
      <c r="E316" s="12"/>
      <c r="F316" s="12"/>
      <c r="G316" s="12"/>
      <c r="H316" s="12"/>
      <c r="I316" s="12"/>
      <c r="L316" s="20"/>
      <c r="M316" s="12"/>
      <c r="T316" s="17"/>
    </row>
    <row r="317" spans="1:20" ht="13" x14ac:dyDescent="0.15">
      <c r="A317" s="18"/>
      <c r="D317" s="12"/>
      <c r="E317" s="12"/>
      <c r="F317" s="12"/>
      <c r="G317" s="12"/>
      <c r="H317" s="12"/>
      <c r="I317" s="12"/>
      <c r="L317" s="20"/>
      <c r="M317" s="12"/>
      <c r="T317" s="17"/>
    </row>
    <row r="318" spans="1:20" ht="13" x14ac:dyDescent="0.15">
      <c r="A318" s="18"/>
      <c r="D318" s="12"/>
      <c r="E318" s="12"/>
      <c r="F318" s="12"/>
      <c r="G318" s="12"/>
      <c r="H318" s="12"/>
      <c r="I318" s="12"/>
      <c r="L318" s="20"/>
      <c r="M318" s="12"/>
      <c r="T318" s="17"/>
    </row>
    <row r="319" spans="1:20" ht="13" x14ac:dyDescent="0.15">
      <c r="A319" s="18"/>
      <c r="D319" s="12"/>
      <c r="E319" s="12"/>
      <c r="F319" s="12"/>
      <c r="G319" s="12"/>
      <c r="H319" s="12"/>
      <c r="I319" s="12"/>
      <c r="L319" s="20"/>
      <c r="M319" s="12"/>
      <c r="T319" s="17"/>
    </row>
    <row r="320" spans="1:20" ht="13" x14ac:dyDescent="0.15">
      <c r="A320" s="18"/>
      <c r="D320" s="12"/>
      <c r="E320" s="12"/>
      <c r="F320" s="12"/>
      <c r="G320" s="12"/>
      <c r="H320" s="12"/>
      <c r="I320" s="12"/>
      <c r="L320" s="20"/>
      <c r="M320" s="12"/>
      <c r="T320" s="17"/>
    </row>
    <row r="321" spans="1:20" ht="13" x14ac:dyDescent="0.15">
      <c r="A321" s="18"/>
      <c r="D321" s="12"/>
      <c r="E321" s="12"/>
      <c r="F321" s="12"/>
      <c r="G321" s="12"/>
      <c r="H321" s="12"/>
      <c r="I321" s="12"/>
      <c r="L321" s="20"/>
      <c r="M321" s="12"/>
      <c r="T321" s="17"/>
    </row>
    <row r="322" spans="1:20" ht="13" x14ac:dyDescent="0.15">
      <c r="A322" s="18"/>
      <c r="D322" s="12"/>
      <c r="E322" s="12"/>
      <c r="F322" s="12"/>
      <c r="G322" s="12"/>
      <c r="H322" s="12"/>
      <c r="I322" s="12"/>
      <c r="L322" s="20"/>
      <c r="M322" s="12"/>
      <c r="T322" s="17"/>
    </row>
    <row r="323" spans="1:20" ht="13" x14ac:dyDescent="0.15">
      <c r="A323" s="18"/>
      <c r="D323" s="12"/>
      <c r="E323" s="12"/>
      <c r="F323" s="12"/>
      <c r="G323" s="12"/>
      <c r="H323" s="12"/>
      <c r="I323" s="12"/>
      <c r="L323" s="20"/>
      <c r="M323" s="12"/>
      <c r="T323" s="17"/>
    </row>
    <row r="324" spans="1:20" ht="13" x14ac:dyDescent="0.15">
      <c r="A324" s="18"/>
      <c r="D324" s="12"/>
      <c r="E324" s="12"/>
      <c r="F324" s="12"/>
      <c r="G324" s="12"/>
      <c r="H324" s="12"/>
      <c r="I324" s="12"/>
      <c r="L324" s="20"/>
      <c r="M324" s="12"/>
      <c r="T324" s="17"/>
    </row>
    <row r="325" spans="1:20" ht="13" x14ac:dyDescent="0.15">
      <c r="A325" s="18"/>
      <c r="D325" s="12"/>
      <c r="E325" s="12"/>
      <c r="F325" s="12"/>
      <c r="G325" s="12"/>
      <c r="H325" s="12"/>
      <c r="I325" s="12"/>
      <c r="L325" s="20"/>
      <c r="M325" s="12"/>
      <c r="T325" s="17"/>
    </row>
    <row r="326" spans="1:20" ht="13" x14ac:dyDescent="0.15">
      <c r="A326" s="18"/>
      <c r="D326" s="12"/>
      <c r="E326" s="12"/>
      <c r="F326" s="12"/>
      <c r="G326" s="12"/>
      <c r="H326" s="12"/>
      <c r="I326" s="12"/>
      <c r="L326" s="20"/>
      <c r="M326" s="12"/>
      <c r="T326" s="17"/>
    </row>
    <row r="327" spans="1:20" ht="13" x14ac:dyDescent="0.15">
      <c r="A327" s="18"/>
      <c r="D327" s="12"/>
      <c r="E327" s="12"/>
      <c r="F327" s="12"/>
      <c r="G327" s="12"/>
      <c r="H327" s="12"/>
      <c r="I327" s="12"/>
      <c r="L327" s="20"/>
      <c r="M327" s="12"/>
      <c r="T327" s="17"/>
    </row>
    <row r="328" spans="1:20" ht="13" x14ac:dyDescent="0.15">
      <c r="A328" s="18"/>
      <c r="D328" s="12"/>
      <c r="E328" s="12"/>
      <c r="F328" s="12"/>
      <c r="G328" s="12"/>
      <c r="H328" s="12"/>
      <c r="I328" s="12"/>
      <c r="L328" s="20"/>
      <c r="M328" s="12"/>
      <c r="T328" s="17"/>
    </row>
    <row r="329" spans="1:20" ht="13" x14ac:dyDescent="0.15">
      <c r="A329" s="18"/>
      <c r="D329" s="12"/>
      <c r="E329" s="12"/>
      <c r="F329" s="12"/>
      <c r="G329" s="12"/>
      <c r="H329" s="12"/>
      <c r="I329" s="12"/>
      <c r="L329" s="20"/>
      <c r="M329" s="12"/>
      <c r="T329" s="17"/>
    </row>
    <row r="330" spans="1:20" ht="13" x14ac:dyDescent="0.15">
      <c r="A330" s="18"/>
      <c r="D330" s="12"/>
      <c r="E330" s="12"/>
      <c r="F330" s="12"/>
      <c r="G330" s="12"/>
      <c r="H330" s="12"/>
      <c r="I330" s="12"/>
      <c r="L330" s="20"/>
      <c r="M330" s="12"/>
      <c r="T330" s="17"/>
    </row>
    <row r="331" spans="1:20" ht="13" x14ac:dyDescent="0.15">
      <c r="A331" s="18"/>
      <c r="D331" s="12"/>
      <c r="E331" s="12"/>
      <c r="F331" s="12"/>
      <c r="G331" s="12"/>
      <c r="H331" s="12"/>
      <c r="I331" s="12"/>
      <c r="L331" s="20"/>
      <c r="M331" s="12"/>
      <c r="T331" s="17"/>
    </row>
    <row r="332" spans="1:20" ht="13" x14ac:dyDescent="0.15">
      <c r="A332" s="18"/>
      <c r="D332" s="12"/>
      <c r="E332" s="12"/>
      <c r="F332" s="12"/>
      <c r="G332" s="12"/>
      <c r="H332" s="12"/>
      <c r="I332" s="12"/>
      <c r="L332" s="20"/>
      <c r="M332" s="12"/>
      <c r="T332" s="17"/>
    </row>
    <row r="333" spans="1:20" ht="13" x14ac:dyDescent="0.15">
      <c r="A333" s="18"/>
      <c r="D333" s="12"/>
      <c r="E333" s="12"/>
      <c r="F333" s="12"/>
      <c r="G333" s="12"/>
      <c r="H333" s="12"/>
      <c r="I333" s="12"/>
      <c r="L333" s="20"/>
      <c r="M333" s="12"/>
      <c r="T333" s="17"/>
    </row>
    <row r="334" spans="1:20" ht="13" x14ac:dyDescent="0.15">
      <c r="A334" s="18"/>
      <c r="D334" s="12"/>
      <c r="E334" s="12"/>
      <c r="F334" s="12"/>
      <c r="G334" s="12"/>
      <c r="H334" s="12"/>
      <c r="I334" s="12"/>
      <c r="L334" s="20"/>
      <c r="M334" s="12"/>
      <c r="T334" s="17"/>
    </row>
    <row r="335" spans="1:20" ht="13" x14ac:dyDescent="0.15">
      <c r="A335" s="18"/>
      <c r="D335" s="12"/>
      <c r="E335" s="12"/>
      <c r="F335" s="12"/>
      <c r="G335" s="12"/>
      <c r="H335" s="12"/>
      <c r="I335" s="12"/>
      <c r="L335" s="20"/>
      <c r="M335" s="12"/>
      <c r="T335" s="17"/>
    </row>
    <row r="336" spans="1:20" ht="13" x14ac:dyDescent="0.15">
      <c r="A336" s="18"/>
      <c r="D336" s="12"/>
      <c r="E336" s="12"/>
      <c r="F336" s="12"/>
      <c r="G336" s="12"/>
      <c r="H336" s="12"/>
      <c r="I336" s="12"/>
      <c r="L336" s="20"/>
      <c r="M336" s="12"/>
      <c r="T336" s="17"/>
    </row>
    <row r="337" spans="1:20" ht="13" x14ac:dyDescent="0.15">
      <c r="A337" s="18"/>
      <c r="D337" s="12"/>
      <c r="E337" s="12"/>
      <c r="F337" s="12"/>
      <c r="G337" s="12"/>
      <c r="H337" s="12"/>
      <c r="I337" s="12"/>
      <c r="L337" s="20"/>
      <c r="M337" s="12"/>
      <c r="T337" s="17"/>
    </row>
    <row r="338" spans="1:20" ht="13" x14ac:dyDescent="0.15">
      <c r="A338" s="18"/>
      <c r="D338" s="12"/>
      <c r="E338" s="12"/>
      <c r="F338" s="12"/>
      <c r="G338" s="12"/>
      <c r="H338" s="12"/>
      <c r="I338" s="12"/>
      <c r="L338" s="20"/>
      <c r="M338" s="12"/>
      <c r="T338" s="17"/>
    </row>
    <row r="339" spans="1:20" ht="13" x14ac:dyDescent="0.15">
      <c r="A339" s="18"/>
      <c r="D339" s="12"/>
      <c r="E339" s="12"/>
      <c r="F339" s="12"/>
      <c r="G339" s="12"/>
      <c r="H339" s="12"/>
      <c r="I339" s="12"/>
      <c r="L339" s="20"/>
      <c r="M339" s="12"/>
      <c r="T339" s="17"/>
    </row>
    <row r="340" spans="1:20" ht="13" x14ac:dyDescent="0.15">
      <c r="A340" s="18"/>
      <c r="D340" s="12"/>
      <c r="E340" s="12"/>
      <c r="F340" s="12"/>
      <c r="G340" s="12"/>
      <c r="H340" s="12"/>
      <c r="I340" s="12"/>
      <c r="L340" s="20"/>
      <c r="M340" s="12"/>
      <c r="T340" s="17"/>
    </row>
    <row r="341" spans="1:20" ht="13" x14ac:dyDescent="0.15">
      <c r="A341" s="18"/>
      <c r="D341" s="12"/>
      <c r="E341" s="12"/>
      <c r="F341" s="12"/>
      <c r="G341" s="12"/>
      <c r="H341" s="12"/>
      <c r="I341" s="12"/>
      <c r="L341" s="20"/>
      <c r="M341" s="12"/>
      <c r="T341" s="17"/>
    </row>
    <row r="342" spans="1:20" ht="13" x14ac:dyDescent="0.15">
      <c r="A342" s="18"/>
      <c r="D342" s="12"/>
      <c r="E342" s="12"/>
      <c r="F342" s="12"/>
      <c r="G342" s="12"/>
      <c r="H342" s="12"/>
      <c r="I342" s="12"/>
      <c r="L342" s="20"/>
      <c r="M342" s="12"/>
      <c r="T342" s="17"/>
    </row>
    <row r="343" spans="1:20" ht="13" x14ac:dyDescent="0.15">
      <c r="A343" s="18"/>
      <c r="D343" s="12"/>
      <c r="E343" s="12"/>
      <c r="F343" s="12"/>
      <c r="G343" s="12"/>
      <c r="H343" s="12"/>
      <c r="I343" s="12"/>
      <c r="L343" s="20"/>
      <c r="M343" s="12"/>
      <c r="T343" s="17"/>
    </row>
    <row r="344" spans="1:20" ht="13" x14ac:dyDescent="0.15">
      <c r="A344" s="18"/>
      <c r="D344" s="12"/>
      <c r="E344" s="12"/>
      <c r="F344" s="12"/>
      <c r="G344" s="12"/>
      <c r="H344" s="12"/>
      <c r="I344" s="12"/>
      <c r="L344" s="20"/>
      <c r="M344" s="12"/>
      <c r="T344" s="17"/>
    </row>
    <row r="345" spans="1:20" ht="13" x14ac:dyDescent="0.15">
      <c r="A345" s="18"/>
      <c r="D345" s="12"/>
      <c r="E345" s="12"/>
      <c r="F345" s="12"/>
      <c r="G345" s="12"/>
      <c r="H345" s="12"/>
      <c r="I345" s="12"/>
      <c r="L345" s="20"/>
      <c r="M345" s="12"/>
      <c r="T345" s="17"/>
    </row>
    <row r="346" spans="1:20" ht="13" x14ac:dyDescent="0.15">
      <c r="A346" s="18"/>
      <c r="D346" s="12"/>
      <c r="E346" s="12"/>
      <c r="F346" s="12"/>
      <c r="G346" s="12"/>
      <c r="H346" s="12"/>
      <c r="I346" s="12"/>
      <c r="L346" s="20"/>
      <c r="M346" s="12"/>
      <c r="T346" s="17"/>
    </row>
    <row r="347" spans="1:20" ht="13" x14ac:dyDescent="0.15">
      <c r="A347" s="18"/>
      <c r="D347" s="12"/>
      <c r="E347" s="12"/>
      <c r="F347" s="12"/>
      <c r="G347" s="12"/>
      <c r="H347" s="12"/>
      <c r="I347" s="12"/>
      <c r="L347" s="20"/>
      <c r="M347" s="12"/>
      <c r="T347" s="17"/>
    </row>
    <row r="348" spans="1:20" ht="13" x14ac:dyDescent="0.15">
      <c r="A348" s="18"/>
      <c r="D348" s="12"/>
      <c r="E348" s="12"/>
      <c r="F348" s="12"/>
      <c r="G348" s="12"/>
      <c r="H348" s="12"/>
      <c r="I348" s="12"/>
      <c r="L348" s="20"/>
      <c r="M348" s="12"/>
      <c r="T348" s="17"/>
    </row>
    <row r="349" spans="1:20" ht="13" x14ac:dyDescent="0.15">
      <c r="A349" s="18"/>
      <c r="D349" s="12"/>
      <c r="E349" s="12"/>
      <c r="F349" s="12"/>
      <c r="G349" s="12"/>
      <c r="H349" s="12"/>
      <c r="I349" s="12"/>
      <c r="L349" s="20"/>
      <c r="M349" s="12"/>
      <c r="T349" s="17"/>
    </row>
    <row r="350" spans="1:20" ht="13" x14ac:dyDescent="0.15">
      <c r="A350" s="18"/>
      <c r="D350" s="12"/>
      <c r="E350" s="12"/>
      <c r="F350" s="12"/>
      <c r="G350" s="12"/>
      <c r="H350" s="12"/>
      <c r="I350" s="12"/>
      <c r="L350" s="20"/>
      <c r="M350" s="12"/>
      <c r="T350" s="17"/>
    </row>
    <row r="351" spans="1:20" ht="13" x14ac:dyDescent="0.15">
      <c r="A351" s="18"/>
      <c r="D351" s="12"/>
      <c r="E351" s="12"/>
      <c r="F351" s="12"/>
      <c r="G351" s="12"/>
      <c r="H351" s="12"/>
      <c r="I351" s="12"/>
      <c r="L351" s="20"/>
      <c r="M351" s="12"/>
      <c r="T351" s="17"/>
    </row>
    <row r="352" spans="1:20" ht="13" x14ac:dyDescent="0.15">
      <c r="A352" s="18"/>
      <c r="D352" s="12"/>
      <c r="E352" s="12"/>
      <c r="F352" s="12"/>
      <c r="G352" s="12"/>
      <c r="H352" s="12"/>
      <c r="I352" s="12"/>
      <c r="L352" s="20"/>
      <c r="M352" s="12"/>
      <c r="T352" s="17"/>
    </row>
    <row r="353" spans="1:20" ht="13" x14ac:dyDescent="0.15">
      <c r="A353" s="18"/>
      <c r="D353" s="12"/>
      <c r="E353" s="12"/>
      <c r="F353" s="12"/>
      <c r="G353" s="12"/>
      <c r="H353" s="12"/>
      <c r="I353" s="12"/>
      <c r="L353" s="20"/>
      <c r="M353" s="12"/>
      <c r="T353" s="17"/>
    </row>
    <row r="354" spans="1:20" ht="13" x14ac:dyDescent="0.15">
      <c r="A354" s="18"/>
      <c r="D354" s="12"/>
      <c r="E354" s="12"/>
      <c r="F354" s="12"/>
      <c r="G354" s="12"/>
      <c r="H354" s="12"/>
      <c r="I354" s="12"/>
      <c r="L354" s="20"/>
      <c r="M354" s="12"/>
      <c r="T354" s="17"/>
    </row>
    <row r="355" spans="1:20" ht="13" x14ac:dyDescent="0.15">
      <c r="A355" s="18"/>
      <c r="D355" s="12"/>
      <c r="E355" s="12"/>
      <c r="F355" s="12"/>
      <c r="G355" s="12"/>
      <c r="H355" s="12"/>
      <c r="I355" s="12"/>
      <c r="L355" s="20"/>
      <c r="M355" s="12"/>
      <c r="T355" s="17"/>
    </row>
    <row r="356" spans="1:20" ht="13" x14ac:dyDescent="0.15">
      <c r="A356" s="18"/>
      <c r="D356" s="12"/>
      <c r="E356" s="12"/>
      <c r="F356" s="12"/>
      <c r="G356" s="12"/>
      <c r="H356" s="12"/>
      <c r="I356" s="12"/>
      <c r="L356" s="20"/>
      <c r="M356" s="12"/>
      <c r="T356" s="17"/>
    </row>
    <row r="357" spans="1:20" ht="13" x14ac:dyDescent="0.15">
      <c r="A357" s="18"/>
      <c r="D357" s="12"/>
      <c r="E357" s="12"/>
      <c r="F357" s="12"/>
      <c r="G357" s="12"/>
      <c r="H357" s="12"/>
      <c r="I357" s="12"/>
      <c r="L357" s="20"/>
      <c r="M357" s="12"/>
      <c r="T357" s="17"/>
    </row>
    <row r="358" spans="1:20" ht="13" x14ac:dyDescent="0.15">
      <c r="A358" s="18"/>
      <c r="D358" s="12"/>
      <c r="E358" s="12"/>
      <c r="F358" s="12"/>
      <c r="G358" s="12"/>
      <c r="H358" s="12"/>
      <c r="I358" s="12"/>
      <c r="L358" s="20"/>
      <c r="M358" s="12"/>
      <c r="T358" s="17"/>
    </row>
    <row r="359" spans="1:20" ht="13" x14ac:dyDescent="0.15">
      <c r="A359" s="18"/>
      <c r="D359" s="12"/>
      <c r="E359" s="12"/>
      <c r="F359" s="12"/>
      <c r="G359" s="12"/>
      <c r="H359" s="12"/>
      <c r="I359" s="12"/>
      <c r="L359" s="20"/>
      <c r="M359" s="12"/>
      <c r="T359" s="17"/>
    </row>
    <row r="360" spans="1:20" ht="13" x14ac:dyDescent="0.15">
      <c r="A360" s="18"/>
      <c r="D360" s="12"/>
      <c r="E360" s="12"/>
      <c r="F360" s="12"/>
      <c r="G360" s="12"/>
      <c r="H360" s="12"/>
      <c r="I360" s="12"/>
      <c r="L360" s="20"/>
      <c r="M360" s="12"/>
      <c r="T360" s="17"/>
    </row>
    <row r="361" spans="1:20" ht="13" x14ac:dyDescent="0.15">
      <c r="A361" s="18"/>
      <c r="D361" s="12"/>
      <c r="E361" s="12"/>
      <c r="F361" s="12"/>
      <c r="G361" s="12"/>
      <c r="H361" s="12"/>
      <c r="I361" s="12"/>
      <c r="L361" s="20"/>
      <c r="M361" s="12"/>
      <c r="T361" s="17"/>
    </row>
    <row r="362" spans="1:20" ht="13" x14ac:dyDescent="0.15">
      <c r="A362" s="18"/>
      <c r="D362" s="12"/>
      <c r="E362" s="12"/>
      <c r="F362" s="12"/>
      <c r="G362" s="12"/>
      <c r="H362" s="12"/>
      <c r="I362" s="12"/>
      <c r="L362" s="20"/>
      <c r="M362" s="12"/>
      <c r="T362" s="17"/>
    </row>
    <row r="363" spans="1:20" ht="13" x14ac:dyDescent="0.15">
      <c r="A363" s="18"/>
      <c r="D363" s="12"/>
      <c r="E363" s="12"/>
      <c r="F363" s="12"/>
      <c r="G363" s="12"/>
      <c r="H363" s="12"/>
      <c r="I363" s="12"/>
      <c r="L363" s="20"/>
      <c r="M363" s="12"/>
      <c r="T363" s="17"/>
    </row>
    <row r="364" spans="1:20" ht="13" x14ac:dyDescent="0.15">
      <c r="A364" s="18"/>
      <c r="D364" s="12"/>
      <c r="E364" s="12"/>
      <c r="F364" s="12"/>
      <c r="G364" s="12"/>
      <c r="H364" s="12"/>
      <c r="I364" s="12"/>
      <c r="L364" s="20"/>
      <c r="M364" s="12"/>
      <c r="T364" s="17"/>
    </row>
    <row r="365" spans="1:20" ht="13" x14ac:dyDescent="0.15">
      <c r="A365" s="18"/>
      <c r="D365" s="12"/>
      <c r="E365" s="12"/>
      <c r="F365" s="12"/>
      <c r="G365" s="12"/>
      <c r="H365" s="12"/>
      <c r="I365" s="12"/>
      <c r="L365" s="20"/>
      <c r="M365" s="12"/>
      <c r="T365" s="17"/>
    </row>
    <row r="366" spans="1:20" ht="13" x14ac:dyDescent="0.15">
      <c r="A366" s="18"/>
      <c r="D366" s="12"/>
      <c r="E366" s="12"/>
      <c r="F366" s="12"/>
      <c r="G366" s="12"/>
      <c r="H366" s="12"/>
      <c r="I366" s="12"/>
      <c r="L366" s="20"/>
      <c r="M366" s="12"/>
      <c r="T366" s="17"/>
    </row>
    <row r="367" spans="1:20" ht="13" x14ac:dyDescent="0.15">
      <c r="A367" s="18"/>
      <c r="D367" s="12"/>
      <c r="E367" s="12"/>
      <c r="F367" s="12"/>
      <c r="G367" s="12"/>
      <c r="H367" s="12"/>
      <c r="I367" s="12"/>
      <c r="L367" s="20"/>
      <c r="M367" s="12"/>
      <c r="T367" s="17"/>
    </row>
    <row r="368" spans="1:20" ht="13" x14ac:dyDescent="0.15">
      <c r="A368" s="18"/>
      <c r="D368" s="12"/>
      <c r="E368" s="12"/>
      <c r="F368" s="12"/>
      <c r="G368" s="12"/>
      <c r="H368" s="12"/>
      <c r="I368" s="12"/>
      <c r="L368" s="20"/>
      <c r="M368" s="12"/>
      <c r="T368" s="17"/>
    </row>
    <row r="369" spans="1:20" ht="13" x14ac:dyDescent="0.15">
      <c r="A369" s="18"/>
      <c r="D369" s="12"/>
      <c r="E369" s="12"/>
      <c r="F369" s="12"/>
      <c r="G369" s="12"/>
      <c r="H369" s="12"/>
      <c r="I369" s="12"/>
      <c r="L369" s="20"/>
      <c r="M369" s="12"/>
      <c r="T369" s="17"/>
    </row>
    <row r="370" spans="1:20" ht="13" x14ac:dyDescent="0.15">
      <c r="A370" s="18"/>
      <c r="D370" s="12"/>
      <c r="E370" s="12"/>
      <c r="F370" s="12"/>
      <c r="G370" s="12"/>
      <c r="H370" s="12"/>
      <c r="I370" s="12"/>
      <c r="L370" s="20"/>
      <c r="M370" s="12"/>
      <c r="T370" s="17"/>
    </row>
    <row r="371" spans="1:20" ht="13" x14ac:dyDescent="0.15">
      <c r="A371" s="18"/>
      <c r="D371" s="12"/>
      <c r="E371" s="12"/>
      <c r="F371" s="12"/>
      <c r="G371" s="12"/>
      <c r="H371" s="12"/>
      <c r="I371" s="12"/>
      <c r="L371" s="20"/>
      <c r="M371" s="12"/>
      <c r="T371" s="17"/>
    </row>
    <row r="372" spans="1:20" ht="13" x14ac:dyDescent="0.15">
      <c r="A372" s="18"/>
      <c r="D372" s="12"/>
      <c r="E372" s="12"/>
      <c r="F372" s="12"/>
      <c r="G372" s="12"/>
      <c r="H372" s="12"/>
      <c r="I372" s="12"/>
      <c r="L372" s="20"/>
      <c r="M372" s="12"/>
      <c r="T372" s="17"/>
    </row>
    <row r="373" spans="1:20" ht="13" x14ac:dyDescent="0.15">
      <c r="A373" s="18"/>
      <c r="D373" s="12"/>
      <c r="E373" s="12"/>
      <c r="F373" s="12"/>
      <c r="G373" s="12"/>
      <c r="H373" s="12"/>
      <c r="I373" s="12"/>
      <c r="L373" s="20"/>
      <c r="M373" s="12"/>
      <c r="T373" s="17"/>
    </row>
    <row r="374" spans="1:20" ht="13" x14ac:dyDescent="0.15">
      <c r="A374" s="18"/>
      <c r="D374" s="12"/>
      <c r="E374" s="12"/>
      <c r="F374" s="12"/>
      <c r="G374" s="12"/>
      <c r="H374" s="12"/>
      <c r="I374" s="12"/>
      <c r="L374" s="20"/>
      <c r="M374" s="12"/>
      <c r="T374" s="17"/>
    </row>
    <row r="375" spans="1:20" ht="13" x14ac:dyDescent="0.15">
      <c r="A375" s="18"/>
      <c r="D375" s="12"/>
      <c r="E375" s="12"/>
      <c r="F375" s="12"/>
      <c r="G375" s="12"/>
      <c r="H375" s="12"/>
      <c r="I375" s="12"/>
      <c r="L375" s="20"/>
      <c r="M375" s="12"/>
      <c r="T375" s="17"/>
    </row>
    <row r="376" spans="1:20" ht="13" x14ac:dyDescent="0.15">
      <c r="A376" s="18"/>
      <c r="D376" s="12"/>
      <c r="E376" s="12"/>
      <c r="F376" s="12"/>
      <c r="G376" s="12"/>
      <c r="H376" s="12"/>
      <c r="I376" s="12"/>
      <c r="L376" s="20"/>
      <c r="M376" s="12"/>
      <c r="T376" s="17"/>
    </row>
    <row r="377" spans="1:20" ht="13" x14ac:dyDescent="0.15">
      <c r="A377" s="18"/>
      <c r="D377" s="12"/>
      <c r="E377" s="12"/>
      <c r="F377" s="12"/>
      <c r="G377" s="12"/>
      <c r="H377" s="12"/>
      <c r="I377" s="12"/>
      <c r="L377" s="20"/>
      <c r="M377" s="12"/>
      <c r="T377" s="17"/>
    </row>
    <row r="378" spans="1:20" ht="13" x14ac:dyDescent="0.15">
      <c r="A378" s="18"/>
      <c r="D378" s="12"/>
      <c r="E378" s="12"/>
      <c r="F378" s="12"/>
      <c r="G378" s="12"/>
      <c r="H378" s="12"/>
      <c r="I378" s="12"/>
      <c r="L378" s="20"/>
      <c r="M378" s="12"/>
      <c r="T378" s="17"/>
    </row>
    <row r="379" spans="1:20" ht="13" x14ac:dyDescent="0.15">
      <c r="A379" s="18"/>
      <c r="D379" s="12"/>
      <c r="E379" s="12"/>
      <c r="F379" s="12"/>
      <c r="G379" s="12"/>
      <c r="H379" s="12"/>
      <c r="I379" s="12"/>
      <c r="L379" s="20"/>
      <c r="M379" s="12"/>
      <c r="T379" s="17"/>
    </row>
    <row r="380" spans="1:20" ht="13" x14ac:dyDescent="0.15">
      <c r="A380" s="18"/>
      <c r="D380" s="12"/>
      <c r="E380" s="12"/>
      <c r="F380" s="12"/>
      <c r="G380" s="12"/>
      <c r="H380" s="12"/>
      <c r="I380" s="12"/>
      <c r="L380" s="20"/>
      <c r="M380" s="12"/>
      <c r="T380" s="17"/>
    </row>
    <row r="381" spans="1:20" ht="13" x14ac:dyDescent="0.15">
      <c r="A381" s="18"/>
      <c r="D381" s="12"/>
      <c r="E381" s="12"/>
      <c r="F381" s="12"/>
      <c r="G381" s="12"/>
      <c r="H381" s="12"/>
      <c r="I381" s="12"/>
      <c r="L381" s="20"/>
      <c r="M381" s="12"/>
      <c r="T381" s="17"/>
    </row>
    <row r="382" spans="1:20" ht="13" x14ac:dyDescent="0.15">
      <c r="A382" s="18"/>
      <c r="D382" s="12"/>
      <c r="E382" s="12"/>
      <c r="F382" s="12"/>
      <c r="G382" s="12"/>
      <c r="H382" s="12"/>
      <c r="I382" s="12"/>
      <c r="L382" s="20"/>
      <c r="M382" s="12"/>
      <c r="T382" s="17"/>
    </row>
    <row r="383" spans="1:20" ht="13" x14ac:dyDescent="0.15">
      <c r="A383" s="18"/>
      <c r="D383" s="12"/>
      <c r="E383" s="12"/>
      <c r="F383" s="12"/>
      <c r="G383" s="12"/>
      <c r="H383" s="12"/>
      <c r="I383" s="12"/>
      <c r="L383" s="20"/>
      <c r="M383" s="12"/>
      <c r="T383" s="17"/>
    </row>
    <row r="384" spans="1:20" ht="13" x14ac:dyDescent="0.15">
      <c r="A384" s="18"/>
      <c r="D384" s="12"/>
      <c r="E384" s="12"/>
      <c r="F384" s="12"/>
      <c r="G384" s="12"/>
      <c r="H384" s="12"/>
      <c r="I384" s="12"/>
      <c r="L384" s="20"/>
      <c r="M384" s="12"/>
      <c r="T384" s="17"/>
    </row>
    <row r="385" spans="1:20" ht="13" x14ac:dyDescent="0.15">
      <c r="A385" s="18"/>
      <c r="D385" s="12"/>
      <c r="E385" s="12"/>
      <c r="F385" s="12"/>
      <c r="G385" s="12"/>
      <c r="H385" s="12"/>
      <c r="I385" s="12"/>
      <c r="L385" s="20"/>
      <c r="M385" s="12"/>
      <c r="T385" s="17"/>
    </row>
    <row r="386" spans="1:20" ht="13" x14ac:dyDescent="0.15">
      <c r="A386" s="18"/>
      <c r="D386" s="12"/>
      <c r="E386" s="12"/>
      <c r="F386" s="12"/>
      <c r="G386" s="12"/>
      <c r="H386" s="12"/>
      <c r="I386" s="12"/>
      <c r="L386" s="20"/>
      <c r="M386" s="12"/>
      <c r="T386" s="17"/>
    </row>
    <row r="387" spans="1:20" ht="13" x14ac:dyDescent="0.15">
      <c r="A387" s="18"/>
      <c r="D387" s="12"/>
      <c r="E387" s="12"/>
      <c r="F387" s="12"/>
      <c r="G387" s="12"/>
      <c r="H387" s="12"/>
      <c r="I387" s="12"/>
      <c r="L387" s="20"/>
      <c r="M387" s="12"/>
      <c r="T387" s="17"/>
    </row>
    <row r="388" spans="1:20" ht="13" x14ac:dyDescent="0.15">
      <c r="A388" s="18"/>
      <c r="D388" s="12"/>
      <c r="E388" s="12"/>
      <c r="F388" s="12"/>
      <c r="G388" s="12"/>
      <c r="H388" s="12"/>
      <c r="I388" s="12"/>
      <c r="L388" s="20"/>
      <c r="M388" s="12"/>
      <c r="T388" s="17"/>
    </row>
    <row r="389" spans="1:20" ht="13" x14ac:dyDescent="0.15">
      <c r="A389" s="18"/>
      <c r="D389" s="12"/>
      <c r="E389" s="12"/>
      <c r="F389" s="12"/>
      <c r="G389" s="12"/>
      <c r="H389" s="12"/>
      <c r="I389" s="12"/>
      <c r="L389" s="20"/>
      <c r="M389" s="12"/>
      <c r="T389" s="17"/>
    </row>
    <row r="390" spans="1:20" ht="13" x14ac:dyDescent="0.15">
      <c r="A390" s="18"/>
      <c r="D390" s="12"/>
      <c r="E390" s="12"/>
      <c r="F390" s="12"/>
      <c r="G390" s="12"/>
      <c r="H390" s="12"/>
      <c r="I390" s="12"/>
      <c r="L390" s="20"/>
      <c r="M390" s="12"/>
      <c r="T390" s="17"/>
    </row>
    <row r="391" spans="1:20" ht="13" x14ac:dyDescent="0.15">
      <c r="A391" s="18"/>
      <c r="D391" s="12"/>
      <c r="E391" s="12"/>
      <c r="F391" s="12"/>
      <c r="G391" s="12"/>
      <c r="H391" s="12"/>
      <c r="I391" s="12"/>
      <c r="L391" s="20"/>
      <c r="M391" s="12"/>
      <c r="T391" s="17"/>
    </row>
    <row r="392" spans="1:20" ht="13" x14ac:dyDescent="0.15">
      <c r="A392" s="18"/>
      <c r="D392" s="12"/>
      <c r="E392" s="12"/>
      <c r="F392" s="12"/>
      <c r="G392" s="12"/>
      <c r="H392" s="12"/>
      <c r="I392" s="12"/>
      <c r="L392" s="20"/>
      <c r="M392" s="12"/>
      <c r="T392" s="17"/>
    </row>
    <row r="393" spans="1:20" ht="13" x14ac:dyDescent="0.15">
      <c r="A393" s="18"/>
      <c r="D393" s="12"/>
      <c r="E393" s="12"/>
      <c r="F393" s="12"/>
      <c r="G393" s="12"/>
      <c r="H393" s="12"/>
      <c r="I393" s="12"/>
      <c r="L393" s="20"/>
      <c r="M393" s="12"/>
      <c r="T393" s="17"/>
    </row>
    <row r="394" spans="1:20" ht="13" x14ac:dyDescent="0.15">
      <c r="A394" s="18"/>
      <c r="D394" s="12"/>
      <c r="E394" s="12"/>
      <c r="F394" s="12"/>
      <c r="G394" s="12"/>
      <c r="H394" s="12"/>
      <c r="I394" s="12"/>
      <c r="L394" s="20"/>
      <c r="M394" s="12"/>
      <c r="T394" s="17"/>
    </row>
    <row r="395" spans="1:20" ht="13" x14ac:dyDescent="0.15">
      <c r="A395" s="18"/>
      <c r="D395" s="12"/>
      <c r="E395" s="12"/>
      <c r="F395" s="12"/>
      <c r="G395" s="12"/>
      <c r="H395" s="12"/>
      <c r="I395" s="12"/>
      <c r="L395" s="20"/>
      <c r="M395" s="12"/>
      <c r="T395" s="17"/>
    </row>
    <row r="396" spans="1:20" ht="13" x14ac:dyDescent="0.15">
      <c r="A396" s="18"/>
      <c r="D396" s="12"/>
      <c r="E396" s="12"/>
      <c r="F396" s="12"/>
      <c r="G396" s="12"/>
      <c r="H396" s="12"/>
      <c r="I396" s="12"/>
      <c r="L396" s="20"/>
      <c r="M396" s="12"/>
      <c r="T396" s="17"/>
    </row>
    <row r="397" spans="1:20" ht="13" x14ac:dyDescent="0.15">
      <c r="A397" s="18"/>
      <c r="D397" s="12"/>
      <c r="E397" s="12"/>
      <c r="F397" s="12"/>
      <c r="G397" s="12"/>
      <c r="H397" s="12"/>
      <c r="I397" s="12"/>
      <c r="L397" s="20"/>
      <c r="M397" s="12"/>
      <c r="T397" s="17"/>
    </row>
    <row r="398" spans="1:20" ht="13" x14ac:dyDescent="0.15">
      <c r="A398" s="18"/>
      <c r="D398" s="12"/>
      <c r="E398" s="12"/>
      <c r="F398" s="12"/>
      <c r="G398" s="12"/>
      <c r="H398" s="12"/>
      <c r="I398" s="12"/>
      <c r="L398" s="20"/>
      <c r="M398" s="12"/>
      <c r="T398" s="17"/>
    </row>
    <row r="399" spans="1:20" ht="13" x14ac:dyDescent="0.15">
      <c r="A399" s="18"/>
      <c r="D399" s="12"/>
      <c r="E399" s="12"/>
      <c r="F399" s="12"/>
      <c r="G399" s="12"/>
      <c r="H399" s="12"/>
      <c r="I399" s="12"/>
      <c r="L399" s="20"/>
      <c r="M399" s="12"/>
      <c r="T399" s="17"/>
    </row>
    <row r="400" spans="1:20" ht="13" x14ac:dyDescent="0.15">
      <c r="A400" s="18"/>
      <c r="D400" s="12"/>
      <c r="E400" s="12"/>
      <c r="F400" s="12"/>
      <c r="G400" s="12"/>
      <c r="H400" s="12"/>
      <c r="I400" s="12"/>
      <c r="L400" s="20"/>
      <c r="M400" s="12"/>
      <c r="T400" s="17"/>
    </row>
    <row r="401" spans="1:20" ht="13" x14ac:dyDescent="0.15">
      <c r="A401" s="18"/>
      <c r="D401" s="12"/>
      <c r="E401" s="12"/>
      <c r="F401" s="12"/>
      <c r="G401" s="12"/>
      <c r="H401" s="12"/>
      <c r="I401" s="12"/>
      <c r="L401" s="20"/>
      <c r="M401" s="12"/>
      <c r="T401" s="17"/>
    </row>
    <row r="402" spans="1:20" ht="13" x14ac:dyDescent="0.15">
      <c r="A402" s="18"/>
      <c r="D402" s="12"/>
      <c r="E402" s="12"/>
      <c r="F402" s="12"/>
      <c r="G402" s="12"/>
      <c r="H402" s="12"/>
      <c r="I402" s="12"/>
      <c r="L402" s="20"/>
      <c r="M402" s="12"/>
      <c r="T402" s="17"/>
    </row>
    <row r="403" spans="1:20" ht="13" x14ac:dyDescent="0.15">
      <c r="A403" s="18"/>
      <c r="D403" s="12"/>
      <c r="E403" s="12"/>
      <c r="F403" s="12"/>
      <c r="G403" s="12"/>
      <c r="H403" s="12"/>
      <c r="I403" s="12"/>
      <c r="L403" s="20"/>
      <c r="M403" s="12"/>
      <c r="T403" s="17"/>
    </row>
    <row r="404" spans="1:20" ht="13" x14ac:dyDescent="0.15">
      <c r="A404" s="18"/>
      <c r="D404" s="12"/>
      <c r="E404" s="12"/>
      <c r="F404" s="12"/>
      <c r="G404" s="12"/>
      <c r="H404" s="12"/>
      <c r="I404" s="12"/>
      <c r="L404" s="20"/>
      <c r="M404" s="12"/>
      <c r="T404" s="17"/>
    </row>
    <row r="405" spans="1:20" ht="13" x14ac:dyDescent="0.15">
      <c r="A405" s="18"/>
      <c r="D405" s="12"/>
      <c r="E405" s="12"/>
      <c r="F405" s="12"/>
      <c r="G405" s="12"/>
      <c r="H405" s="12"/>
      <c r="I405" s="12"/>
      <c r="L405" s="20"/>
      <c r="M405" s="12"/>
      <c r="T405" s="17"/>
    </row>
    <row r="406" spans="1:20" ht="13" x14ac:dyDescent="0.15">
      <c r="A406" s="18"/>
      <c r="D406" s="12"/>
      <c r="E406" s="12"/>
      <c r="F406" s="12"/>
      <c r="G406" s="12"/>
      <c r="H406" s="12"/>
      <c r="I406" s="12"/>
      <c r="L406" s="20"/>
      <c r="M406" s="12"/>
      <c r="T406" s="17"/>
    </row>
    <row r="407" spans="1:20" ht="13" x14ac:dyDescent="0.15">
      <c r="A407" s="18"/>
      <c r="D407" s="12"/>
      <c r="E407" s="12"/>
      <c r="F407" s="12"/>
      <c r="G407" s="12"/>
      <c r="H407" s="12"/>
      <c r="I407" s="12"/>
      <c r="L407" s="20"/>
      <c r="M407" s="12"/>
      <c r="T407" s="17"/>
    </row>
    <row r="408" spans="1:20" ht="13" x14ac:dyDescent="0.15">
      <c r="A408" s="18"/>
      <c r="D408" s="12"/>
      <c r="E408" s="12"/>
      <c r="F408" s="12"/>
      <c r="G408" s="12"/>
      <c r="H408" s="12"/>
      <c r="I408" s="12"/>
      <c r="L408" s="20"/>
      <c r="M408" s="12"/>
      <c r="T408" s="17"/>
    </row>
    <row r="409" spans="1:20" ht="13" x14ac:dyDescent="0.15">
      <c r="A409" s="18"/>
      <c r="D409" s="12"/>
      <c r="E409" s="12"/>
      <c r="F409" s="12"/>
      <c r="G409" s="12"/>
      <c r="H409" s="12"/>
      <c r="I409" s="12"/>
      <c r="L409" s="20"/>
      <c r="M409" s="12"/>
      <c r="T409" s="17"/>
    </row>
    <row r="410" spans="1:20" ht="13" x14ac:dyDescent="0.15">
      <c r="A410" s="18"/>
      <c r="D410" s="12"/>
      <c r="E410" s="12"/>
      <c r="F410" s="12"/>
      <c r="G410" s="12"/>
      <c r="H410" s="12"/>
      <c r="I410" s="12"/>
      <c r="L410" s="20"/>
      <c r="M410" s="12"/>
      <c r="T410" s="17"/>
    </row>
    <row r="411" spans="1:20" ht="13" x14ac:dyDescent="0.15">
      <c r="A411" s="18"/>
      <c r="D411" s="12"/>
      <c r="E411" s="12"/>
      <c r="F411" s="12"/>
      <c r="G411" s="12"/>
      <c r="H411" s="12"/>
      <c r="I411" s="12"/>
      <c r="L411" s="20"/>
      <c r="M411" s="12"/>
      <c r="T411" s="17"/>
    </row>
    <row r="412" spans="1:20" ht="13" x14ac:dyDescent="0.15">
      <c r="A412" s="18"/>
      <c r="D412" s="12"/>
      <c r="E412" s="12"/>
      <c r="F412" s="12"/>
      <c r="G412" s="12"/>
      <c r="H412" s="12"/>
      <c r="I412" s="12"/>
      <c r="L412" s="20"/>
      <c r="M412" s="12"/>
      <c r="T412" s="17"/>
    </row>
    <row r="413" spans="1:20" ht="13" x14ac:dyDescent="0.15">
      <c r="A413" s="18"/>
      <c r="D413" s="12"/>
      <c r="E413" s="12"/>
      <c r="F413" s="12"/>
      <c r="G413" s="12"/>
      <c r="H413" s="12"/>
      <c r="I413" s="12"/>
      <c r="L413" s="20"/>
      <c r="M413" s="12"/>
      <c r="T413" s="17"/>
    </row>
    <row r="414" spans="1:20" ht="13" x14ac:dyDescent="0.15">
      <c r="A414" s="18"/>
      <c r="D414" s="12"/>
      <c r="E414" s="12"/>
      <c r="F414" s="12"/>
      <c r="G414" s="12"/>
      <c r="H414" s="12"/>
      <c r="I414" s="12"/>
      <c r="L414" s="20"/>
      <c r="M414" s="12"/>
      <c r="T414" s="17"/>
    </row>
    <row r="415" spans="1:20" ht="13" x14ac:dyDescent="0.15">
      <c r="A415" s="18"/>
      <c r="D415" s="12"/>
      <c r="E415" s="12"/>
      <c r="F415" s="12"/>
      <c r="G415" s="12"/>
      <c r="H415" s="12"/>
      <c r="I415" s="12"/>
      <c r="L415" s="20"/>
      <c r="M415" s="12"/>
      <c r="T415" s="17"/>
    </row>
    <row r="416" spans="1:20" ht="13" x14ac:dyDescent="0.15">
      <c r="A416" s="18"/>
      <c r="D416" s="12"/>
      <c r="E416" s="12"/>
      <c r="F416" s="12"/>
      <c r="G416" s="12"/>
      <c r="H416" s="12"/>
      <c r="I416" s="12"/>
      <c r="L416" s="20"/>
      <c r="M416" s="12"/>
      <c r="T416" s="17"/>
    </row>
    <row r="417" spans="1:20" ht="13" x14ac:dyDescent="0.15">
      <c r="A417" s="18"/>
      <c r="D417" s="12"/>
      <c r="E417" s="12"/>
      <c r="F417" s="12"/>
      <c r="G417" s="12"/>
      <c r="H417" s="12"/>
      <c r="I417" s="12"/>
      <c r="L417" s="20"/>
      <c r="M417" s="12"/>
      <c r="T417" s="17"/>
    </row>
    <row r="418" spans="1:20" ht="13" x14ac:dyDescent="0.15">
      <c r="A418" s="18"/>
      <c r="D418" s="12"/>
      <c r="E418" s="12"/>
      <c r="F418" s="12"/>
      <c r="G418" s="12"/>
      <c r="H418" s="12"/>
      <c r="I418" s="12"/>
      <c r="L418" s="20"/>
      <c r="M418" s="12"/>
      <c r="T418" s="17"/>
    </row>
    <row r="419" spans="1:20" ht="13" x14ac:dyDescent="0.15">
      <c r="A419" s="18"/>
      <c r="D419" s="12"/>
      <c r="E419" s="12"/>
      <c r="F419" s="12"/>
      <c r="G419" s="12"/>
      <c r="H419" s="12"/>
      <c r="I419" s="12"/>
      <c r="L419" s="20"/>
      <c r="M419" s="12"/>
      <c r="T419" s="17"/>
    </row>
    <row r="420" spans="1:20" ht="13" x14ac:dyDescent="0.15">
      <c r="A420" s="18"/>
      <c r="D420" s="12"/>
      <c r="E420" s="12"/>
      <c r="F420" s="12"/>
      <c r="G420" s="12"/>
      <c r="H420" s="12"/>
      <c r="I420" s="12"/>
      <c r="L420" s="20"/>
      <c r="M420" s="12"/>
      <c r="T420" s="17"/>
    </row>
    <row r="421" spans="1:20" ht="13" x14ac:dyDescent="0.15">
      <c r="A421" s="18"/>
      <c r="D421" s="12"/>
      <c r="E421" s="12"/>
      <c r="F421" s="12"/>
      <c r="G421" s="12"/>
      <c r="H421" s="12"/>
      <c r="I421" s="12"/>
      <c r="L421" s="20"/>
      <c r="M421" s="12"/>
      <c r="T421" s="17"/>
    </row>
    <row r="422" spans="1:20" ht="13" x14ac:dyDescent="0.15">
      <c r="A422" s="18"/>
      <c r="D422" s="12"/>
      <c r="E422" s="12"/>
      <c r="F422" s="12"/>
      <c r="G422" s="12"/>
      <c r="H422" s="12"/>
      <c r="I422" s="12"/>
      <c r="L422" s="20"/>
      <c r="M422" s="12"/>
      <c r="T422" s="17"/>
    </row>
    <row r="423" spans="1:20" ht="13" x14ac:dyDescent="0.15">
      <c r="A423" s="18"/>
      <c r="D423" s="12"/>
      <c r="E423" s="12"/>
      <c r="F423" s="12"/>
      <c r="G423" s="12"/>
      <c r="H423" s="12"/>
      <c r="I423" s="12"/>
      <c r="L423" s="20"/>
      <c r="M423" s="12"/>
      <c r="T423" s="17"/>
    </row>
    <row r="424" spans="1:20" ht="13" x14ac:dyDescent="0.15">
      <c r="A424" s="18"/>
      <c r="D424" s="12"/>
      <c r="E424" s="12"/>
      <c r="F424" s="12"/>
      <c r="G424" s="12"/>
      <c r="H424" s="12"/>
      <c r="I424" s="12"/>
      <c r="L424" s="20"/>
      <c r="M424" s="12"/>
      <c r="T424" s="17"/>
    </row>
    <row r="425" spans="1:20" ht="13" x14ac:dyDescent="0.15">
      <c r="A425" s="18"/>
      <c r="D425" s="12"/>
      <c r="E425" s="12"/>
      <c r="F425" s="12"/>
      <c r="G425" s="12"/>
      <c r="H425" s="12"/>
      <c r="I425" s="12"/>
      <c r="L425" s="20"/>
      <c r="M425" s="12"/>
      <c r="T425" s="17"/>
    </row>
    <row r="426" spans="1:20" ht="13" x14ac:dyDescent="0.15">
      <c r="A426" s="18"/>
      <c r="D426" s="12"/>
      <c r="E426" s="12"/>
      <c r="F426" s="12"/>
      <c r="G426" s="12"/>
      <c r="H426" s="12"/>
      <c r="I426" s="12"/>
      <c r="L426" s="20"/>
      <c r="M426" s="12"/>
      <c r="T426" s="17"/>
    </row>
    <row r="427" spans="1:20" ht="13" x14ac:dyDescent="0.15">
      <c r="A427" s="18"/>
      <c r="D427" s="12"/>
      <c r="E427" s="12"/>
      <c r="F427" s="12"/>
      <c r="G427" s="12"/>
      <c r="H427" s="12"/>
      <c r="I427" s="12"/>
      <c r="L427" s="20"/>
      <c r="M427" s="12"/>
      <c r="T427" s="17"/>
    </row>
    <row r="428" spans="1:20" ht="13" x14ac:dyDescent="0.15">
      <c r="A428" s="18"/>
      <c r="D428" s="12"/>
      <c r="E428" s="12"/>
      <c r="F428" s="12"/>
      <c r="G428" s="12"/>
      <c r="H428" s="12"/>
      <c r="I428" s="12"/>
      <c r="L428" s="20"/>
      <c r="M428" s="12"/>
      <c r="T428" s="17"/>
    </row>
    <row r="429" spans="1:20" ht="13" x14ac:dyDescent="0.15">
      <c r="A429" s="18"/>
      <c r="D429" s="12"/>
      <c r="E429" s="12"/>
      <c r="F429" s="12"/>
      <c r="G429" s="12"/>
      <c r="H429" s="12"/>
      <c r="I429" s="12"/>
      <c r="L429" s="20"/>
      <c r="M429" s="12"/>
      <c r="T429" s="17"/>
    </row>
    <row r="430" spans="1:20" ht="13" x14ac:dyDescent="0.15">
      <c r="A430" s="18"/>
      <c r="D430" s="12"/>
      <c r="E430" s="12"/>
      <c r="F430" s="12"/>
      <c r="G430" s="12"/>
      <c r="H430" s="12"/>
      <c r="I430" s="12"/>
      <c r="L430" s="20"/>
      <c r="M430" s="12"/>
      <c r="T430" s="17"/>
    </row>
    <row r="431" spans="1:20" ht="13" x14ac:dyDescent="0.15">
      <c r="A431" s="18"/>
      <c r="D431" s="12"/>
      <c r="E431" s="12"/>
      <c r="F431" s="12"/>
      <c r="G431" s="12"/>
      <c r="H431" s="12"/>
      <c r="I431" s="12"/>
      <c r="L431" s="20"/>
      <c r="M431" s="12"/>
      <c r="T431" s="17"/>
    </row>
    <row r="432" spans="1:20" ht="13" x14ac:dyDescent="0.15">
      <c r="A432" s="18"/>
      <c r="D432" s="12"/>
      <c r="E432" s="12"/>
      <c r="F432" s="12"/>
      <c r="G432" s="12"/>
      <c r="H432" s="12"/>
      <c r="I432" s="12"/>
      <c r="L432" s="20"/>
      <c r="M432" s="12"/>
      <c r="T432" s="17"/>
    </row>
    <row r="433" spans="1:20" ht="13" x14ac:dyDescent="0.15">
      <c r="A433" s="18"/>
      <c r="D433" s="12"/>
      <c r="E433" s="12"/>
      <c r="F433" s="12"/>
      <c r="G433" s="12"/>
      <c r="H433" s="12"/>
      <c r="I433" s="12"/>
      <c r="L433" s="20"/>
      <c r="M433" s="12"/>
      <c r="T433" s="17"/>
    </row>
    <row r="434" spans="1:20" ht="13" x14ac:dyDescent="0.15">
      <c r="A434" s="18"/>
      <c r="D434" s="12"/>
      <c r="E434" s="12"/>
      <c r="F434" s="12"/>
      <c r="G434" s="12"/>
      <c r="H434" s="12"/>
      <c r="I434" s="12"/>
      <c r="L434" s="20"/>
      <c r="M434" s="12"/>
      <c r="T434" s="17"/>
    </row>
    <row r="435" spans="1:20" ht="13" x14ac:dyDescent="0.15">
      <c r="A435" s="18"/>
      <c r="D435" s="12"/>
      <c r="E435" s="12"/>
      <c r="F435" s="12"/>
      <c r="G435" s="12"/>
      <c r="H435" s="12"/>
      <c r="I435" s="12"/>
      <c r="L435" s="20"/>
      <c r="M435" s="12"/>
      <c r="T435" s="17"/>
    </row>
    <row r="436" spans="1:20" ht="13" x14ac:dyDescent="0.15">
      <c r="A436" s="18"/>
      <c r="D436" s="12"/>
      <c r="E436" s="12"/>
      <c r="F436" s="12"/>
      <c r="G436" s="12"/>
      <c r="H436" s="12"/>
      <c r="I436" s="12"/>
      <c r="L436" s="20"/>
      <c r="M436" s="12"/>
      <c r="T436" s="17"/>
    </row>
    <row r="437" spans="1:20" ht="13" x14ac:dyDescent="0.15">
      <c r="A437" s="18"/>
      <c r="D437" s="12"/>
      <c r="E437" s="12"/>
      <c r="F437" s="12"/>
      <c r="G437" s="12"/>
      <c r="H437" s="12"/>
      <c r="I437" s="12"/>
      <c r="L437" s="20"/>
      <c r="M437" s="12"/>
      <c r="T437" s="17"/>
    </row>
    <row r="438" spans="1:20" ht="13" x14ac:dyDescent="0.15">
      <c r="A438" s="18"/>
      <c r="D438" s="12"/>
      <c r="E438" s="12"/>
      <c r="F438" s="12"/>
      <c r="G438" s="12"/>
      <c r="H438" s="12"/>
      <c r="I438" s="12"/>
      <c r="L438" s="20"/>
      <c r="M438" s="12"/>
      <c r="T438" s="17"/>
    </row>
    <row r="439" spans="1:20" ht="13" x14ac:dyDescent="0.15">
      <c r="A439" s="18"/>
      <c r="D439" s="12"/>
      <c r="E439" s="12"/>
      <c r="F439" s="12"/>
      <c r="G439" s="12"/>
      <c r="H439" s="12"/>
      <c r="I439" s="12"/>
      <c r="L439" s="20"/>
      <c r="M439" s="12"/>
      <c r="T439" s="17"/>
    </row>
    <row r="440" spans="1:20" ht="13" x14ac:dyDescent="0.15">
      <c r="A440" s="18"/>
      <c r="D440" s="12"/>
      <c r="E440" s="12"/>
      <c r="F440" s="12"/>
      <c r="G440" s="12"/>
      <c r="H440" s="12"/>
      <c r="I440" s="12"/>
      <c r="L440" s="20"/>
      <c r="M440" s="12"/>
      <c r="T440" s="17"/>
    </row>
    <row r="441" spans="1:20" ht="13" x14ac:dyDescent="0.15">
      <c r="A441" s="18"/>
      <c r="D441" s="12"/>
      <c r="E441" s="12"/>
      <c r="F441" s="12"/>
      <c r="G441" s="12"/>
      <c r="H441" s="12"/>
      <c r="I441" s="12"/>
      <c r="L441" s="20"/>
      <c r="M441" s="12"/>
      <c r="T441" s="17"/>
    </row>
    <row r="442" spans="1:20" ht="13" x14ac:dyDescent="0.15">
      <c r="A442" s="18"/>
      <c r="D442" s="12"/>
      <c r="E442" s="12"/>
      <c r="F442" s="12"/>
      <c r="G442" s="12"/>
      <c r="H442" s="12"/>
      <c r="I442" s="12"/>
      <c r="L442" s="20"/>
      <c r="M442" s="12"/>
      <c r="T442" s="17"/>
    </row>
    <row r="443" spans="1:20" ht="13" x14ac:dyDescent="0.15">
      <c r="A443" s="18"/>
      <c r="D443" s="12"/>
      <c r="E443" s="12"/>
      <c r="F443" s="12"/>
      <c r="G443" s="12"/>
      <c r="H443" s="12"/>
      <c r="I443" s="12"/>
      <c r="L443" s="20"/>
      <c r="M443" s="12"/>
      <c r="T443" s="17"/>
    </row>
    <row r="444" spans="1:20" ht="13" x14ac:dyDescent="0.15">
      <c r="A444" s="18"/>
      <c r="D444" s="12"/>
      <c r="E444" s="12"/>
      <c r="F444" s="12"/>
      <c r="G444" s="12"/>
      <c r="H444" s="12"/>
      <c r="I444" s="12"/>
      <c r="L444" s="20"/>
      <c r="M444" s="12"/>
      <c r="T444" s="17"/>
    </row>
    <row r="445" spans="1:20" ht="13" x14ac:dyDescent="0.15">
      <c r="A445" s="18"/>
      <c r="D445" s="12"/>
      <c r="E445" s="12"/>
      <c r="F445" s="12"/>
      <c r="G445" s="12"/>
      <c r="H445" s="12"/>
      <c r="I445" s="12"/>
      <c r="L445" s="20"/>
      <c r="M445" s="12"/>
      <c r="T445" s="17"/>
    </row>
    <row r="446" spans="1:20" ht="13" x14ac:dyDescent="0.15">
      <c r="A446" s="18"/>
      <c r="D446" s="12"/>
      <c r="E446" s="12"/>
      <c r="F446" s="12"/>
      <c r="G446" s="12"/>
      <c r="H446" s="12"/>
      <c r="I446" s="12"/>
      <c r="L446" s="20"/>
      <c r="M446" s="12"/>
      <c r="T446" s="17"/>
    </row>
    <row r="447" spans="1:20" ht="13" x14ac:dyDescent="0.15">
      <c r="A447" s="18"/>
      <c r="D447" s="12"/>
      <c r="E447" s="12"/>
      <c r="F447" s="12"/>
      <c r="G447" s="12"/>
      <c r="H447" s="12"/>
      <c r="I447" s="12"/>
      <c r="L447" s="20"/>
      <c r="M447" s="12"/>
      <c r="T447" s="17"/>
    </row>
    <row r="448" spans="1:20" ht="13" x14ac:dyDescent="0.15">
      <c r="A448" s="18"/>
      <c r="D448" s="12"/>
      <c r="E448" s="12"/>
      <c r="F448" s="12"/>
      <c r="G448" s="12"/>
      <c r="H448" s="12"/>
      <c r="I448" s="12"/>
      <c r="L448" s="20"/>
      <c r="M448" s="12"/>
      <c r="T448" s="17"/>
    </row>
    <row r="449" spans="1:20" ht="13" x14ac:dyDescent="0.15">
      <c r="A449" s="18"/>
      <c r="D449" s="12"/>
      <c r="E449" s="12"/>
      <c r="F449" s="12"/>
      <c r="G449" s="12"/>
      <c r="H449" s="12"/>
      <c r="I449" s="12"/>
      <c r="L449" s="20"/>
      <c r="M449" s="12"/>
      <c r="T449" s="17"/>
    </row>
    <row r="450" spans="1:20" ht="13" x14ac:dyDescent="0.15">
      <c r="A450" s="18"/>
      <c r="D450" s="12"/>
      <c r="E450" s="12"/>
      <c r="F450" s="12"/>
      <c r="G450" s="12"/>
      <c r="H450" s="12"/>
      <c r="I450" s="12"/>
      <c r="L450" s="20"/>
      <c r="M450" s="12"/>
      <c r="T450" s="17"/>
    </row>
    <row r="451" spans="1:20" ht="13" x14ac:dyDescent="0.15">
      <c r="A451" s="18"/>
      <c r="D451" s="12"/>
      <c r="E451" s="12"/>
      <c r="F451" s="12"/>
      <c r="G451" s="12"/>
      <c r="H451" s="12"/>
      <c r="I451" s="12"/>
      <c r="L451" s="20"/>
      <c r="M451" s="12"/>
      <c r="T451" s="17"/>
    </row>
    <row r="452" spans="1:20" ht="13" x14ac:dyDescent="0.15">
      <c r="A452" s="18"/>
      <c r="D452" s="12"/>
      <c r="E452" s="12"/>
      <c r="F452" s="12"/>
      <c r="G452" s="12"/>
      <c r="H452" s="12"/>
      <c r="I452" s="12"/>
      <c r="L452" s="20"/>
      <c r="M452" s="12"/>
      <c r="T452" s="17"/>
    </row>
    <row r="453" spans="1:20" ht="13" x14ac:dyDescent="0.15">
      <c r="A453" s="18"/>
      <c r="D453" s="12"/>
      <c r="E453" s="12"/>
      <c r="F453" s="12"/>
      <c r="G453" s="12"/>
      <c r="H453" s="12"/>
      <c r="I453" s="12"/>
      <c r="L453" s="20"/>
      <c r="M453" s="12"/>
      <c r="T453" s="17"/>
    </row>
    <row r="454" spans="1:20" ht="13" x14ac:dyDescent="0.15">
      <c r="A454" s="18"/>
      <c r="D454" s="12"/>
      <c r="E454" s="12"/>
      <c r="F454" s="12"/>
      <c r="G454" s="12"/>
      <c r="H454" s="12"/>
      <c r="I454" s="12"/>
      <c r="L454" s="20"/>
      <c r="M454" s="12"/>
      <c r="T454" s="17"/>
    </row>
    <row r="455" spans="1:20" ht="13" x14ac:dyDescent="0.15">
      <c r="A455" s="18"/>
      <c r="D455" s="12"/>
      <c r="E455" s="12"/>
      <c r="F455" s="12"/>
      <c r="G455" s="12"/>
      <c r="H455" s="12"/>
      <c r="I455" s="12"/>
      <c r="L455" s="20"/>
      <c r="M455" s="12"/>
      <c r="T455" s="17"/>
    </row>
    <row r="456" spans="1:20" ht="13" x14ac:dyDescent="0.15">
      <c r="A456" s="18"/>
      <c r="D456" s="12"/>
      <c r="E456" s="12"/>
      <c r="F456" s="12"/>
      <c r="G456" s="12"/>
      <c r="H456" s="12"/>
      <c r="I456" s="12"/>
      <c r="L456" s="20"/>
      <c r="M456" s="12"/>
      <c r="T456" s="17"/>
    </row>
    <row r="457" spans="1:20" ht="13" x14ac:dyDescent="0.15">
      <c r="A457" s="18"/>
      <c r="D457" s="12"/>
      <c r="E457" s="12"/>
      <c r="F457" s="12"/>
      <c r="G457" s="12"/>
      <c r="H457" s="12"/>
      <c r="I457" s="12"/>
      <c r="L457" s="20"/>
      <c r="M457" s="12"/>
      <c r="T457" s="17"/>
    </row>
    <row r="458" spans="1:20" ht="13" x14ac:dyDescent="0.15">
      <c r="A458" s="18"/>
      <c r="D458" s="12"/>
      <c r="E458" s="12"/>
      <c r="F458" s="12"/>
      <c r="G458" s="12"/>
      <c r="H458" s="12"/>
      <c r="I458" s="12"/>
      <c r="L458" s="20"/>
      <c r="M458" s="12"/>
      <c r="T458" s="17"/>
    </row>
    <row r="459" spans="1:20" ht="13" x14ac:dyDescent="0.15">
      <c r="A459" s="18"/>
      <c r="D459" s="12"/>
      <c r="E459" s="12"/>
      <c r="F459" s="12"/>
      <c r="G459" s="12"/>
      <c r="H459" s="12"/>
      <c r="I459" s="12"/>
      <c r="L459" s="20"/>
      <c r="M459" s="12"/>
      <c r="T459" s="17"/>
    </row>
    <row r="460" spans="1:20" ht="13" x14ac:dyDescent="0.15">
      <c r="A460" s="18"/>
      <c r="D460" s="12"/>
      <c r="E460" s="12"/>
      <c r="F460" s="12"/>
      <c r="G460" s="12"/>
      <c r="H460" s="12"/>
      <c r="I460" s="12"/>
      <c r="L460" s="20"/>
      <c r="M460" s="12"/>
      <c r="T460" s="17"/>
    </row>
    <row r="461" spans="1:20" ht="13" x14ac:dyDescent="0.15">
      <c r="A461" s="18"/>
      <c r="D461" s="12"/>
      <c r="E461" s="12"/>
      <c r="F461" s="12"/>
      <c r="G461" s="12"/>
      <c r="H461" s="12"/>
      <c r="I461" s="12"/>
      <c r="L461" s="20"/>
      <c r="M461" s="12"/>
      <c r="T461" s="17"/>
    </row>
    <row r="462" spans="1:20" ht="13" x14ac:dyDescent="0.15">
      <c r="A462" s="18"/>
      <c r="D462" s="12"/>
      <c r="E462" s="12"/>
      <c r="F462" s="12"/>
      <c r="G462" s="12"/>
      <c r="H462" s="12"/>
      <c r="I462" s="12"/>
      <c r="L462" s="20"/>
      <c r="M462" s="12"/>
      <c r="T462" s="17"/>
    </row>
    <row r="463" spans="1:20" ht="13" x14ac:dyDescent="0.15">
      <c r="A463" s="18"/>
      <c r="D463" s="12"/>
      <c r="E463" s="12"/>
      <c r="F463" s="12"/>
      <c r="G463" s="12"/>
      <c r="H463" s="12"/>
      <c r="I463" s="12"/>
      <c r="L463" s="20"/>
      <c r="M463" s="12"/>
      <c r="T463" s="17"/>
    </row>
    <row r="464" spans="1:20" ht="13" x14ac:dyDescent="0.15">
      <c r="A464" s="18"/>
      <c r="D464" s="12"/>
      <c r="E464" s="12"/>
      <c r="F464" s="12"/>
      <c r="G464" s="12"/>
      <c r="H464" s="12"/>
      <c r="I464" s="12"/>
      <c r="L464" s="20"/>
      <c r="M464" s="12"/>
      <c r="T464" s="17"/>
    </row>
    <row r="465" spans="1:20" ht="13" x14ac:dyDescent="0.15">
      <c r="A465" s="18"/>
      <c r="D465" s="12"/>
      <c r="E465" s="12"/>
      <c r="F465" s="12"/>
      <c r="G465" s="12"/>
      <c r="H465" s="12"/>
      <c r="I465" s="12"/>
      <c r="L465" s="20"/>
      <c r="M465" s="12"/>
      <c r="T465" s="17"/>
    </row>
    <row r="466" spans="1:20" ht="13" x14ac:dyDescent="0.15">
      <c r="A466" s="18"/>
      <c r="D466" s="12"/>
      <c r="E466" s="12"/>
      <c r="F466" s="12"/>
      <c r="G466" s="12"/>
      <c r="H466" s="12"/>
      <c r="I466" s="12"/>
      <c r="L466" s="20"/>
      <c r="M466" s="12"/>
      <c r="T466" s="17"/>
    </row>
    <row r="467" spans="1:20" ht="13" x14ac:dyDescent="0.15">
      <c r="A467" s="18"/>
      <c r="D467" s="12"/>
      <c r="E467" s="12"/>
      <c r="F467" s="12"/>
      <c r="G467" s="12"/>
      <c r="H467" s="12"/>
      <c r="I467" s="12"/>
      <c r="L467" s="20"/>
      <c r="M467" s="12"/>
      <c r="T467" s="17"/>
    </row>
    <row r="468" spans="1:20" ht="13" x14ac:dyDescent="0.15">
      <c r="A468" s="18"/>
      <c r="D468" s="12"/>
      <c r="E468" s="12"/>
      <c r="F468" s="12"/>
      <c r="G468" s="12"/>
      <c r="H468" s="12"/>
      <c r="I468" s="12"/>
      <c r="L468" s="20"/>
      <c r="M468" s="12"/>
      <c r="T468" s="17"/>
    </row>
    <row r="469" spans="1:20" ht="13" x14ac:dyDescent="0.15">
      <c r="A469" s="18"/>
      <c r="D469" s="12"/>
      <c r="E469" s="12"/>
      <c r="F469" s="12"/>
      <c r="G469" s="12"/>
      <c r="H469" s="12"/>
      <c r="I469" s="12"/>
      <c r="L469" s="20"/>
      <c r="M469" s="12"/>
      <c r="T469" s="17"/>
    </row>
    <row r="470" spans="1:20" ht="13" x14ac:dyDescent="0.15">
      <c r="A470" s="18"/>
      <c r="D470" s="12"/>
      <c r="E470" s="12"/>
      <c r="F470" s="12"/>
      <c r="G470" s="12"/>
      <c r="H470" s="12"/>
      <c r="I470" s="12"/>
      <c r="L470" s="20"/>
      <c r="M470" s="12"/>
      <c r="T470" s="17"/>
    </row>
    <row r="471" spans="1:20" ht="13" x14ac:dyDescent="0.15">
      <c r="A471" s="18"/>
      <c r="D471" s="12"/>
      <c r="E471" s="12"/>
      <c r="F471" s="12"/>
      <c r="G471" s="12"/>
      <c r="H471" s="12"/>
      <c r="I471" s="12"/>
      <c r="L471" s="20"/>
      <c r="M471" s="12"/>
      <c r="T471" s="17"/>
    </row>
    <row r="472" spans="1:20" ht="13" x14ac:dyDescent="0.15">
      <c r="A472" s="18"/>
      <c r="D472" s="12"/>
      <c r="E472" s="12"/>
      <c r="F472" s="12"/>
      <c r="G472" s="12"/>
      <c r="H472" s="12"/>
      <c r="I472" s="12"/>
      <c r="L472" s="20"/>
      <c r="M472" s="12"/>
      <c r="T472" s="17"/>
    </row>
    <row r="473" spans="1:20" ht="13" x14ac:dyDescent="0.15">
      <c r="A473" s="18"/>
      <c r="D473" s="12"/>
      <c r="E473" s="12"/>
      <c r="F473" s="12"/>
      <c r="G473" s="12"/>
      <c r="H473" s="12"/>
      <c r="I473" s="12"/>
      <c r="L473" s="20"/>
      <c r="M473" s="12"/>
      <c r="T473" s="17"/>
    </row>
    <row r="474" spans="1:20" ht="13" x14ac:dyDescent="0.15">
      <c r="A474" s="18"/>
      <c r="D474" s="12"/>
      <c r="E474" s="12"/>
      <c r="F474" s="12"/>
      <c r="G474" s="12"/>
      <c r="H474" s="12"/>
      <c r="I474" s="12"/>
      <c r="L474" s="20"/>
      <c r="M474" s="12"/>
      <c r="T474" s="17"/>
    </row>
    <row r="475" spans="1:20" ht="13" x14ac:dyDescent="0.15">
      <c r="A475" s="18"/>
      <c r="D475" s="12"/>
      <c r="E475" s="12"/>
      <c r="F475" s="12"/>
      <c r="G475" s="12"/>
      <c r="H475" s="12"/>
      <c r="I475" s="12"/>
      <c r="L475" s="20"/>
      <c r="M475" s="12"/>
      <c r="T475" s="17"/>
    </row>
    <row r="476" spans="1:20" ht="13" x14ac:dyDescent="0.15">
      <c r="A476" s="18"/>
      <c r="D476" s="12"/>
      <c r="E476" s="12"/>
      <c r="F476" s="12"/>
      <c r="G476" s="12"/>
      <c r="H476" s="12"/>
      <c r="I476" s="12"/>
      <c r="L476" s="20"/>
      <c r="M476" s="12"/>
      <c r="T476" s="17"/>
    </row>
    <row r="477" spans="1:20" ht="13" x14ac:dyDescent="0.15">
      <c r="A477" s="18"/>
      <c r="D477" s="12"/>
      <c r="E477" s="12"/>
      <c r="F477" s="12"/>
      <c r="G477" s="12"/>
      <c r="H477" s="12"/>
      <c r="I477" s="12"/>
      <c r="L477" s="20"/>
      <c r="M477" s="12"/>
      <c r="T477" s="17"/>
    </row>
    <row r="478" spans="1:20" ht="13" x14ac:dyDescent="0.15">
      <c r="A478" s="18"/>
      <c r="D478" s="12"/>
      <c r="E478" s="12"/>
      <c r="F478" s="12"/>
      <c r="G478" s="12"/>
      <c r="H478" s="12"/>
      <c r="I478" s="12"/>
      <c r="L478" s="20"/>
      <c r="M478" s="12"/>
      <c r="T478" s="17"/>
    </row>
    <row r="479" spans="1:20" ht="13" x14ac:dyDescent="0.15">
      <c r="A479" s="18"/>
      <c r="D479" s="12"/>
      <c r="E479" s="12"/>
      <c r="F479" s="12"/>
      <c r="G479" s="12"/>
      <c r="H479" s="12"/>
      <c r="I479" s="12"/>
      <c r="L479" s="20"/>
      <c r="M479" s="12"/>
      <c r="T479" s="17"/>
    </row>
    <row r="480" spans="1:20" ht="13" x14ac:dyDescent="0.15">
      <c r="A480" s="18"/>
      <c r="D480" s="12"/>
      <c r="E480" s="12"/>
      <c r="F480" s="12"/>
      <c r="G480" s="12"/>
      <c r="H480" s="12"/>
      <c r="I480" s="12"/>
      <c r="L480" s="20"/>
      <c r="M480" s="12"/>
      <c r="T480" s="17"/>
    </row>
    <row r="481" spans="1:20" ht="13" x14ac:dyDescent="0.15">
      <c r="A481" s="18"/>
      <c r="D481" s="12"/>
      <c r="E481" s="12"/>
      <c r="F481" s="12"/>
      <c r="G481" s="12"/>
      <c r="H481" s="12"/>
      <c r="I481" s="12"/>
      <c r="L481" s="20"/>
      <c r="M481" s="12"/>
      <c r="T481" s="17"/>
    </row>
    <row r="482" spans="1:20" ht="13" x14ac:dyDescent="0.15">
      <c r="A482" s="18"/>
      <c r="D482" s="12"/>
      <c r="E482" s="12"/>
      <c r="F482" s="12"/>
      <c r="G482" s="12"/>
      <c r="H482" s="12"/>
      <c r="I482" s="12"/>
      <c r="L482" s="20"/>
      <c r="M482" s="12"/>
      <c r="T482" s="17"/>
    </row>
    <row r="483" spans="1:20" ht="13" x14ac:dyDescent="0.15">
      <c r="A483" s="18"/>
      <c r="D483" s="12"/>
      <c r="E483" s="12"/>
      <c r="F483" s="12"/>
      <c r="G483" s="12"/>
      <c r="H483" s="12"/>
      <c r="I483" s="12"/>
      <c r="L483" s="20"/>
      <c r="M483" s="12"/>
      <c r="T483" s="17"/>
    </row>
    <row r="484" spans="1:20" ht="13" x14ac:dyDescent="0.15">
      <c r="A484" s="18"/>
      <c r="D484" s="12"/>
      <c r="E484" s="12"/>
      <c r="F484" s="12"/>
      <c r="G484" s="12"/>
      <c r="H484" s="12"/>
      <c r="I484" s="12"/>
      <c r="L484" s="20"/>
      <c r="M484" s="12"/>
      <c r="T484" s="17"/>
    </row>
    <row r="485" spans="1:20" ht="13" x14ac:dyDescent="0.15">
      <c r="A485" s="18"/>
      <c r="D485" s="12"/>
      <c r="E485" s="12"/>
      <c r="F485" s="12"/>
      <c r="G485" s="12"/>
      <c r="H485" s="12"/>
      <c r="I485" s="12"/>
      <c r="L485" s="20"/>
      <c r="M485" s="12"/>
      <c r="T485" s="17"/>
    </row>
    <row r="486" spans="1:20" ht="13" x14ac:dyDescent="0.15">
      <c r="A486" s="18"/>
      <c r="D486" s="12"/>
      <c r="E486" s="12"/>
      <c r="F486" s="12"/>
      <c r="G486" s="12"/>
      <c r="H486" s="12"/>
      <c r="I486" s="12"/>
      <c r="L486" s="20"/>
      <c r="M486" s="12"/>
      <c r="T486" s="17"/>
    </row>
    <row r="487" spans="1:20" ht="13" x14ac:dyDescent="0.15">
      <c r="A487" s="18"/>
      <c r="D487" s="12"/>
      <c r="E487" s="12"/>
      <c r="F487" s="12"/>
      <c r="G487" s="12"/>
      <c r="H487" s="12"/>
      <c r="I487" s="12"/>
      <c r="L487" s="20"/>
      <c r="M487" s="12"/>
      <c r="T487" s="17"/>
    </row>
    <row r="488" spans="1:20" ht="13" x14ac:dyDescent="0.15">
      <c r="A488" s="18"/>
      <c r="D488" s="12"/>
      <c r="E488" s="12"/>
      <c r="F488" s="12"/>
      <c r="G488" s="12"/>
      <c r="H488" s="12"/>
      <c r="I488" s="12"/>
      <c r="L488" s="20"/>
      <c r="M488" s="12"/>
      <c r="T488" s="17"/>
    </row>
    <row r="489" spans="1:20" ht="13" x14ac:dyDescent="0.15">
      <c r="A489" s="18"/>
      <c r="D489" s="12"/>
      <c r="E489" s="12"/>
      <c r="F489" s="12"/>
      <c r="G489" s="12"/>
      <c r="H489" s="12"/>
      <c r="I489" s="12"/>
      <c r="L489" s="20"/>
      <c r="M489" s="12"/>
      <c r="T489" s="17"/>
    </row>
    <row r="490" spans="1:20" ht="13" x14ac:dyDescent="0.15">
      <c r="A490" s="18"/>
      <c r="D490" s="12"/>
      <c r="E490" s="12"/>
      <c r="F490" s="12"/>
      <c r="G490" s="12"/>
      <c r="H490" s="12"/>
      <c r="I490" s="12"/>
      <c r="L490" s="20"/>
      <c r="M490" s="12"/>
      <c r="T490" s="17"/>
    </row>
    <row r="491" spans="1:20" ht="13" x14ac:dyDescent="0.15">
      <c r="A491" s="18"/>
      <c r="D491" s="12"/>
      <c r="E491" s="12"/>
      <c r="F491" s="12"/>
      <c r="G491" s="12"/>
      <c r="H491" s="12"/>
      <c r="I491" s="12"/>
      <c r="L491" s="20"/>
      <c r="M491" s="12"/>
      <c r="T491" s="17"/>
    </row>
    <row r="492" spans="1:20" ht="13" x14ac:dyDescent="0.15">
      <c r="A492" s="18"/>
      <c r="D492" s="12"/>
      <c r="E492" s="12"/>
      <c r="F492" s="12"/>
      <c r="G492" s="12"/>
      <c r="H492" s="12"/>
      <c r="I492" s="12"/>
      <c r="L492" s="20"/>
      <c r="M492" s="12"/>
      <c r="T492" s="17"/>
    </row>
    <row r="493" spans="1:20" ht="13" x14ac:dyDescent="0.15">
      <c r="A493" s="18"/>
      <c r="D493" s="12"/>
      <c r="E493" s="12"/>
      <c r="F493" s="12"/>
      <c r="G493" s="12"/>
      <c r="H493" s="12"/>
      <c r="I493" s="12"/>
      <c r="L493" s="20"/>
      <c r="M493" s="12"/>
      <c r="T493" s="17"/>
    </row>
    <row r="494" spans="1:20" ht="13" x14ac:dyDescent="0.15">
      <c r="A494" s="18"/>
      <c r="D494" s="12"/>
      <c r="E494" s="12"/>
      <c r="F494" s="12"/>
      <c r="G494" s="12"/>
      <c r="H494" s="12"/>
      <c r="I494" s="12"/>
      <c r="L494" s="20"/>
      <c r="M494" s="12"/>
      <c r="T494" s="17"/>
    </row>
    <row r="495" spans="1:20" ht="13" x14ac:dyDescent="0.15">
      <c r="A495" s="18"/>
      <c r="D495" s="12"/>
      <c r="E495" s="12"/>
      <c r="F495" s="12"/>
      <c r="G495" s="12"/>
      <c r="H495" s="12"/>
      <c r="I495" s="12"/>
      <c r="L495" s="20"/>
      <c r="M495" s="12"/>
      <c r="T495" s="17"/>
    </row>
    <row r="496" spans="1:20" ht="13" x14ac:dyDescent="0.15">
      <c r="A496" s="18"/>
      <c r="D496" s="12"/>
      <c r="E496" s="12"/>
      <c r="F496" s="12"/>
      <c r="G496" s="12"/>
      <c r="H496" s="12"/>
      <c r="I496" s="12"/>
      <c r="L496" s="20"/>
      <c r="M496" s="12"/>
      <c r="T496" s="17"/>
    </row>
    <row r="497" spans="1:20" ht="13" x14ac:dyDescent="0.15">
      <c r="A497" s="18"/>
      <c r="D497" s="12"/>
      <c r="E497" s="12"/>
      <c r="F497" s="12"/>
      <c r="G497" s="12"/>
      <c r="H497" s="12"/>
      <c r="I497" s="12"/>
      <c r="L497" s="20"/>
      <c r="M497" s="12"/>
      <c r="T497" s="17"/>
    </row>
    <row r="498" spans="1:20" ht="13" x14ac:dyDescent="0.15">
      <c r="A498" s="18"/>
      <c r="D498" s="12"/>
      <c r="E498" s="12"/>
      <c r="F498" s="12"/>
      <c r="G498" s="12"/>
      <c r="H498" s="12"/>
      <c r="I498" s="12"/>
      <c r="L498" s="20"/>
      <c r="M498" s="12"/>
      <c r="T498" s="17"/>
    </row>
    <row r="499" spans="1:20" ht="13" x14ac:dyDescent="0.15">
      <c r="A499" s="18"/>
      <c r="D499" s="12"/>
      <c r="E499" s="12"/>
      <c r="F499" s="12"/>
      <c r="G499" s="12"/>
      <c r="H499" s="12"/>
      <c r="I499" s="12"/>
      <c r="L499" s="20"/>
      <c r="M499" s="12"/>
      <c r="T499" s="17"/>
    </row>
    <row r="500" spans="1:20" ht="13" x14ac:dyDescent="0.15">
      <c r="A500" s="18"/>
      <c r="D500" s="12"/>
      <c r="E500" s="12"/>
      <c r="F500" s="12"/>
      <c r="G500" s="12"/>
      <c r="H500" s="12"/>
      <c r="I500" s="12"/>
      <c r="L500" s="20"/>
      <c r="M500" s="12"/>
      <c r="T500" s="17"/>
    </row>
    <row r="501" spans="1:20" ht="13" x14ac:dyDescent="0.15">
      <c r="A501" s="18"/>
      <c r="D501" s="12"/>
      <c r="E501" s="12"/>
      <c r="F501" s="12"/>
      <c r="G501" s="12"/>
      <c r="H501" s="12"/>
      <c r="I501" s="12"/>
      <c r="L501" s="20"/>
      <c r="M501" s="12"/>
      <c r="T501" s="17"/>
    </row>
    <row r="502" spans="1:20" ht="13" x14ac:dyDescent="0.15">
      <c r="A502" s="18"/>
      <c r="D502" s="12"/>
      <c r="E502" s="12"/>
      <c r="F502" s="12"/>
      <c r="G502" s="12"/>
      <c r="H502" s="12"/>
      <c r="I502" s="12"/>
      <c r="L502" s="20"/>
      <c r="M502" s="12"/>
      <c r="T502" s="17"/>
    </row>
    <row r="503" spans="1:20" ht="13" x14ac:dyDescent="0.15">
      <c r="A503" s="18"/>
      <c r="D503" s="12"/>
      <c r="E503" s="12"/>
      <c r="F503" s="12"/>
      <c r="G503" s="12"/>
      <c r="H503" s="12"/>
      <c r="I503" s="12"/>
      <c r="L503" s="20"/>
      <c r="M503" s="12"/>
      <c r="T503" s="17"/>
    </row>
    <row r="504" spans="1:20" ht="13" x14ac:dyDescent="0.15">
      <c r="A504" s="18"/>
      <c r="D504" s="12"/>
      <c r="E504" s="12"/>
      <c r="F504" s="12"/>
      <c r="G504" s="12"/>
      <c r="H504" s="12"/>
      <c r="I504" s="12"/>
      <c r="L504" s="20"/>
      <c r="M504" s="12"/>
      <c r="T504" s="17"/>
    </row>
    <row r="505" spans="1:20" ht="13" x14ac:dyDescent="0.15">
      <c r="A505" s="18"/>
      <c r="D505" s="12"/>
      <c r="E505" s="12"/>
      <c r="F505" s="12"/>
      <c r="G505" s="12"/>
      <c r="H505" s="12"/>
      <c r="I505" s="12"/>
      <c r="L505" s="20"/>
      <c r="M505" s="12"/>
      <c r="T505" s="17"/>
    </row>
    <row r="506" spans="1:20" ht="13" x14ac:dyDescent="0.15">
      <c r="A506" s="18"/>
      <c r="D506" s="12"/>
      <c r="E506" s="12"/>
      <c r="F506" s="12"/>
      <c r="G506" s="12"/>
      <c r="H506" s="12"/>
      <c r="I506" s="12"/>
      <c r="L506" s="20"/>
      <c r="M506" s="12"/>
      <c r="T506" s="17"/>
    </row>
    <row r="507" spans="1:20" ht="13" x14ac:dyDescent="0.15">
      <c r="A507" s="18"/>
      <c r="D507" s="12"/>
      <c r="E507" s="12"/>
      <c r="F507" s="12"/>
      <c r="G507" s="12"/>
      <c r="H507" s="12"/>
      <c r="I507" s="12"/>
      <c r="L507" s="20"/>
      <c r="M507" s="12"/>
      <c r="T507" s="17"/>
    </row>
    <row r="508" spans="1:20" ht="13" x14ac:dyDescent="0.15">
      <c r="A508" s="18"/>
      <c r="D508" s="12"/>
      <c r="E508" s="12"/>
      <c r="F508" s="12"/>
      <c r="G508" s="12"/>
      <c r="H508" s="12"/>
      <c r="I508" s="12"/>
      <c r="L508" s="20"/>
      <c r="M508" s="12"/>
      <c r="T508" s="17"/>
    </row>
    <row r="509" spans="1:20" ht="13" x14ac:dyDescent="0.15">
      <c r="A509" s="18"/>
      <c r="D509" s="12"/>
      <c r="E509" s="12"/>
      <c r="F509" s="12"/>
      <c r="G509" s="12"/>
      <c r="H509" s="12"/>
      <c r="I509" s="12"/>
      <c r="L509" s="20"/>
      <c r="M509" s="12"/>
      <c r="T509" s="17"/>
    </row>
    <row r="510" spans="1:20" ht="13" x14ac:dyDescent="0.15">
      <c r="A510" s="18"/>
      <c r="D510" s="12"/>
      <c r="E510" s="12"/>
      <c r="F510" s="12"/>
      <c r="G510" s="12"/>
      <c r="H510" s="12"/>
      <c r="I510" s="12"/>
      <c r="L510" s="20"/>
      <c r="M510" s="12"/>
      <c r="T510" s="17"/>
    </row>
    <row r="511" spans="1:20" ht="13" x14ac:dyDescent="0.15">
      <c r="A511" s="18"/>
      <c r="D511" s="12"/>
      <c r="E511" s="12"/>
      <c r="F511" s="12"/>
      <c r="G511" s="12"/>
      <c r="H511" s="12"/>
      <c r="I511" s="12"/>
      <c r="L511" s="20"/>
      <c r="M511" s="12"/>
      <c r="T511" s="17"/>
    </row>
    <row r="512" spans="1:20" ht="13" x14ac:dyDescent="0.15">
      <c r="A512" s="18"/>
      <c r="D512" s="12"/>
      <c r="E512" s="12"/>
      <c r="F512" s="12"/>
      <c r="G512" s="12"/>
      <c r="H512" s="12"/>
      <c r="I512" s="12"/>
      <c r="L512" s="20"/>
      <c r="M512" s="12"/>
      <c r="T512" s="17"/>
    </row>
    <row r="513" spans="1:20" ht="13" x14ac:dyDescent="0.15">
      <c r="A513" s="18"/>
      <c r="D513" s="12"/>
      <c r="E513" s="12"/>
      <c r="F513" s="12"/>
      <c r="G513" s="12"/>
      <c r="H513" s="12"/>
      <c r="I513" s="12"/>
      <c r="L513" s="20"/>
      <c r="M513" s="12"/>
      <c r="T513" s="17"/>
    </row>
    <row r="514" spans="1:20" ht="13" x14ac:dyDescent="0.15">
      <c r="A514" s="18"/>
      <c r="D514" s="12"/>
      <c r="E514" s="12"/>
      <c r="F514" s="12"/>
      <c r="G514" s="12"/>
      <c r="H514" s="12"/>
      <c r="I514" s="12"/>
      <c r="L514" s="20"/>
      <c r="M514" s="12"/>
      <c r="T514" s="17"/>
    </row>
    <row r="515" spans="1:20" ht="13" x14ac:dyDescent="0.15">
      <c r="A515" s="18"/>
      <c r="D515" s="12"/>
      <c r="E515" s="12"/>
      <c r="F515" s="12"/>
      <c r="G515" s="12"/>
      <c r="H515" s="12"/>
      <c r="I515" s="12"/>
      <c r="L515" s="20"/>
      <c r="M515" s="12"/>
      <c r="T515" s="17"/>
    </row>
    <row r="516" spans="1:20" ht="13" x14ac:dyDescent="0.15">
      <c r="A516" s="18"/>
      <c r="D516" s="12"/>
      <c r="E516" s="12"/>
      <c r="F516" s="12"/>
      <c r="G516" s="12"/>
      <c r="H516" s="12"/>
      <c r="I516" s="12"/>
      <c r="L516" s="20"/>
      <c r="M516" s="12"/>
      <c r="T516" s="17"/>
    </row>
    <row r="517" spans="1:20" ht="13" x14ac:dyDescent="0.15">
      <c r="A517" s="18"/>
      <c r="D517" s="12"/>
      <c r="E517" s="12"/>
      <c r="F517" s="12"/>
      <c r="G517" s="12"/>
      <c r="H517" s="12"/>
      <c r="I517" s="12"/>
      <c r="L517" s="20"/>
      <c r="M517" s="12"/>
      <c r="T517" s="17"/>
    </row>
    <row r="518" spans="1:20" ht="13" x14ac:dyDescent="0.15">
      <c r="A518" s="18"/>
      <c r="D518" s="12"/>
      <c r="E518" s="12"/>
      <c r="F518" s="12"/>
      <c r="G518" s="12"/>
      <c r="H518" s="12"/>
      <c r="I518" s="12"/>
      <c r="L518" s="20"/>
      <c r="M518" s="12"/>
      <c r="T518" s="17"/>
    </row>
    <row r="519" spans="1:20" ht="13" x14ac:dyDescent="0.15">
      <c r="A519" s="18"/>
      <c r="D519" s="12"/>
      <c r="E519" s="12"/>
      <c r="F519" s="12"/>
      <c r="G519" s="12"/>
      <c r="H519" s="12"/>
      <c r="I519" s="12"/>
      <c r="L519" s="20"/>
      <c r="M519" s="12"/>
      <c r="T519" s="17"/>
    </row>
    <row r="520" spans="1:20" ht="13" x14ac:dyDescent="0.15">
      <c r="A520" s="18"/>
      <c r="D520" s="12"/>
      <c r="E520" s="12"/>
      <c r="F520" s="12"/>
      <c r="G520" s="12"/>
      <c r="H520" s="12"/>
      <c r="I520" s="12"/>
      <c r="L520" s="20"/>
      <c r="M520" s="12"/>
      <c r="T520" s="17"/>
    </row>
    <row r="521" spans="1:20" ht="13" x14ac:dyDescent="0.15">
      <c r="A521" s="18"/>
      <c r="D521" s="12"/>
      <c r="E521" s="12"/>
      <c r="F521" s="12"/>
      <c r="G521" s="12"/>
      <c r="H521" s="12"/>
      <c r="I521" s="12"/>
      <c r="L521" s="20"/>
      <c r="M521" s="12"/>
      <c r="T521" s="17"/>
    </row>
    <row r="522" spans="1:20" ht="13" x14ac:dyDescent="0.15">
      <c r="A522" s="18"/>
      <c r="D522" s="12"/>
      <c r="E522" s="12"/>
      <c r="F522" s="12"/>
      <c r="G522" s="12"/>
      <c r="H522" s="12"/>
      <c r="I522" s="12"/>
      <c r="L522" s="20"/>
      <c r="M522" s="12"/>
      <c r="T522" s="17"/>
    </row>
    <row r="523" spans="1:20" ht="13" x14ac:dyDescent="0.15">
      <c r="A523" s="18"/>
      <c r="D523" s="12"/>
      <c r="E523" s="12"/>
      <c r="F523" s="12"/>
      <c r="G523" s="12"/>
      <c r="H523" s="12"/>
      <c r="I523" s="12"/>
      <c r="L523" s="20"/>
      <c r="M523" s="12"/>
      <c r="T523" s="17"/>
    </row>
    <row r="524" spans="1:20" ht="13" x14ac:dyDescent="0.15">
      <c r="A524" s="18"/>
      <c r="D524" s="12"/>
      <c r="E524" s="12"/>
      <c r="F524" s="12"/>
      <c r="G524" s="12"/>
      <c r="H524" s="12"/>
      <c r="I524" s="12"/>
      <c r="L524" s="20"/>
      <c r="M524" s="12"/>
      <c r="T524" s="17"/>
    </row>
    <row r="525" spans="1:20" ht="13" x14ac:dyDescent="0.15">
      <c r="A525" s="18"/>
      <c r="D525" s="12"/>
      <c r="E525" s="12"/>
      <c r="F525" s="12"/>
      <c r="G525" s="12"/>
      <c r="H525" s="12"/>
      <c r="I525" s="12"/>
      <c r="L525" s="20"/>
      <c r="M525" s="12"/>
      <c r="T525" s="17"/>
    </row>
    <row r="526" spans="1:20" ht="13" x14ac:dyDescent="0.15">
      <c r="A526" s="18"/>
      <c r="D526" s="12"/>
      <c r="E526" s="12"/>
      <c r="F526" s="12"/>
      <c r="G526" s="12"/>
      <c r="H526" s="12"/>
      <c r="I526" s="12"/>
      <c r="L526" s="20"/>
      <c r="M526" s="12"/>
      <c r="T526" s="17"/>
    </row>
    <row r="527" spans="1:20" ht="13" x14ac:dyDescent="0.15">
      <c r="A527" s="18"/>
      <c r="D527" s="12"/>
      <c r="E527" s="12"/>
      <c r="F527" s="12"/>
      <c r="G527" s="12"/>
      <c r="H527" s="12"/>
      <c r="I527" s="12"/>
      <c r="L527" s="20"/>
      <c r="M527" s="12"/>
      <c r="T527" s="17"/>
    </row>
    <row r="528" spans="1:20" ht="13" x14ac:dyDescent="0.15">
      <c r="A528" s="18"/>
      <c r="D528" s="12"/>
      <c r="E528" s="12"/>
      <c r="F528" s="12"/>
      <c r="G528" s="12"/>
      <c r="H528" s="12"/>
      <c r="I528" s="12"/>
      <c r="L528" s="20"/>
      <c r="M528" s="12"/>
      <c r="T528" s="17"/>
    </row>
    <row r="529" spans="1:20" ht="13" x14ac:dyDescent="0.15">
      <c r="A529" s="18"/>
      <c r="D529" s="12"/>
      <c r="E529" s="12"/>
      <c r="F529" s="12"/>
      <c r="G529" s="12"/>
      <c r="H529" s="12"/>
      <c r="I529" s="12"/>
      <c r="L529" s="20"/>
      <c r="M529" s="12"/>
      <c r="T529" s="17"/>
    </row>
    <row r="530" spans="1:20" ht="13" x14ac:dyDescent="0.15">
      <c r="A530" s="18"/>
      <c r="D530" s="12"/>
      <c r="E530" s="12"/>
      <c r="F530" s="12"/>
      <c r="G530" s="12"/>
      <c r="H530" s="12"/>
      <c r="I530" s="12"/>
      <c r="L530" s="20"/>
      <c r="M530" s="12"/>
      <c r="T530" s="17"/>
    </row>
    <row r="531" spans="1:20" ht="13" x14ac:dyDescent="0.15">
      <c r="A531" s="18"/>
      <c r="D531" s="12"/>
      <c r="E531" s="12"/>
      <c r="F531" s="12"/>
      <c r="G531" s="12"/>
      <c r="H531" s="12"/>
      <c r="I531" s="12"/>
      <c r="L531" s="20"/>
      <c r="M531" s="12"/>
      <c r="T531" s="17"/>
    </row>
    <row r="532" spans="1:20" ht="13" x14ac:dyDescent="0.15">
      <c r="A532" s="18"/>
      <c r="D532" s="12"/>
      <c r="E532" s="12"/>
      <c r="F532" s="12"/>
      <c r="G532" s="12"/>
      <c r="H532" s="12"/>
      <c r="I532" s="12"/>
      <c r="L532" s="20"/>
      <c r="M532" s="12"/>
      <c r="T532" s="17"/>
    </row>
    <row r="533" spans="1:20" ht="13" x14ac:dyDescent="0.15">
      <c r="A533" s="18"/>
      <c r="D533" s="12"/>
      <c r="E533" s="12"/>
      <c r="F533" s="12"/>
      <c r="G533" s="12"/>
      <c r="H533" s="12"/>
      <c r="I533" s="12"/>
      <c r="L533" s="20"/>
      <c r="M533" s="12"/>
      <c r="T533" s="17"/>
    </row>
    <row r="534" spans="1:20" ht="13" x14ac:dyDescent="0.15">
      <c r="A534" s="18"/>
      <c r="D534" s="12"/>
      <c r="E534" s="12"/>
      <c r="F534" s="12"/>
      <c r="G534" s="12"/>
      <c r="H534" s="12"/>
      <c r="I534" s="12"/>
      <c r="L534" s="20"/>
      <c r="M534" s="12"/>
      <c r="T534" s="17"/>
    </row>
    <row r="535" spans="1:20" ht="13" x14ac:dyDescent="0.15">
      <c r="A535" s="18"/>
      <c r="D535" s="12"/>
      <c r="E535" s="12"/>
      <c r="F535" s="12"/>
      <c r="G535" s="12"/>
      <c r="H535" s="12"/>
      <c r="I535" s="12"/>
      <c r="L535" s="20"/>
      <c r="M535" s="12"/>
      <c r="T535" s="17"/>
    </row>
    <row r="536" spans="1:20" ht="13" x14ac:dyDescent="0.15">
      <c r="A536" s="18"/>
      <c r="D536" s="12"/>
      <c r="E536" s="12"/>
      <c r="F536" s="12"/>
      <c r="G536" s="12"/>
      <c r="H536" s="12"/>
      <c r="I536" s="12"/>
      <c r="L536" s="20"/>
      <c r="M536" s="12"/>
      <c r="T536" s="17"/>
    </row>
    <row r="537" spans="1:20" ht="13" x14ac:dyDescent="0.15">
      <c r="A537" s="18"/>
      <c r="D537" s="12"/>
      <c r="E537" s="12"/>
      <c r="F537" s="12"/>
      <c r="G537" s="12"/>
      <c r="H537" s="12"/>
      <c r="I537" s="12"/>
      <c r="L537" s="20"/>
      <c r="M537" s="12"/>
      <c r="T537" s="17"/>
    </row>
    <row r="538" spans="1:20" ht="13" x14ac:dyDescent="0.15">
      <c r="A538" s="18"/>
      <c r="D538" s="12"/>
      <c r="E538" s="12"/>
      <c r="F538" s="12"/>
      <c r="G538" s="12"/>
      <c r="H538" s="12"/>
      <c r="I538" s="12"/>
      <c r="L538" s="20"/>
      <c r="M538" s="12"/>
      <c r="T538" s="17"/>
    </row>
    <row r="539" spans="1:20" ht="13" x14ac:dyDescent="0.15">
      <c r="A539" s="18"/>
      <c r="D539" s="12"/>
      <c r="E539" s="12"/>
      <c r="F539" s="12"/>
      <c r="G539" s="12"/>
      <c r="H539" s="12"/>
      <c r="I539" s="12"/>
      <c r="L539" s="20"/>
      <c r="M539" s="12"/>
      <c r="T539" s="17"/>
    </row>
    <row r="540" spans="1:20" ht="13" x14ac:dyDescent="0.15">
      <c r="A540" s="18"/>
      <c r="D540" s="12"/>
      <c r="E540" s="12"/>
      <c r="F540" s="12"/>
      <c r="G540" s="12"/>
      <c r="H540" s="12"/>
      <c r="I540" s="12"/>
      <c r="L540" s="20"/>
      <c r="M540" s="12"/>
      <c r="T540" s="17"/>
    </row>
    <row r="541" spans="1:20" ht="13" x14ac:dyDescent="0.15">
      <c r="A541" s="18"/>
      <c r="D541" s="12"/>
      <c r="E541" s="12"/>
      <c r="F541" s="12"/>
      <c r="G541" s="12"/>
      <c r="H541" s="12"/>
      <c r="I541" s="12"/>
      <c r="L541" s="20"/>
      <c r="M541" s="12"/>
      <c r="T541" s="17"/>
    </row>
    <row r="542" spans="1:20" ht="13" x14ac:dyDescent="0.15">
      <c r="A542" s="18"/>
      <c r="D542" s="12"/>
      <c r="E542" s="12"/>
      <c r="F542" s="12"/>
      <c r="G542" s="12"/>
      <c r="H542" s="12"/>
      <c r="I542" s="12"/>
      <c r="L542" s="20"/>
      <c r="M542" s="12"/>
      <c r="T542" s="17"/>
    </row>
    <row r="543" spans="1:20" ht="13" x14ac:dyDescent="0.15">
      <c r="A543" s="18"/>
      <c r="D543" s="12"/>
      <c r="E543" s="12"/>
      <c r="F543" s="12"/>
      <c r="G543" s="12"/>
      <c r="H543" s="12"/>
      <c r="I543" s="12"/>
      <c r="L543" s="20"/>
      <c r="M543" s="12"/>
      <c r="T543" s="17"/>
    </row>
    <row r="544" spans="1:20" ht="13" x14ac:dyDescent="0.15">
      <c r="A544" s="18"/>
      <c r="D544" s="12"/>
      <c r="E544" s="12"/>
      <c r="F544" s="12"/>
      <c r="G544" s="12"/>
      <c r="H544" s="12"/>
      <c r="I544" s="12"/>
      <c r="L544" s="20"/>
      <c r="M544" s="12"/>
      <c r="T544" s="17"/>
    </row>
    <row r="545" spans="1:20" ht="13" x14ac:dyDescent="0.15">
      <c r="A545" s="18"/>
      <c r="D545" s="12"/>
      <c r="E545" s="12"/>
      <c r="F545" s="12"/>
      <c r="G545" s="12"/>
      <c r="H545" s="12"/>
      <c r="I545" s="12"/>
      <c r="L545" s="20"/>
      <c r="M545" s="12"/>
      <c r="T545" s="17"/>
    </row>
    <row r="546" spans="1:20" ht="13" x14ac:dyDescent="0.15">
      <c r="A546" s="18"/>
      <c r="D546" s="12"/>
      <c r="E546" s="12"/>
      <c r="F546" s="12"/>
      <c r="G546" s="12"/>
      <c r="H546" s="12"/>
      <c r="I546" s="12"/>
      <c r="L546" s="20"/>
      <c r="M546" s="12"/>
      <c r="T546" s="17"/>
    </row>
    <row r="547" spans="1:20" ht="13" x14ac:dyDescent="0.15">
      <c r="A547" s="18"/>
      <c r="D547" s="12"/>
      <c r="E547" s="12"/>
      <c r="F547" s="12"/>
      <c r="G547" s="12"/>
      <c r="H547" s="12"/>
      <c r="I547" s="12"/>
      <c r="L547" s="20"/>
      <c r="M547" s="12"/>
      <c r="T547" s="17"/>
    </row>
    <row r="548" spans="1:20" ht="13" x14ac:dyDescent="0.15">
      <c r="A548" s="18"/>
      <c r="D548" s="12"/>
      <c r="E548" s="12"/>
      <c r="F548" s="12"/>
      <c r="G548" s="12"/>
      <c r="H548" s="12"/>
      <c r="I548" s="12"/>
      <c r="L548" s="20"/>
      <c r="M548" s="12"/>
      <c r="T548" s="17"/>
    </row>
    <row r="549" spans="1:20" ht="13" x14ac:dyDescent="0.15">
      <c r="A549" s="18"/>
      <c r="D549" s="12"/>
      <c r="E549" s="12"/>
      <c r="F549" s="12"/>
      <c r="G549" s="12"/>
      <c r="H549" s="12"/>
      <c r="I549" s="12"/>
      <c r="L549" s="20"/>
      <c r="M549" s="12"/>
      <c r="T549" s="17"/>
    </row>
    <row r="550" spans="1:20" ht="13" x14ac:dyDescent="0.15">
      <c r="A550" s="18"/>
      <c r="D550" s="12"/>
      <c r="E550" s="12"/>
      <c r="F550" s="12"/>
      <c r="G550" s="12"/>
      <c r="H550" s="12"/>
      <c r="I550" s="12"/>
      <c r="L550" s="20"/>
      <c r="M550" s="12"/>
      <c r="T550" s="17"/>
    </row>
    <row r="551" spans="1:20" ht="13" x14ac:dyDescent="0.15">
      <c r="A551" s="18"/>
      <c r="D551" s="12"/>
      <c r="E551" s="12"/>
      <c r="F551" s="12"/>
      <c r="G551" s="12"/>
      <c r="H551" s="12"/>
      <c r="I551" s="12"/>
      <c r="L551" s="20"/>
      <c r="M551" s="12"/>
      <c r="T551" s="17"/>
    </row>
    <row r="552" spans="1:20" ht="13" x14ac:dyDescent="0.15">
      <c r="A552" s="18"/>
      <c r="D552" s="12"/>
      <c r="E552" s="12"/>
      <c r="F552" s="12"/>
      <c r="G552" s="12"/>
      <c r="H552" s="12"/>
      <c r="I552" s="12"/>
      <c r="L552" s="20"/>
      <c r="M552" s="12"/>
      <c r="T552" s="17"/>
    </row>
    <row r="553" spans="1:20" ht="13" x14ac:dyDescent="0.15">
      <c r="A553" s="18"/>
      <c r="D553" s="12"/>
      <c r="E553" s="12"/>
      <c r="F553" s="12"/>
      <c r="G553" s="12"/>
      <c r="H553" s="12"/>
      <c r="I553" s="12"/>
      <c r="L553" s="20"/>
      <c r="M553" s="12"/>
      <c r="T553" s="17"/>
    </row>
    <row r="554" spans="1:20" ht="13" x14ac:dyDescent="0.15">
      <c r="A554" s="18"/>
      <c r="D554" s="12"/>
      <c r="E554" s="12"/>
      <c r="F554" s="12"/>
      <c r="G554" s="12"/>
      <c r="H554" s="12"/>
      <c r="I554" s="12"/>
      <c r="L554" s="20"/>
      <c r="M554" s="12"/>
      <c r="T554" s="17"/>
    </row>
    <row r="555" spans="1:20" ht="13" x14ac:dyDescent="0.15">
      <c r="A555" s="18"/>
      <c r="D555" s="12"/>
      <c r="E555" s="12"/>
      <c r="F555" s="12"/>
      <c r="G555" s="12"/>
      <c r="H555" s="12"/>
      <c r="I555" s="12"/>
      <c r="L555" s="20"/>
      <c r="M555" s="12"/>
      <c r="T555" s="17"/>
    </row>
    <row r="556" spans="1:20" ht="13" x14ac:dyDescent="0.15">
      <c r="A556" s="18"/>
      <c r="D556" s="12"/>
      <c r="E556" s="12"/>
      <c r="F556" s="12"/>
      <c r="G556" s="12"/>
      <c r="H556" s="12"/>
      <c r="I556" s="12"/>
      <c r="L556" s="20"/>
      <c r="M556" s="12"/>
      <c r="T556" s="17"/>
    </row>
    <row r="557" spans="1:20" ht="13" x14ac:dyDescent="0.15">
      <c r="A557" s="18"/>
      <c r="D557" s="12"/>
      <c r="E557" s="12"/>
      <c r="F557" s="12"/>
      <c r="G557" s="12"/>
      <c r="H557" s="12"/>
      <c r="I557" s="12"/>
      <c r="L557" s="20"/>
      <c r="M557" s="12"/>
      <c r="T557" s="17"/>
    </row>
    <row r="558" spans="1:20" ht="13" x14ac:dyDescent="0.15">
      <c r="A558" s="18"/>
      <c r="D558" s="12"/>
      <c r="E558" s="12"/>
      <c r="F558" s="12"/>
      <c r="G558" s="12"/>
      <c r="H558" s="12"/>
      <c r="I558" s="12"/>
      <c r="L558" s="20"/>
      <c r="M558" s="12"/>
      <c r="T558" s="17"/>
    </row>
    <row r="559" spans="1:20" ht="13" x14ac:dyDescent="0.15">
      <c r="A559" s="18"/>
      <c r="D559" s="12"/>
      <c r="E559" s="12"/>
      <c r="F559" s="12"/>
      <c r="G559" s="12"/>
      <c r="H559" s="12"/>
      <c r="I559" s="12"/>
      <c r="L559" s="20"/>
      <c r="M559" s="12"/>
      <c r="T559" s="17"/>
    </row>
    <row r="560" spans="1:20" ht="13" x14ac:dyDescent="0.15">
      <c r="A560" s="18"/>
      <c r="D560" s="12"/>
      <c r="E560" s="12"/>
      <c r="F560" s="12"/>
      <c r="G560" s="12"/>
      <c r="H560" s="12"/>
      <c r="I560" s="12"/>
      <c r="L560" s="20"/>
      <c r="M560" s="12"/>
      <c r="T560" s="17"/>
    </row>
    <row r="561" spans="1:20" ht="13" x14ac:dyDescent="0.15">
      <c r="A561" s="18"/>
      <c r="D561" s="12"/>
      <c r="E561" s="12"/>
      <c r="F561" s="12"/>
      <c r="G561" s="12"/>
      <c r="H561" s="12"/>
      <c r="I561" s="12"/>
      <c r="L561" s="20"/>
      <c r="M561" s="12"/>
      <c r="T561" s="17"/>
    </row>
    <row r="562" spans="1:20" ht="13" x14ac:dyDescent="0.15">
      <c r="A562" s="18"/>
      <c r="D562" s="12"/>
      <c r="E562" s="12"/>
      <c r="F562" s="12"/>
      <c r="G562" s="12"/>
      <c r="H562" s="12"/>
      <c r="I562" s="12"/>
      <c r="L562" s="20"/>
      <c r="M562" s="12"/>
      <c r="T562" s="17"/>
    </row>
    <row r="563" spans="1:20" ht="13" x14ac:dyDescent="0.15">
      <c r="A563" s="18"/>
      <c r="D563" s="12"/>
      <c r="E563" s="12"/>
      <c r="F563" s="12"/>
      <c r="G563" s="12"/>
      <c r="H563" s="12"/>
      <c r="I563" s="12"/>
      <c r="L563" s="20"/>
      <c r="M563" s="12"/>
      <c r="T563" s="17"/>
    </row>
    <row r="564" spans="1:20" ht="13" x14ac:dyDescent="0.15">
      <c r="A564" s="18"/>
      <c r="D564" s="12"/>
      <c r="E564" s="12"/>
      <c r="F564" s="12"/>
      <c r="G564" s="12"/>
      <c r="H564" s="12"/>
      <c r="I564" s="12"/>
      <c r="L564" s="20"/>
      <c r="M564" s="12"/>
      <c r="T564" s="17"/>
    </row>
    <row r="565" spans="1:20" ht="13" x14ac:dyDescent="0.15">
      <c r="A565" s="18"/>
      <c r="D565" s="12"/>
      <c r="E565" s="12"/>
      <c r="F565" s="12"/>
      <c r="G565" s="12"/>
      <c r="H565" s="12"/>
      <c r="I565" s="12"/>
      <c r="L565" s="20"/>
      <c r="M565" s="12"/>
      <c r="T565" s="17"/>
    </row>
    <row r="566" spans="1:20" ht="13" x14ac:dyDescent="0.15">
      <c r="A566" s="18"/>
      <c r="D566" s="12"/>
      <c r="E566" s="12"/>
      <c r="F566" s="12"/>
      <c r="G566" s="12"/>
      <c r="H566" s="12"/>
      <c r="I566" s="12"/>
      <c r="L566" s="20"/>
      <c r="M566" s="12"/>
      <c r="T566" s="17"/>
    </row>
    <row r="567" spans="1:20" ht="13" x14ac:dyDescent="0.15">
      <c r="A567" s="18"/>
      <c r="D567" s="12"/>
      <c r="E567" s="12"/>
      <c r="F567" s="12"/>
      <c r="G567" s="12"/>
      <c r="H567" s="12"/>
      <c r="I567" s="12"/>
      <c r="L567" s="20"/>
      <c r="M567" s="12"/>
      <c r="T567" s="17"/>
    </row>
    <row r="568" spans="1:20" ht="13" x14ac:dyDescent="0.15">
      <c r="A568" s="18"/>
      <c r="D568" s="12"/>
      <c r="E568" s="12"/>
      <c r="F568" s="12"/>
      <c r="G568" s="12"/>
      <c r="H568" s="12"/>
      <c r="I568" s="12"/>
      <c r="L568" s="20"/>
      <c r="M568" s="12"/>
      <c r="T568" s="17"/>
    </row>
    <row r="569" spans="1:20" ht="13" x14ac:dyDescent="0.15">
      <c r="A569" s="18"/>
      <c r="D569" s="12"/>
      <c r="E569" s="12"/>
      <c r="F569" s="12"/>
      <c r="G569" s="12"/>
      <c r="H569" s="12"/>
      <c r="I569" s="12"/>
      <c r="L569" s="20"/>
      <c r="M569" s="12"/>
      <c r="T569" s="17"/>
    </row>
    <row r="570" spans="1:20" ht="13" x14ac:dyDescent="0.15">
      <c r="A570" s="18"/>
      <c r="D570" s="12"/>
      <c r="E570" s="12"/>
      <c r="F570" s="12"/>
      <c r="G570" s="12"/>
      <c r="H570" s="12"/>
      <c r="I570" s="12"/>
      <c r="L570" s="20"/>
      <c r="M570" s="12"/>
      <c r="T570" s="17"/>
    </row>
    <row r="571" spans="1:20" ht="13" x14ac:dyDescent="0.15">
      <c r="A571" s="18"/>
      <c r="D571" s="12"/>
      <c r="E571" s="12"/>
      <c r="F571" s="12"/>
      <c r="G571" s="12"/>
      <c r="H571" s="12"/>
      <c r="I571" s="12"/>
      <c r="L571" s="20"/>
      <c r="M571" s="12"/>
      <c r="T571" s="17"/>
    </row>
    <row r="572" spans="1:20" ht="13" x14ac:dyDescent="0.15">
      <c r="A572" s="18"/>
      <c r="D572" s="12"/>
      <c r="E572" s="12"/>
      <c r="F572" s="12"/>
      <c r="G572" s="12"/>
      <c r="H572" s="12"/>
      <c r="I572" s="12"/>
      <c r="L572" s="20"/>
      <c r="M572" s="12"/>
      <c r="T572" s="17"/>
    </row>
    <row r="573" spans="1:20" ht="13" x14ac:dyDescent="0.15">
      <c r="A573" s="18"/>
      <c r="D573" s="12"/>
      <c r="E573" s="12"/>
      <c r="F573" s="12"/>
      <c r="G573" s="12"/>
      <c r="H573" s="12"/>
      <c r="I573" s="12"/>
      <c r="L573" s="20"/>
      <c r="M573" s="12"/>
      <c r="T573" s="17"/>
    </row>
    <row r="574" spans="1:20" ht="13" x14ac:dyDescent="0.15">
      <c r="A574" s="18"/>
      <c r="D574" s="12"/>
      <c r="E574" s="12"/>
      <c r="F574" s="12"/>
      <c r="G574" s="12"/>
      <c r="H574" s="12"/>
      <c r="I574" s="12"/>
      <c r="L574" s="20"/>
      <c r="M574" s="12"/>
      <c r="T574" s="17"/>
    </row>
    <row r="575" spans="1:20" ht="13" x14ac:dyDescent="0.15">
      <c r="A575" s="18"/>
      <c r="D575" s="12"/>
      <c r="E575" s="12"/>
      <c r="F575" s="12"/>
      <c r="G575" s="12"/>
      <c r="H575" s="12"/>
      <c r="I575" s="12"/>
      <c r="L575" s="20"/>
      <c r="M575" s="12"/>
      <c r="T575" s="17"/>
    </row>
    <row r="576" spans="1:20" ht="13" x14ac:dyDescent="0.15">
      <c r="A576" s="18"/>
      <c r="D576" s="12"/>
      <c r="E576" s="12"/>
      <c r="F576" s="12"/>
      <c r="G576" s="12"/>
      <c r="H576" s="12"/>
      <c r="I576" s="12"/>
      <c r="L576" s="20"/>
      <c r="M576" s="12"/>
      <c r="T576" s="17"/>
    </row>
    <row r="577" spans="1:20" ht="13" x14ac:dyDescent="0.15">
      <c r="A577" s="18"/>
      <c r="D577" s="12"/>
      <c r="E577" s="12"/>
      <c r="F577" s="12"/>
      <c r="G577" s="12"/>
      <c r="H577" s="12"/>
      <c r="I577" s="12"/>
      <c r="L577" s="20"/>
      <c r="M577" s="12"/>
      <c r="T577" s="17"/>
    </row>
    <row r="578" spans="1:20" ht="13" x14ac:dyDescent="0.15">
      <c r="A578" s="18"/>
      <c r="D578" s="12"/>
      <c r="E578" s="12"/>
      <c r="F578" s="12"/>
      <c r="G578" s="12"/>
      <c r="H578" s="12"/>
      <c r="I578" s="12"/>
      <c r="L578" s="20"/>
      <c r="M578" s="12"/>
      <c r="T578" s="17"/>
    </row>
    <row r="579" spans="1:20" ht="13" x14ac:dyDescent="0.15">
      <c r="A579" s="18"/>
      <c r="D579" s="12"/>
      <c r="E579" s="12"/>
      <c r="F579" s="12"/>
      <c r="G579" s="12"/>
      <c r="H579" s="12"/>
      <c r="I579" s="12"/>
      <c r="L579" s="20"/>
      <c r="M579" s="12"/>
      <c r="T579" s="17"/>
    </row>
    <row r="580" spans="1:20" ht="13" x14ac:dyDescent="0.15">
      <c r="A580" s="18"/>
      <c r="D580" s="12"/>
      <c r="E580" s="12"/>
      <c r="F580" s="12"/>
      <c r="G580" s="12"/>
      <c r="H580" s="12"/>
      <c r="I580" s="12"/>
      <c r="L580" s="20"/>
      <c r="M580" s="12"/>
      <c r="T580" s="17"/>
    </row>
    <row r="581" spans="1:20" ht="13" x14ac:dyDescent="0.15">
      <c r="A581" s="18"/>
      <c r="D581" s="12"/>
      <c r="E581" s="12"/>
      <c r="F581" s="12"/>
      <c r="G581" s="12"/>
      <c r="H581" s="12"/>
      <c r="I581" s="12"/>
      <c r="L581" s="20"/>
      <c r="M581" s="12"/>
      <c r="T581" s="17"/>
    </row>
    <row r="582" spans="1:20" ht="13" x14ac:dyDescent="0.15">
      <c r="A582" s="18"/>
      <c r="D582" s="12"/>
      <c r="E582" s="12"/>
      <c r="F582" s="12"/>
      <c r="G582" s="12"/>
      <c r="H582" s="12"/>
      <c r="I582" s="12"/>
      <c r="L582" s="20"/>
      <c r="M582" s="12"/>
      <c r="T582" s="17"/>
    </row>
    <row r="583" spans="1:20" ht="13" x14ac:dyDescent="0.15">
      <c r="A583" s="18"/>
      <c r="D583" s="12"/>
      <c r="E583" s="12"/>
      <c r="F583" s="12"/>
      <c r="G583" s="12"/>
      <c r="H583" s="12"/>
      <c r="I583" s="12"/>
      <c r="L583" s="20"/>
      <c r="M583" s="12"/>
      <c r="T583" s="17"/>
    </row>
    <row r="584" spans="1:20" ht="13" x14ac:dyDescent="0.15">
      <c r="A584" s="18"/>
      <c r="D584" s="12"/>
      <c r="E584" s="12"/>
      <c r="F584" s="12"/>
      <c r="G584" s="12"/>
      <c r="H584" s="12"/>
      <c r="I584" s="12"/>
      <c r="L584" s="20"/>
      <c r="M584" s="12"/>
      <c r="T584" s="17"/>
    </row>
    <row r="585" spans="1:20" ht="13" x14ac:dyDescent="0.15">
      <c r="A585" s="18"/>
      <c r="D585" s="12"/>
      <c r="E585" s="12"/>
      <c r="F585" s="12"/>
      <c r="G585" s="12"/>
      <c r="H585" s="12"/>
      <c r="I585" s="12"/>
      <c r="L585" s="20"/>
      <c r="M585" s="12"/>
      <c r="T585" s="17"/>
    </row>
    <row r="586" spans="1:20" ht="13" x14ac:dyDescent="0.15">
      <c r="A586" s="18"/>
      <c r="D586" s="12"/>
      <c r="E586" s="12"/>
      <c r="F586" s="12"/>
      <c r="G586" s="12"/>
      <c r="H586" s="12"/>
      <c r="I586" s="12"/>
      <c r="L586" s="20"/>
      <c r="M586" s="12"/>
      <c r="T586" s="17"/>
    </row>
    <row r="587" spans="1:20" ht="13" x14ac:dyDescent="0.15">
      <c r="A587" s="18"/>
      <c r="D587" s="12"/>
      <c r="E587" s="12"/>
      <c r="F587" s="12"/>
      <c r="G587" s="12"/>
      <c r="H587" s="12"/>
      <c r="I587" s="12"/>
      <c r="L587" s="20"/>
      <c r="M587" s="12"/>
      <c r="T587" s="17"/>
    </row>
    <row r="588" spans="1:20" ht="13" x14ac:dyDescent="0.15">
      <c r="A588" s="18"/>
      <c r="D588" s="12"/>
      <c r="E588" s="12"/>
      <c r="F588" s="12"/>
      <c r="G588" s="12"/>
      <c r="H588" s="12"/>
      <c r="I588" s="12"/>
      <c r="L588" s="20"/>
      <c r="M588" s="12"/>
      <c r="T588" s="17"/>
    </row>
    <row r="589" spans="1:20" ht="13" x14ac:dyDescent="0.15">
      <c r="A589" s="18"/>
      <c r="D589" s="12"/>
      <c r="E589" s="12"/>
      <c r="F589" s="12"/>
      <c r="G589" s="12"/>
      <c r="H589" s="12"/>
      <c r="I589" s="12"/>
      <c r="L589" s="20"/>
      <c r="M589" s="12"/>
      <c r="T589" s="17"/>
    </row>
    <row r="590" spans="1:20" ht="13" x14ac:dyDescent="0.15">
      <c r="A590" s="18"/>
      <c r="D590" s="12"/>
      <c r="E590" s="12"/>
      <c r="F590" s="12"/>
      <c r="G590" s="12"/>
      <c r="H590" s="12"/>
      <c r="I590" s="12"/>
      <c r="L590" s="20"/>
      <c r="M590" s="12"/>
      <c r="T590" s="17"/>
    </row>
    <row r="591" spans="1:20" ht="13" x14ac:dyDescent="0.15">
      <c r="A591" s="18"/>
      <c r="D591" s="12"/>
      <c r="E591" s="12"/>
      <c r="F591" s="12"/>
      <c r="G591" s="12"/>
      <c r="H591" s="12"/>
      <c r="I591" s="12"/>
      <c r="L591" s="20"/>
      <c r="M591" s="12"/>
      <c r="T591" s="17"/>
    </row>
    <row r="592" spans="1:20" ht="13" x14ac:dyDescent="0.15">
      <c r="A592" s="18"/>
      <c r="D592" s="12"/>
      <c r="E592" s="12"/>
      <c r="F592" s="12"/>
      <c r="G592" s="12"/>
      <c r="H592" s="12"/>
      <c r="I592" s="12"/>
      <c r="L592" s="20"/>
      <c r="M592" s="12"/>
      <c r="T592" s="17"/>
    </row>
    <row r="593" spans="1:20" ht="13" x14ac:dyDescent="0.15">
      <c r="A593" s="18"/>
      <c r="D593" s="12"/>
      <c r="E593" s="12"/>
      <c r="F593" s="12"/>
      <c r="G593" s="12"/>
      <c r="H593" s="12"/>
      <c r="I593" s="12"/>
      <c r="L593" s="20"/>
      <c r="M593" s="12"/>
      <c r="T593" s="17"/>
    </row>
    <row r="594" spans="1:20" ht="13" x14ac:dyDescent="0.15">
      <c r="A594" s="18"/>
      <c r="D594" s="12"/>
      <c r="E594" s="12"/>
      <c r="F594" s="12"/>
      <c r="G594" s="12"/>
      <c r="H594" s="12"/>
      <c r="I594" s="12"/>
      <c r="L594" s="20"/>
      <c r="M594" s="12"/>
      <c r="T594" s="17"/>
    </row>
    <row r="595" spans="1:20" ht="13" x14ac:dyDescent="0.15">
      <c r="A595" s="18"/>
      <c r="D595" s="12"/>
      <c r="E595" s="12"/>
      <c r="F595" s="12"/>
      <c r="G595" s="12"/>
      <c r="H595" s="12"/>
      <c r="I595" s="12"/>
      <c r="L595" s="20"/>
      <c r="M595" s="12"/>
      <c r="T595" s="17"/>
    </row>
    <row r="596" spans="1:20" ht="13" x14ac:dyDescent="0.15">
      <c r="A596" s="18"/>
      <c r="D596" s="12"/>
      <c r="E596" s="12"/>
      <c r="F596" s="12"/>
      <c r="G596" s="12"/>
      <c r="H596" s="12"/>
      <c r="I596" s="12"/>
      <c r="L596" s="20"/>
      <c r="M596" s="12"/>
      <c r="T596" s="17"/>
    </row>
    <row r="597" spans="1:20" ht="13" x14ac:dyDescent="0.15">
      <c r="A597" s="18"/>
      <c r="D597" s="12"/>
      <c r="E597" s="12"/>
      <c r="F597" s="12"/>
      <c r="G597" s="12"/>
      <c r="H597" s="12"/>
      <c r="I597" s="12"/>
      <c r="L597" s="20"/>
      <c r="M597" s="12"/>
      <c r="T597" s="17"/>
    </row>
    <row r="598" spans="1:20" ht="13" x14ac:dyDescent="0.15">
      <c r="A598" s="18"/>
      <c r="D598" s="12"/>
      <c r="E598" s="12"/>
      <c r="F598" s="12"/>
      <c r="G598" s="12"/>
      <c r="H598" s="12"/>
      <c r="I598" s="12"/>
      <c r="L598" s="20"/>
      <c r="M598" s="12"/>
      <c r="T598" s="17"/>
    </row>
    <row r="599" spans="1:20" ht="13" x14ac:dyDescent="0.15">
      <c r="A599" s="18"/>
      <c r="D599" s="12"/>
      <c r="E599" s="12"/>
      <c r="F599" s="12"/>
      <c r="G599" s="12"/>
      <c r="H599" s="12"/>
      <c r="I599" s="12"/>
      <c r="L599" s="20"/>
      <c r="M599" s="12"/>
      <c r="T599" s="17"/>
    </row>
    <row r="600" spans="1:20" ht="13" x14ac:dyDescent="0.15">
      <c r="A600" s="18"/>
      <c r="D600" s="12"/>
      <c r="E600" s="12"/>
      <c r="F600" s="12"/>
      <c r="G600" s="12"/>
      <c r="H600" s="12"/>
      <c r="I600" s="12"/>
      <c r="L600" s="20"/>
      <c r="M600" s="12"/>
      <c r="T600" s="17"/>
    </row>
    <row r="601" spans="1:20" ht="13" x14ac:dyDescent="0.15">
      <c r="A601" s="18"/>
      <c r="D601" s="12"/>
      <c r="E601" s="12"/>
      <c r="F601" s="12"/>
      <c r="G601" s="12"/>
      <c r="H601" s="12"/>
      <c r="I601" s="12"/>
      <c r="L601" s="20"/>
      <c r="M601" s="12"/>
      <c r="T601" s="17"/>
    </row>
    <row r="602" spans="1:20" ht="13" x14ac:dyDescent="0.15">
      <c r="A602" s="18"/>
      <c r="D602" s="12"/>
      <c r="E602" s="12"/>
      <c r="F602" s="12"/>
      <c r="G602" s="12"/>
      <c r="H602" s="12"/>
      <c r="I602" s="12"/>
      <c r="L602" s="20"/>
      <c r="M602" s="12"/>
      <c r="T602" s="17"/>
    </row>
    <row r="603" spans="1:20" ht="13" x14ac:dyDescent="0.15">
      <c r="A603" s="18"/>
      <c r="D603" s="12"/>
      <c r="E603" s="12"/>
      <c r="F603" s="12"/>
      <c r="G603" s="12"/>
      <c r="H603" s="12"/>
      <c r="I603" s="12"/>
      <c r="L603" s="20"/>
      <c r="M603" s="12"/>
      <c r="T603" s="17"/>
    </row>
    <row r="604" spans="1:20" ht="13" x14ac:dyDescent="0.15">
      <c r="A604" s="18"/>
      <c r="D604" s="12"/>
      <c r="E604" s="12"/>
      <c r="F604" s="12"/>
      <c r="G604" s="12"/>
      <c r="H604" s="12"/>
      <c r="I604" s="12"/>
      <c r="L604" s="20"/>
      <c r="M604" s="12"/>
      <c r="T604" s="17"/>
    </row>
    <row r="605" spans="1:20" ht="13" x14ac:dyDescent="0.15">
      <c r="A605" s="18"/>
      <c r="D605" s="12"/>
      <c r="E605" s="12"/>
      <c r="F605" s="12"/>
      <c r="G605" s="12"/>
      <c r="H605" s="12"/>
      <c r="I605" s="12"/>
      <c r="L605" s="20"/>
      <c r="M605" s="12"/>
      <c r="T605" s="17"/>
    </row>
    <row r="606" spans="1:20" ht="13" x14ac:dyDescent="0.15">
      <c r="A606" s="18"/>
      <c r="D606" s="12"/>
      <c r="E606" s="12"/>
      <c r="F606" s="12"/>
      <c r="G606" s="12"/>
      <c r="H606" s="12"/>
      <c r="I606" s="12"/>
      <c r="L606" s="20"/>
      <c r="M606" s="12"/>
      <c r="T606" s="17"/>
    </row>
    <row r="607" spans="1:20" ht="13" x14ac:dyDescent="0.15">
      <c r="A607" s="18"/>
      <c r="D607" s="12"/>
      <c r="E607" s="12"/>
      <c r="F607" s="12"/>
      <c r="G607" s="12"/>
      <c r="H607" s="12"/>
      <c r="I607" s="12"/>
      <c r="L607" s="20"/>
      <c r="M607" s="12"/>
      <c r="T607" s="17"/>
    </row>
    <row r="608" spans="1:20" ht="13" x14ac:dyDescent="0.15">
      <c r="A608" s="18"/>
      <c r="D608" s="12"/>
      <c r="E608" s="12"/>
      <c r="F608" s="12"/>
      <c r="G608" s="12"/>
      <c r="H608" s="12"/>
      <c r="I608" s="12"/>
      <c r="L608" s="20"/>
      <c r="M608" s="12"/>
      <c r="T608" s="17"/>
    </row>
    <row r="609" spans="1:20" ht="13" x14ac:dyDescent="0.15">
      <c r="A609" s="18"/>
      <c r="D609" s="12"/>
      <c r="E609" s="12"/>
      <c r="F609" s="12"/>
      <c r="G609" s="12"/>
      <c r="H609" s="12"/>
      <c r="I609" s="12"/>
      <c r="L609" s="20"/>
      <c r="M609" s="12"/>
      <c r="T609" s="17"/>
    </row>
    <row r="610" spans="1:20" ht="13" x14ac:dyDescent="0.15">
      <c r="A610" s="18"/>
      <c r="D610" s="12"/>
      <c r="E610" s="12"/>
      <c r="F610" s="12"/>
      <c r="G610" s="12"/>
      <c r="H610" s="12"/>
      <c r="I610" s="12"/>
      <c r="L610" s="20"/>
      <c r="M610" s="12"/>
      <c r="T610" s="17"/>
    </row>
    <row r="611" spans="1:20" ht="13" x14ac:dyDescent="0.15">
      <c r="A611" s="18"/>
      <c r="D611" s="12"/>
      <c r="E611" s="12"/>
      <c r="F611" s="12"/>
      <c r="G611" s="12"/>
      <c r="H611" s="12"/>
      <c r="I611" s="12"/>
      <c r="L611" s="20"/>
      <c r="M611" s="12"/>
      <c r="T611" s="17"/>
    </row>
    <row r="612" spans="1:20" ht="13" x14ac:dyDescent="0.15">
      <c r="A612" s="18"/>
      <c r="D612" s="12"/>
      <c r="E612" s="12"/>
      <c r="F612" s="12"/>
      <c r="G612" s="12"/>
      <c r="H612" s="12"/>
      <c r="I612" s="12"/>
      <c r="L612" s="20"/>
      <c r="M612" s="12"/>
      <c r="T612" s="17"/>
    </row>
    <row r="613" spans="1:20" ht="13" x14ac:dyDescent="0.15">
      <c r="A613" s="18"/>
      <c r="D613" s="12"/>
      <c r="E613" s="12"/>
      <c r="F613" s="12"/>
      <c r="G613" s="12"/>
      <c r="H613" s="12"/>
      <c r="I613" s="12"/>
      <c r="L613" s="20"/>
      <c r="M613" s="12"/>
      <c r="T613" s="17"/>
    </row>
    <row r="614" spans="1:20" ht="13" x14ac:dyDescent="0.15">
      <c r="A614" s="18"/>
      <c r="D614" s="12"/>
      <c r="E614" s="12"/>
      <c r="F614" s="12"/>
      <c r="G614" s="12"/>
      <c r="H614" s="12"/>
      <c r="I614" s="12"/>
      <c r="L614" s="20"/>
      <c r="M614" s="12"/>
      <c r="T614" s="17"/>
    </row>
    <row r="615" spans="1:20" ht="13" x14ac:dyDescent="0.15">
      <c r="A615" s="18"/>
      <c r="D615" s="12"/>
      <c r="E615" s="12"/>
      <c r="F615" s="12"/>
      <c r="G615" s="12"/>
      <c r="H615" s="12"/>
      <c r="I615" s="12"/>
      <c r="L615" s="20"/>
      <c r="M615" s="12"/>
      <c r="T615" s="17"/>
    </row>
    <row r="616" spans="1:20" ht="13" x14ac:dyDescent="0.15">
      <c r="A616" s="18"/>
      <c r="D616" s="12"/>
      <c r="E616" s="12"/>
      <c r="F616" s="12"/>
      <c r="G616" s="12"/>
      <c r="H616" s="12"/>
      <c r="I616" s="12"/>
      <c r="L616" s="20"/>
      <c r="M616" s="12"/>
      <c r="T616" s="17"/>
    </row>
    <row r="617" spans="1:20" ht="13" x14ac:dyDescent="0.15">
      <c r="A617" s="18"/>
      <c r="D617" s="12"/>
      <c r="E617" s="12"/>
      <c r="F617" s="12"/>
      <c r="G617" s="12"/>
      <c r="H617" s="12"/>
      <c r="I617" s="12"/>
      <c r="L617" s="20"/>
      <c r="M617" s="12"/>
      <c r="T617" s="17"/>
    </row>
    <row r="618" spans="1:20" ht="13" x14ac:dyDescent="0.15">
      <c r="A618" s="18"/>
      <c r="D618" s="12"/>
      <c r="E618" s="12"/>
      <c r="F618" s="12"/>
      <c r="G618" s="12"/>
      <c r="H618" s="12"/>
      <c r="I618" s="12"/>
      <c r="L618" s="20"/>
      <c r="M618" s="12"/>
      <c r="T618" s="17"/>
    </row>
    <row r="619" spans="1:20" ht="13" x14ac:dyDescent="0.15">
      <c r="A619" s="18"/>
      <c r="D619" s="12"/>
      <c r="E619" s="12"/>
      <c r="F619" s="12"/>
      <c r="G619" s="12"/>
      <c r="H619" s="12"/>
      <c r="I619" s="12"/>
      <c r="L619" s="20"/>
      <c r="M619" s="12"/>
      <c r="T619" s="17"/>
    </row>
    <row r="620" spans="1:20" ht="13" x14ac:dyDescent="0.15">
      <c r="A620" s="18"/>
      <c r="D620" s="12"/>
      <c r="E620" s="12"/>
      <c r="F620" s="12"/>
      <c r="G620" s="12"/>
      <c r="H620" s="12"/>
      <c r="I620" s="12"/>
      <c r="L620" s="20"/>
      <c r="M620" s="12"/>
      <c r="T620" s="17"/>
    </row>
    <row r="621" spans="1:20" ht="13" x14ac:dyDescent="0.15">
      <c r="A621" s="18"/>
      <c r="D621" s="12"/>
      <c r="E621" s="12"/>
      <c r="F621" s="12"/>
      <c r="G621" s="12"/>
      <c r="H621" s="12"/>
      <c r="I621" s="12"/>
      <c r="L621" s="20"/>
      <c r="M621" s="12"/>
      <c r="T621" s="17"/>
    </row>
    <row r="622" spans="1:20" ht="13" x14ac:dyDescent="0.15">
      <c r="A622" s="18"/>
      <c r="D622" s="12"/>
      <c r="E622" s="12"/>
      <c r="F622" s="12"/>
      <c r="G622" s="12"/>
      <c r="H622" s="12"/>
      <c r="I622" s="12"/>
      <c r="L622" s="20"/>
      <c r="M622" s="12"/>
      <c r="T622" s="17"/>
    </row>
    <row r="623" spans="1:20" ht="13" x14ac:dyDescent="0.15">
      <c r="A623" s="18"/>
      <c r="D623" s="12"/>
      <c r="E623" s="12"/>
      <c r="F623" s="12"/>
      <c r="G623" s="12"/>
      <c r="H623" s="12"/>
      <c r="I623" s="12"/>
      <c r="L623" s="20"/>
      <c r="M623" s="12"/>
      <c r="T623" s="17"/>
    </row>
    <row r="624" spans="1:20" ht="13" x14ac:dyDescent="0.15">
      <c r="A624" s="18"/>
      <c r="D624" s="12"/>
      <c r="E624" s="12"/>
      <c r="F624" s="12"/>
      <c r="G624" s="12"/>
      <c r="H624" s="12"/>
      <c r="I624" s="12"/>
      <c r="L624" s="20"/>
      <c r="M624" s="12"/>
      <c r="T624" s="17"/>
    </row>
    <row r="625" spans="1:20" ht="13" x14ac:dyDescent="0.15">
      <c r="A625" s="18"/>
      <c r="D625" s="12"/>
      <c r="E625" s="12"/>
      <c r="F625" s="12"/>
      <c r="G625" s="12"/>
      <c r="H625" s="12"/>
      <c r="I625" s="12"/>
      <c r="L625" s="20"/>
      <c r="M625" s="12"/>
      <c r="T625" s="17"/>
    </row>
    <row r="626" spans="1:20" ht="13" x14ac:dyDescent="0.15">
      <c r="A626" s="18"/>
      <c r="D626" s="12"/>
      <c r="E626" s="12"/>
      <c r="F626" s="12"/>
      <c r="G626" s="12"/>
      <c r="H626" s="12"/>
      <c r="I626" s="12"/>
      <c r="L626" s="20"/>
      <c r="M626" s="12"/>
      <c r="T626" s="17"/>
    </row>
    <row r="627" spans="1:20" ht="13" x14ac:dyDescent="0.15">
      <c r="A627" s="18"/>
      <c r="D627" s="12"/>
      <c r="E627" s="12"/>
      <c r="F627" s="12"/>
      <c r="G627" s="12"/>
      <c r="H627" s="12"/>
      <c r="I627" s="12"/>
      <c r="L627" s="20"/>
      <c r="M627" s="12"/>
      <c r="T627" s="17"/>
    </row>
    <row r="628" spans="1:20" ht="13" x14ac:dyDescent="0.15">
      <c r="A628" s="18"/>
      <c r="D628" s="12"/>
      <c r="E628" s="12"/>
      <c r="F628" s="12"/>
      <c r="G628" s="12"/>
      <c r="H628" s="12"/>
      <c r="I628" s="12"/>
      <c r="L628" s="20"/>
      <c r="M628" s="12"/>
      <c r="T628" s="17"/>
    </row>
    <row r="629" spans="1:20" ht="13" x14ac:dyDescent="0.15">
      <c r="A629" s="18"/>
      <c r="D629" s="12"/>
      <c r="E629" s="12"/>
      <c r="F629" s="12"/>
      <c r="G629" s="12"/>
      <c r="H629" s="12"/>
      <c r="I629" s="12"/>
      <c r="L629" s="20"/>
      <c r="M629" s="12"/>
      <c r="T629" s="17"/>
    </row>
    <row r="630" spans="1:20" ht="13" x14ac:dyDescent="0.15">
      <c r="A630" s="18"/>
      <c r="D630" s="12"/>
      <c r="E630" s="12"/>
      <c r="F630" s="12"/>
      <c r="G630" s="12"/>
      <c r="H630" s="12"/>
      <c r="I630" s="12"/>
      <c r="L630" s="20"/>
      <c r="M630" s="12"/>
      <c r="T630" s="17"/>
    </row>
    <row r="631" spans="1:20" ht="13" x14ac:dyDescent="0.15">
      <c r="A631" s="18"/>
      <c r="D631" s="12"/>
      <c r="E631" s="12"/>
      <c r="F631" s="12"/>
      <c r="G631" s="12"/>
      <c r="H631" s="12"/>
      <c r="I631" s="12"/>
      <c r="L631" s="20"/>
      <c r="M631" s="12"/>
      <c r="T631" s="17"/>
    </row>
    <row r="632" spans="1:20" ht="13" x14ac:dyDescent="0.15">
      <c r="A632" s="18"/>
      <c r="D632" s="12"/>
      <c r="E632" s="12"/>
      <c r="F632" s="12"/>
      <c r="G632" s="12"/>
      <c r="H632" s="12"/>
      <c r="I632" s="12"/>
      <c r="L632" s="20"/>
      <c r="M632" s="12"/>
      <c r="T632" s="17"/>
    </row>
    <row r="633" spans="1:20" ht="13" x14ac:dyDescent="0.15">
      <c r="A633" s="18"/>
      <c r="D633" s="12"/>
      <c r="E633" s="12"/>
      <c r="F633" s="12"/>
      <c r="G633" s="12"/>
      <c r="H633" s="12"/>
      <c r="I633" s="12"/>
      <c r="L633" s="20"/>
      <c r="M633" s="12"/>
      <c r="T633" s="17"/>
    </row>
    <row r="634" spans="1:20" ht="13" x14ac:dyDescent="0.15">
      <c r="A634" s="18"/>
      <c r="D634" s="12"/>
      <c r="E634" s="12"/>
      <c r="F634" s="12"/>
      <c r="G634" s="12"/>
      <c r="H634" s="12"/>
      <c r="I634" s="12"/>
      <c r="L634" s="20"/>
      <c r="M634" s="12"/>
      <c r="T634" s="17"/>
    </row>
    <row r="635" spans="1:20" ht="13" x14ac:dyDescent="0.15">
      <c r="A635" s="18"/>
      <c r="D635" s="12"/>
      <c r="E635" s="12"/>
      <c r="F635" s="12"/>
      <c r="G635" s="12"/>
      <c r="H635" s="12"/>
      <c r="I635" s="12"/>
      <c r="L635" s="20"/>
      <c r="M635" s="12"/>
      <c r="T635" s="17"/>
    </row>
    <row r="636" spans="1:20" ht="13" x14ac:dyDescent="0.15">
      <c r="A636" s="18"/>
      <c r="D636" s="12"/>
      <c r="E636" s="12"/>
      <c r="F636" s="12"/>
      <c r="G636" s="12"/>
      <c r="H636" s="12"/>
      <c r="I636" s="12"/>
      <c r="L636" s="20"/>
      <c r="M636" s="12"/>
      <c r="T636" s="17"/>
    </row>
    <row r="637" spans="1:20" ht="13" x14ac:dyDescent="0.15">
      <c r="A637" s="18"/>
      <c r="D637" s="12"/>
      <c r="E637" s="12"/>
      <c r="F637" s="12"/>
      <c r="G637" s="12"/>
      <c r="H637" s="12"/>
      <c r="I637" s="12"/>
      <c r="L637" s="20"/>
      <c r="M637" s="12"/>
      <c r="T637" s="17"/>
    </row>
    <row r="638" spans="1:20" ht="13" x14ac:dyDescent="0.15">
      <c r="A638" s="18"/>
      <c r="D638" s="12"/>
      <c r="E638" s="12"/>
      <c r="F638" s="12"/>
      <c r="G638" s="12"/>
      <c r="H638" s="12"/>
      <c r="I638" s="12"/>
      <c r="L638" s="20"/>
      <c r="M638" s="12"/>
      <c r="T638" s="17"/>
    </row>
    <row r="639" spans="1:20" ht="13" x14ac:dyDescent="0.15">
      <c r="A639" s="18"/>
      <c r="D639" s="12"/>
      <c r="E639" s="12"/>
      <c r="F639" s="12"/>
      <c r="G639" s="12"/>
      <c r="H639" s="12"/>
      <c r="I639" s="12"/>
      <c r="L639" s="20"/>
      <c r="M639" s="12"/>
      <c r="T639" s="17"/>
    </row>
    <row r="640" spans="1:20" ht="13" x14ac:dyDescent="0.15">
      <c r="A640" s="18"/>
      <c r="D640" s="12"/>
      <c r="E640" s="12"/>
      <c r="F640" s="12"/>
      <c r="G640" s="12"/>
      <c r="H640" s="12"/>
      <c r="I640" s="12"/>
      <c r="L640" s="20"/>
      <c r="M640" s="12"/>
      <c r="T640" s="17"/>
    </row>
    <row r="641" spans="1:20" ht="13" x14ac:dyDescent="0.15">
      <c r="A641" s="18"/>
      <c r="D641" s="12"/>
      <c r="E641" s="12"/>
      <c r="F641" s="12"/>
      <c r="G641" s="12"/>
      <c r="H641" s="12"/>
      <c r="I641" s="12"/>
      <c r="L641" s="20"/>
      <c r="M641" s="12"/>
      <c r="T641" s="17"/>
    </row>
    <row r="642" spans="1:20" ht="13" x14ac:dyDescent="0.15">
      <c r="A642" s="18"/>
      <c r="D642" s="12"/>
      <c r="E642" s="12"/>
      <c r="F642" s="12"/>
      <c r="G642" s="12"/>
      <c r="H642" s="12"/>
      <c r="I642" s="12"/>
      <c r="L642" s="20"/>
      <c r="M642" s="12"/>
      <c r="T642" s="17"/>
    </row>
    <row r="643" spans="1:20" ht="13" x14ac:dyDescent="0.15">
      <c r="A643" s="18"/>
      <c r="D643" s="12"/>
      <c r="E643" s="12"/>
      <c r="F643" s="12"/>
      <c r="G643" s="12"/>
      <c r="H643" s="12"/>
      <c r="I643" s="12"/>
      <c r="L643" s="20"/>
      <c r="M643" s="12"/>
      <c r="T643" s="17"/>
    </row>
    <row r="644" spans="1:20" ht="13" x14ac:dyDescent="0.15">
      <c r="A644" s="18"/>
      <c r="D644" s="12"/>
      <c r="E644" s="12"/>
      <c r="F644" s="12"/>
      <c r="G644" s="12"/>
      <c r="H644" s="12"/>
      <c r="I644" s="12"/>
      <c r="L644" s="20"/>
      <c r="M644" s="12"/>
      <c r="T644" s="17"/>
    </row>
    <row r="645" spans="1:20" ht="13" x14ac:dyDescent="0.15">
      <c r="A645" s="18"/>
      <c r="D645" s="12"/>
      <c r="E645" s="12"/>
      <c r="F645" s="12"/>
      <c r="G645" s="12"/>
      <c r="H645" s="12"/>
      <c r="I645" s="12"/>
      <c r="L645" s="20"/>
      <c r="M645" s="12"/>
      <c r="T645" s="17"/>
    </row>
    <row r="646" spans="1:20" ht="13" x14ac:dyDescent="0.15">
      <c r="A646" s="18"/>
      <c r="D646" s="12"/>
      <c r="E646" s="12"/>
      <c r="F646" s="12"/>
      <c r="G646" s="12"/>
      <c r="H646" s="12"/>
      <c r="I646" s="12"/>
      <c r="L646" s="20"/>
      <c r="M646" s="12"/>
      <c r="T646" s="17"/>
    </row>
    <row r="647" spans="1:20" ht="13" x14ac:dyDescent="0.15">
      <c r="A647" s="18"/>
      <c r="D647" s="12"/>
      <c r="E647" s="12"/>
      <c r="F647" s="12"/>
      <c r="G647" s="12"/>
      <c r="H647" s="12"/>
      <c r="I647" s="12"/>
      <c r="L647" s="20"/>
      <c r="M647" s="12"/>
      <c r="T647" s="17"/>
    </row>
    <row r="648" spans="1:20" ht="13" x14ac:dyDescent="0.15">
      <c r="A648" s="18"/>
      <c r="D648" s="12"/>
      <c r="E648" s="12"/>
      <c r="F648" s="12"/>
      <c r="G648" s="12"/>
      <c r="H648" s="12"/>
      <c r="I648" s="12"/>
      <c r="L648" s="20"/>
      <c r="M648" s="12"/>
      <c r="T648" s="17"/>
    </row>
    <row r="649" spans="1:20" ht="13" x14ac:dyDescent="0.15">
      <c r="A649" s="18"/>
      <c r="D649" s="12"/>
      <c r="E649" s="12"/>
      <c r="F649" s="12"/>
      <c r="G649" s="12"/>
      <c r="H649" s="12"/>
      <c r="I649" s="12"/>
      <c r="L649" s="20"/>
      <c r="M649" s="12"/>
      <c r="T649" s="17"/>
    </row>
    <row r="650" spans="1:20" ht="13" x14ac:dyDescent="0.15">
      <c r="A650" s="18"/>
      <c r="D650" s="12"/>
      <c r="E650" s="12"/>
      <c r="F650" s="12"/>
      <c r="G650" s="12"/>
      <c r="H650" s="12"/>
      <c r="I650" s="12"/>
      <c r="L650" s="20"/>
      <c r="M650" s="12"/>
      <c r="T650" s="17"/>
    </row>
    <row r="651" spans="1:20" ht="13" x14ac:dyDescent="0.15">
      <c r="A651" s="18"/>
      <c r="D651" s="12"/>
      <c r="E651" s="12"/>
      <c r="F651" s="12"/>
      <c r="G651" s="12"/>
      <c r="H651" s="12"/>
      <c r="I651" s="12"/>
      <c r="L651" s="20"/>
      <c r="M651" s="12"/>
      <c r="T651" s="17"/>
    </row>
    <row r="652" spans="1:20" ht="13" x14ac:dyDescent="0.15">
      <c r="A652" s="18"/>
      <c r="D652" s="12"/>
      <c r="E652" s="12"/>
      <c r="F652" s="12"/>
      <c r="G652" s="12"/>
      <c r="H652" s="12"/>
      <c r="I652" s="12"/>
      <c r="L652" s="20"/>
      <c r="M652" s="12"/>
      <c r="T652" s="17"/>
    </row>
    <row r="653" spans="1:20" ht="13" x14ac:dyDescent="0.15">
      <c r="A653" s="18"/>
      <c r="D653" s="12"/>
      <c r="E653" s="12"/>
      <c r="F653" s="12"/>
      <c r="G653" s="12"/>
      <c r="H653" s="12"/>
      <c r="I653" s="12"/>
      <c r="L653" s="20"/>
      <c r="M653" s="12"/>
      <c r="T653" s="17"/>
    </row>
    <row r="654" spans="1:20" ht="13" x14ac:dyDescent="0.15">
      <c r="A654" s="18"/>
      <c r="D654" s="12"/>
      <c r="E654" s="12"/>
      <c r="F654" s="12"/>
      <c r="G654" s="12"/>
      <c r="H654" s="12"/>
      <c r="I654" s="12"/>
      <c r="L654" s="20"/>
      <c r="M654" s="12"/>
      <c r="T654" s="17"/>
    </row>
    <row r="655" spans="1:20" ht="13" x14ac:dyDescent="0.15">
      <c r="A655" s="18"/>
      <c r="D655" s="12"/>
      <c r="E655" s="12"/>
      <c r="F655" s="12"/>
      <c r="G655" s="12"/>
      <c r="H655" s="12"/>
      <c r="I655" s="12"/>
      <c r="L655" s="20"/>
      <c r="M655" s="12"/>
      <c r="T655" s="17"/>
    </row>
    <row r="656" spans="1:20" ht="13" x14ac:dyDescent="0.15">
      <c r="A656" s="18"/>
      <c r="D656" s="12"/>
      <c r="E656" s="12"/>
      <c r="F656" s="12"/>
      <c r="G656" s="12"/>
      <c r="H656" s="12"/>
      <c r="I656" s="12"/>
      <c r="L656" s="20"/>
      <c r="M656" s="12"/>
      <c r="T656" s="17"/>
    </row>
    <row r="657" spans="1:20" ht="13" x14ac:dyDescent="0.15">
      <c r="A657" s="18"/>
      <c r="D657" s="12"/>
      <c r="E657" s="12"/>
      <c r="F657" s="12"/>
      <c r="G657" s="12"/>
      <c r="H657" s="12"/>
      <c r="I657" s="12"/>
      <c r="L657" s="20"/>
      <c r="M657" s="12"/>
      <c r="T657" s="17"/>
    </row>
    <row r="658" spans="1:20" ht="13" x14ac:dyDescent="0.15">
      <c r="A658" s="18"/>
      <c r="D658" s="12"/>
      <c r="E658" s="12"/>
      <c r="F658" s="12"/>
      <c r="G658" s="12"/>
      <c r="H658" s="12"/>
      <c r="I658" s="12"/>
      <c r="L658" s="20"/>
      <c r="M658" s="12"/>
      <c r="T658" s="17"/>
    </row>
    <row r="659" spans="1:20" ht="13" x14ac:dyDescent="0.15">
      <c r="A659" s="18"/>
      <c r="D659" s="12"/>
      <c r="E659" s="12"/>
      <c r="F659" s="12"/>
      <c r="G659" s="12"/>
      <c r="H659" s="12"/>
      <c r="I659" s="12"/>
      <c r="L659" s="20"/>
      <c r="M659" s="12"/>
      <c r="T659" s="17"/>
    </row>
    <row r="660" spans="1:20" ht="13" x14ac:dyDescent="0.15">
      <c r="A660" s="18"/>
      <c r="D660" s="12"/>
      <c r="E660" s="12"/>
      <c r="F660" s="12"/>
      <c r="G660" s="12"/>
      <c r="H660" s="12"/>
      <c r="I660" s="12"/>
      <c r="L660" s="20"/>
      <c r="M660" s="12"/>
      <c r="T660" s="17"/>
    </row>
    <row r="661" spans="1:20" ht="13" x14ac:dyDescent="0.15">
      <c r="A661" s="18"/>
      <c r="D661" s="12"/>
      <c r="E661" s="12"/>
      <c r="F661" s="12"/>
      <c r="G661" s="12"/>
      <c r="H661" s="12"/>
      <c r="I661" s="12"/>
      <c r="L661" s="20"/>
      <c r="M661" s="12"/>
      <c r="T661" s="17"/>
    </row>
    <row r="662" spans="1:20" ht="13" x14ac:dyDescent="0.15">
      <c r="A662" s="18"/>
      <c r="D662" s="12"/>
      <c r="E662" s="12"/>
      <c r="F662" s="12"/>
      <c r="G662" s="12"/>
      <c r="H662" s="12"/>
      <c r="I662" s="12"/>
      <c r="L662" s="20"/>
      <c r="M662" s="12"/>
      <c r="T662" s="17"/>
    </row>
    <row r="663" spans="1:20" ht="13" x14ac:dyDescent="0.15">
      <c r="A663" s="18"/>
      <c r="D663" s="12"/>
      <c r="E663" s="12"/>
      <c r="F663" s="12"/>
      <c r="G663" s="12"/>
      <c r="H663" s="12"/>
      <c r="I663" s="12"/>
      <c r="L663" s="20"/>
      <c r="M663" s="12"/>
      <c r="T663" s="17"/>
    </row>
    <row r="664" spans="1:20" ht="13" x14ac:dyDescent="0.15">
      <c r="A664" s="18"/>
      <c r="D664" s="12"/>
      <c r="E664" s="12"/>
      <c r="F664" s="12"/>
      <c r="G664" s="12"/>
      <c r="H664" s="12"/>
      <c r="I664" s="12"/>
      <c r="L664" s="20"/>
      <c r="M664" s="12"/>
      <c r="T664" s="17"/>
    </row>
    <row r="665" spans="1:20" ht="13" x14ac:dyDescent="0.15">
      <c r="A665" s="18"/>
      <c r="D665" s="12"/>
      <c r="E665" s="12"/>
      <c r="F665" s="12"/>
      <c r="G665" s="12"/>
      <c r="H665" s="12"/>
      <c r="I665" s="12"/>
      <c r="L665" s="20"/>
      <c r="M665" s="12"/>
      <c r="T665" s="17"/>
    </row>
    <row r="666" spans="1:20" ht="13" x14ac:dyDescent="0.15">
      <c r="A666" s="18"/>
      <c r="D666" s="12"/>
      <c r="E666" s="12"/>
      <c r="F666" s="12"/>
      <c r="G666" s="12"/>
      <c r="H666" s="12"/>
      <c r="I666" s="12"/>
      <c r="L666" s="20"/>
      <c r="M666" s="12"/>
      <c r="T666" s="17"/>
    </row>
    <row r="667" spans="1:20" ht="13" x14ac:dyDescent="0.15">
      <c r="A667" s="18"/>
      <c r="D667" s="12"/>
      <c r="E667" s="12"/>
      <c r="F667" s="12"/>
      <c r="G667" s="12"/>
      <c r="H667" s="12"/>
      <c r="I667" s="12"/>
      <c r="L667" s="20"/>
      <c r="M667" s="12"/>
      <c r="T667" s="17"/>
    </row>
    <row r="668" spans="1:20" ht="13" x14ac:dyDescent="0.15">
      <c r="A668" s="18"/>
      <c r="D668" s="12"/>
      <c r="E668" s="12"/>
      <c r="F668" s="12"/>
      <c r="G668" s="12"/>
      <c r="H668" s="12"/>
      <c r="I668" s="12"/>
      <c r="L668" s="20"/>
      <c r="M668" s="12"/>
      <c r="T668" s="17"/>
    </row>
    <row r="669" spans="1:20" ht="13" x14ac:dyDescent="0.15">
      <c r="A669" s="18"/>
      <c r="D669" s="12"/>
      <c r="E669" s="12"/>
      <c r="F669" s="12"/>
      <c r="G669" s="12"/>
      <c r="H669" s="12"/>
      <c r="I669" s="12"/>
      <c r="L669" s="20"/>
      <c r="M669" s="12"/>
      <c r="T669" s="17"/>
    </row>
    <row r="670" spans="1:20" ht="13" x14ac:dyDescent="0.15">
      <c r="A670" s="18"/>
      <c r="D670" s="12"/>
      <c r="E670" s="12"/>
      <c r="F670" s="12"/>
      <c r="G670" s="12"/>
      <c r="H670" s="12"/>
      <c r="I670" s="12"/>
      <c r="L670" s="20"/>
      <c r="M670" s="12"/>
      <c r="T670" s="17"/>
    </row>
    <row r="671" spans="1:20" ht="13" x14ac:dyDescent="0.15">
      <c r="A671" s="18"/>
      <c r="D671" s="12"/>
      <c r="E671" s="12"/>
      <c r="F671" s="12"/>
      <c r="G671" s="12"/>
      <c r="H671" s="12"/>
      <c r="I671" s="12"/>
      <c r="L671" s="20"/>
      <c r="M671" s="12"/>
      <c r="T671" s="17"/>
    </row>
    <row r="672" spans="1:20" ht="13" x14ac:dyDescent="0.15">
      <c r="A672" s="18"/>
      <c r="D672" s="12"/>
      <c r="E672" s="12"/>
      <c r="F672" s="12"/>
      <c r="G672" s="12"/>
      <c r="H672" s="12"/>
      <c r="I672" s="12"/>
      <c r="L672" s="20"/>
      <c r="M672" s="12"/>
      <c r="T672" s="17"/>
    </row>
    <row r="673" spans="1:20" ht="13" x14ac:dyDescent="0.15">
      <c r="A673" s="18"/>
      <c r="D673" s="12"/>
      <c r="E673" s="12"/>
      <c r="F673" s="12"/>
      <c r="G673" s="12"/>
      <c r="H673" s="12"/>
      <c r="I673" s="12"/>
      <c r="L673" s="20"/>
      <c r="M673" s="12"/>
      <c r="T673" s="17"/>
    </row>
    <row r="674" spans="1:20" ht="13" x14ac:dyDescent="0.15">
      <c r="A674" s="18"/>
      <c r="D674" s="12"/>
      <c r="E674" s="12"/>
      <c r="F674" s="12"/>
      <c r="G674" s="12"/>
      <c r="H674" s="12"/>
      <c r="I674" s="12"/>
      <c r="L674" s="20"/>
      <c r="M674" s="12"/>
      <c r="T674" s="17"/>
    </row>
    <row r="675" spans="1:20" ht="13" x14ac:dyDescent="0.15">
      <c r="A675" s="18"/>
      <c r="D675" s="12"/>
      <c r="E675" s="12"/>
      <c r="F675" s="12"/>
      <c r="G675" s="12"/>
      <c r="H675" s="12"/>
      <c r="I675" s="12"/>
      <c r="L675" s="20"/>
      <c r="M675" s="12"/>
      <c r="T675" s="17"/>
    </row>
    <row r="676" spans="1:20" ht="13" x14ac:dyDescent="0.15">
      <c r="A676" s="18"/>
      <c r="D676" s="12"/>
      <c r="E676" s="12"/>
      <c r="F676" s="12"/>
      <c r="G676" s="12"/>
      <c r="H676" s="12"/>
      <c r="I676" s="12"/>
      <c r="L676" s="20"/>
      <c r="M676" s="12"/>
      <c r="T676" s="17"/>
    </row>
    <row r="677" spans="1:20" ht="13" x14ac:dyDescent="0.15">
      <c r="A677" s="18"/>
      <c r="D677" s="12"/>
      <c r="E677" s="12"/>
      <c r="F677" s="12"/>
      <c r="G677" s="12"/>
      <c r="H677" s="12"/>
      <c r="I677" s="12"/>
      <c r="L677" s="20"/>
      <c r="M677" s="12"/>
      <c r="T677" s="17"/>
    </row>
    <row r="678" spans="1:20" ht="13" x14ac:dyDescent="0.15">
      <c r="A678" s="18"/>
      <c r="D678" s="12"/>
      <c r="E678" s="12"/>
      <c r="F678" s="12"/>
      <c r="G678" s="12"/>
      <c r="H678" s="12"/>
      <c r="I678" s="12"/>
      <c r="L678" s="20"/>
      <c r="M678" s="12"/>
      <c r="T678" s="17"/>
    </row>
    <row r="679" spans="1:20" ht="13" x14ac:dyDescent="0.15">
      <c r="A679" s="18"/>
      <c r="D679" s="12"/>
      <c r="E679" s="12"/>
      <c r="F679" s="12"/>
      <c r="G679" s="12"/>
      <c r="H679" s="12"/>
      <c r="I679" s="12"/>
      <c r="L679" s="20"/>
      <c r="M679" s="12"/>
      <c r="T679" s="17"/>
    </row>
    <row r="680" spans="1:20" ht="13" x14ac:dyDescent="0.15">
      <c r="A680" s="18"/>
      <c r="D680" s="12"/>
      <c r="E680" s="12"/>
      <c r="F680" s="12"/>
      <c r="G680" s="12"/>
      <c r="H680" s="12"/>
      <c r="I680" s="12"/>
      <c r="L680" s="20"/>
      <c r="M680" s="12"/>
      <c r="T680" s="17"/>
    </row>
  </sheetData>
  <autoFilter ref="A2:AF92" xr:uid="{00000000-0009-0000-0000-000003000000}">
    <sortState xmlns:xlrd2="http://schemas.microsoft.com/office/spreadsheetml/2017/richdata2" ref="A2:AF92">
      <sortCondition ref="A2:A92"/>
      <sortCondition ref="C2:C92"/>
      <sortCondition ref="B2:B92"/>
    </sortState>
  </autoFilter>
  <mergeCells count="4">
    <mergeCell ref="C1:M1"/>
    <mergeCell ref="C28:D28"/>
    <mergeCell ref="C38:D38"/>
    <mergeCell ref="C59:D59"/>
  </mergeCells>
  <conditionalFormatting sqref="A3:M90">
    <cfRule type="expression" dxfId="11" priority="1">
      <formula>$K3 = FALSE</formula>
    </cfRule>
  </conditionalFormatting>
  <conditionalFormatting sqref="A3:M90">
    <cfRule type="expression" dxfId="10" priority="2">
      <formula>$K3 = TRUE</formula>
    </cfRule>
  </conditionalFormatting>
  <hyperlinks>
    <hyperlink ref="F3" r:id="rId1" xr:uid="{00000000-0004-0000-0300-000000000000}"/>
    <hyperlink ref="G3" r:id="rId2" xr:uid="{00000000-0004-0000-0300-000001000000}"/>
    <hyperlink ref="G4" r:id="rId3" xr:uid="{00000000-0004-0000-0300-000002000000}"/>
    <hyperlink ref="G5" r:id="rId4" xr:uid="{00000000-0004-0000-0300-000003000000}"/>
    <hyperlink ref="G6" r:id="rId5" xr:uid="{00000000-0004-0000-0300-000004000000}"/>
    <hyperlink ref="G7" r:id="rId6" xr:uid="{00000000-0004-0000-0300-000005000000}"/>
    <hyperlink ref="F8" r:id="rId7" xr:uid="{00000000-0004-0000-0300-000006000000}"/>
    <hyperlink ref="G8" r:id="rId8" xr:uid="{00000000-0004-0000-0300-000007000000}"/>
    <hyperlink ref="F9" r:id="rId9" xr:uid="{00000000-0004-0000-0300-000008000000}"/>
    <hyperlink ref="G9" r:id="rId10" xr:uid="{00000000-0004-0000-0300-000009000000}"/>
    <hyperlink ref="G10" r:id="rId11" xr:uid="{00000000-0004-0000-0300-00000A000000}"/>
    <hyperlink ref="F11" r:id="rId12" xr:uid="{00000000-0004-0000-0300-00000B000000}"/>
    <hyperlink ref="G11" r:id="rId13" xr:uid="{00000000-0004-0000-0300-00000C000000}"/>
    <hyperlink ref="G12" r:id="rId14" xr:uid="{00000000-0004-0000-0300-00000D000000}"/>
    <hyperlink ref="F13" r:id="rId15" xr:uid="{00000000-0004-0000-0300-00000E000000}"/>
    <hyperlink ref="G13" r:id="rId16" xr:uid="{00000000-0004-0000-0300-00000F000000}"/>
    <hyperlink ref="F14" r:id="rId17" xr:uid="{00000000-0004-0000-0300-000010000000}"/>
    <hyperlink ref="G14" r:id="rId18" xr:uid="{00000000-0004-0000-0300-000011000000}"/>
    <hyperlink ref="F15" r:id="rId19" xr:uid="{00000000-0004-0000-0300-000012000000}"/>
    <hyperlink ref="G15" r:id="rId20" xr:uid="{00000000-0004-0000-0300-000013000000}"/>
    <hyperlink ref="G16" r:id="rId21" xr:uid="{00000000-0004-0000-0300-000014000000}"/>
    <hyperlink ref="G17" r:id="rId22" xr:uid="{00000000-0004-0000-0300-000015000000}"/>
    <hyperlink ref="F18" r:id="rId23" xr:uid="{00000000-0004-0000-0300-000016000000}"/>
    <hyperlink ref="G18" r:id="rId24" xr:uid="{00000000-0004-0000-0300-000017000000}"/>
    <hyperlink ref="F19" r:id="rId25" xr:uid="{00000000-0004-0000-0300-000018000000}"/>
    <hyperlink ref="G19" r:id="rId26" xr:uid="{00000000-0004-0000-0300-000019000000}"/>
    <hyperlink ref="F20" r:id="rId27" xr:uid="{00000000-0004-0000-0300-00001A000000}"/>
    <hyperlink ref="G20" r:id="rId28" xr:uid="{00000000-0004-0000-0300-00001B000000}"/>
    <hyperlink ref="F21" r:id="rId29" xr:uid="{00000000-0004-0000-0300-00001C000000}"/>
    <hyperlink ref="G21" r:id="rId30" xr:uid="{00000000-0004-0000-0300-00001D000000}"/>
    <hyperlink ref="F22" r:id="rId31" xr:uid="{00000000-0004-0000-0300-00001E000000}"/>
    <hyperlink ref="G22" r:id="rId32" xr:uid="{00000000-0004-0000-0300-00001F000000}"/>
    <hyperlink ref="G23" r:id="rId33" xr:uid="{00000000-0004-0000-0300-000020000000}"/>
    <hyperlink ref="F24" r:id="rId34" xr:uid="{00000000-0004-0000-0300-000021000000}"/>
    <hyperlink ref="G24" r:id="rId35" xr:uid="{00000000-0004-0000-0300-000022000000}"/>
    <hyperlink ref="F25" r:id="rId36" xr:uid="{00000000-0004-0000-0300-000023000000}"/>
    <hyperlink ref="G25" r:id="rId37" xr:uid="{00000000-0004-0000-0300-000024000000}"/>
    <hyperlink ref="F26" r:id="rId38" xr:uid="{00000000-0004-0000-0300-000025000000}"/>
    <hyperlink ref="G26" r:id="rId39" xr:uid="{00000000-0004-0000-0300-000026000000}"/>
    <hyperlink ref="F27" r:id="rId40" xr:uid="{00000000-0004-0000-0300-000027000000}"/>
    <hyperlink ref="G27" r:id="rId41" xr:uid="{00000000-0004-0000-0300-000028000000}"/>
    <hyperlink ref="G28" r:id="rId42" xr:uid="{00000000-0004-0000-0300-000029000000}"/>
    <hyperlink ref="F29" r:id="rId43" xr:uid="{00000000-0004-0000-0300-00002A000000}"/>
    <hyperlink ref="G29" r:id="rId44" xr:uid="{00000000-0004-0000-0300-00002B000000}"/>
    <hyperlink ref="G30" r:id="rId45" xr:uid="{00000000-0004-0000-0300-00002C000000}"/>
    <hyperlink ref="F31" r:id="rId46" xr:uid="{00000000-0004-0000-0300-00002D000000}"/>
    <hyperlink ref="G31" r:id="rId47" xr:uid="{00000000-0004-0000-0300-00002E000000}"/>
    <hyperlink ref="F32" r:id="rId48" xr:uid="{00000000-0004-0000-0300-00002F000000}"/>
    <hyperlink ref="G32" r:id="rId49" xr:uid="{00000000-0004-0000-0300-000030000000}"/>
    <hyperlink ref="F33" r:id="rId50" xr:uid="{00000000-0004-0000-0300-000031000000}"/>
    <hyperlink ref="G33" r:id="rId51" xr:uid="{00000000-0004-0000-0300-000032000000}"/>
    <hyperlink ref="E34" r:id="rId52" xr:uid="{00000000-0004-0000-0300-000033000000}"/>
    <hyperlink ref="G34" r:id="rId53" xr:uid="{00000000-0004-0000-0300-000034000000}"/>
    <hyperlink ref="F35" r:id="rId54" xr:uid="{00000000-0004-0000-0300-000035000000}"/>
    <hyperlink ref="G35" r:id="rId55" xr:uid="{00000000-0004-0000-0300-000036000000}"/>
    <hyperlink ref="G37" r:id="rId56" xr:uid="{00000000-0004-0000-0300-000037000000}"/>
    <hyperlink ref="E38" r:id="rId57" xr:uid="{00000000-0004-0000-0300-000038000000}"/>
    <hyperlink ref="G38" r:id="rId58" xr:uid="{00000000-0004-0000-0300-000039000000}"/>
    <hyperlink ref="F39" r:id="rId59" xr:uid="{00000000-0004-0000-0300-00003A000000}"/>
    <hyperlink ref="G39" r:id="rId60" xr:uid="{00000000-0004-0000-0300-00003B000000}"/>
    <hyperlink ref="F46" r:id="rId61" xr:uid="{00000000-0004-0000-0300-00003C000000}"/>
    <hyperlink ref="G46" r:id="rId62" xr:uid="{00000000-0004-0000-0300-00003D000000}"/>
    <hyperlink ref="F47" r:id="rId63" xr:uid="{00000000-0004-0000-0300-00003E000000}"/>
    <hyperlink ref="G47" r:id="rId64" xr:uid="{00000000-0004-0000-0300-00003F000000}"/>
    <hyperlink ref="F48" r:id="rId65" xr:uid="{00000000-0004-0000-0300-000040000000}"/>
    <hyperlink ref="G48" r:id="rId66" xr:uid="{00000000-0004-0000-0300-000041000000}"/>
    <hyperlink ref="F49" r:id="rId67" xr:uid="{00000000-0004-0000-0300-000042000000}"/>
    <hyperlink ref="G49" r:id="rId68" xr:uid="{00000000-0004-0000-0300-000043000000}"/>
    <hyperlink ref="F50" r:id="rId69" xr:uid="{00000000-0004-0000-0300-000044000000}"/>
    <hyperlink ref="G50" r:id="rId70" xr:uid="{00000000-0004-0000-0300-000045000000}"/>
    <hyperlink ref="F51" r:id="rId71" xr:uid="{00000000-0004-0000-0300-000046000000}"/>
    <hyperlink ref="G51" r:id="rId72" xr:uid="{00000000-0004-0000-0300-000047000000}"/>
    <hyperlink ref="F52" r:id="rId73" xr:uid="{00000000-0004-0000-0300-000048000000}"/>
    <hyperlink ref="G52" r:id="rId74" xr:uid="{00000000-0004-0000-0300-000049000000}"/>
    <hyperlink ref="F53" r:id="rId75" xr:uid="{00000000-0004-0000-0300-00004A000000}"/>
    <hyperlink ref="G53" r:id="rId76" xr:uid="{00000000-0004-0000-0300-00004B000000}"/>
    <hyperlink ref="G54" r:id="rId77" xr:uid="{00000000-0004-0000-0300-00004C000000}"/>
    <hyperlink ref="F55" r:id="rId78" xr:uid="{00000000-0004-0000-0300-00004D000000}"/>
    <hyperlink ref="G55" r:id="rId79" xr:uid="{00000000-0004-0000-0300-00004E000000}"/>
    <hyperlink ref="E56" r:id="rId80" xr:uid="{00000000-0004-0000-0300-00004F000000}"/>
    <hyperlink ref="G56" r:id="rId81" xr:uid="{00000000-0004-0000-0300-000050000000}"/>
    <hyperlink ref="F57" r:id="rId82" xr:uid="{00000000-0004-0000-0300-000051000000}"/>
    <hyperlink ref="G57" r:id="rId83" xr:uid="{00000000-0004-0000-0300-000052000000}"/>
    <hyperlink ref="E58" r:id="rId84" xr:uid="{00000000-0004-0000-0300-000053000000}"/>
    <hyperlink ref="G58" r:id="rId85" xr:uid="{00000000-0004-0000-0300-000054000000}"/>
    <hyperlink ref="F59" r:id="rId86" xr:uid="{00000000-0004-0000-0300-000055000000}"/>
    <hyperlink ref="G59" r:id="rId87" xr:uid="{00000000-0004-0000-0300-000056000000}"/>
    <hyperlink ref="E60" r:id="rId88" xr:uid="{00000000-0004-0000-0300-000057000000}"/>
    <hyperlink ref="G60" r:id="rId89" xr:uid="{00000000-0004-0000-0300-000058000000}"/>
    <hyperlink ref="G61" r:id="rId90" xr:uid="{00000000-0004-0000-0300-000059000000}"/>
    <hyperlink ref="F62" r:id="rId91" xr:uid="{00000000-0004-0000-0300-00005A000000}"/>
    <hyperlink ref="G62" r:id="rId92" xr:uid="{00000000-0004-0000-0300-00005B000000}"/>
    <hyperlink ref="E63" r:id="rId93" xr:uid="{00000000-0004-0000-0300-00005C000000}"/>
    <hyperlink ref="G63" r:id="rId94" xr:uid="{00000000-0004-0000-0300-00005D000000}"/>
    <hyperlink ref="G64" r:id="rId95" xr:uid="{00000000-0004-0000-0300-00005E000000}"/>
    <hyperlink ref="F65" r:id="rId96" xr:uid="{00000000-0004-0000-0300-00005F000000}"/>
    <hyperlink ref="G65" r:id="rId97" xr:uid="{00000000-0004-0000-0300-000060000000}"/>
    <hyperlink ref="F66" r:id="rId98" xr:uid="{00000000-0004-0000-0300-000061000000}"/>
    <hyperlink ref="G66" r:id="rId99" xr:uid="{00000000-0004-0000-0300-000062000000}"/>
    <hyperlink ref="F67" r:id="rId100" xr:uid="{00000000-0004-0000-0300-000063000000}"/>
    <hyperlink ref="G67" r:id="rId101" xr:uid="{00000000-0004-0000-0300-000064000000}"/>
    <hyperlink ref="F68" r:id="rId102" xr:uid="{00000000-0004-0000-0300-000065000000}"/>
    <hyperlink ref="G68" r:id="rId103" xr:uid="{00000000-0004-0000-0300-000066000000}"/>
    <hyperlink ref="F69" r:id="rId104" xr:uid="{00000000-0004-0000-0300-000067000000}"/>
    <hyperlink ref="G69" r:id="rId105" xr:uid="{00000000-0004-0000-0300-000068000000}"/>
    <hyperlink ref="F71" r:id="rId106" xr:uid="{00000000-0004-0000-0300-000069000000}"/>
    <hyperlink ref="G71" r:id="rId107" xr:uid="{00000000-0004-0000-0300-00006A000000}"/>
    <hyperlink ref="F72" r:id="rId108" xr:uid="{00000000-0004-0000-0300-00006B000000}"/>
    <hyperlink ref="G72" r:id="rId109" xr:uid="{00000000-0004-0000-0300-00006C000000}"/>
    <hyperlink ref="G73" r:id="rId110" xr:uid="{00000000-0004-0000-0300-00006D000000}"/>
    <hyperlink ref="E74" r:id="rId111" xr:uid="{00000000-0004-0000-0300-00006E000000}"/>
    <hyperlink ref="G74" r:id="rId112" xr:uid="{00000000-0004-0000-0300-00006F000000}"/>
    <hyperlink ref="F76" r:id="rId113" xr:uid="{00000000-0004-0000-0300-000070000000}"/>
    <hyperlink ref="G76" r:id="rId114" xr:uid="{00000000-0004-0000-0300-000071000000}"/>
    <hyperlink ref="G77" r:id="rId115" xr:uid="{00000000-0004-0000-0300-000072000000}"/>
    <hyperlink ref="F78" r:id="rId116" xr:uid="{00000000-0004-0000-0300-000073000000}"/>
    <hyperlink ref="G78" r:id="rId117" xr:uid="{00000000-0004-0000-0300-000074000000}"/>
    <hyperlink ref="G79" r:id="rId118" xr:uid="{00000000-0004-0000-0300-000075000000}"/>
    <hyperlink ref="G80" r:id="rId119" xr:uid="{00000000-0004-0000-0300-000076000000}"/>
    <hyperlink ref="F81" r:id="rId120" xr:uid="{00000000-0004-0000-0300-000077000000}"/>
    <hyperlink ref="G81" r:id="rId121" xr:uid="{00000000-0004-0000-0300-000078000000}"/>
    <hyperlink ref="F82" r:id="rId122" xr:uid="{00000000-0004-0000-0300-000079000000}"/>
    <hyperlink ref="G82" r:id="rId123" location="page=55" xr:uid="{00000000-0004-0000-0300-00007A000000}"/>
    <hyperlink ref="E83" r:id="rId124" xr:uid="{00000000-0004-0000-0300-00007B000000}"/>
    <hyperlink ref="G83" r:id="rId125" xr:uid="{00000000-0004-0000-0300-00007C000000}"/>
    <hyperlink ref="G84" r:id="rId126" xr:uid="{00000000-0004-0000-0300-00007D000000}"/>
    <hyperlink ref="F85" r:id="rId127" xr:uid="{00000000-0004-0000-0300-00007E000000}"/>
    <hyperlink ref="G85" r:id="rId128" xr:uid="{00000000-0004-0000-0300-00007F000000}"/>
    <hyperlink ref="F86" r:id="rId129" xr:uid="{00000000-0004-0000-0300-000080000000}"/>
    <hyperlink ref="G86" r:id="rId130" xr:uid="{00000000-0004-0000-0300-00008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1630"/>
  <sheetViews>
    <sheetView workbookViewId="0">
      <pane xSplit="1" ySplit="2" topLeftCell="G47"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15.33203125" customWidth="1"/>
    <col min="2" max="2" width="13.33203125" customWidth="1"/>
    <col min="3" max="3" width="46.6640625" customWidth="1"/>
    <col min="4" max="4" width="73.5" customWidth="1"/>
    <col min="5" max="5" width="32.6640625" customWidth="1"/>
    <col min="6" max="6" width="43.1640625" customWidth="1"/>
    <col min="7" max="7" width="22" customWidth="1"/>
    <col min="8" max="8" width="36.5" customWidth="1"/>
    <col min="9" max="9" width="14.5" hidden="1"/>
    <col min="10" max="10" width="10.6640625" customWidth="1"/>
    <col min="11" max="14" width="8" customWidth="1"/>
    <col min="15" max="15" width="8.5" customWidth="1"/>
    <col min="16" max="16" width="8.33203125" customWidth="1"/>
    <col min="17" max="18" width="12.83203125" customWidth="1"/>
    <col min="19" max="19" width="13.5" customWidth="1"/>
    <col min="20" max="20" width="29" customWidth="1"/>
    <col min="21" max="26" width="14.5" hidden="1"/>
    <col min="27" max="27" width="7" hidden="1" customWidth="1"/>
    <col min="28" max="39" width="14.5" hidden="1"/>
  </cols>
  <sheetData>
    <row r="1" spans="1:39" ht="13" x14ac:dyDescent="0.15">
      <c r="B1" s="101" t="s">
        <v>0</v>
      </c>
      <c r="C1" s="102"/>
      <c r="D1" s="102"/>
      <c r="E1" s="102"/>
      <c r="F1" s="102"/>
      <c r="G1" s="102"/>
      <c r="H1" s="102"/>
      <c r="I1" s="102"/>
      <c r="J1" s="102"/>
      <c r="K1" s="102"/>
      <c r="L1" s="102"/>
      <c r="M1" s="102"/>
      <c r="N1" s="102"/>
      <c r="O1" s="102"/>
      <c r="P1" s="102"/>
      <c r="Q1" s="102"/>
      <c r="R1" s="102"/>
      <c r="S1" s="102"/>
      <c r="T1" s="103"/>
      <c r="U1" s="2"/>
      <c r="V1" s="2"/>
      <c r="W1" s="2"/>
      <c r="X1" s="2"/>
      <c r="Y1" s="2"/>
      <c r="Z1" s="2"/>
      <c r="AA1" s="3"/>
      <c r="AB1" s="2"/>
      <c r="AC1" s="2"/>
      <c r="AD1" s="2"/>
      <c r="AE1" s="2"/>
      <c r="AF1" s="2"/>
      <c r="AG1" s="2"/>
      <c r="AH1" s="2"/>
      <c r="AI1" s="2"/>
      <c r="AJ1" s="2"/>
      <c r="AK1" s="2"/>
      <c r="AL1" s="2"/>
      <c r="AM1" s="2"/>
    </row>
    <row r="2" spans="1:39" ht="13" x14ac:dyDescent="0.15">
      <c r="A2" s="4" t="s">
        <v>488</v>
      </c>
      <c r="B2" s="4" t="s">
        <v>4</v>
      </c>
      <c r="C2" s="4" t="s">
        <v>2</v>
      </c>
      <c r="D2" s="4" t="s">
        <v>3</v>
      </c>
      <c r="E2" s="4" t="s">
        <v>489</v>
      </c>
      <c r="F2" s="4" t="s">
        <v>8</v>
      </c>
      <c r="G2" s="4" t="s">
        <v>7</v>
      </c>
      <c r="H2" s="4" t="s">
        <v>9</v>
      </c>
      <c r="I2" s="4" t="s">
        <v>10</v>
      </c>
      <c r="J2" s="23" t="s">
        <v>490</v>
      </c>
      <c r="K2" s="23" t="s">
        <v>491</v>
      </c>
      <c r="L2" s="23" t="s">
        <v>492</v>
      </c>
      <c r="M2" s="23" t="s">
        <v>493</v>
      </c>
      <c r="N2" s="6" t="s">
        <v>494</v>
      </c>
      <c r="O2" s="6" t="s">
        <v>495</v>
      </c>
      <c r="P2" s="6" t="s">
        <v>496</v>
      </c>
      <c r="Q2" s="5" t="s">
        <v>11</v>
      </c>
      <c r="R2" s="24" t="s">
        <v>497</v>
      </c>
      <c r="S2" s="4" t="s">
        <v>13</v>
      </c>
      <c r="T2" s="4" t="s">
        <v>12</v>
      </c>
      <c r="U2" s="2"/>
      <c r="V2" s="2"/>
      <c r="W2" s="2"/>
      <c r="X2" s="2"/>
      <c r="Y2" s="2"/>
      <c r="Z2" s="2"/>
      <c r="AA2" s="3" t="s">
        <v>14</v>
      </c>
      <c r="AB2" s="2"/>
      <c r="AC2" s="2"/>
      <c r="AD2" s="2"/>
      <c r="AE2" s="2"/>
      <c r="AF2" s="2"/>
      <c r="AG2" s="2"/>
      <c r="AH2" s="2"/>
      <c r="AI2" s="2"/>
      <c r="AJ2" s="2"/>
      <c r="AK2" s="2"/>
      <c r="AL2" s="2"/>
      <c r="AM2" s="2"/>
    </row>
    <row r="3" spans="1:39" ht="16" x14ac:dyDescent="0.2">
      <c r="A3" s="7" t="s">
        <v>498</v>
      </c>
      <c r="B3" s="8">
        <v>2011</v>
      </c>
      <c r="C3" s="7" t="s">
        <v>499</v>
      </c>
      <c r="D3" s="7" t="s">
        <v>152</v>
      </c>
      <c r="E3" s="7" t="s">
        <v>153</v>
      </c>
      <c r="F3" s="7" t="s">
        <v>500</v>
      </c>
      <c r="G3" s="10" t="s">
        <v>501</v>
      </c>
      <c r="H3" s="25"/>
      <c r="I3" s="12"/>
      <c r="J3" s="11" t="b">
        <v>0</v>
      </c>
      <c r="K3" s="11" t="b">
        <v>0</v>
      </c>
      <c r="L3" s="11" t="b">
        <v>1</v>
      </c>
      <c r="M3" s="11" t="b">
        <v>0</v>
      </c>
      <c r="N3" s="11" t="b">
        <v>0</v>
      </c>
      <c r="O3" s="11" t="b">
        <v>0</v>
      </c>
      <c r="P3" s="11" t="b">
        <v>0</v>
      </c>
      <c r="Q3" s="11" t="b">
        <v>0</v>
      </c>
      <c r="R3" s="11" t="b">
        <v>0</v>
      </c>
      <c r="S3" s="14"/>
      <c r="T3" s="11" t="s">
        <v>502</v>
      </c>
      <c r="AA3" s="17"/>
    </row>
    <row r="4" spans="1:39" ht="16" x14ac:dyDescent="0.2">
      <c r="A4" s="7" t="s">
        <v>503</v>
      </c>
      <c r="B4" s="8">
        <v>2016</v>
      </c>
      <c r="C4" s="9"/>
      <c r="D4" s="7" t="s">
        <v>504</v>
      </c>
      <c r="E4" s="7" t="s">
        <v>505</v>
      </c>
      <c r="F4" s="7" t="s">
        <v>506</v>
      </c>
      <c r="G4" s="10" t="s">
        <v>507</v>
      </c>
      <c r="H4" s="25"/>
      <c r="I4" s="12"/>
      <c r="J4" s="11" t="b">
        <v>0</v>
      </c>
      <c r="K4" s="11" t="b">
        <v>0</v>
      </c>
      <c r="L4" s="11" t="b">
        <v>0</v>
      </c>
      <c r="M4" s="11" t="b">
        <v>0</v>
      </c>
      <c r="N4" s="11" t="b">
        <v>0</v>
      </c>
      <c r="O4" s="11" t="b">
        <v>0</v>
      </c>
      <c r="P4" s="11" t="b">
        <v>0</v>
      </c>
      <c r="Q4" s="11" t="b">
        <v>0</v>
      </c>
      <c r="R4" s="11" t="b">
        <v>1</v>
      </c>
      <c r="S4" s="14"/>
      <c r="T4" s="11" t="s">
        <v>508</v>
      </c>
      <c r="AA4" s="17"/>
    </row>
    <row r="5" spans="1:39" ht="16" x14ac:dyDescent="0.2">
      <c r="A5" s="7" t="s">
        <v>509</v>
      </c>
      <c r="B5" s="8">
        <v>2021</v>
      </c>
      <c r="C5" s="7" t="s">
        <v>510</v>
      </c>
      <c r="D5" s="7" t="s">
        <v>77</v>
      </c>
      <c r="E5" s="7" t="s">
        <v>78</v>
      </c>
      <c r="F5" s="7" t="s">
        <v>511</v>
      </c>
      <c r="G5" s="10" t="s">
        <v>512</v>
      </c>
      <c r="H5" s="7" t="s">
        <v>513</v>
      </c>
      <c r="I5" s="12"/>
      <c r="J5" s="11" t="b">
        <v>0</v>
      </c>
      <c r="K5" s="11" t="b">
        <v>0</v>
      </c>
      <c r="L5" s="11" t="b">
        <v>0</v>
      </c>
      <c r="M5" s="11" t="b">
        <v>0</v>
      </c>
      <c r="N5" s="11" t="b">
        <v>1</v>
      </c>
      <c r="O5" s="11" t="b">
        <v>1</v>
      </c>
      <c r="P5" s="11" t="b">
        <v>1</v>
      </c>
      <c r="Q5" s="11" t="b">
        <v>1</v>
      </c>
      <c r="R5" s="11" t="b">
        <v>0</v>
      </c>
      <c r="S5" s="14"/>
      <c r="T5" s="11"/>
      <c r="AA5" s="15"/>
    </row>
    <row r="6" spans="1:39" ht="16" x14ac:dyDescent="0.2">
      <c r="A6" s="7" t="s">
        <v>514</v>
      </c>
      <c r="B6" s="26"/>
      <c r="C6" s="7" t="s">
        <v>515</v>
      </c>
      <c r="D6" s="7" t="s">
        <v>516</v>
      </c>
      <c r="E6" s="9"/>
      <c r="F6" s="9"/>
      <c r="G6" s="25"/>
      <c r="H6" s="25"/>
      <c r="I6" s="12"/>
      <c r="J6" s="11" t="b">
        <v>0</v>
      </c>
      <c r="K6" s="11" t="b">
        <v>0</v>
      </c>
      <c r="L6" s="11" t="b">
        <v>0</v>
      </c>
      <c r="M6" s="11" t="b">
        <v>0</v>
      </c>
      <c r="N6" s="11" t="b">
        <v>1</v>
      </c>
      <c r="O6" s="11" t="b">
        <v>1</v>
      </c>
      <c r="P6" s="11" t="b">
        <v>1</v>
      </c>
      <c r="Q6" s="11" t="b">
        <v>1</v>
      </c>
      <c r="R6" s="11" t="b">
        <v>0</v>
      </c>
      <c r="S6" s="14"/>
      <c r="T6" s="11"/>
      <c r="AA6" s="17"/>
    </row>
    <row r="7" spans="1:39" ht="16" x14ac:dyDescent="0.2">
      <c r="A7" s="7" t="s">
        <v>517</v>
      </c>
      <c r="B7" s="26"/>
      <c r="C7" s="7" t="s">
        <v>518</v>
      </c>
      <c r="D7" s="104" t="s">
        <v>129</v>
      </c>
      <c r="E7" s="105"/>
      <c r="F7" s="9"/>
      <c r="G7" s="9"/>
      <c r="H7" s="25"/>
      <c r="I7" s="12"/>
      <c r="J7" s="11" t="b">
        <v>0</v>
      </c>
      <c r="K7" s="11" t="b">
        <v>0</v>
      </c>
      <c r="L7" s="11" t="b">
        <v>0</v>
      </c>
      <c r="M7" s="11" t="b">
        <v>1</v>
      </c>
      <c r="N7" s="11" t="b">
        <v>1</v>
      </c>
      <c r="O7" s="11" t="b">
        <v>1</v>
      </c>
      <c r="P7" s="11" t="b">
        <v>1</v>
      </c>
      <c r="Q7" s="11" t="b">
        <v>0</v>
      </c>
      <c r="R7" s="11" t="b">
        <v>0</v>
      </c>
      <c r="S7" s="14"/>
      <c r="T7" s="11" t="s">
        <v>519</v>
      </c>
      <c r="AA7" s="17"/>
    </row>
    <row r="8" spans="1:39" ht="16" x14ac:dyDescent="0.2">
      <c r="A8" s="7" t="s">
        <v>520</v>
      </c>
      <c r="B8" s="8">
        <v>2016</v>
      </c>
      <c r="C8" s="7" t="s">
        <v>521</v>
      </c>
      <c r="D8" s="7" t="s">
        <v>311</v>
      </c>
      <c r="E8" s="7" t="s">
        <v>522</v>
      </c>
      <c r="F8" s="7" t="s">
        <v>523</v>
      </c>
      <c r="G8" s="10" t="s">
        <v>524</v>
      </c>
      <c r="H8" s="25"/>
      <c r="I8" s="12"/>
      <c r="J8" s="11" t="b">
        <v>0</v>
      </c>
      <c r="K8" s="11" t="b">
        <v>0</v>
      </c>
      <c r="L8" s="11" t="b">
        <v>0</v>
      </c>
      <c r="M8" s="11" t="b">
        <v>0</v>
      </c>
      <c r="N8" s="11" t="b">
        <v>0</v>
      </c>
      <c r="O8" s="11" t="b">
        <v>0</v>
      </c>
      <c r="P8" s="11" t="b">
        <v>0</v>
      </c>
      <c r="Q8" s="11" t="b">
        <v>0</v>
      </c>
      <c r="R8" s="11" t="b">
        <v>1</v>
      </c>
      <c r="S8" s="14"/>
      <c r="T8" s="11" t="s">
        <v>508</v>
      </c>
      <c r="AA8" s="17"/>
    </row>
    <row r="9" spans="1:39" ht="16" x14ac:dyDescent="0.2">
      <c r="A9" s="7" t="s">
        <v>525</v>
      </c>
      <c r="B9" s="26"/>
      <c r="C9" s="7" t="s">
        <v>526</v>
      </c>
      <c r="D9" s="7" t="s">
        <v>527</v>
      </c>
      <c r="E9" s="9"/>
      <c r="F9" s="9"/>
      <c r="G9" s="9"/>
      <c r="H9" s="7" t="s">
        <v>528</v>
      </c>
      <c r="I9" s="12"/>
      <c r="J9" s="11" t="b">
        <v>0</v>
      </c>
      <c r="K9" s="11" t="b">
        <v>0</v>
      </c>
      <c r="L9" s="11" t="b">
        <v>0</v>
      </c>
      <c r="M9" s="11" t="b">
        <v>0</v>
      </c>
      <c r="N9" s="11" t="b">
        <v>0</v>
      </c>
      <c r="O9" s="11" t="b">
        <v>0</v>
      </c>
      <c r="P9" s="11" t="b">
        <v>0</v>
      </c>
      <c r="Q9" s="11" t="b">
        <v>0</v>
      </c>
      <c r="R9" s="11" t="b">
        <v>0</v>
      </c>
      <c r="S9" s="14"/>
      <c r="T9" s="11" t="s">
        <v>529</v>
      </c>
      <c r="AA9" s="15"/>
      <c r="AC9" s="16"/>
      <c r="AD9" s="16"/>
      <c r="AE9" s="16"/>
      <c r="AF9" s="16"/>
      <c r="AG9" s="16"/>
      <c r="AH9" s="16"/>
      <c r="AI9" s="16"/>
      <c r="AJ9" s="16"/>
      <c r="AK9" s="16"/>
      <c r="AL9" s="16"/>
      <c r="AM9" s="16"/>
    </row>
    <row r="10" spans="1:39" ht="16" x14ac:dyDescent="0.2">
      <c r="A10" s="7" t="s">
        <v>530</v>
      </c>
      <c r="B10" s="26"/>
      <c r="C10" s="7" t="s">
        <v>531</v>
      </c>
      <c r="D10" s="7" t="s">
        <v>532</v>
      </c>
      <c r="E10" s="9"/>
      <c r="F10" s="9"/>
      <c r="G10" s="9"/>
      <c r="H10" s="9"/>
      <c r="I10" s="12"/>
      <c r="J10" s="11" t="b">
        <v>0</v>
      </c>
      <c r="K10" s="11" t="b">
        <v>0</v>
      </c>
      <c r="L10" s="11" t="b">
        <v>0</v>
      </c>
      <c r="M10" s="11" t="b">
        <v>0</v>
      </c>
      <c r="N10" s="11" t="b">
        <v>1</v>
      </c>
      <c r="O10" s="11" t="b">
        <v>1</v>
      </c>
      <c r="P10" s="11" t="b">
        <v>1</v>
      </c>
      <c r="Q10" s="11" t="b">
        <v>1</v>
      </c>
      <c r="R10" s="11" t="b">
        <v>0</v>
      </c>
      <c r="S10" s="14"/>
      <c r="T10" s="12"/>
      <c r="AA10" s="15"/>
      <c r="AC10" s="16"/>
      <c r="AD10" s="16"/>
      <c r="AE10" s="16"/>
      <c r="AF10" s="16"/>
      <c r="AG10" s="16"/>
      <c r="AH10" s="16"/>
      <c r="AI10" s="16"/>
      <c r="AJ10" s="16"/>
      <c r="AK10" s="16"/>
      <c r="AL10" s="16"/>
      <c r="AM10" s="16"/>
    </row>
    <row r="11" spans="1:39" ht="16" x14ac:dyDescent="0.2">
      <c r="A11" s="7" t="s">
        <v>533</v>
      </c>
      <c r="B11" s="8">
        <v>2021</v>
      </c>
      <c r="C11" s="7" t="s">
        <v>534</v>
      </c>
      <c r="D11" s="7" t="s">
        <v>284</v>
      </c>
      <c r="E11" s="7" t="s">
        <v>285</v>
      </c>
      <c r="F11" s="7" t="s">
        <v>535</v>
      </c>
      <c r="G11" s="10" t="s">
        <v>287</v>
      </c>
      <c r="H11" s="7" t="s">
        <v>536</v>
      </c>
      <c r="I11" s="12"/>
      <c r="J11" s="11" t="b">
        <v>0</v>
      </c>
      <c r="K11" s="11" t="b">
        <v>0</v>
      </c>
      <c r="L11" s="11" t="b">
        <v>0</v>
      </c>
      <c r="M11" s="11" t="b">
        <v>0</v>
      </c>
      <c r="N11" s="11" t="b">
        <v>0</v>
      </c>
      <c r="O11" s="11" t="b">
        <v>0</v>
      </c>
      <c r="P11" s="11" t="b">
        <v>1</v>
      </c>
      <c r="Q11" s="11" t="b">
        <v>0</v>
      </c>
      <c r="R11" s="11" t="b">
        <v>1</v>
      </c>
      <c r="S11" s="14"/>
      <c r="T11" s="11" t="s">
        <v>537</v>
      </c>
      <c r="AA11" s="17"/>
    </row>
    <row r="12" spans="1:39" ht="16" x14ac:dyDescent="0.2">
      <c r="A12" s="7" t="s">
        <v>538</v>
      </c>
      <c r="B12" s="8">
        <v>2020</v>
      </c>
      <c r="C12" s="7" t="s">
        <v>539</v>
      </c>
      <c r="D12" s="7" t="s">
        <v>121</v>
      </c>
      <c r="E12" s="9"/>
      <c r="F12" s="9"/>
      <c r="G12" s="10" t="s">
        <v>540</v>
      </c>
      <c r="H12" s="7" t="s">
        <v>541</v>
      </c>
      <c r="I12" s="12"/>
      <c r="J12" s="11" t="b">
        <v>0</v>
      </c>
      <c r="K12" s="11" t="b">
        <v>1</v>
      </c>
      <c r="L12" s="11" t="b">
        <v>0</v>
      </c>
      <c r="M12" s="11" t="b">
        <v>0</v>
      </c>
      <c r="N12" s="11" t="b">
        <v>0</v>
      </c>
      <c r="O12" s="11" t="b">
        <v>0</v>
      </c>
      <c r="P12" s="11" t="b">
        <v>1</v>
      </c>
      <c r="Q12" s="11" t="b">
        <v>0</v>
      </c>
      <c r="R12" s="11" t="b">
        <v>1</v>
      </c>
      <c r="S12" s="14"/>
      <c r="T12" s="11" t="s">
        <v>542</v>
      </c>
      <c r="AA12" s="17"/>
    </row>
    <row r="13" spans="1:39" ht="16" x14ac:dyDescent="0.2">
      <c r="A13" s="7" t="s">
        <v>543</v>
      </c>
      <c r="B13" s="8">
        <v>2003</v>
      </c>
      <c r="C13" s="7" t="s">
        <v>544</v>
      </c>
      <c r="D13" s="104" t="s">
        <v>267</v>
      </c>
      <c r="E13" s="105"/>
      <c r="F13" s="9"/>
      <c r="G13" s="10" t="s">
        <v>269</v>
      </c>
      <c r="H13" s="7" t="s">
        <v>545</v>
      </c>
      <c r="I13" s="12"/>
      <c r="J13" s="11" t="b">
        <v>0</v>
      </c>
      <c r="K13" s="11" t="b">
        <v>0</v>
      </c>
      <c r="L13" s="11" t="b">
        <v>1</v>
      </c>
      <c r="M13" s="11" t="b">
        <v>0</v>
      </c>
      <c r="N13" s="11" t="b">
        <v>0</v>
      </c>
      <c r="O13" s="11" t="b">
        <v>0</v>
      </c>
      <c r="P13" s="11" t="b">
        <v>0</v>
      </c>
      <c r="Q13" s="11" t="b">
        <v>0</v>
      </c>
      <c r="R13" s="11" t="b">
        <v>0</v>
      </c>
      <c r="S13" s="14"/>
      <c r="T13" s="11" t="s">
        <v>502</v>
      </c>
      <c r="AA13" s="15"/>
      <c r="AC13" s="16"/>
      <c r="AD13" s="16"/>
      <c r="AE13" s="16"/>
      <c r="AF13" s="16"/>
      <c r="AG13" s="16"/>
      <c r="AH13" s="16"/>
      <c r="AI13" s="16"/>
      <c r="AJ13" s="16"/>
      <c r="AK13" s="16"/>
      <c r="AL13" s="16"/>
      <c r="AM13" s="16"/>
    </row>
    <row r="14" spans="1:39" ht="16" x14ac:dyDescent="0.2">
      <c r="A14" s="7" t="s">
        <v>546</v>
      </c>
      <c r="B14" s="8">
        <v>2016</v>
      </c>
      <c r="C14" s="7" t="s">
        <v>547</v>
      </c>
      <c r="D14" s="7" t="s">
        <v>143</v>
      </c>
      <c r="E14" s="9"/>
      <c r="F14" s="9"/>
      <c r="G14" s="10" t="s">
        <v>145</v>
      </c>
      <c r="H14" s="7" t="s">
        <v>548</v>
      </c>
      <c r="I14" s="12"/>
      <c r="J14" s="11" t="b">
        <v>0</v>
      </c>
      <c r="K14" s="11" t="b">
        <v>0</v>
      </c>
      <c r="L14" s="11" t="b">
        <v>0</v>
      </c>
      <c r="M14" s="11" t="b">
        <v>0</v>
      </c>
      <c r="N14" s="11" t="b">
        <v>0</v>
      </c>
      <c r="O14" s="11" t="b">
        <v>0</v>
      </c>
      <c r="P14" s="11" t="b">
        <v>0</v>
      </c>
      <c r="Q14" s="11" t="b">
        <v>0</v>
      </c>
      <c r="R14" s="11" t="b">
        <v>1</v>
      </c>
      <c r="S14" s="14"/>
      <c r="T14" s="11" t="s">
        <v>508</v>
      </c>
      <c r="AA14" s="15"/>
      <c r="AC14" s="16"/>
      <c r="AD14" s="16"/>
      <c r="AE14" s="16"/>
      <c r="AF14" s="16"/>
      <c r="AG14" s="16"/>
      <c r="AH14" s="16"/>
      <c r="AI14" s="16"/>
      <c r="AJ14" s="16"/>
      <c r="AK14" s="16"/>
      <c r="AL14" s="16"/>
      <c r="AM14" s="16"/>
    </row>
    <row r="15" spans="1:39" ht="16" x14ac:dyDescent="0.2">
      <c r="A15" s="7" t="s">
        <v>549</v>
      </c>
      <c r="B15" s="8">
        <v>2008</v>
      </c>
      <c r="C15" s="7" t="s">
        <v>550</v>
      </c>
      <c r="D15" s="7" t="s">
        <v>111</v>
      </c>
      <c r="E15" s="7" t="s">
        <v>112</v>
      </c>
      <c r="F15" s="9"/>
      <c r="G15" s="10" t="s">
        <v>114</v>
      </c>
      <c r="H15" s="7" t="s">
        <v>551</v>
      </c>
      <c r="I15" s="12"/>
      <c r="J15" s="11" t="b">
        <v>0</v>
      </c>
      <c r="K15" s="11" t="b">
        <v>0</v>
      </c>
      <c r="L15" s="11" t="b">
        <v>0</v>
      </c>
      <c r="M15" s="11" t="b">
        <v>0</v>
      </c>
      <c r="N15" s="11" t="b">
        <v>1</v>
      </c>
      <c r="O15" s="11" t="b">
        <v>1</v>
      </c>
      <c r="P15" s="11" t="b">
        <v>1</v>
      </c>
      <c r="Q15" s="11" t="b">
        <v>1</v>
      </c>
      <c r="R15" s="11" t="b">
        <v>0</v>
      </c>
      <c r="S15" s="14"/>
      <c r="T15" s="11"/>
      <c r="AA15" s="15"/>
      <c r="AC15" s="16"/>
      <c r="AD15" s="16"/>
      <c r="AE15" s="16"/>
      <c r="AF15" s="16"/>
      <c r="AG15" s="16"/>
      <c r="AH15" s="16"/>
      <c r="AI15" s="16"/>
      <c r="AJ15" s="16"/>
      <c r="AK15" s="16"/>
      <c r="AL15" s="16"/>
      <c r="AM15" s="16"/>
    </row>
    <row r="16" spans="1:39" ht="16" x14ac:dyDescent="0.2">
      <c r="A16" s="7" t="s">
        <v>552</v>
      </c>
      <c r="B16" s="26"/>
      <c r="C16" s="7" t="s">
        <v>553</v>
      </c>
      <c r="D16" s="7" t="s">
        <v>554</v>
      </c>
      <c r="E16" s="10" t="s">
        <v>113</v>
      </c>
      <c r="F16" s="9"/>
      <c r="G16" s="10" t="s">
        <v>158</v>
      </c>
      <c r="H16" s="7" t="s">
        <v>555</v>
      </c>
      <c r="I16" s="12"/>
      <c r="J16" s="11" t="b">
        <v>0</v>
      </c>
      <c r="K16" s="11" t="b">
        <v>0</v>
      </c>
      <c r="L16" s="11" t="b">
        <v>0</v>
      </c>
      <c r="M16" s="11" t="b">
        <v>0</v>
      </c>
      <c r="N16" s="11" t="b">
        <v>1</v>
      </c>
      <c r="O16" s="11" t="b">
        <v>1</v>
      </c>
      <c r="P16" s="11" t="b">
        <v>1</v>
      </c>
      <c r="Q16" s="11" t="b">
        <v>1</v>
      </c>
      <c r="R16" s="11" t="b">
        <v>0</v>
      </c>
      <c r="S16" s="14"/>
      <c r="T16" s="11"/>
      <c r="AA16" s="15"/>
      <c r="AC16" s="16"/>
      <c r="AD16" s="16"/>
      <c r="AE16" s="16"/>
      <c r="AF16" s="16"/>
      <c r="AG16" s="16"/>
      <c r="AH16" s="16"/>
      <c r="AI16" s="16"/>
      <c r="AJ16" s="16"/>
      <c r="AK16" s="16"/>
      <c r="AL16" s="16"/>
      <c r="AM16" s="16"/>
    </row>
    <row r="17" spans="1:39" ht="16" x14ac:dyDescent="0.2">
      <c r="A17" s="7" t="s">
        <v>556</v>
      </c>
      <c r="B17" s="8">
        <v>2020</v>
      </c>
      <c r="C17" s="7" t="s">
        <v>557</v>
      </c>
      <c r="D17" s="7" t="s">
        <v>81</v>
      </c>
      <c r="E17" s="7" t="s">
        <v>558</v>
      </c>
      <c r="F17" s="7" t="s">
        <v>559</v>
      </c>
      <c r="G17" s="10" t="s">
        <v>560</v>
      </c>
      <c r="H17" s="25"/>
      <c r="I17" s="12"/>
      <c r="J17" s="11" t="b">
        <v>0</v>
      </c>
      <c r="K17" s="11" t="b">
        <v>0</v>
      </c>
      <c r="L17" s="11" t="b">
        <v>0</v>
      </c>
      <c r="M17" s="11" t="b">
        <v>0</v>
      </c>
      <c r="N17" s="11" t="b">
        <v>0</v>
      </c>
      <c r="O17" s="11" t="b">
        <v>0</v>
      </c>
      <c r="P17" s="11" t="b">
        <v>1</v>
      </c>
      <c r="Q17" s="11" t="b">
        <v>0</v>
      </c>
      <c r="R17" s="11" t="b">
        <v>1</v>
      </c>
      <c r="S17" s="14"/>
      <c r="T17" s="11" t="s">
        <v>561</v>
      </c>
      <c r="AA17" s="17"/>
    </row>
    <row r="18" spans="1:39" ht="16" x14ac:dyDescent="0.2">
      <c r="A18" s="7" t="s">
        <v>562</v>
      </c>
      <c r="B18" s="8">
        <v>2014</v>
      </c>
      <c r="C18" s="7" t="s">
        <v>563</v>
      </c>
      <c r="D18" s="7" t="s">
        <v>564</v>
      </c>
      <c r="E18" s="7" t="s">
        <v>565</v>
      </c>
      <c r="F18" s="7" t="s">
        <v>566</v>
      </c>
      <c r="G18" s="10" t="s">
        <v>567</v>
      </c>
      <c r="H18" s="7" t="s">
        <v>568</v>
      </c>
      <c r="I18" s="12"/>
      <c r="J18" s="11" t="b">
        <v>0</v>
      </c>
      <c r="K18" s="11" t="b">
        <v>0</v>
      </c>
      <c r="L18" s="11" t="b">
        <v>0</v>
      </c>
      <c r="M18" s="11" t="b">
        <v>0</v>
      </c>
      <c r="N18" s="11" t="b">
        <v>0</v>
      </c>
      <c r="O18" s="11" t="b">
        <v>0</v>
      </c>
      <c r="P18" s="11" t="b">
        <v>0</v>
      </c>
      <c r="Q18" s="11" t="b">
        <v>0</v>
      </c>
      <c r="R18" s="11" t="b">
        <v>0</v>
      </c>
      <c r="S18" s="14"/>
      <c r="T18" s="11" t="s">
        <v>529</v>
      </c>
      <c r="AA18" s="17"/>
    </row>
    <row r="19" spans="1:39" ht="16" x14ac:dyDescent="0.2">
      <c r="A19" s="7" t="s">
        <v>569</v>
      </c>
      <c r="B19" s="8">
        <v>2020</v>
      </c>
      <c r="C19" s="7" t="s">
        <v>570</v>
      </c>
      <c r="D19" s="7" t="s">
        <v>64</v>
      </c>
      <c r="E19" s="7" t="s">
        <v>571</v>
      </c>
      <c r="F19" s="7" t="s">
        <v>572</v>
      </c>
      <c r="G19" s="10" t="s">
        <v>573</v>
      </c>
      <c r="H19" s="25"/>
      <c r="I19" s="12"/>
      <c r="J19" s="11" t="b">
        <v>0</v>
      </c>
      <c r="K19" s="11" t="b">
        <v>0</v>
      </c>
      <c r="L19" s="11" t="b">
        <v>0</v>
      </c>
      <c r="M19" s="11" t="b">
        <v>0</v>
      </c>
      <c r="N19" s="11" t="b">
        <v>0</v>
      </c>
      <c r="O19" s="11" t="b">
        <v>0</v>
      </c>
      <c r="P19" s="11" t="b">
        <v>1</v>
      </c>
      <c r="Q19" s="11" t="b">
        <v>0</v>
      </c>
      <c r="R19" s="11" t="b">
        <v>1</v>
      </c>
      <c r="S19" s="14"/>
      <c r="T19" s="11" t="s">
        <v>561</v>
      </c>
      <c r="AA19" s="17"/>
    </row>
    <row r="20" spans="1:39" ht="16" x14ac:dyDescent="0.2">
      <c r="A20" s="7" t="s">
        <v>574</v>
      </c>
      <c r="B20" s="26"/>
      <c r="C20" s="9"/>
      <c r="D20" s="7" t="s">
        <v>575</v>
      </c>
      <c r="E20" s="9"/>
      <c r="F20" s="9"/>
      <c r="G20" s="25"/>
      <c r="H20" s="25"/>
      <c r="I20" s="12"/>
      <c r="J20" s="11" t="b">
        <v>0</v>
      </c>
      <c r="K20" s="11" t="b">
        <v>0</v>
      </c>
      <c r="L20" s="11" t="b">
        <v>0</v>
      </c>
      <c r="M20" s="11" t="b">
        <v>0</v>
      </c>
      <c r="N20" s="11" t="b">
        <v>0</v>
      </c>
      <c r="O20" s="11" t="b">
        <v>0</v>
      </c>
      <c r="P20" s="11" t="b">
        <v>0</v>
      </c>
      <c r="Q20" s="11" t="b">
        <v>0</v>
      </c>
      <c r="R20" s="11" t="b">
        <v>0</v>
      </c>
      <c r="S20" s="14"/>
      <c r="T20" s="11" t="s">
        <v>529</v>
      </c>
      <c r="AA20" s="17"/>
    </row>
    <row r="21" spans="1:39" ht="16" x14ac:dyDescent="0.2">
      <c r="A21" s="7" t="s">
        <v>576</v>
      </c>
      <c r="B21" s="8">
        <v>2020</v>
      </c>
      <c r="C21" s="7" t="s">
        <v>577</v>
      </c>
      <c r="D21" s="7" t="s">
        <v>69</v>
      </c>
      <c r="E21" s="7" t="s">
        <v>41</v>
      </c>
      <c r="F21" s="7" t="s">
        <v>578</v>
      </c>
      <c r="G21" s="10" t="s">
        <v>579</v>
      </c>
      <c r="H21" s="25"/>
      <c r="I21" s="12"/>
      <c r="J21" s="11" t="b">
        <v>0</v>
      </c>
      <c r="K21" s="11" t="b">
        <v>1</v>
      </c>
      <c r="L21" s="11" t="b">
        <v>0</v>
      </c>
      <c r="M21" s="11" t="b">
        <v>0</v>
      </c>
      <c r="N21" s="11" t="b">
        <v>0</v>
      </c>
      <c r="O21" s="11" t="b">
        <v>0</v>
      </c>
      <c r="P21" s="11" t="b">
        <v>1</v>
      </c>
      <c r="Q21" s="11" t="b">
        <v>0</v>
      </c>
      <c r="R21" s="11" t="b">
        <v>1</v>
      </c>
      <c r="S21" s="14"/>
      <c r="T21" s="11" t="s">
        <v>508</v>
      </c>
      <c r="AA21" s="17"/>
    </row>
    <row r="22" spans="1:39" ht="16" x14ac:dyDescent="0.2">
      <c r="A22" s="7" t="s">
        <v>580</v>
      </c>
      <c r="B22" s="8">
        <v>1977</v>
      </c>
      <c r="C22" s="7" t="s">
        <v>341</v>
      </c>
      <c r="D22" s="7" t="s">
        <v>342</v>
      </c>
      <c r="E22" s="7" t="s">
        <v>343</v>
      </c>
      <c r="F22" s="9"/>
      <c r="G22" s="9"/>
      <c r="H22" s="9"/>
      <c r="I22" s="12"/>
      <c r="J22" s="11" t="b">
        <v>0</v>
      </c>
      <c r="K22" s="11" t="b">
        <v>0</v>
      </c>
      <c r="L22" s="11" t="b">
        <v>1</v>
      </c>
      <c r="M22" s="11" t="b">
        <v>0</v>
      </c>
      <c r="N22" s="11" t="b">
        <v>0</v>
      </c>
      <c r="O22" s="11" t="b">
        <v>0</v>
      </c>
      <c r="P22" s="11" t="b">
        <v>0</v>
      </c>
      <c r="Q22" s="11" t="b">
        <v>0</v>
      </c>
      <c r="R22" s="11" t="b">
        <v>0</v>
      </c>
      <c r="S22" s="14"/>
      <c r="T22" s="11" t="s">
        <v>502</v>
      </c>
      <c r="AA22" s="15"/>
      <c r="AC22" s="16"/>
      <c r="AD22" s="16"/>
      <c r="AE22" s="16"/>
      <c r="AF22" s="16"/>
      <c r="AG22" s="16"/>
      <c r="AH22" s="16"/>
      <c r="AI22" s="16"/>
      <c r="AJ22" s="16"/>
      <c r="AK22" s="16"/>
      <c r="AL22" s="16"/>
      <c r="AM22" s="16"/>
    </row>
    <row r="23" spans="1:39" ht="16" x14ac:dyDescent="0.2">
      <c r="A23" s="7" t="s">
        <v>581</v>
      </c>
      <c r="B23" s="8">
        <v>2013</v>
      </c>
      <c r="C23" s="7" t="s">
        <v>582</v>
      </c>
      <c r="D23" s="7" t="s">
        <v>281</v>
      </c>
      <c r="E23" s="9"/>
      <c r="F23" s="9"/>
      <c r="G23" s="10" t="s">
        <v>282</v>
      </c>
      <c r="H23" s="7" t="s">
        <v>583</v>
      </c>
      <c r="I23" s="12"/>
      <c r="J23" s="11" t="b">
        <v>0</v>
      </c>
      <c r="K23" s="11" t="b">
        <v>0</v>
      </c>
      <c r="L23" s="11" t="b">
        <v>1</v>
      </c>
      <c r="M23" s="11" t="b">
        <v>0</v>
      </c>
      <c r="N23" s="11" t="b">
        <v>0</v>
      </c>
      <c r="O23" s="11" t="b">
        <v>0</v>
      </c>
      <c r="P23" s="11" t="b">
        <v>0</v>
      </c>
      <c r="Q23" s="11" t="b">
        <v>0</v>
      </c>
      <c r="R23" s="11" t="b">
        <v>0</v>
      </c>
      <c r="S23" s="14"/>
      <c r="T23" s="11" t="s">
        <v>502</v>
      </c>
      <c r="AA23" s="15"/>
      <c r="AC23" s="16"/>
      <c r="AD23" s="16"/>
      <c r="AE23" s="16"/>
      <c r="AF23" s="16"/>
      <c r="AG23" s="16"/>
      <c r="AH23" s="16"/>
      <c r="AI23" s="16"/>
      <c r="AJ23" s="16"/>
      <c r="AK23" s="16"/>
      <c r="AL23" s="16"/>
      <c r="AM23" s="16"/>
    </row>
    <row r="24" spans="1:39" ht="16" x14ac:dyDescent="0.2">
      <c r="A24" s="7" t="s">
        <v>584</v>
      </c>
      <c r="B24" s="8">
        <v>2013</v>
      </c>
      <c r="C24" s="7" t="s">
        <v>585</v>
      </c>
      <c r="D24" s="7" t="s">
        <v>335</v>
      </c>
      <c r="E24" s="9"/>
      <c r="F24" s="9"/>
      <c r="G24" s="10" t="s">
        <v>336</v>
      </c>
      <c r="H24" s="7" t="s">
        <v>586</v>
      </c>
      <c r="I24" s="12"/>
      <c r="J24" s="11" t="b">
        <v>0</v>
      </c>
      <c r="K24" s="11" t="b">
        <v>0</v>
      </c>
      <c r="L24" s="11" t="b">
        <v>1</v>
      </c>
      <c r="M24" s="11" t="b">
        <v>0</v>
      </c>
      <c r="N24" s="11" t="b">
        <v>0</v>
      </c>
      <c r="O24" s="11" t="b">
        <v>0</v>
      </c>
      <c r="P24" s="11" t="b">
        <v>0</v>
      </c>
      <c r="Q24" s="11" t="b">
        <v>0</v>
      </c>
      <c r="R24" s="11" t="b">
        <v>0</v>
      </c>
      <c r="S24" s="14"/>
      <c r="T24" s="11" t="s">
        <v>502</v>
      </c>
      <c r="AA24" s="15"/>
      <c r="AC24" s="16"/>
      <c r="AD24" s="16"/>
      <c r="AE24" s="16"/>
      <c r="AF24" s="16"/>
      <c r="AG24" s="16"/>
      <c r="AH24" s="16"/>
      <c r="AI24" s="16"/>
      <c r="AJ24" s="16"/>
      <c r="AK24" s="16"/>
      <c r="AL24" s="16"/>
      <c r="AM24" s="16"/>
    </row>
    <row r="25" spans="1:39" ht="16" x14ac:dyDescent="0.2">
      <c r="A25" s="7" t="s">
        <v>587</v>
      </c>
      <c r="B25" s="8">
        <v>2009</v>
      </c>
      <c r="C25" s="7" t="s">
        <v>588</v>
      </c>
      <c r="D25" s="7" t="s">
        <v>327</v>
      </c>
      <c r="E25" s="7" t="s">
        <v>328</v>
      </c>
      <c r="F25" s="9"/>
      <c r="G25" s="10" t="s">
        <v>330</v>
      </c>
      <c r="H25" s="7" t="s">
        <v>589</v>
      </c>
      <c r="I25" s="12"/>
      <c r="J25" s="11" t="b">
        <v>0</v>
      </c>
      <c r="K25" s="11" t="b">
        <v>0</v>
      </c>
      <c r="L25" s="11" t="b">
        <v>1</v>
      </c>
      <c r="M25" s="11" t="b">
        <v>0</v>
      </c>
      <c r="N25" s="11" t="b">
        <v>0</v>
      </c>
      <c r="O25" s="11" t="b">
        <v>0</v>
      </c>
      <c r="P25" s="11" t="b">
        <v>0</v>
      </c>
      <c r="Q25" s="11" t="b">
        <v>0</v>
      </c>
      <c r="R25" s="11" t="b">
        <v>0</v>
      </c>
      <c r="S25" s="14"/>
      <c r="T25" s="11" t="s">
        <v>502</v>
      </c>
      <c r="AA25" s="15"/>
      <c r="AC25" s="16"/>
      <c r="AD25" s="16"/>
      <c r="AE25" s="16"/>
      <c r="AF25" s="16"/>
      <c r="AG25" s="16"/>
      <c r="AH25" s="16"/>
      <c r="AI25" s="16"/>
      <c r="AJ25" s="16"/>
      <c r="AK25" s="16"/>
      <c r="AL25" s="16"/>
      <c r="AM25" s="16"/>
    </row>
    <row r="26" spans="1:39" ht="16" x14ac:dyDescent="0.2">
      <c r="A26" s="7" t="s">
        <v>590</v>
      </c>
      <c r="B26" s="8">
        <v>2013</v>
      </c>
      <c r="C26" s="7" t="s">
        <v>591</v>
      </c>
      <c r="D26" s="7" t="s">
        <v>332</v>
      </c>
      <c r="E26" s="9"/>
      <c r="F26" s="9"/>
      <c r="G26" s="10" t="s">
        <v>333</v>
      </c>
      <c r="H26" s="7" t="s">
        <v>592</v>
      </c>
      <c r="I26" s="12"/>
      <c r="J26" s="11" t="b">
        <v>0</v>
      </c>
      <c r="K26" s="11" t="b">
        <v>0</v>
      </c>
      <c r="L26" s="11" t="b">
        <v>1</v>
      </c>
      <c r="M26" s="11" t="b">
        <v>0</v>
      </c>
      <c r="N26" s="11" t="b">
        <v>0</v>
      </c>
      <c r="O26" s="11" t="b">
        <v>0</v>
      </c>
      <c r="P26" s="11" t="b">
        <v>0</v>
      </c>
      <c r="Q26" s="11" t="b">
        <v>0</v>
      </c>
      <c r="R26" s="11" t="b">
        <v>0</v>
      </c>
      <c r="S26" s="14"/>
      <c r="T26" s="11" t="s">
        <v>502</v>
      </c>
      <c r="AA26" s="15"/>
      <c r="AC26" s="16"/>
      <c r="AD26" s="16"/>
      <c r="AE26" s="16"/>
      <c r="AF26" s="16"/>
      <c r="AG26" s="16"/>
      <c r="AH26" s="16"/>
      <c r="AI26" s="16"/>
      <c r="AJ26" s="16"/>
      <c r="AK26" s="16"/>
      <c r="AL26" s="16"/>
      <c r="AM26" s="16"/>
    </row>
    <row r="27" spans="1:39" ht="16" x14ac:dyDescent="0.2">
      <c r="A27" s="7" t="s">
        <v>593</v>
      </c>
      <c r="B27" s="8">
        <v>2020</v>
      </c>
      <c r="C27" s="7" t="s">
        <v>594</v>
      </c>
      <c r="D27" s="7" t="s">
        <v>40</v>
      </c>
      <c r="E27" s="7" t="s">
        <v>41</v>
      </c>
      <c r="F27" s="7" t="s">
        <v>595</v>
      </c>
      <c r="G27" s="10" t="s">
        <v>596</v>
      </c>
      <c r="H27" s="7" t="s">
        <v>597</v>
      </c>
      <c r="I27" s="12"/>
      <c r="J27" s="11" t="b">
        <v>0</v>
      </c>
      <c r="K27" s="11" t="b">
        <v>0</v>
      </c>
      <c r="L27" s="11" t="b">
        <v>0</v>
      </c>
      <c r="M27" s="11" t="b">
        <v>0</v>
      </c>
      <c r="N27" s="11" t="b">
        <v>1</v>
      </c>
      <c r="O27" s="11" t="b">
        <v>1</v>
      </c>
      <c r="P27" s="11" t="b">
        <v>1</v>
      </c>
      <c r="Q27" s="11" t="b">
        <v>1</v>
      </c>
      <c r="R27" s="11" t="b">
        <v>0</v>
      </c>
      <c r="S27" s="14"/>
      <c r="T27" s="12"/>
      <c r="AA27" s="17"/>
    </row>
    <row r="28" spans="1:39" ht="16" x14ac:dyDescent="0.2">
      <c r="A28" s="7" t="s">
        <v>598</v>
      </c>
      <c r="B28" s="8">
        <v>2020</v>
      </c>
      <c r="C28" s="7" t="s">
        <v>599</v>
      </c>
      <c r="D28" s="7" t="s">
        <v>298</v>
      </c>
      <c r="E28" s="9"/>
      <c r="F28" s="7" t="s">
        <v>600</v>
      </c>
      <c r="G28" s="10" t="s">
        <v>601</v>
      </c>
      <c r="H28" s="9"/>
      <c r="I28" s="12"/>
      <c r="J28" s="11" t="b">
        <v>0</v>
      </c>
      <c r="K28" s="11" t="b">
        <v>0</v>
      </c>
      <c r="L28" s="11" t="b">
        <v>0</v>
      </c>
      <c r="M28" s="11" t="b">
        <v>1</v>
      </c>
      <c r="N28" s="11" t="b">
        <v>1</v>
      </c>
      <c r="O28" s="11" t="b">
        <v>1</v>
      </c>
      <c r="P28" s="11" t="b">
        <v>1</v>
      </c>
      <c r="Q28" s="11" t="b">
        <v>0</v>
      </c>
      <c r="R28" s="11" t="b">
        <v>1</v>
      </c>
      <c r="S28" s="14"/>
      <c r="T28" s="11" t="s">
        <v>602</v>
      </c>
      <c r="AA28" s="15"/>
      <c r="AC28" s="16"/>
      <c r="AD28" s="16"/>
      <c r="AE28" s="16"/>
      <c r="AF28" s="16"/>
      <c r="AG28" s="16"/>
      <c r="AH28" s="16"/>
      <c r="AI28" s="16"/>
      <c r="AJ28" s="16"/>
      <c r="AK28" s="16"/>
      <c r="AL28" s="16"/>
      <c r="AM28" s="16"/>
    </row>
    <row r="29" spans="1:39" ht="16" x14ac:dyDescent="0.2">
      <c r="A29" s="7" t="s">
        <v>603</v>
      </c>
      <c r="B29" s="26"/>
      <c r="C29" s="7" t="s">
        <v>604</v>
      </c>
      <c r="D29" s="7" t="s">
        <v>605</v>
      </c>
      <c r="E29" s="9"/>
      <c r="F29" s="9"/>
      <c r="G29" s="9"/>
      <c r="H29" s="7" t="s">
        <v>606</v>
      </c>
      <c r="I29" s="12"/>
      <c r="J29" s="11" t="b">
        <v>0</v>
      </c>
      <c r="K29" s="11" t="b">
        <v>0</v>
      </c>
      <c r="L29" s="11" t="b">
        <v>0</v>
      </c>
      <c r="M29" s="11" t="b">
        <v>0</v>
      </c>
      <c r="N29" s="11" t="b">
        <v>0</v>
      </c>
      <c r="O29" s="11" t="b">
        <v>0</v>
      </c>
      <c r="P29" s="11" t="b">
        <v>0</v>
      </c>
      <c r="Q29" s="11" t="b">
        <v>0</v>
      </c>
      <c r="R29" s="11" t="b">
        <v>0</v>
      </c>
      <c r="S29" s="14"/>
      <c r="T29" s="11" t="s">
        <v>529</v>
      </c>
      <c r="AA29" s="15"/>
      <c r="AC29" s="16"/>
      <c r="AD29" s="16"/>
      <c r="AE29" s="16"/>
      <c r="AF29" s="16"/>
      <c r="AG29" s="16"/>
      <c r="AH29" s="16"/>
      <c r="AI29" s="16"/>
      <c r="AJ29" s="16"/>
      <c r="AK29" s="16"/>
      <c r="AL29" s="16"/>
      <c r="AM29" s="16"/>
    </row>
    <row r="30" spans="1:39" ht="16" x14ac:dyDescent="0.2">
      <c r="A30" s="7" t="s">
        <v>607</v>
      </c>
      <c r="B30" s="8">
        <v>2021</v>
      </c>
      <c r="C30" s="7" t="s">
        <v>608</v>
      </c>
      <c r="D30" s="7" t="s">
        <v>116</v>
      </c>
      <c r="E30" s="7" t="s">
        <v>117</v>
      </c>
      <c r="F30" s="7" t="s">
        <v>609</v>
      </c>
      <c r="G30" s="106" t="s">
        <v>610</v>
      </c>
      <c r="H30" s="105"/>
      <c r="I30" s="12"/>
      <c r="J30" s="11" t="b">
        <v>0</v>
      </c>
      <c r="K30" s="11" t="b">
        <v>0</v>
      </c>
      <c r="L30" s="11" t="b">
        <v>0</v>
      </c>
      <c r="M30" s="11" t="b">
        <v>0</v>
      </c>
      <c r="N30" s="11" t="b">
        <v>1</v>
      </c>
      <c r="O30" s="11" t="b">
        <v>1</v>
      </c>
      <c r="P30" s="11" t="b">
        <v>1</v>
      </c>
      <c r="Q30" s="11" t="b">
        <v>1</v>
      </c>
      <c r="R30" s="11" t="b">
        <v>0</v>
      </c>
      <c r="S30" s="14"/>
      <c r="T30" s="12"/>
      <c r="AA30" s="17"/>
    </row>
    <row r="31" spans="1:39" ht="16" x14ac:dyDescent="0.2">
      <c r="A31" s="7" t="s">
        <v>611</v>
      </c>
      <c r="B31" s="8">
        <v>2012</v>
      </c>
      <c r="C31" s="7" t="s">
        <v>612</v>
      </c>
      <c r="D31" s="7" t="s">
        <v>54</v>
      </c>
      <c r="E31" s="7" t="s">
        <v>55</v>
      </c>
      <c r="F31" s="7" t="s">
        <v>613</v>
      </c>
      <c r="G31" s="10" t="s">
        <v>614</v>
      </c>
      <c r="H31" s="7" t="s">
        <v>615</v>
      </c>
      <c r="I31" s="12"/>
      <c r="J31" s="11" t="b">
        <v>0</v>
      </c>
      <c r="K31" s="11" t="b">
        <v>0</v>
      </c>
      <c r="L31" s="11" t="b">
        <v>0</v>
      </c>
      <c r="M31" s="11" t="b">
        <v>0</v>
      </c>
      <c r="N31" s="11" t="b">
        <v>1</v>
      </c>
      <c r="O31" s="11" t="b">
        <v>1</v>
      </c>
      <c r="P31" s="11" t="b">
        <v>1</v>
      </c>
      <c r="Q31" s="11" t="b">
        <v>1</v>
      </c>
      <c r="R31" s="11" t="b">
        <v>0</v>
      </c>
      <c r="S31" s="14"/>
      <c r="T31" s="12"/>
      <c r="AA31" s="17"/>
    </row>
    <row r="32" spans="1:39" ht="20.25" customHeight="1" x14ac:dyDescent="0.2">
      <c r="A32" s="7" t="s">
        <v>616</v>
      </c>
      <c r="B32" s="26"/>
      <c r="C32" s="7" t="s">
        <v>617</v>
      </c>
      <c r="D32" s="7" t="s">
        <v>307</v>
      </c>
      <c r="E32" s="9"/>
      <c r="F32" s="9"/>
      <c r="G32" s="9"/>
      <c r="H32" s="25"/>
      <c r="I32" s="12"/>
      <c r="J32" s="11" t="b">
        <v>0</v>
      </c>
      <c r="K32" s="11" t="b">
        <v>0</v>
      </c>
      <c r="L32" s="11" t="b">
        <v>0</v>
      </c>
      <c r="M32" s="11" t="b">
        <v>1</v>
      </c>
      <c r="N32" s="11" t="b">
        <v>0</v>
      </c>
      <c r="O32" s="11" t="b">
        <v>0</v>
      </c>
      <c r="P32" s="11" t="b">
        <v>0</v>
      </c>
      <c r="Q32" s="11" t="b">
        <v>0</v>
      </c>
      <c r="R32" s="11" t="b">
        <v>0</v>
      </c>
      <c r="S32" s="14"/>
      <c r="T32" s="11" t="s">
        <v>618</v>
      </c>
      <c r="AA32" s="17"/>
    </row>
    <row r="33" spans="1:39" ht="16" x14ac:dyDescent="0.2">
      <c r="A33" s="7" t="s">
        <v>619</v>
      </c>
      <c r="B33" s="26"/>
      <c r="C33" s="9"/>
      <c r="D33" s="7" t="s">
        <v>102</v>
      </c>
      <c r="E33" s="9"/>
      <c r="F33" s="9"/>
      <c r="G33" s="25"/>
      <c r="H33" s="25"/>
      <c r="I33" s="12"/>
      <c r="J33" s="11" t="b">
        <v>1</v>
      </c>
      <c r="K33" s="11" t="b">
        <v>1</v>
      </c>
      <c r="L33" s="11" t="b">
        <v>0</v>
      </c>
      <c r="M33" s="11" t="b">
        <v>0</v>
      </c>
      <c r="N33" s="11" t="b">
        <v>0</v>
      </c>
      <c r="O33" s="11" t="b">
        <v>0</v>
      </c>
      <c r="P33" s="11" t="b">
        <v>0</v>
      </c>
      <c r="Q33" s="11" t="b">
        <v>0</v>
      </c>
      <c r="R33" s="11" t="b">
        <v>1</v>
      </c>
      <c r="S33" s="14"/>
      <c r="T33" s="11" t="s">
        <v>620</v>
      </c>
      <c r="AA33" s="15"/>
      <c r="AC33" s="16"/>
      <c r="AD33" s="16"/>
      <c r="AE33" s="16"/>
      <c r="AF33" s="16"/>
      <c r="AG33" s="16"/>
      <c r="AH33" s="16"/>
      <c r="AI33" s="16"/>
      <c r="AJ33" s="16"/>
      <c r="AK33" s="16"/>
      <c r="AL33" s="16"/>
      <c r="AM33" s="16"/>
    </row>
    <row r="34" spans="1:39" ht="16" x14ac:dyDescent="0.2">
      <c r="A34" s="7" t="s">
        <v>621</v>
      </c>
      <c r="B34" s="26"/>
      <c r="C34" s="9"/>
      <c r="D34" s="7" t="s">
        <v>102</v>
      </c>
      <c r="E34" s="9"/>
      <c r="F34" s="9"/>
      <c r="G34" s="9"/>
      <c r="H34" s="25"/>
      <c r="I34" s="12"/>
      <c r="J34" s="11" t="b">
        <v>0</v>
      </c>
      <c r="K34" s="11" t="b">
        <v>0</v>
      </c>
      <c r="L34" s="11" t="b">
        <v>0</v>
      </c>
      <c r="M34" s="11" t="b">
        <v>0</v>
      </c>
      <c r="N34" s="11" t="b">
        <v>0</v>
      </c>
      <c r="O34" s="11" t="b">
        <v>0</v>
      </c>
      <c r="P34" s="11" t="b">
        <v>0</v>
      </c>
      <c r="Q34" s="11" t="b">
        <v>0</v>
      </c>
      <c r="R34" s="11" t="b">
        <v>0</v>
      </c>
      <c r="S34" s="14"/>
      <c r="T34" s="11" t="s">
        <v>622</v>
      </c>
      <c r="AA34" s="17"/>
    </row>
    <row r="35" spans="1:39" ht="16" x14ac:dyDescent="0.2">
      <c r="A35" s="7" t="s">
        <v>623</v>
      </c>
      <c r="B35" s="8">
        <v>2012</v>
      </c>
      <c r="C35" s="7" t="s">
        <v>624</v>
      </c>
      <c r="D35" s="7" t="s">
        <v>25</v>
      </c>
      <c r="E35" s="7" t="s">
        <v>26</v>
      </c>
      <c r="F35" s="7" t="s">
        <v>625</v>
      </c>
      <c r="G35" s="10" t="s">
        <v>626</v>
      </c>
      <c r="H35" s="7" t="s">
        <v>627</v>
      </c>
      <c r="I35" s="12"/>
      <c r="J35" s="11" t="b">
        <v>0</v>
      </c>
      <c r="K35" s="11" t="b">
        <v>0</v>
      </c>
      <c r="L35" s="11" t="b">
        <v>0</v>
      </c>
      <c r="M35" s="11" t="b">
        <v>0</v>
      </c>
      <c r="N35" s="11" t="b">
        <v>1</v>
      </c>
      <c r="O35" s="11" t="b">
        <v>1</v>
      </c>
      <c r="P35" s="11" t="b">
        <v>1</v>
      </c>
      <c r="Q35" s="11" t="b">
        <v>1</v>
      </c>
      <c r="R35" s="11" t="b">
        <v>0</v>
      </c>
      <c r="S35" s="14"/>
      <c r="T35" s="12"/>
      <c r="AA35" s="15"/>
    </row>
    <row r="36" spans="1:39" ht="16" x14ac:dyDescent="0.2">
      <c r="A36" s="7" t="s">
        <v>628</v>
      </c>
      <c r="B36" s="8">
        <v>2020</v>
      </c>
      <c r="C36" s="7" t="s">
        <v>629</v>
      </c>
      <c r="D36" s="7" t="s">
        <v>314</v>
      </c>
      <c r="E36" s="7" t="s">
        <v>630</v>
      </c>
      <c r="F36" s="7" t="s">
        <v>631</v>
      </c>
      <c r="G36" s="10" t="s">
        <v>632</v>
      </c>
      <c r="H36" s="7" t="s">
        <v>633</v>
      </c>
      <c r="I36" s="12"/>
      <c r="J36" s="11" t="b">
        <v>0</v>
      </c>
      <c r="K36" s="11" t="b">
        <v>1</v>
      </c>
      <c r="L36" s="11" t="b">
        <v>0</v>
      </c>
      <c r="M36" s="11" t="b">
        <v>0</v>
      </c>
      <c r="N36" s="11" t="b">
        <v>0</v>
      </c>
      <c r="O36" s="11" t="b">
        <v>0</v>
      </c>
      <c r="P36" s="11" t="b">
        <v>1</v>
      </c>
      <c r="Q36" s="11" t="b">
        <v>0</v>
      </c>
      <c r="R36" s="11" t="b">
        <v>1</v>
      </c>
      <c r="S36" s="14"/>
      <c r="T36" s="11" t="s">
        <v>634</v>
      </c>
      <c r="AA36" s="17"/>
    </row>
    <row r="37" spans="1:39" ht="16" x14ac:dyDescent="0.2">
      <c r="A37" s="7" t="s">
        <v>635</v>
      </c>
      <c r="B37" s="26"/>
      <c r="C37" s="7" t="s">
        <v>636</v>
      </c>
      <c r="D37" s="7" t="s">
        <v>276</v>
      </c>
      <c r="E37" s="9"/>
      <c r="F37" s="9"/>
      <c r="G37" s="25"/>
      <c r="H37" s="7" t="s">
        <v>637</v>
      </c>
      <c r="I37" s="12"/>
      <c r="J37" s="11" t="b">
        <v>0</v>
      </c>
      <c r="K37" s="11" t="b">
        <v>0</v>
      </c>
      <c r="L37" s="11" t="b">
        <v>0</v>
      </c>
      <c r="M37" s="11" t="b">
        <v>0</v>
      </c>
      <c r="N37" s="11" t="b">
        <v>1</v>
      </c>
      <c r="O37" s="11" t="b">
        <v>1</v>
      </c>
      <c r="P37" s="11" t="b">
        <v>1</v>
      </c>
      <c r="Q37" s="11" t="b">
        <v>1</v>
      </c>
      <c r="R37" s="11" t="b">
        <v>0</v>
      </c>
      <c r="S37" s="14"/>
      <c r="T37" s="11"/>
      <c r="AA37" s="17"/>
    </row>
    <row r="38" spans="1:39" ht="16" x14ac:dyDescent="0.2">
      <c r="A38" s="7" t="s">
        <v>638</v>
      </c>
      <c r="B38" s="8">
        <v>2014</v>
      </c>
      <c r="C38" s="7" t="s">
        <v>639</v>
      </c>
      <c r="D38" s="7" t="s">
        <v>640</v>
      </c>
      <c r="E38" s="7" t="s">
        <v>641</v>
      </c>
      <c r="F38" s="7" t="s">
        <v>642</v>
      </c>
      <c r="G38" s="10" t="s">
        <v>643</v>
      </c>
      <c r="H38" s="7" t="s">
        <v>644</v>
      </c>
      <c r="I38" s="12"/>
      <c r="J38" s="11" t="b">
        <v>0</v>
      </c>
      <c r="K38" s="11" t="b">
        <v>0</v>
      </c>
      <c r="L38" s="11" t="b">
        <v>0</v>
      </c>
      <c r="M38" s="11" t="b">
        <v>0</v>
      </c>
      <c r="N38" s="11" t="b">
        <v>1</v>
      </c>
      <c r="O38" s="11" t="b">
        <v>1</v>
      </c>
      <c r="P38" s="11" t="b">
        <v>1</v>
      </c>
      <c r="Q38" s="11" t="b">
        <v>1</v>
      </c>
      <c r="R38" s="11" t="b">
        <v>0</v>
      </c>
      <c r="S38" s="14"/>
      <c r="T38" s="11"/>
      <c r="AA38" s="15"/>
      <c r="AC38" s="16"/>
      <c r="AD38" s="16"/>
      <c r="AE38" s="16"/>
      <c r="AF38" s="16"/>
      <c r="AG38" s="16"/>
      <c r="AH38" s="16"/>
      <c r="AI38" s="16"/>
      <c r="AJ38" s="16"/>
      <c r="AK38" s="16"/>
      <c r="AL38" s="16"/>
      <c r="AM38" s="16"/>
    </row>
    <row r="39" spans="1:39" ht="16" x14ac:dyDescent="0.2">
      <c r="A39" s="7" t="s">
        <v>645</v>
      </c>
      <c r="B39" s="8">
        <v>1996</v>
      </c>
      <c r="C39" s="7" t="s">
        <v>646</v>
      </c>
      <c r="D39" s="7" t="s">
        <v>294</v>
      </c>
      <c r="E39" s="7" t="s">
        <v>647</v>
      </c>
      <c r="F39" s="7" t="s">
        <v>648</v>
      </c>
      <c r="G39" s="10" t="s">
        <v>649</v>
      </c>
      <c r="H39" s="25"/>
      <c r="I39" s="12"/>
      <c r="J39" s="11" t="b">
        <v>0</v>
      </c>
      <c r="K39" s="11" t="b">
        <v>0</v>
      </c>
      <c r="L39" s="11" t="b">
        <v>0</v>
      </c>
      <c r="M39" s="11" t="b">
        <v>0</v>
      </c>
      <c r="N39" s="11" t="b">
        <v>0</v>
      </c>
      <c r="O39" s="11" t="b">
        <v>0</v>
      </c>
      <c r="P39" s="11" t="b">
        <v>0</v>
      </c>
      <c r="Q39" s="11" t="b">
        <v>0</v>
      </c>
      <c r="R39" s="11" t="b">
        <v>0</v>
      </c>
      <c r="S39" s="14"/>
      <c r="T39" s="11" t="s">
        <v>529</v>
      </c>
      <c r="AA39" s="17"/>
    </row>
    <row r="40" spans="1:39" ht="16" x14ac:dyDescent="0.2">
      <c r="A40" s="7" t="s">
        <v>650</v>
      </c>
      <c r="B40" s="8">
        <v>2010</v>
      </c>
      <c r="C40" s="7" t="s">
        <v>651</v>
      </c>
      <c r="D40" s="7" t="s">
        <v>652</v>
      </c>
      <c r="E40" s="7" t="s">
        <v>73</v>
      </c>
      <c r="F40" s="7" t="s">
        <v>653</v>
      </c>
      <c r="G40" s="10" t="s">
        <v>654</v>
      </c>
      <c r="H40" s="25"/>
      <c r="I40" s="12"/>
      <c r="J40" s="11" t="b">
        <v>0</v>
      </c>
      <c r="K40" s="11" t="b">
        <v>0</v>
      </c>
      <c r="L40" s="11" t="b">
        <v>0</v>
      </c>
      <c r="M40" s="11" t="b">
        <v>0</v>
      </c>
      <c r="N40" s="11" t="b">
        <v>0</v>
      </c>
      <c r="O40" s="11" t="b">
        <v>0</v>
      </c>
      <c r="P40" s="11" t="b">
        <v>0</v>
      </c>
      <c r="Q40" s="11" t="b">
        <v>0</v>
      </c>
      <c r="R40" s="11" t="b">
        <v>1</v>
      </c>
      <c r="S40" s="14"/>
      <c r="T40" s="11" t="s">
        <v>508</v>
      </c>
      <c r="AA40" s="17"/>
    </row>
    <row r="41" spans="1:39" ht="16" x14ac:dyDescent="0.2">
      <c r="A41" s="7" t="s">
        <v>655</v>
      </c>
      <c r="B41" s="26"/>
      <c r="C41" s="7" t="s">
        <v>656</v>
      </c>
      <c r="D41" s="7" t="s">
        <v>318</v>
      </c>
      <c r="E41" s="10" t="s">
        <v>319</v>
      </c>
      <c r="F41" s="9"/>
      <c r="G41" s="10" t="s">
        <v>320</v>
      </c>
      <c r="H41" s="7" t="s">
        <v>657</v>
      </c>
      <c r="I41" s="12"/>
      <c r="J41" s="11" t="b">
        <v>0</v>
      </c>
      <c r="K41" s="11" t="b">
        <v>0</v>
      </c>
      <c r="L41" s="11" t="b">
        <v>0</v>
      </c>
      <c r="M41" s="11" t="b">
        <v>0</v>
      </c>
      <c r="N41" s="11" t="b">
        <v>0</v>
      </c>
      <c r="O41" s="11" t="b">
        <v>0</v>
      </c>
      <c r="P41" s="11" t="b">
        <v>0</v>
      </c>
      <c r="Q41" s="11" t="b">
        <v>0</v>
      </c>
      <c r="R41" s="11" t="b">
        <v>0</v>
      </c>
      <c r="S41" s="14"/>
      <c r="T41" s="11" t="s">
        <v>529</v>
      </c>
      <c r="AA41" s="15"/>
      <c r="AC41" s="16"/>
      <c r="AD41" s="16"/>
      <c r="AE41" s="16"/>
      <c r="AF41" s="16"/>
      <c r="AG41" s="16"/>
      <c r="AH41" s="16"/>
      <c r="AI41" s="16"/>
      <c r="AJ41" s="16"/>
      <c r="AK41" s="16"/>
      <c r="AL41" s="16"/>
      <c r="AM41" s="16"/>
    </row>
    <row r="42" spans="1:39" ht="16" x14ac:dyDescent="0.2">
      <c r="A42" s="7" t="s">
        <v>658</v>
      </c>
      <c r="B42" s="26"/>
      <c r="C42" s="7" t="s">
        <v>659</v>
      </c>
      <c r="D42" s="7" t="s">
        <v>384</v>
      </c>
      <c r="E42" s="10" t="s">
        <v>385</v>
      </c>
      <c r="F42" s="9"/>
      <c r="G42" s="10" t="s">
        <v>386</v>
      </c>
      <c r="H42" s="7" t="s">
        <v>660</v>
      </c>
      <c r="I42" s="12"/>
      <c r="J42" s="11" t="b">
        <v>0</v>
      </c>
      <c r="K42" s="11" t="b">
        <v>0</v>
      </c>
      <c r="L42" s="11" t="b">
        <v>1</v>
      </c>
      <c r="M42" s="11" t="b">
        <v>0</v>
      </c>
      <c r="N42" s="11" t="b">
        <v>0</v>
      </c>
      <c r="O42" s="11" t="b">
        <v>0</v>
      </c>
      <c r="P42" s="11" t="b">
        <v>0</v>
      </c>
      <c r="Q42" s="11" t="b">
        <v>0</v>
      </c>
      <c r="R42" s="11" t="b">
        <v>0</v>
      </c>
      <c r="S42" s="14"/>
      <c r="T42" s="11" t="s">
        <v>502</v>
      </c>
      <c r="AA42" s="15"/>
      <c r="AC42" s="16"/>
      <c r="AD42" s="16"/>
      <c r="AE42" s="16"/>
      <c r="AF42" s="16"/>
      <c r="AG42" s="16"/>
      <c r="AH42" s="16"/>
      <c r="AI42" s="16"/>
      <c r="AJ42" s="16"/>
      <c r="AK42" s="16"/>
      <c r="AL42" s="16"/>
      <c r="AM42" s="16"/>
    </row>
    <row r="43" spans="1:39" ht="16" x14ac:dyDescent="0.2">
      <c r="A43" s="7" t="s">
        <v>661</v>
      </c>
      <c r="B43" s="8">
        <v>2019</v>
      </c>
      <c r="C43" s="7" t="s">
        <v>662</v>
      </c>
      <c r="D43" s="7" t="s">
        <v>388</v>
      </c>
      <c r="E43" s="7" t="s">
        <v>663</v>
      </c>
      <c r="F43" s="7" t="s">
        <v>664</v>
      </c>
      <c r="G43" s="10" t="s">
        <v>665</v>
      </c>
      <c r="H43" s="7" t="s">
        <v>666</v>
      </c>
      <c r="I43" s="12"/>
      <c r="J43" s="11" t="b">
        <v>0</v>
      </c>
      <c r="K43" s="11" t="b">
        <v>0</v>
      </c>
      <c r="L43" s="11" t="b">
        <v>0</v>
      </c>
      <c r="M43" s="11" t="b">
        <v>0</v>
      </c>
      <c r="N43" s="11" t="b">
        <v>0</v>
      </c>
      <c r="O43" s="11" t="b">
        <v>0</v>
      </c>
      <c r="P43" s="11" t="b">
        <v>1</v>
      </c>
      <c r="Q43" s="11" t="b">
        <v>0</v>
      </c>
      <c r="R43" s="11" t="b">
        <v>1</v>
      </c>
      <c r="S43" s="14"/>
      <c r="T43" s="11" t="s">
        <v>667</v>
      </c>
      <c r="AA43" s="17"/>
    </row>
    <row r="44" spans="1:39" ht="16" x14ac:dyDescent="0.2">
      <c r="A44" s="7" t="s">
        <v>668</v>
      </c>
      <c r="B44" s="8">
        <v>2020</v>
      </c>
      <c r="C44" s="7" t="s">
        <v>669</v>
      </c>
      <c r="D44" s="7" t="s">
        <v>670</v>
      </c>
      <c r="E44" s="7" t="s">
        <v>671</v>
      </c>
      <c r="F44" s="7" t="s">
        <v>672</v>
      </c>
      <c r="G44" s="10" t="s">
        <v>673</v>
      </c>
      <c r="H44" s="7" t="s">
        <v>674</v>
      </c>
      <c r="I44" s="12"/>
      <c r="J44" s="11" t="b">
        <v>0</v>
      </c>
      <c r="K44" s="11" t="b">
        <v>0</v>
      </c>
      <c r="L44" s="11" t="b">
        <v>0</v>
      </c>
      <c r="M44" s="11" t="b">
        <v>0</v>
      </c>
      <c r="N44" s="11" t="b">
        <v>1</v>
      </c>
      <c r="O44" s="11" t="b">
        <v>1</v>
      </c>
      <c r="P44" s="11" t="b">
        <v>1</v>
      </c>
      <c r="Q44" s="11" t="b">
        <v>1</v>
      </c>
      <c r="R44" s="11" t="b">
        <v>0</v>
      </c>
      <c r="S44" s="14"/>
      <c r="T44" s="12"/>
      <c r="AA44" s="17"/>
    </row>
    <row r="45" spans="1:39" ht="16" x14ac:dyDescent="0.2">
      <c r="A45" s="7" t="s">
        <v>675</v>
      </c>
      <c r="B45" s="8">
        <v>2008</v>
      </c>
      <c r="C45" s="9"/>
      <c r="D45" s="7" t="s">
        <v>676</v>
      </c>
      <c r="E45" s="7" t="s">
        <v>677</v>
      </c>
      <c r="F45" s="7" t="s">
        <v>678</v>
      </c>
      <c r="G45" s="10" t="s">
        <v>679</v>
      </c>
      <c r="H45" s="25"/>
      <c r="I45" s="12"/>
      <c r="J45" s="11" t="b">
        <v>0</v>
      </c>
      <c r="K45" s="11" t="b">
        <v>0</v>
      </c>
      <c r="L45" s="11" t="b">
        <v>0</v>
      </c>
      <c r="M45" s="11" t="b">
        <v>0</v>
      </c>
      <c r="N45" s="11" t="b">
        <v>1</v>
      </c>
      <c r="O45" s="11" t="b">
        <v>1</v>
      </c>
      <c r="P45" s="11" t="b">
        <v>1</v>
      </c>
      <c r="Q45" s="11" t="b">
        <v>1</v>
      </c>
      <c r="R45" s="11" t="b">
        <v>0</v>
      </c>
      <c r="S45" s="14"/>
      <c r="T45" s="12"/>
      <c r="AA45" s="17"/>
    </row>
    <row r="46" spans="1:39" ht="16" x14ac:dyDescent="0.2">
      <c r="A46" s="7" t="s">
        <v>680</v>
      </c>
      <c r="B46" s="26"/>
      <c r="C46" s="7" t="s">
        <v>681</v>
      </c>
      <c r="D46" s="7" t="s">
        <v>302</v>
      </c>
      <c r="E46" s="7" t="s">
        <v>303</v>
      </c>
      <c r="F46" s="9"/>
      <c r="G46" s="10" t="s">
        <v>305</v>
      </c>
      <c r="H46" s="7" t="s">
        <v>682</v>
      </c>
      <c r="I46" s="12"/>
      <c r="J46" s="11" t="b">
        <v>0</v>
      </c>
      <c r="K46" s="11" t="b">
        <v>0</v>
      </c>
      <c r="L46" s="11" t="b">
        <v>1</v>
      </c>
      <c r="M46" s="11" t="b">
        <v>0</v>
      </c>
      <c r="N46" s="11" t="b">
        <v>0</v>
      </c>
      <c r="O46" s="11" t="b">
        <v>0</v>
      </c>
      <c r="P46" s="11" t="b">
        <v>0</v>
      </c>
      <c r="Q46" s="11" t="b">
        <v>0</v>
      </c>
      <c r="R46" s="11" t="b">
        <v>0</v>
      </c>
      <c r="S46" s="14"/>
      <c r="T46" s="11" t="s">
        <v>502</v>
      </c>
      <c r="AA46" s="15"/>
      <c r="AC46" s="16"/>
      <c r="AD46" s="16"/>
      <c r="AE46" s="16"/>
      <c r="AF46" s="16"/>
      <c r="AG46" s="16"/>
      <c r="AH46" s="16"/>
      <c r="AI46" s="16"/>
      <c r="AJ46" s="16"/>
      <c r="AK46" s="16"/>
      <c r="AL46" s="16"/>
      <c r="AM46" s="16"/>
    </row>
    <row r="47" spans="1:39" ht="16" x14ac:dyDescent="0.2">
      <c r="A47" s="7" t="s">
        <v>683</v>
      </c>
      <c r="B47" s="8">
        <v>2021</v>
      </c>
      <c r="C47" s="7" t="s">
        <v>684</v>
      </c>
      <c r="D47" s="7" t="s">
        <v>133</v>
      </c>
      <c r="E47" s="9"/>
      <c r="F47" s="9"/>
      <c r="G47" s="9"/>
      <c r="H47" s="25"/>
      <c r="I47" s="12"/>
      <c r="J47" s="11" t="b">
        <v>0</v>
      </c>
      <c r="K47" s="11" t="b">
        <v>0</v>
      </c>
      <c r="L47" s="11" t="b">
        <v>0</v>
      </c>
      <c r="M47" s="11" t="b">
        <v>1</v>
      </c>
      <c r="N47" s="11" t="b">
        <v>0</v>
      </c>
      <c r="O47" s="11" t="b">
        <v>0</v>
      </c>
      <c r="P47" s="11" t="b">
        <v>1</v>
      </c>
      <c r="Q47" s="11" t="b">
        <v>0</v>
      </c>
      <c r="R47" s="11" t="b">
        <v>1</v>
      </c>
      <c r="S47" s="14"/>
      <c r="T47" s="11" t="s">
        <v>685</v>
      </c>
      <c r="AA47" s="15"/>
      <c r="AC47" s="16"/>
      <c r="AD47" s="16"/>
      <c r="AE47" s="16"/>
      <c r="AF47" s="16"/>
      <c r="AG47" s="16"/>
      <c r="AH47" s="16"/>
      <c r="AI47" s="16"/>
      <c r="AJ47" s="16"/>
      <c r="AK47" s="16"/>
      <c r="AL47" s="16"/>
      <c r="AM47" s="16"/>
    </row>
    <row r="48" spans="1:39" ht="16" x14ac:dyDescent="0.2">
      <c r="A48" s="7" t="s">
        <v>686</v>
      </c>
      <c r="B48" s="8">
        <v>2021</v>
      </c>
      <c r="C48" s="9"/>
      <c r="D48" s="7" t="s">
        <v>322</v>
      </c>
      <c r="E48" s="9"/>
      <c r="F48" s="9"/>
      <c r="G48" s="9"/>
      <c r="H48" s="7" t="s">
        <v>687</v>
      </c>
      <c r="I48" s="12"/>
      <c r="J48" s="11" t="b">
        <v>0</v>
      </c>
      <c r="K48" s="11" t="b">
        <v>0</v>
      </c>
      <c r="L48" s="11" t="b">
        <v>0</v>
      </c>
      <c r="M48" s="11" t="b">
        <v>0</v>
      </c>
      <c r="N48" s="11" t="b">
        <v>0</v>
      </c>
      <c r="O48" s="11" t="b">
        <v>1</v>
      </c>
      <c r="P48" s="11" t="b">
        <v>1</v>
      </c>
      <c r="Q48" s="11" t="b">
        <v>0</v>
      </c>
      <c r="R48" s="11" t="b">
        <v>1</v>
      </c>
      <c r="S48" s="14"/>
      <c r="T48" s="11" t="s">
        <v>542</v>
      </c>
      <c r="AA48" s="15"/>
    </row>
    <row r="49" spans="1:39" ht="16" x14ac:dyDescent="0.2">
      <c r="A49" s="7" t="s">
        <v>688</v>
      </c>
      <c r="B49" s="8">
        <v>2010</v>
      </c>
      <c r="C49" s="7" t="s">
        <v>689</v>
      </c>
      <c r="D49" s="7" t="s">
        <v>271</v>
      </c>
      <c r="E49" s="7" t="s">
        <v>690</v>
      </c>
      <c r="F49" s="7" t="s">
        <v>691</v>
      </c>
      <c r="G49" s="10" t="s">
        <v>692</v>
      </c>
      <c r="H49" s="7" t="s">
        <v>693</v>
      </c>
      <c r="I49" s="12"/>
      <c r="J49" s="11" t="b">
        <v>0</v>
      </c>
      <c r="K49" s="11" t="b">
        <v>0</v>
      </c>
      <c r="L49" s="11" t="b">
        <v>0</v>
      </c>
      <c r="M49" s="11" t="b">
        <v>0</v>
      </c>
      <c r="N49" s="11" t="b">
        <v>1</v>
      </c>
      <c r="O49" s="11" t="b">
        <v>1</v>
      </c>
      <c r="P49" s="11" t="b">
        <v>1</v>
      </c>
      <c r="Q49" s="11" t="b">
        <v>1</v>
      </c>
      <c r="R49" s="11" t="b">
        <v>0</v>
      </c>
      <c r="S49" s="14"/>
      <c r="T49" s="12"/>
      <c r="AA49" s="15"/>
      <c r="AC49" s="16"/>
      <c r="AD49" s="16"/>
      <c r="AE49" s="16"/>
      <c r="AF49" s="16"/>
      <c r="AG49" s="16"/>
      <c r="AH49" s="16"/>
      <c r="AI49" s="16"/>
      <c r="AJ49" s="16"/>
      <c r="AK49" s="16"/>
      <c r="AL49" s="16"/>
      <c r="AM49" s="16"/>
    </row>
    <row r="50" spans="1:39" ht="16" x14ac:dyDescent="0.2">
      <c r="A50" s="7" t="s">
        <v>694</v>
      </c>
      <c r="B50" s="26"/>
      <c r="C50" s="7" t="s">
        <v>695</v>
      </c>
      <c r="D50" s="7" t="s">
        <v>351</v>
      </c>
      <c r="E50" s="10" t="s">
        <v>352</v>
      </c>
      <c r="F50" s="9"/>
      <c r="G50" s="10" t="s">
        <v>353</v>
      </c>
      <c r="H50" s="7" t="s">
        <v>696</v>
      </c>
      <c r="I50" s="12"/>
      <c r="J50" s="11" t="b">
        <v>0</v>
      </c>
      <c r="K50" s="11" t="b">
        <v>0</v>
      </c>
      <c r="L50" s="11" t="b">
        <v>1</v>
      </c>
      <c r="M50" s="11" t="b">
        <v>0</v>
      </c>
      <c r="N50" s="11" t="b">
        <v>0</v>
      </c>
      <c r="O50" s="11" t="b">
        <v>0</v>
      </c>
      <c r="P50" s="11" t="b">
        <v>0</v>
      </c>
      <c r="Q50" s="11" t="b">
        <v>0</v>
      </c>
      <c r="R50" s="11" t="b">
        <v>0</v>
      </c>
      <c r="S50" s="14"/>
      <c r="T50" s="11" t="s">
        <v>502</v>
      </c>
      <c r="AA50" s="15"/>
      <c r="AC50" s="16"/>
      <c r="AD50" s="16"/>
      <c r="AE50" s="16"/>
      <c r="AF50" s="16"/>
      <c r="AG50" s="16"/>
      <c r="AH50" s="16"/>
      <c r="AI50" s="16"/>
      <c r="AJ50" s="16"/>
      <c r="AK50" s="16"/>
      <c r="AL50" s="16"/>
      <c r="AM50" s="16"/>
    </row>
    <row r="51" spans="1:39" ht="16" x14ac:dyDescent="0.2">
      <c r="A51" s="7" t="s">
        <v>697</v>
      </c>
      <c r="B51" s="8">
        <v>2010</v>
      </c>
      <c r="C51" s="7" t="s">
        <v>698</v>
      </c>
      <c r="D51" s="7" t="s">
        <v>125</v>
      </c>
      <c r="E51" s="7" t="s">
        <v>126</v>
      </c>
      <c r="F51" s="9"/>
      <c r="G51" s="10" t="s">
        <v>128</v>
      </c>
      <c r="H51" s="7" t="s">
        <v>699</v>
      </c>
      <c r="I51" s="12"/>
      <c r="J51" s="11" t="b">
        <v>0</v>
      </c>
      <c r="K51" s="11" t="b">
        <v>0</v>
      </c>
      <c r="L51" s="11" t="b">
        <v>1</v>
      </c>
      <c r="M51" s="11" t="b">
        <v>0</v>
      </c>
      <c r="N51" s="11" t="b">
        <v>0</v>
      </c>
      <c r="O51" s="11" t="b">
        <v>0</v>
      </c>
      <c r="P51" s="11" t="b">
        <v>0</v>
      </c>
      <c r="Q51" s="11" t="b">
        <v>0</v>
      </c>
      <c r="R51" s="11" t="b">
        <v>0</v>
      </c>
      <c r="S51" s="14"/>
      <c r="T51" s="11" t="s">
        <v>502</v>
      </c>
      <c r="AA51" s="15"/>
      <c r="AC51" s="16"/>
      <c r="AD51" s="16"/>
      <c r="AE51" s="16"/>
      <c r="AF51" s="16"/>
      <c r="AG51" s="16"/>
      <c r="AH51" s="16"/>
      <c r="AI51" s="16"/>
      <c r="AJ51" s="16"/>
      <c r="AK51" s="16"/>
      <c r="AL51" s="16"/>
      <c r="AM51" s="16"/>
    </row>
    <row r="52" spans="1:39" ht="16" x14ac:dyDescent="0.2">
      <c r="A52" s="7" t="s">
        <v>700</v>
      </c>
      <c r="B52" s="8">
        <v>2016</v>
      </c>
      <c r="C52" s="7" t="s">
        <v>701</v>
      </c>
      <c r="D52" s="7" t="s">
        <v>107</v>
      </c>
      <c r="E52" s="7" t="s">
        <v>702</v>
      </c>
      <c r="F52" s="7" t="s">
        <v>703</v>
      </c>
      <c r="G52" s="10" t="s">
        <v>704</v>
      </c>
      <c r="H52" s="7" t="s">
        <v>705</v>
      </c>
      <c r="I52" s="12"/>
      <c r="J52" s="11" t="b">
        <v>0</v>
      </c>
      <c r="K52" s="11" t="b">
        <v>0</v>
      </c>
      <c r="L52" s="11" t="b">
        <v>0</v>
      </c>
      <c r="M52" s="11" t="b">
        <v>0</v>
      </c>
      <c r="N52" s="11" t="b">
        <v>1</v>
      </c>
      <c r="O52" s="11" t="b">
        <v>1</v>
      </c>
      <c r="P52" s="11" t="b">
        <v>1</v>
      </c>
      <c r="Q52" s="11" t="b">
        <v>1</v>
      </c>
      <c r="R52" s="11" t="b">
        <v>0</v>
      </c>
      <c r="S52" s="14"/>
      <c r="T52" s="12"/>
      <c r="AA52" s="15"/>
    </row>
    <row r="53" spans="1:39" ht="16" x14ac:dyDescent="0.2">
      <c r="A53" s="7" t="s">
        <v>706</v>
      </c>
      <c r="B53" s="8">
        <v>2021</v>
      </c>
      <c r="C53" s="7" t="s">
        <v>518</v>
      </c>
      <c r="D53" s="7" t="s">
        <v>707</v>
      </c>
      <c r="E53" s="7" t="s">
        <v>94</v>
      </c>
      <c r="F53" s="7" t="s">
        <v>708</v>
      </c>
      <c r="G53" s="10" t="s">
        <v>709</v>
      </c>
      <c r="H53" s="7" t="s">
        <v>710</v>
      </c>
      <c r="I53" s="12"/>
      <c r="J53" s="11" t="b">
        <v>0</v>
      </c>
      <c r="K53" s="11" t="b">
        <v>0</v>
      </c>
      <c r="L53" s="11" t="b">
        <v>0</v>
      </c>
      <c r="M53" s="11" t="b">
        <v>0</v>
      </c>
      <c r="N53" s="11" t="b">
        <v>1</v>
      </c>
      <c r="O53" s="11" t="b">
        <v>1</v>
      </c>
      <c r="P53" s="11" t="b">
        <v>1</v>
      </c>
      <c r="Q53" s="11" t="b">
        <v>1</v>
      </c>
      <c r="R53" s="11" t="b">
        <v>0</v>
      </c>
      <c r="S53" s="14"/>
      <c r="T53" s="11"/>
      <c r="AA53" s="17"/>
    </row>
    <row r="54" spans="1:39" ht="16" x14ac:dyDescent="0.2">
      <c r="A54" s="7" t="s">
        <v>711</v>
      </c>
      <c r="B54" s="8">
        <v>2017</v>
      </c>
      <c r="C54" s="7" t="s">
        <v>712</v>
      </c>
      <c r="D54" s="104" t="s">
        <v>138</v>
      </c>
      <c r="E54" s="105"/>
      <c r="F54" s="9"/>
      <c r="G54" s="9"/>
      <c r="H54" s="7" t="s">
        <v>713</v>
      </c>
      <c r="I54" s="12"/>
      <c r="J54" s="11" t="b">
        <v>0</v>
      </c>
      <c r="K54" s="11" t="b">
        <v>0</v>
      </c>
      <c r="L54" s="11" t="b">
        <v>0</v>
      </c>
      <c r="M54" s="11" t="b">
        <v>1</v>
      </c>
      <c r="N54" s="11" t="b">
        <v>1</v>
      </c>
      <c r="O54" s="11" t="b">
        <v>1</v>
      </c>
      <c r="P54" s="11" t="b">
        <v>1</v>
      </c>
      <c r="Q54" s="11" t="b">
        <v>0</v>
      </c>
      <c r="R54" s="11" t="b">
        <v>1</v>
      </c>
      <c r="S54" s="14"/>
      <c r="T54" s="11" t="s">
        <v>714</v>
      </c>
      <c r="AA54" s="17"/>
    </row>
    <row r="55" spans="1:39" ht="16" x14ac:dyDescent="0.2">
      <c r="A55" s="7" t="s">
        <v>715</v>
      </c>
      <c r="B55" s="26"/>
      <c r="C55" s="7" t="s">
        <v>716</v>
      </c>
      <c r="D55" s="104" t="s">
        <v>717</v>
      </c>
      <c r="E55" s="105"/>
      <c r="F55" s="9"/>
      <c r="G55" s="9"/>
      <c r="H55" s="7" t="s">
        <v>718</v>
      </c>
      <c r="I55" s="12"/>
      <c r="J55" s="11" t="b">
        <v>0</v>
      </c>
      <c r="K55" s="11" t="b">
        <v>0</v>
      </c>
      <c r="L55" s="11" t="b">
        <v>0</v>
      </c>
      <c r="M55" s="11" t="b">
        <v>0</v>
      </c>
      <c r="N55" s="11" t="b">
        <v>1</v>
      </c>
      <c r="O55" s="11" t="b">
        <v>1</v>
      </c>
      <c r="P55" s="11" t="b">
        <v>1</v>
      </c>
      <c r="Q55" s="11" t="b">
        <v>1</v>
      </c>
      <c r="R55" s="11" t="b">
        <v>0</v>
      </c>
      <c r="S55" s="14"/>
      <c r="T55" s="12"/>
      <c r="AA55" s="15"/>
      <c r="AC55" s="16"/>
      <c r="AD55" s="16"/>
      <c r="AE55" s="16"/>
      <c r="AF55" s="16"/>
      <c r="AG55" s="16"/>
      <c r="AH55" s="16"/>
      <c r="AI55" s="16"/>
      <c r="AJ55" s="16"/>
      <c r="AK55" s="16"/>
      <c r="AL55" s="16"/>
      <c r="AM55" s="16"/>
    </row>
    <row r="56" spans="1:39" ht="16" x14ac:dyDescent="0.2">
      <c r="A56" s="7" t="s">
        <v>719</v>
      </c>
      <c r="B56" s="8">
        <v>2007</v>
      </c>
      <c r="C56" s="7" t="s">
        <v>720</v>
      </c>
      <c r="D56" s="7" t="s">
        <v>16</v>
      </c>
      <c r="E56" s="7" t="s">
        <v>721</v>
      </c>
      <c r="F56" s="7" t="s">
        <v>722</v>
      </c>
      <c r="G56" s="10" t="s">
        <v>723</v>
      </c>
      <c r="H56" s="25"/>
      <c r="I56" s="12"/>
      <c r="J56" s="11" t="b">
        <v>0</v>
      </c>
      <c r="K56" s="11" t="b">
        <v>0</v>
      </c>
      <c r="L56" s="11" t="b">
        <v>0</v>
      </c>
      <c r="M56" s="11" t="b">
        <v>0</v>
      </c>
      <c r="N56" s="11" t="b">
        <v>1</v>
      </c>
      <c r="O56" s="11" t="b">
        <v>1</v>
      </c>
      <c r="P56" s="11" t="b">
        <v>1</v>
      </c>
      <c r="Q56" s="11" t="b">
        <v>1</v>
      </c>
      <c r="R56" s="11" t="b">
        <v>0</v>
      </c>
      <c r="S56" s="14"/>
      <c r="T56" s="11"/>
      <c r="AA56" s="17"/>
    </row>
    <row r="57" spans="1:39" ht="16" x14ac:dyDescent="0.2">
      <c r="A57" s="7" t="s">
        <v>724</v>
      </c>
      <c r="B57" s="8">
        <v>2016</v>
      </c>
      <c r="C57" s="7" t="s">
        <v>725</v>
      </c>
      <c r="D57" s="104" t="s">
        <v>726</v>
      </c>
      <c r="E57" s="105"/>
      <c r="F57" s="105"/>
      <c r="G57" s="9"/>
      <c r="H57" s="9"/>
      <c r="I57" s="12"/>
      <c r="J57" s="11" t="b">
        <v>0</v>
      </c>
      <c r="K57" s="11" t="b">
        <v>0</v>
      </c>
      <c r="L57" s="11" t="b">
        <v>0</v>
      </c>
      <c r="M57" s="11" t="b">
        <v>0</v>
      </c>
      <c r="N57" s="11" t="b">
        <v>0</v>
      </c>
      <c r="O57" s="11" t="b">
        <v>0</v>
      </c>
      <c r="P57" s="11" t="b">
        <v>0</v>
      </c>
      <c r="Q57" s="11" t="b">
        <v>0</v>
      </c>
      <c r="R57" s="11" t="b">
        <v>0</v>
      </c>
      <c r="S57" s="14"/>
      <c r="T57" s="11" t="s">
        <v>529</v>
      </c>
      <c r="AA57" s="15"/>
      <c r="AC57" s="16"/>
      <c r="AD57" s="16"/>
      <c r="AE57" s="16"/>
      <c r="AF57" s="16"/>
      <c r="AG57" s="16"/>
      <c r="AH57" s="16"/>
      <c r="AI57" s="16"/>
      <c r="AJ57" s="16"/>
      <c r="AK57" s="16"/>
      <c r="AL57" s="16"/>
      <c r="AM57" s="16"/>
    </row>
    <row r="58" spans="1:39" ht="16" x14ac:dyDescent="0.2">
      <c r="A58" s="7" t="s">
        <v>727</v>
      </c>
      <c r="B58" s="8">
        <v>2008</v>
      </c>
      <c r="C58" s="7" t="s">
        <v>728</v>
      </c>
      <c r="D58" s="7" t="s">
        <v>220</v>
      </c>
      <c r="E58" s="7" t="s">
        <v>221</v>
      </c>
      <c r="F58" s="9"/>
      <c r="G58" s="25"/>
      <c r="H58" s="25"/>
      <c r="I58" s="12"/>
      <c r="J58" s="11" t="b">
        <v>0</v>
      </c>
      <c r="K58" s="11" t="b">
        <v>0</v>
      </c>
      <c r="L58" s="11" t="b">
        <v>1</v>
      </c>
      <c r="M58" s="11" t="b">
        <v>0</v>
      </c>
      <c r="N58" s="11" t="b">
        <v>0</v>
      </c>
      <c r="O58" s="11" t="b">
        <v>0</v>
      </c>
      <c r="P58" s="11" t="b">
        <v>0</v>
      </c>
      <c r="Q58" s="11" t="b">
        <v>0</v>
      </c>
      <c r="R58" s="11" t="b">
        <v>0</v>
      </c>
      <c r="S58" s="14"/>
      <c r="T58" s="11" t="s">
        <v>502</v>
      </c>
      <c r="AA58" s="15"/>
      <c r="AC58" s="16"/>
      <c r="AD58" s="16"/>
      <c r="AE58" s="16"/>
      <c r="AF58" s="16"/>
      <c r="AG58" s="16"/>
      <c r="AH58" s="16"/>
      <c r="AI58" s="16"/>
      <c r="AJ58" s="16"/>
      <c r="AK58" s="16"/>
      <c r="AL58" s="16"/>
      <c r="AM58" s="16"/>
    </row>
    <row r="59" spans="1:39" ht="16" x14ac:dyDescent="0.2">
      <c r="A59" s="7" t="s">
        <v>729</v>
      </c>
      <c r="B59" s="8">
        <v>2011</v>
      </c>
      <c r="C59" s="7" t="s">
        <v>730</v>
      </c>
      <c r="D59" s="7" t="s">
        <v>289</v>
      </c>
      <c r="E59" s="7" t="s">
        <v>731</v>
      </c>
      <c r="F59" s="7" t="s">
        <v>732</v>
      </c>
      <c r="G59" s="10" t="s">
        <v>733</v>
      </c>
      <c r="H59" s="7" t="s">
        <v>734</v>
      </c>
      <c r="I59" s="12"/>
      <c r="J59" s="11" t="b">
        <v>0</v>
      </c>
      <c r="K59" s="11" t="b">
        <v>0</v>
      </c>
      <c r="L59" s="11" t="b">
        <v>0</v>
      </c>
      <c r="M59" s="11" t="b">
        <v>0</v>
      </c>
      <c r="N59" s="11" t="b">
        <v>1</v>
      </c>
      <c r="O59" s="11" t="b">
        <v>1</v>
      </c>
      <c r="P59" s="11" t="b">
        <v>1</v>
      </c>
      <c r="Q59" s="11" t="b">
        <v>1</v>
      </c>
      <c r="R59" s="11" t="b">
        <v>0</v>
      </c>
      <c r="S59" s="14"/>
      <c r="T59" s="12"/>
      <c r="AA59" s="17"/>
    </row>
    <row r="60" spans="1:39" ht="16" x14ac:dyDescent="0.2">
      <c r="A60" s="7" t="s">
        <v>735</v>
      </c>
      <c r="B60" s="26"/>
      <c r="C60" s="7" t="s">
        <v>736</v>
      </c>
      <c r="D60" s="104" t="s">
        <v>737</v>
      </c>
      <c r="E60" s="105"/>
      <c r="F60" s="9"/>
      <c r="G60" s="9"/>
      <c r="H60" s="25"/>
      <c r="I60" s="12"/>
      <c r="J60" s="11" t="b">
        <v>0</v>
      </c>
      <c r="K60" s="11" t="b">
        <v>1</v>
      </c>
      <c r="L60" s="11" t="b">
        <v>0</v>
      </c>
      <c r="M60" s="11" t="b">
        <v>0</v>
      </c>
      <c r="N60" s="11" t="b">
        <v>0</v>
      </c>
      <c r="O60" s="11" t="b">
        <v>0</v>
      </c>
      <c r="P60" s="11" t="b">
        <v>0</v>
      </c>
      <c r="Q60" s="11" t="b">
        <v>0</v>
      </c>
      <c r="R60" s="11" t="b">
        <v>1</v>
      </c>
      <c r="S60" s="14"/>
      <c r="T60" s="11" t="s">
        <v>738</v>
      </c>
      <c r="AA60" s="17"/>
    </row>
    <row r="61" spans="1:39" ht="16" x14ac:dyDescent="0.2">
      <c r="A61" s="7" t="s">
        <v>739</v>
      </c>
      <c r="B61" s="8">
        <v>2016</v>
      </c>
      <c r="C61" s="7" t="s">
        <v>740</v>
      </c>
      <c r="D61" s="7" t="s">
        <v>741</v>
      </c>
      <c r="E61" s="7" t="s">
        <v>21</v>
      </c>
      <c r="F61" s="7" t="s">
        <v>742</v>
      </c>
      <c r="G61" s="10" t="s">
        <v>743</v>
      </c>
      <c r="H61" s="25"/>
      <c r="I61" s="12"/>
      <c r="J61" s="11" t="b">
        <v>0</v>
      </c>
      <c r="K61" s="11" t="b">
        <v>0</v>
      </c>
      <c r="L61" s="11" t="b">
        <v>0</v>
      </c>
      <c r="M61" s="11" t="b">
        <v>0</v>
      </c>
      <c r="N61" s="11" t="b">
        <v>1</v>
      </c>
      <c r="O61" s="11" t="b">
        <v>1</v>
      </c>
      <c r="P61" s="11" t="b">
        <v>1</v>
      </c>
      <c r="Q61" s="11" t="b">
        <v>1</v>
      </c>
      <c r="R61" s="11" t="b">
        <v>0</v>
      </c>
      <c r="S61" s="14"/>
      <c r="T61" s="12"/>
      <c r="AA61" s="15"/>
    </row>
    <row r="62" spans="1:39" ht="16" x14ac:dyDescent="0.2">
      <c r="A62" s="7" t="s">
        <v>744</v>
      </c>
      <c r="B62" s="8">
        <v>2021</v>
      </c>
      <c r="C62" s="7" t="s">
        <v>745</v>
      </c>
      <c r="D62" s="7" t="s">
        <v>59</v>
      </c>
      <c r="E62" s="7" t="s">
        <v>60</v>
      </c>
      <c r="F62" s="7" t="s">
        <v>746</v>
      </c>
      <c r="G62" s="10" t="s">
        <v>747</v>
      </c>
      <c r="H62" s="7" t="s">
        <v>748</v>
      </c>
      <c r="I62" s="12"/>
      <c r="J62" s="11" t="b">
        <v>1</v>
      </c>
      <c r="K62" s="11" t="b">
        <v>0</v>
      </c>
      <c r="L62" s="11" t="b">
        <v>0</v>
      </c>
      <c r="M62" s="11" t="b">
        <v>0</v>
      </c>
      <c r="N62" s="11" t="b">
        <v>1</v>
      </c>
      <c r="O62" s="11" t="b">
        <v>1</v>
      </c>
      <c r="P62" s="11" t="b">
        <v>1</v>
      </c>
      <c r="Q62" s="11" t="b">
        <v>0</v>
      </c>
      <c r="R62" s="11" t="b">
        <v>1</v>
      </c>
      <c r="S62" s="14"/>
      <c r="T62" s="27" t="s">
        <v>749</v>
      </c>
      <c r="AA62" s="15"/>
      <c r="AC62" s="16"/>
      <c r="AD62" s="16"/>
      <c r="AE62" s="16"/>
      <c r="AF62" s="16"/>
      <c r="AG62" s="16"/>
      <c r="AH62" s="16"/>
      <c r="AI62" s="16"/>
      <c r="AJ62" s="16"/>
      <c r="AK62" s="16"/>
      <c r="AL62" s="16"/>
      <c r="AM62" s="16"/>
    </row>
    <row r="63" spans="1:39" ht="16" x14ac:dyDescent="0.2">
      <c r="A63" s="7" t="s">
        <v>750</v>
      </c>
      <c r="B63" s="8">
        <v>2014</v>
      </c>
      <c r="C63" s="7" t="s">
        <v>751</v>
      </c>
      <c r="D63" s="7" t="s">
        <v>752</v>
      </c>
      <c r="E63" s="7" t="s">
        <v>753</v>
      </c>
      <c r="F63" s="7" t="s">
        <v>754</v>
      </c>
      <c r="G63" s="10" t="s">
        <v>755</v>
      </c>
      <c r="H63" s="7" t="s">
        <v>756</v>
      </c>
      <c r="I63" s="12"/>
      <c r="J63" s="11" t="b">
        <v>0</v>
      </c>
      <c r="K63" s="11" t="b">
        <v>0</v>
      </c>
      <c r="L63" s="11" t="b">
        <v>0</v>
      </c>
      <c r="M63" s="11" t="b">
        <v>0</v>
      </c>
      <c r="N63" s="11" t="b">
        <v>0</v>
      </c>
      <c r="O63" s="11" t="b">
        <v>0</v>
      </c>
      <c r="P63" s="11" t="b">
        <v>0</v>
      </c>
      <c r="Q63" s="11" t="b">
        <v>0</v>
      </c>
      <c r="R63" s="11" t="b">
        <v>0</v>
      </c>
      <c r="S63" s="14"/>
      <c r="T63" s="11" t="s">
        <v>529</v>
      </c>
      <c r="AA63" s="17"/>
    </row>
    <row r="64" spans="1:39" ht="16" x14ac:dyDescent="0.2">
      <c r="A64" s="7" t="s">
        <v>757</v>
      </c>
      <c r="B64" s="8">
        <v>1980</v>
      </c>
      <c r="C64" s="7" t="s">
        <v>758</v>
      </c>
      <c r="D64" s="7" t="s">
        <v>759</v>
      </c>
      <c r="E64" s="7" t="s">
        <v>760</v>
      </c>
      <c r="F64" s="7" t="s">
        <v>761</v>
      </c>
      <c r="G64" s="10" t="s">
        <v>762</v>
      </c>
      <c r="H64" s="7" t="s">
        <v>763</v>
      </c>
      <c r="I64" s="12"/>
      <c r="J64" s="11" t="b">
        <v>1</v>
      </c>
      <c r="K64" s="11" t="b">
        <v>1</v>
      </c>
      <c r="L64" s="11" t="b">
        <v>0</v>
      </c>
      <c r="M64" s="11" t="b">
        <v>1</v>
      </c>
      <c r="N64" s="11" t="b">
        <v>0</v>
      </c>
      <c r="O64" s="11" t="b">
        <v>0</v>
      </c>
      <c r="P64" s="11" t="b">
        <v>0</v>
      </c>
      <c r="Q64" s="11" t="b">
        <v>0</v>
      </c>
      <c r="R64" s="11" t="b">
        <v>0</v>
      </c>
      <c r="S64" s="14"/>
      <c r="T64" s="11" t="s">
        <v>764</v>
      </c>
      <c r="AA64" s="17"/>
    </row>
    <row r="65" spans="1:39" ht="16" x14ac:dyDescent="0.2">
      <c r="A65" s="7" t="s">
        <v>765</v>
      </c>
      <c r="B65" s="8">
        <v>2007</v>
      </c>
      <c r="C65" s="7" t="s">
        <v>766</v>
      </c>
      <c r="D65" s="7" t="s">
        <v>767</v>
      </c>
      <c r="E65" s="9"/>
      <c r="F65" s="9"/>
      <c r="G65" s="25"/>
      <c r="H65" s="25"/>
      <c r="I65" s="12"/>
      <c r="J65" s="11" t="b">
        <v>0</v>
      </c>
      <c r="K65" s="11" t="b">
        <v>0</v>
      </c>
      <c r="L65" s="11" t="b">
        <v>0</v>
      </c>
      <c r="M65" s="11" t="b">
        <v>0</v>
      </c>
      <c r="N65" s="11" t="b">
        <v>1</v>
      </c>
      <c r="O65" s="11" t="b">
        <v>1</v>
      </c>
      <c r="P65" s="11" t="b">
        <v>1</v>
      </c>
      <c r="Q65" s="11" t="b">
        <v>1</v>
      </c>
      <c r="R65" s="11" t="b">
        <v>0</v>
      </c>
      <c r="S65" s="14"/>
      <c r="T65" s="11"/>
      <c r="AA65" s="15"/>
    </row>
    <row r="66" spans="1:39" ht="16" x14ac:dyDescent="0.2">
      <c r="A66" s="7" t="s">
        <v>768</v>
      </c>
      <c r="B66" s="8">
        <v>2003</v>
      </c>
      <c r="C66" s="7" t="s">
        <v>769</v>
      </c>
      <c r="D66" s="7" t="s">
        <v>45</v>
      </c>
      <c r="E66" s="7" t="s">
        <v>46</v>
      </c>
      <c r="F66" s="7" t="s">
        <v>770</v>
      </c>
      <c r="G66" s="10" t="s">
        <v>771</v>
      </c>
      <c r="H66" s="25"/>
      <c r="I66" s="12"/>
      <c r="J66" s="11" t="b">
        <v>0</v>
      </c>
      <c r="K66" s="11" t="b">
        <v>0</v>
      </c>
      <c r="L66" s="11" t="b">
        <v>0</v>
      </c>
      <c r="M66" s="11" t="b">
        <v>0</v>
      </c>
      <c r="N66" s="11" t="b">
        <v>1</v>
      </c>
      <c r="O66" s="11" t="b">
        <v>1</v>
      </c>
      <c r="P66" s="11" t="b">
        <v>1</v>
      </c>
      <c r="Q66" s="11" t="b">
        <v>1</v>
      </c>
      <c r="R66" s="11" t="b">
        <v>0</v>
      </c>
      <c r="S66" s="14"/>
      <c r="T66" s="12"/>
      <c r="AA66" s="17"/>
    </row>
    <row r="67" spans="1:39" ht="16" x14ac:dyDescent="0.2">
      <c r="A67" s="7" t="s">
        <v>772</v>
      </c>
      <c r="B67" s="26"/>
      <c r="C67" s="7" t="s">
        <v>773</v>
      </c>
      <c r="D67" s="104" t="s">
        <v>338</v>
      </c>
      <c r="E67" s="105"/>
      <c r="F67" s="9"/>
      <c r="G67" s="9"/>
      <c r="H67" s="25"/>
      <c r="I67" s="12"/>
      <c r="J67" s="11" t="b">
        <v>0</v>
      </c>
      <c r="K67" s="11" t="b">
        <v>0</v>
      </c>
      <c r="L67" s="11" t="b">
        <v>0</v>
      </c>
      <c r="M67" s="11" t="b">
        <v>0</v>
      </c>
      <c r="N67" s="11" t="b">
        <v>1</v>
      </c>
      <c r="O67" s="11" t="b">
        <v>1</v>
      </c>
      <c r="P67" s="11" t="b">
        <v>1</v>
      </c>
      <c r="Q67" s="11" t="b">
        <v>1</v>
      </c>
      <c r="R67" s="11" t="b">
        <v>0</v>
      </c>
      <c r="S67" s="14"/>
      <c r="T67" s="12"/>
      <c r="AA67" s="17"/>
    </row>
    <row r="68" spans="1:39" ht="16" x14ac:dyDescent="0.2">
      <c r="A68" s="7" t="s">
        <v>774</v>
      </c>
      <c r="B68" s="8">
        <v>2019</v>
      </c>
      <c r="C68" s="7" t="s">
        <v>518</v>
      </c>
      <c r="D68" s="7" t="s">
        <v>30</v>
      </c>
      <c r="E68" s="7" t="s">
        <v>31</v>
      </c>
      <c r="F68" s="7" t="s">
        <v>775</v>
      </c>
      <c r="G68" s="10" t="s">
        <v>776</v>
      </c>
      <c r="H68" s="7" t="s">
        <v>777</v>
      </c>
      <c r="I68" s="12"/>
      <c r="J68" s="11" t="b">
        <v>0</v>
      </c>
      <c r="K68" s="11" t="b">
        <v>0</v>
      </c>
      <c r="L68" s="11" t="b">
        <v>0</v>
      </c>
      <c r="M68" s="11" t="b">
        <v>0</v>
      </c>
      <c r="N68" s="11" t="b">
        <v>1</v>
      </c>
      <c r="O68" s="11" t="b">
        <v>1</v>
      </c>
      <c r="P68" s="11" t="b">
        <v>1</v>
      </c>
      <c r="Q68" s="11" t="b">
        <v>1</v>
      </c>
      <c r="R68" s="11" t="b">
        <v>0</v>
      </c>
      <c r="S68" s="14"/>
      <c r="T68" s="12"/>
      <c r="AA68" s="17"/>
    </row>
    <row r="69" spans="1:39" ht="16" x14ac:dyDescent="0.2">
      <c r="A69" s="7" t="s">
        <v>778</v>
      </c>
      <c r="B69" s="8">
        <v>2021</v>
      </c>
      <c r="C69" s="7" t="s">
        <v>779</v>
      </c>
      <c r="D69" s="7" t="s">
        <v>98</v>
      </c>
      <c r="E69" s="7" t="s">
        <v>780</v>
      </c>
      <c r="F69" s="7" t="s">
        <v>781</v>
      </c>
      <c r="G69" s="10" t="s">
        <v>782</v>
      </c>
      <c r="H69" s="7" t="s">
        <v>783</v>
      </c>
      <c r="I69" s="12"/>
      <c r="J69" s="11" t="b">
        <v>0</v>
      </c>
      <c r="K69" s="11" t="b">
        <v>0</v>
      </c>
      <c r="L69" s="11" t="b">
        <v>0</v>
      </c>
      <c r="M69" s="11" t="b">
        <v>0</v>
      </c>
      <c r="N69" s="11" t="b">
        <v>1</v>
      </c>
      <c r="O69" s="11" t="b">
        <v>1</v>
      </c>
      <c r="P69" s="11" t="b">
        <v>1</v>
      </c>
      <c r="Q69" s="11" t="b">
        <v>1</v>
      </c>
      <c r="R69" s="11" t="b">
        <v>0</v>
      </c>
      <c r="S69" s="14"/>
      <c r="T69" s="11"/>
      <c r="AA69" s="15"/>
    </row>
    <row r="70" spans="1:39" ht="16" x14ac:dyDescent="0.2">
      <c r="A70" s="7" t="s">
        <v>784</v>
      </c>
      <c r="B70" s="8">
        <v>2002</v>
      </c>
      <c r="C70" s="7" t="s">
        <v>785</v>
      </c>
      <c r="D70" s="7" t="s">
        <v>147</v>
      </c>
      <c r="E70" s="7" t="s">
        <v>148</v>
      </c>
      <c r="F70" s="9"/>
      <c r="G70" s="10" t="s">
        <v>150</v>
      </c>
      <c r="H70" s="7" t="s">
        <v>786</v>
      </c>
      <c r="I70" s="12"/>
      <c r="J70" s="11" t="b">
        <v>0</v>
      </c>
      <c r="K70" s="11" t="b">
        <v>0</v>
      </c>
      <c r="L70" s="11" t="b">
        <v>1</v>
      </c>
      <c r="M70" s="11" t="b">
        <v>0</v>
      </c>
      <c r="N70" s="11" t="b">
        <v>0</v>
      </c>
      <c r="O70" s="11" t="b">
        <v>0</v>
      </c>
      <c r="P70" s="11" t="b">
        <v>0</v>
      </c>
      <c r="Q70" s="11" t="b">
        <v>0</v>
      </c>
      <c r="R70" s="11" t="b">
        <v>0</v>
      </c>
      <c r="S70" s="14"/>
      <c r="T70" s="11" t="s">
        <v>502</v>
      </c>
      <c r="AA70" s="15"/>
      <c r="AC70" s="16"/>
      <c r="AD70" s="16"/>
      <c r="AE70" s="16"/>
      <c r="AF70" s="16"/>
      <c r="AG70" s="16"/>
      <c r="AH70" s="16"/>
      <c r="AI70" s="16"/>
      <c r="AJ70" s="16"/>
      <c r="AK70" s="16"/>
      <c r="AL70" s="16"/>
      <c r="AM70" s="16"/>
    </row>
    <row r="71" spans="1:39" ht="16" x14ac:dyDescent="0.2">
      <c r="A71" s="7" t="s">
        <v>787</v>
      </c>
      <c r="B71" s="8">
        <v>2016</v>
      </c>
      <c r="C71" s="7" t="s">
        <v>788</v>
      </c>
      <c r="D71" s="7" t="s">
        <v>789</v>
      </c>
      <c r="E71" s="7" t="s">
        <v>346</v>
      </c>
      <c r="F71" s="7" t="s">
        <v>790</v>
      </c>
      <c r="G71" s="10" t="s">
        <v>791</v>
      </c>
      <c r="H71" s="7" t="s">
        <v>792</v>
      </c>
      <c r="I71" s="12"/>
      <c r="J71" s="11" t="b">
        <v>0</v>
      </c>
      <c r="K71" s="11" t="b">
        <v>0</v>
      </c>
      <c r="L71" s="11" t="b">
        <v>0</v>
      </c>
      <c r="M71" s="11" t="b">
        <v>0</v>
      </c>
      <c r="N71" s="11" t="b">
        <v>0</v>
      </c>
      <c r="O71" s="11" t="b">
        <v>0</v>
      </c>
      <c r="P71" s="11" t="b">
        <v>0</v>
      </c>
      <c r="Q71" s="11" t="b">
        <v>0</v>
      </c>
      <c r="R71" s="11" t="b">
        <v>1</v>
      </c>
      <c r="S71" s="14"/>
      <c r="T71" s="11" t="s">
        <v>508</v>
      </c>
      <c r="AA71" s="17"/>
    </row>
    <row r="72" spans="1:39" ht="13" x14ac:dyDescent="0.15">
      <c r="A72" s="1"/>
      <c r="B72" s="28"/>
      <c r="C72" s="11"/>
      <c r="D72" s="11"/>
      <c r="E72" s="11"/>
      <c r="F72" s="11"/>
      <c r="G72" s="12"/>
      <c r="H72" s="12"/>
      <c r="I72" s="12"/>
      <c r="J72" s="12"/>
      <c r="K72" s="12"/>
      <c r="L72" s="12"/>
      <c r="M72" s="12"/>
      <c r="N72" s="12"/>
      <c r="O72" s="12"/>
      <c r="P72" s="12"/>
      <c r="Q72" s="11"/>
      <c r="R72" s="11"/>
      <c r="S72" s="14"/>
      <c r="T72" s="11"/>
      <c r="AA72" s="17"/>
    </row>
    <row r="73" spans="1:39" ht="13" x14ac:dyDescent="0.15">
      <c r="A73" s="1"/>
      <c r="B73" s="28"/>
      <c r="C73" s="11"/>
      <c r="D73" s="11"/>
      <c r="E73" s="11"/>
      <c r="F73" s="11"/>
      <c r="G73" s="11"/>
      <c r="H73" s="12"/>
      <c r="I73" s="12"/>
      <c r="J73" s="12"/>
      <c r="K73" s="12"/>
      <c r="L73" s="12"/>
      <c r="M73" s="12"/>
      <c r="N73" s="12"/>
      <c r="O73" s="12"/>
      <c r="P73" s="12"/>
      <c r="Q73" s="11"/>
      <c r="R73" s="11"/>
      <c r="S73" s="14"/>
      <c r="T73" s="12"/>
      <c r="AA73" s="17"/>
    </row>
    <row r="74" spans="1:39" ht="13" x14ac:dyDescent="0.15">
      <c r="A74" s="1"/>
      <c r="B74" s="28"/>
      <c r="C74" s="11"/>
      <c r="D74" s="11"/>
      <c r="E74" s="11"/>
      <c r="F74" s="11"/>
      <c r="G74" s="12"/>
      <c r="H74" s="12"/>
      <c r="I74" s="12"/>
      <c r="J74" s="12"/>
      <c r="K74" s="12"/>
      <c r="L74" s="12"/>
      <c r="M74" s="12"/>
      <c r="N74" s="12"/>
      <c r="O74" s="12"/>
      <c r="P74" s="12"/>
      <c r="Q74" s="11"/>
      <c r="R74" s="11"/>
      <c r="S74" s="14"/>
      <c r="T74" s="11"/>
      <c r="AA74" s="17"/>
    </row>
    <row r="75" spans="1:39" ht="13" x14ac:dyDescent="0.15">
      <c r="A75" s="1"/>
      <c r="B75" s="28"/>
      <c r="C75" s="11"/>
      <c r="D75" s="11"/>
      <c r="E75" s="11"/>
      <c r="F75" s="11"/>
      <c r="G75" s="11"/>
      <c r="H75" s="12"/>
      <c r="I75" s="12"/>
      <c r="J75" s="12"/>
      <c r="K75" s="12"/>
      <c r="L75" s="12"/>
      <c r="M75" s="12"/>
      <c r="N75" s="12"/>
      <c r="O75" s="12"/>
      <c r="P75" s="12"/>
      <c r="Q75" s="11"/>
      <c r="R75" s="11"/>
      <c r="S75" s="14"/>
      <c r="T75" s="12"/>
      <c r="AA75" s="17"/>
    </row>
    <row r="76" spans="1:39" ht="13" x14ac:dyDescent="0.15">
      <c r="A76" s="1"/>
      <c r="B76" s="28"/>
      <c r="C76" s="11"/>
      <c r="D76" s="11"/>
      <c r="E76" s="11"/>
      <c r="F76" s="11"/>
      <c r="G76" s="12"/>
      <c r="H76" s="12"/>
      <c r="I76" s="12"/>
      <c r="J76" s="12"/>
      <c r="K76" s="12"/>
      <c r="L76" s="12"/>
      <c r="M76" s="12"/>
      <c r="N76" s="12"/>
      <c r="O76" s="12"/>
      <c r="P76" s="12"/>
      <c r="Q76" s="11"/>
      <c r="R76" s="11"/>
      <c r="S76" s="14"/>
      <c r="T76" s="11"/>
      <c r="AA76" s="17"/>
    </row>
    <row r="77" spans="1:39" ht="13" x14ac:dyDescent="0.15">
      <c r="A77" s="1"/>
      <c r="B77" s="28"/>
      <c r="C77" s="11"/>
      <c r="D77" s="11"/>
      <c r="E77" s="11"/>
      <c r="F77" s="11"/>
      <c r="G77" s="11"/>
      <c r="H77" s="12"/>
      <c r="I77" s="12"/>
      <c r="J77" s="12"/>
      <c r="K77" s="12"/>
      <c r="L77" s="12"/>
      <c r="M77" s="12"/>
      <c r="N77" s="12"/>
      <c r="O77" s="12"/>
      <c r="P77" s="12"/>
      <c r="Q77" s="11"/>
      <c r="R77" s="11"/>
      <c r="S77" s="14"/>
      <c r="T77" s="12"/>
      <c r="AA77" s="17"/>
    </row>
    <row r="78" spans="1:39" ht="13" x14ac:dyDescent="0.15">
      <c r="A78" s="1"/>
      <c r="B78" s="28"/>
      <c r="C78" s="11"/>
      <c r="D78" s="11"/>
      <c r="E78" s="11"/>
      <c r="F78" s="11"/>
      <c r="G78" s="12"/>
      <c r="H78" s="12"/>
      <c r="I78" s="12"/>
      <c r="J78" s="12"/>
      <c r="K78" s="12"/>
      <c r="L78" s="12"/>
      <c r="M78" s="12"/>
      <c r="N78" s="12"/>
      <c r="O78" s="12"/>
      <c r="P78" s="12"/>
      <c r="Q78" s="11"/>
      <c r="R78" s="11"/>
      <c r="S78" s="14"/>
      <c r="T78" s="11"/>
      <c r="AA78" s="17"/>
    </row>
    <row r="79" spans="1:39" ht="13" x14ac:dyDescent="0.15">
      <c r="A79" s="1"/>
      <c r="B79" s="28"/>
      <c r="C79" s="11"/>
      <c r="D79" s="11"/>
      <c r="E79" s="11"/>
      <c r="F79" s="11"/>
      <c r="G79" s="11"/>
      <c r="H79" s="12"/>
      <c r="I79" s="12"/>
      <c r="J79" s="12"/>
      <c r="K79" s="12"/>
      <c r="L79" s="12"/>
      <c r="M79" s="12"/>
      <c r="N79" s="12"/>
      <c r="O79" s="12"/>
      <c r="P79" s="12"/>
      <c r="Q79" s="11"/>
      <c r="R79" s="11"/>
      <c r="S79" s="14"/>
      <c r="T79" s="12"/>
      <c r="AA79" s="17"/>
    </row>
    <row r="80" spans="1:39" ht="13" x14ac:dyDescent="0.15">
      <c r="A80" s="1"/>
      <c r="B80" s="28"/>
      <c r="C80" s="11"/>
      <c r="D80" s="11"/>
      <c r="E80" s="11"/>
      <c r="F80" s="11"/>
      <c r="G80" s="12"/>
      <c r="H80" s="12"/>
      <c r="I80" s="12"/>
      <c r="J80" s="12"/>
      <c r="K80" s="12"/>
      <c r="L80" s="12"/>
      <c r="M80" s="12"/>
      <c r="N80" s="12"/>
      <c r="O80" s="12"/>
      <c r="P80" s="12"/>
      <c r="Q80" s="11"/>
      <c r="R80" s="11"/>
      <c r="S80" s="14"/>
      <c r="T80" s="11"/>
      <c r="AA80" s="17"/>
    </row>
    <row r="81" spans="1:27" ht="32" x14ac:dyDescent="0.4">
      <c r="A81" s="18"/>
      <c r="C81" s="12"/>
      <c r="D81" s="12"/>
      <c r="E81" s="12"/>
      <c r="F81" s="12"/>
      <c r="G81" s="12"/>
      <c r="H81" s="12"/>
      <c r="L81" s="12"/>
      <c r="M81" s="12"/>
      <c r="P81" s="11" t="b">
        <v>1</v>
      </c>
      <c r="Q81" s="19">
        <f t="shared" ref="Q81:R81" si="0">COUNTIF(Q3:Q71, "=TRUE")</f>
        <v>25</v>
      </c>
      <c r="R81" s="19">
        <f t="shared" si="0"/>
        <v>19</v>
      </c>
      <c r="T81" s="12"/>
      <c r="AA81" s="17"/>
    </row>
    <row r="82" spans="1:27" ht="32" x14ac:dyDescent="0.4">
      <c r="A82" s="18"/>
      <c r="C82" s="12"/>
      <c r="D82" s="12"/>
      <c r="E82" s="12"/>
      <c r="F82" s="12"/>
      <c r="G82" s="12"/>
      <c r="H82" s="12"/>
      <c r="L82" s="12"/>
      <c r="M82" s="12"/>
      <c r="P82" s="11" t="b">
        <v>0</v>
      </c>
      <c r="Q82" s="19">
        <f>COUNTIF(Q3:Q71, FALSE)</f>
        <v>44</v>
      </c>
      <c r="R82" s="19"/>
      <c r="T82" s="12"/>
      <c r="AA82" s="17"/>
    </row>
    <row r="83" spans="1:27" ht="13" x14ac:dyDescent="0.15">
      <c r="A83" s="18"/>
      <c r="C83" s="12"/>
      <c r="D83" s="12"/>
      <c r="E83" s="12"/>
      <c r="F83" s="12"/>
      <c r="G83" s="12"/>
      <c r="H83" s="12"/>
      <c r="L83" s="12"/>
      <c r="M83" s="12"/>
      <c r="S83" s="20"/>
      <c r="T83" s="12"/>
      <c r="AA83" s="17"/>
    </row>
    <row r="84" spans="1:27" ht="13" x14ac:dyDescent="0.15">
      <c r="A84" s="18"/>
      <c r="C84" s="12"/>
      <c r="D84" s="12"/>
      <c r="E84" s="12"/>
      <c r="F84" s="12"/>
      <c r="G84" s="12"/>
      <c r="H84" s="12"/>
      <c r="L84" s="12"/>
      <c r="M84" s="12"/>
      <c r="S84" s="20"/>
      <c r="T84" s="12"/>
      <c r="AA84" s="17"/>
    </row>
    <row r="85" spans="1:27" ht="13" x14ac:dyDescent="0.15">
      <c r="A85" s="18"/>
      <c r="C85" s="12"/>
      <c r="D85" s="12"/>
      <c r="E85" s="12"/>
      <c r="F85" s="12"/>
      <c r="G85" s="12"/>
      <c r="H85" s="12"/>
      <c r="L85" s="12"/>
      <c r="M85" s="12"/>
      <c r="S85" s="20"/>
      <c r="T85" s="12"/>
      <c r="AA85" s="17"/>
    </row>
    <row r="86" spans="1:27" ht="13" x14ac:dyDescent="0.15">
      <c r="A86" s="18"/>
      <c r="C86" s="12"/>
      <c r="D86" s="12"/>
      <c r="E86" s="12"/>
      <c r="F86" s="12"/>
      <c r="G86" s="12"/>
      <c r="H86" s="12"/>
      <c r="L86" s="12"/>
      <c r="M86" s="12"/>
      <c r="S86" s="20"/>
      <c r="T86" s="12"/>
      <c r="AA86" s="17"/>
    </row>
    <row r="87" spans="1:27" ht="13" x14ac:dyDescent="0.15">
      <c r="A87" s="18"/>
      <c r="C87" s="12"/>
      <c r="D87" s="12"/>
      <c r="E87" s="12"/>
      <c r="F87" s="12"/>
      <c r="G87" s="12"/>
      <c r="H87" s="12"/>
      <c r="L87" s="12"/>
      <c r="M87" s="12"/>
      <c r="S87" s="20"/>
      <c r="T87" s="12"/>
      <c r="AA87" s="17"/>
    </row>
    <row r="88" spans="1:27" ht="13" x14ac:dyDescent="0.15">
      <c r="A88" s="18"/>
      <c r="C88" s="12"/>
      <c r="D88" s="12"/>
      <c r="E88" s="12"/>
      <c r="F88" s="12"/>
      <c r="G88" s="12"/>
      <c r="H88" s="12"/>
      <c r="L88" s="12"/>
      <c r="M88" s="12"/>
      <c r="S88" s="20"/>
      <c r="T88" s="12"/>
      <c r="AA88" s="17"/>
    </row>
    <row r="89" spans="1:27" ht="13" x14ac:dyDescent="0.15">
      <c r="A89" s="18"/>
      <c r="C89" s="12"/>
      <c r="D89" s="12"/>
      <c r="E89" s="12"/>
      <c r="F89" s="12"/>
      <c r="G89" s="12"/>
      <c r="H89" s="12"/>
      <c r="L89" s="12"/>
      <c r="M89" s="12"/>
      <c r="S89" s="20"/>
      <c r="T89" s="12"/>
      <c r="AA89" s="17"/>
    </row>
    <row r="90" spans="1:27" ht="13" x14ac:dyDescent="0.15">
      <c r="A90" s="18"/>
      <c r="C90" s="12"/>
      <c r="D90" s="12"/>
      <c r="E90" s="12"/>
      <c r="F90" s="12"/>
      <c r="G90" s="12"/>
      <c r="H90" s="12"/>
      <c r="L90" s="12"/>
      <c r="M90" s="12"/>
      <c r="S90" s="20"/>
      <c r="T90" s="12"/>
      <c r="AA90" s="17"/>
    </row>
    <row r="91" spans="1:27" ht="13" x14ac:dyDescent="0.15">
      <c r="A91" s="18"/>
      <c r="C91" s="12"/>
      <c r="D91" s="12"/>
      <c r="E91" s="12"/>
      <c r="F91" s="12"/>
      <c r="G91" s="12"/>
      <c r="H91" s="12"/>
      <c r="L91" s="12"/>
      <c r="M91" s="12"/>
      <c r="S91" s="20"/>
      <c r="T91" s="12"/>
      <c r="AA91" s="17"/>
    </row>
    <row r="92" spans="1:27" ht="13" x14ac:dyDescent="0.15">
      <c r="A92" s="18"/>
      <c r="C92" s="12"/>
      <c r="D92" s="12"/>
      <c r="E92" s="12"/>
      <c r="F92" s="12"/>
      <c r="G92" s="12"/>
      <c r="H92" s="12"/>
      <c r="L92" s="12"/>
      <c r="M92" s="12"/>
      <c r="S92" s="20"/>
      <c r="T92" s="12"/>
      <c r="AA92" s="17"/>
    </row>
    <row r="93" spans="1:27" ht="13" x14ac:dyDescent="0.15">
      <c r="A93" s="18"/>
      <c r="C93" s="12"/>
      <c r="D93" s="12"/>
      <c r="E93" s="12"/>
      <c r="F93" s="12"/>
      <c r="G93" s="12"/>
      <c r="H93" s="12"/>
      <c r="L93" s="12"/>
      <c r="M93" s="12"/>
      <c r="S93" s="20"/>
      <c r="T93" s="12"/>
      <c r="AA93" s="17"/>
    </row>
    <row r="94" spans="1:27" ht="13" x14ac:dyDescent="0.15">
      <c r="A94" s="18"/>
      <c r="C94" s="12"/>
      <c r="D94" s="12"/>
      <c r="E94" s="12"/>
      <c r="F94" s="12"/>
      <c r="G94" s="12"/>
      <c r="H94" s="12"/>
      <c r="L94" s="12"/>
      <c r="M94" s="12"/>
      <c r="S94" s="20"/>
      <c r="T94" s="12"/>
      <c r="AA94" s="17"/>
    </row>
    <row r="95" spans="1:27" ht="13" x14ac:dyDescent="0.15">
      <c r="A95" s="18"/>
      <c r="C95" s="12"/>
      <c r="D95" s="12"/>
      <c r="E95" s="12"/>
      <c r="F95" s="12"/>
      <c r="G95" s="12"/>
      <c r="H95" s="12"/>
      <c r="L95" s="12"/>
      <c r="M95" s="12"/>
      <c r="S95" s="20"/>
      <c r="T95" s="12"/>
      <c r="AA95" s="17"/>
    </row>
    <row r="96" spans="1:27" ht="13" x14ac:dyDescent="0.15">
      <c r="A96" s="18"/>
      <c r="C96" s="12"/>
      <c r="D96" s="12"/>
      <c r="E96" s="12"/>
      <c r="F96" s="12"/>
      <c r="G96" s="12"/>
      <c r="H96" s="12"/>
      <c r="L96" s="12"/>
      <c r="M96" s="12"/>
      <c r="S96" s="20"/>
      <c r="T96" s="12"/>
      <c r="AA96" s="17"/>
    </row>
    <row r="97" spans="1:27" ht="13" x14ac:dyDescent="0.15">
      <c r="A97" s="18"/>
      <c r="C97" s="12"/>
      <c r="D97" s="12"/>
      <c r="E97" s="12"/>
      <c r="F97" s="12"/>
      <c r="G97" s="12"/>
      <c r="H97" s="12"/>
      <c r="L97" s="12"/>
      <c r="M97" s="12"/>
      <c r="S97" s="20"/>
      <c r="T97" s="12"/>
      <c r="AA97" s="17"/>
    </row>
    <row r="98" spans="1:27" ht="13" x14ac:dyDescent="0.15">
      <c r="A98" s="18"/>
      <c r="C98" s="12"/>
      <c r="D98" s="12"/>
      <c r="E98" s="12"/>
      <c r="F98" s="12"/>
      <c r="G98" s="12"/>
      <c r="H98" s="12"/>
      <c r="L98" s="12"/>
      <c r="M98" s="12"/>
      <c r="S98" s="20"/>
      <c r="T98" s="12"/>
      <c r="AA98" s="17"/>
    </row>
    <row r="99" spans="1:27" ht="13" x14ac:dyDescent="0.15">
      <c r="A99" s="18"/>
      <c r="C99" s="12"/>
      <c r="D99" s="12"/>
      <c r="E99" s="12"/>
      <c r="F99" s="12"/>
      <c r="G99" s="12"/>
      <c r="H99" s="12"/>
      <c r="L99" s="12"/>
      <c r="M99" s="12"/>
      <c r="S99" s="20"/>
      <c r="T99" s="12"/>
      <c r="AA99" s="17"/>
    </row>
    <row r="100" spans="1:27" ht="13" x14ac:dyDescent="0.15">
      <c r="A100" s="18"/>
      <c r="C100" s="12"/>
      <c r="D100" s="12"/>
      <c r="E100" s="12"/>
      <c r="F100" s="12"/>
      <c r="G100" s="12"/>
      <c r="H100" s="12"/>
      <c r="L100" s="12"/>
      <c r="M100" s="12"/>
      <c r="S100" s="20"/>
      <c r="T100" s="12"/>
      <c r="AA100" s="17"/>
    </row>
    <row r="101" spans="1:27" ht="13" x14ac:dyDescent="0.15">
      <c r="A101" s="18"/>
      <c r="C101" s="12"/>
      <c r="D101" s="12"/>
      <c r="E101" s="12"/>
      <c r="F101" s="12"/>
      <c r="G101" s="12"/>
      <c r="H101" s="12"/>
      <c r="L101" s="12"/>
      <c r="M101" s="12"/>
      <c r="S101" s="20"/>
      <c r="T101" s="12"/>
      <c r="AA101" s="17"/>
    </row>
    <row r="102" spans="1:27" ht="13" x14ac:dyDescent="0.15">
      <c r="A102" s="18"/>
      <c r="C102" s="12"/>
      <c r="D102" s="12"/>
      <c r="E102" s="12"/>
      <c r="F102" s="12"/>
      <c r="G102" s="12"/>
      <c r="H102" s="12"/>
      <c r="L102" s="12"/>
      <c r="M102" s="12"/>
      <c r="S102" s="20"/>
      <c r="T102" s="12"/>
      <c r="AA102" s="17"/>
    </row>
    <row r="103" spans="1:27" ht="13" x14ac:dyDescent="0.15">
      <c r="A103" s="18"/>
      <c r="C103" s="12"/>
      <c r="D103" s="12"/>
      <c r="E103" s="12"/>
      <c r="F103" s="12"/>
      <c r="G103" s="12"/>
      <c r="H103" s="12"/>
      <c r="L103" s="12"/>
      <c r="M103" s="12"/>
      <c r="S103" s="20"/>
      <c r="T103" s="12"/>
      <c r="AA103" s="17"/>
    </row>
    <row r="104" spans="1:27" ht="13" x14ac:dyDescent="0.15">
      <c r="A104" s="18"/>
      <c r="C104" s="12"/>
      <c r="D104" s="12"/>
      <c r="E104" s="12"/>
      <c r="F104" s="12"/>
      <c r="G104" s="12"/>
      <c r="H104" s="12"/>
      <c r="L104" s="12"/>
      <c r="M104" s="12"/>
      <c r="S104" s="20"/>
      <c r="T104" s="12"/>
      <c r="AA104" s="17"/>
    </row>
    <row r="105" spans="1:27" ht="13" x14ac:dyDescent="0.15">
      <c r="A105" s="18"/>
      <c r="C105" s="12"/>
      <c r="D105" s="12"/>
      <c r="E105" s="12"/>
      <c r="F105" s="12"/>
      <c r="G105" s="12"/>
      <c r="H105" s="12"/>
      <c r="L105" s="12"/>
      <c r="M105" s="12"/>
      <c r="S105" s="20"/>
      <c r="T105" s="12"/>
      <c r="AA105" s="17"/>
    </row>
    <row r="106" spans="1:27" ht="13" x14ac:dyDescent="0.15">
      <c r="A106" s="18"/>
      <c r="C106" s="12"/>
      <c r="D106" s="12"/>
      <c r="E106" s="12"/>
      <c r="F106" s="12"/>
      <c r="G106" s="12"/>
      <c r="H106" s="12"/>
      <c r="L106" s="12"/>
      <c r="M106" s="12"/>
      <c r="S106" s="20"/>
      <c r="T106" s="12"/>
      <c r="AA106" s="17"/>
    </row>
    <row r="107" spans="1:27" ht="13" x14ac:dyDescent="0.15">
      <c r="A107" s="18"/>
      <c r="C107" s="12"/>
      <c r="D107" s="12"/>
      <c r="E107" s="12"/>
      <c r="F107" s="12"/>
      <c r="G107" s="12"/>
      <c r="H107" s="12"/>
      <c r="L107" s="12"/>
      <c r="M107" s="12"/>
      <c r="S107" s="20"/>
      <c r="T107" s="12"/>
      <c r="AA107" s="17"/>
    </row>
    <row r="108" spans="1:27" ht="13" x14ac:dyDescent="0.15">
      <c r="A108" s="18"/>
      <c r="C108" s="12"/>
      <c r="D108" s="12"/>
      <c r="E108" s="12"/>
      <c r="F108" s="12"/>
      <c r="G108" s="12"/>
      <c r="H108" s="12"/>
      <c r="L108" s="12"/>
      <c r="M108" s="12"/>
      <c r="S108" s="20"/>
      <c r="T108" s="12"/>
      <c r="AA108" s="17"/>
    </row>
    <row r="109" spans="1:27" ht="13" x14ac:dyDescent="0.15">
      <c r="A109" s="18"/>
      <c r="C109" s="12"/>
      <c r="D109" s="12"/>
      <c r="E109" s="12"/>
      <c r="F109" s="12"/>
      <c r="G109" s="12"/>
      <c r="H109" s="12"/>
      <c r="L109" s="12"/>
      <c r="M109" s="12"/>
      <c r="S109" s="20"/>
      <c r="T109" s="12"/>
      <c r="AA109" s="17"/>
    </row>
    <row r="110" spans="1:27" ht="13" x14ac:dyDescent="0.15">
      <c r="A110" s="18"/>
      <c r="C110" s="12"/>
      <c r="D110" s="12"/>
      <c r="E110" s="12"/>
      <c r="F110" s="12"/>
      <c r="G110" s="12"/>
      <c r="H110" s="12"/>
      <c r="L110" s="12"/>
      <c r="M110" s="12"/>
      <c r="S110" s="20"/>
      <c r="T110" s="12"/>
      <c r="AA110" s="17"/>
    </row>
    <row r="111" spans="1:27" ht="13" x14ac:dyDescent="0.15">
      <c r="A111" s="18"/>
      <c r="C111" s="12"/>
      <c r="D111" s="12"/>
      <c r="E111" s="12"/>
      <c r="F111" s="12"/>
      <c r="G111" s="12"/>
      <c r="H111" s="12"/>
      <c r="L111" s="12"/>
      <c r="M111" s="12"/>
      <c r="S111" s="20"/>
      <c r="T111" s="12"/>
      <c r="AA111" s="17"/>
    </row>
    <row r="112" spans="1:27" ht="13" x14ac:dyDescent="0.15">
      <c r="A112" s="18"/>
      <c r="C112" s="12"/>
      <c r="D112" s="12"/>
      <c r="E112" s="12"/>
      <c r="F112" s="12"/>
      <c r="G112" s="12"/>
      <c r="H112" s="12"/>
      <c r="L112" s="12"/>
      <c r="M112" s="12"/>
      <c r="S112" s="20"/>
      <c r="T112" s="12"/>
      <c r="AA112" s="17"/>
    </row>
    <row r="113" spans="1:27" ht="13" x14ac:dyDescent="0.15">
      <c r="A113" s="18"/>
      <c r="C113" s="12"/>
      <c r="D113" s="12"/>
      <c r="E113" s="12"/>
      <c r="F113" s="12"/>
      <c r="G113" s="12"/>
      <c r="H113" s="12"/>
      <c r="L113" s="12"/>
      <c r="M113" s="12"/>
      <c r="S113" s="20"/>
      <c r="T113" s="12"/>
      <c r="AA113" s="17"/>
    </row>
    <row r="114" spans="1:27" ht="13" x14ac:dyDescent="0.15">
      <c r="A114" s="18"/>
      <c r="C114" s="12"/>
      <c r="D114" s="12"/>
      <c r="E114" s="12"/>
      <c r="F114" s="12"/>
      <c r="G114" s="12"/>
      <c r="H114" s="12"/>
      <c r="L114" s="12"/>
      <c r="M114" s="12"/>
      <c r="S114" s="20"/>
      <c r="T114" s="12"/>
      <c r="AA114" s="17"/>
    </row>
    <row r="115" spans="1:27" ht="13" x14ac:dyDescent="0.15">
      <c r="A115" s="18"/>
      <c r="C115" s="12"/>
      <c r="D115" s="12"/>
      <c r="E115" s="12"/>
      <c r="F115" s="12"/>
      <c r="G115" s="12"/>
      <c r="H115" s="12"/>
      <c r="L115" s="12"/>
      <c r="M115" s="12"/>
      <c r="S115" s="20"/>
      <c r="T115" s="12"/>
      <c r="AA115" s="17"/>
    </row>
    <row r="116" spans="1:27" ht="13" x14ac:dyDescent="0.15">
      <c r="A116" s="18"/>
      <c r="C116" s="12"/>
      <c r="D116" s="12"/>
      <c r="E116" s="12"/>
      <c r="F116" s="12"/>
      <c r="G116" s="12"/>
      <c r="H116" s="12"/>
      <c r="L116" s="12"/>
      <c r="M116" s="12"/>
      <c r="S116" s="20"/>
      <c r="T116" s="12"/>
      <c r="AA116" s="17"/>
    </row>
    <row r="117" spans="1:27" ht="13" x14ac:dyDescent="0.15">
      <c r="A117" s="18"/>
      <c r="C117" s="12"/>
      <c r="D117" s="12"/>
      <c r="E117" s="12"/>
      <c r="F117" s="12"/>
      <c r="G117" s="12"/>
      <c r="H117" s="12"/>
      <c r="L117" s="12"/>
      <c r="M117" s="12"/>
      <c r="S117" s="20"/>
      <c r="T117" s="12"/>
      <c r="AA117" s="17"/>
    </row>
    <row r="118" spans="1:27" ht="13" x14ac:dyDescent="0.15">
      <c r="A118" s="18"/>
      <c r="C118" s="12"/>
      <c r="D118" s="12"/>
      <c r="E118" s="12"/>
      <c r="F118" s="12"/>
      <c r="G118" s="12"/>
      <c r="H118" s="12"/>
      <c r="L118" s="12"/>
      <c r="M118" s="12"/>
      <c r="S118" s="20"/>
      <c r="T118" s="12"/>
      <c r="AA118" s="17"/>
    </row>
    <row r="119" spans="1:27" ht="13" x14ac:dyDescent="0.15">
      <c r="A119" s="18"/>
      <c r="C119" s="12"/>
      <c r="D119" s="12"/>
      <c r="E119" s="12"/>
      <c r="F119" s="12"/>
      <c r="G119" s="12"/>
      <c r="H119" s="12"/>
      <c r="L119" s="12"/>
      <c r="M119" s="12"/>
      <c r="S119" s="20"/>
      <c r="T119" s="12"/>
      <c r="AA119" s="17"/>
    </row>
    <row r="120" spans="1:27" ht="13" x14ac:dyDescent="0.15">
      <c r="A120" s="18"/>
      <c r="C120" s="12"/>
      <c r="D120" s="12"/>
      <c r="E120" s="12"/>
      <c r="F120" s="12"/>
      <c r="G120" s="12"/>
      <c r="H120" s="12"/>
      <c r="L120" s="12"/>
      <c r="M120" s="12"/>
      <c r="S120" s="20"/>
      <c r="T120" s="12"/>
      <c r="AA120" s="17"/>
    </row>
    <row r="121" spans="1:27" ht="13" x14ac:dyDescent="0.15">
      <c r="A121" s="18"/>
      <c r="C121" s="12"/>
      <c r="D121" s="12"/>
      <c r="E121" s="12"/>
      <c r="F121" s="12"/>
      <c r="G121" s="12"/>
      <c r="H121" s="12"/>
      <c r="L121" s="12"/>
      <c r="M121" s="12"/>
      <c r="S121" s="20"/>
      <c r="T121" s="12"/>
      <c r="AA121" s="17"/>
    </row>
    <row r="122" spans="1:27" ht="13" x14ac:dyDescent="0.15">
      <c r="A122" s="18"/>
      <c r="C122" s="12"/>
      <c r="D122" s="12"/>
      <c r="E122" s="12"/>
      <c r="F122" s="12"/>
      <c r="G122" s="12"/>
      <c r="H122" s="12"/>
      <c r="L122" s="12"/>
      <c r="M122" s="12"/>
      <c r="S122" s="20"/>
      <c r="T122" s="12"/>
      <c r="AA122" s="17"/>
    </row>
    <row r="123" spans="1:27" ht="13" x14ac:dyDescent="0.15">
      <c r="A123" s="18"/>
      <c r="C123" s="12"/>
      <c r="D123" s="12"/>
      <c r="E123" s="12"/>
      <c r="F123" s="12"/>
      <c r="G123" s="12"/>
      <c r="H123" s="12"/>
      <c r="L123" s="12"/>
      <c r="M123" s="12"/>
      <c r="S123" s="20"/>
      <c r="T123" s="12"/>
      <c r="AA123" s="17"/>
    </row>
    <row r="124" spans="1:27" ht="13" x14ac:dyDescent="0.15">
      <c r="A124" s="18"/>
      <c r="C124" s="12"/>
      <c r="D124" s="12"/>
      <c r="E124" s="12"/>
      <c r="F124" s="12"/>
      <c r="G124" s="12"/>
      <c r="H124" s="12"/>
      <c r="L124" s="12"/>
      <c r="M124" s="12"/>
      <c r="S124" s="20"/>
      <c r="T124" s="12"/>
      <c r="AA124" s="17"/>
    </row>
    <row r="125" spans="1:27" ht="13" x14ac:dyDescent="0.15">
      <c r="A125" s="18"/>
      <c r="C125" s="12"/>
      <c r="D125" s="12"/>
      <c r="E125" s="12"/>
      <c r="F125" s="12"/>
      <c r="G125" s="12"/>
      <c r="H125" s="12"/>
      <c r="L125" s="12"/>
      <c r="M125" s="12"/>
      <c r="S125" s="20"/>
      <c r="T125" s="12"/>
      <c r="AA125" s="17"/>
    </row>
    <row r="126" spans="1:27" ht="13" x14ac:dyDescent="0.15">
      <c r="A126" s="18"/>
      <c r="C126" s="12"/>
      <c r="D126" s="12"/>
      <c r="E126" s="12"/>
      <c r="F126" s="12"/>
      <c r="G126" s="12"/>
      <c r="H126" s="12"/>
      <c r="L126" s="12"/>
      <c r="M126" s="12"/>
      <c r="S126" s="20"/>
      <c r="T126" s="12"/>
      <c r="AA126" s="17"/>
    </row>
    <row r="127" spans="1:27" ht="13" x14ac:dyDescent="0.15">
      <c r="A127" s="18"/>
      <c r="C127" s="12"/>
      <c r="D127" s="12"/>
      <c r="E127" s="12"/>
      <c r="F127" s="12"/>
      <c r="G127" s="12"/>
      <c r="H127" s="12"/>
      <c r="L127" s="12"/>
      <c r="M127" s="12"/>
      <c r="S127" s="20"/>
      <c r="T127" s="12"/>
      <c r="AA127" s="17"/>
    </row>
    <row r="128" spans="1:27" ht="13" x14ac:dyDescent="0.15">
      <c r="A128" s="18"/>
      <c r="C128" s="12"/>
      <c r="D128" s="12"/>
      <c r="E128" s="12"/>
      <c r="F128" s="12"/>
      <c r="G128" s="12"/>
      <c r="H128" s="12"/>
      <c r="L128" s="12"/>
      <c r="M128" s="12"/>
      <c r="S128" s="20"/>
      <c r="T128" s="12"/>
      <c r="AA128" s="17"/>
    </row>
    <row r="129" spans="1:27" ht="13" x14ac:dyDescent="0.15">
      <c r="A129" s="18"/>
      <c r="C129" s="12"/>
      <c r="D129" s="12"/>
      <c r="E129" s="12"/>
      <c r="F129" s="12"/>
      <c r="G129" s="12"/>
      <c r="H129" s="12"/>
      <c r="L129" s="12"/>
      <c r="M129" s="12"/>
      <c r="S129" s="20"/>
      <c r="T129" s="12"/>
      <c r="AA129" s="17"/>
    </row>
    <row r="130" spans="1:27" ht="13" x14ac:dyDescent="0.15">
      <c r="A130" s="18"/>
      <c r="C130" s="12"/>
      <c r="D130" s="12"/>
      <c r="E130" s="12"/>
      <c r="F130" s="12"/>
      <c r="G130" s="12"/>
      <c r="H130" s="12"/>
      <c r="L130" s="12"/>
      <c r="M130" s="12"/>
      <c r="S130" s="20"/>
      <c r="T130" s="12"/>
      <c r="AA130" s="17"/>
    </row>
    <row r="131" spans="1:27" ht="13" x14ac:dyDescent="0.15">
      <c r="A131" s="18"/>
      <c r="C131" s="12"/>
      <c r="D131" s="12"/>
      <c r="E131" s="12"/>
      <c r="F131" s="12"/>
      <c r="G131" s="12"/>
      <c r="H131" s="12"/>
      <c r="L131" s="12"/>
      <c r="M131" s="12"/>
      <c r="S131" s="20"/>
      <c r="T131" s="12"/>
      <c r="AA131" s="17"/>
    </row>
    <row r="132" spans="1:27" ht="13" x14ac:dyDescent="0.15">
      <c r="A132" s="18"/>
      <c r="C132" s="12"/>
      <c r="D132" s="12"/>
      <c r="E132" s="12"/>
      <c r="F132" s="12"/>
      <c r="G132" s="12"/>
      <c r="H132" s="12"/>
      <c r="L132" s="12"/>
      <c r="M132" s="12"/>
      <c r="S132" s="20"/>
      <c r="T132" s="12"/>
      <c r="AA132" s="17"/>
    </row>
    <row r="133" spans="1:27" ht="13" x14ac:dyDescent="0.15">
      <c r="A133" s="18"/>
      <c r="C133" s="12"/>
      <c r="D133" s="12"/>
      <c r="E133" s="12"/>
      <c r="F133" s="12"/>
      <c r="G133" s="12"/>
      <c r="H133" s="12"/>
      <c r="L133" s="12"/>
      <c r="M133" s="12"/>
      <c r="S133" s="20"/>
      <c r="T133" s="12"/>
      <c r="AA133" s="17"/>
    </row>
    <row r="134" spans="1:27" ht="13" x14ac:dyDescent="0.15">
      <c r="A134" s="18"/>
      <c r="C134" s="12"/>
      <c r="D134" s="12"/>
      <c r="E134" s="12"/>
      <c r="F134" s="12"/>
      <c r="G134" s="12"/>
      <c r="H134" s="12"/>
      <c r="L134" s="12"/>
      <c r="M134" s="12"/>
      <c r="S134" s="20"/>
      <c r="T134" s="12"/>
      <c r="AA134" s="17"/>
    </row>
    <row r="135" spans="1:27" ht="13" x14ac:dyDescent="0.15">
      <c r="A135" s="18"/>
      <c r="C135" s="12"/>
      <c r="D135" s="12"/>
      <c r="E135" s="12"/>
      <c r="F135" s="12"/>
      <c r="G135" s="12"/>
      <c r="H135" s="12"/>
      <c r="L135" s="12"/>
      <c r="M135" s="12"/>
      <c r="S135" s="20"/>
      <c r="T135" s="12"/>
      <c r="AA135" s="17"/>
    </row>
    <row r="136" spans="1:27" ht="13" x14ac:dyDescent="0.15">
      <c r="A136" s="18"/>
      <c r="C136" s="12"/>
      <c r="D136" s="12"/>
      <c r="E136" s="12"/>
      <c r="F136" s="12"/>
      <c r="G136" s="12"/>
      <c r="H136" s="12"/>
      <c r="L136" s="12"/>
      <c r="M136" s="12"/>
      <c r="S136" s="20"/>
      <c r="T136" s="12"/>
      <c r="AA136" s="17"/>
    </row>
    <row r="137" spans="1:27" ht="13" x14ac:dyDescent="0.15">
      <c r="A137" s="18"/>
      <c r="C137" s="12"/>
      <c r="D137" s="12"/>
      <c r="E137" s="12"/>
      <c r="F137" s="12"/>
      <c r="G137" s="12"/>
      <c r="H137" s="12"/>
      <c r="L137" s="12"/>
      <c r="M137" s="12"/>
      <c r="S137" s="20"/>
      <c r="T137" s="12"/>
      <c r="AA137" s="17"/>
    </row>
    <row r="138" spans="1:27" ht="13" x14ac:dyDescent="0.15">
      <c r="A138" s="18"/>
      <c r="C138" s="12"/>
      <c r="D138" s="12"/>
      <c r="E138" s="12"/>
      <c r="F138" s="12"/>
      <c r="G138" s="12"/>
      <c r="H138" s="12"/>
      <c r="L138" s="12"/>
      <c r="M138" s="12"/>
      <c r="S138" s="20"/>
      <c r="T138" s="12"/>
      <c r="AA138" s="17"/>
    </row>
    <row r="139" spans="1:27" ht="13" x14ac:dyDescent="0.15">
      <c r="A139" s="18"/>
      <c r="C139" s="12"/>
      <c r="D139" s="12"/>
      <c r="E139" s="12"/>
      <c r="F139" s="12"/>
      <c r="G139" s="12"/>
      <c r="H139" s="12"/>
      <c r="L139" s="12"/>
      <c r="M139" s="12"/>
      <c r="S139" s="20"/>
      <c r="T139" s="12"/>
      <c r="AA139" s="17"/>
    </row>
    <row r="140" spans="1:27" ht="13" x14ac:dyDescent="0.15">
      <c r="A140" s="18"/>
      <c r="C140" s="12"/>
      <c r="D140" s="12"/>
      <c r="E140" s="12"/>
      <c r="F140" s="12"/>
      <c r="G140" s="12"/>
      <c r="H140" s="12"/>
      <c r="L140" s="12"/>
      <c r="M140" s="12"/>
      <c r="S140" s="20"/>
      <c r="T140" s="12"/>
      <c r="AA140" s="17"/>
    </row>
    <row r="141" spans="1:27" ht="13" x14ac:dyDescent="0.15">
      <c r="A141" s="18"/>
      <c r="C141" s="12"/>
      <c r="D141" s="12"/>
      <c r="E141" s="12"/>
      <c r="F141" s="12"/>
      <c r="G141" s="12"/>
      <c r="H141" s="12"/>
      <c r="L141" s="12"/>
      <c r="M141" s="12"/>
      <c r="S141" s="20"/>
      <c r="T141" s="12"/>
      <c r="AA141" s="17"/>
    </row>
    <row r="142" spans="1:27" ht="13" x14ac:dyDescent="0.15">
      <c r="A142" s="18"/>
      <c r="C142" s="12"/>
      <c r="D142" s="12"/>
      <c r="E142" s="12"/>
      <c r="F142" s="12"/>
      <c r="G142" s="12"/>
      <c r="H142" s="12"/>
      <c r="L142" s="12"/>
      <c r="M142" s="12"/>
      <c r="S142" s="20"/>
      <c r="T142" s="12"/>
      <c r="AA142" s="17"/>
    </row>
    <row r="143" spans="1:27" ht="13" x14ac:dyDescent="0.15">
      <c r="A143" s="18"/>
      <c r="C143" s="12"/>
      <c r="D143" s="12"/>
      <c r="E143" s="12"/>
      <c r="F143" s="12"/>
      <c r="G143" s="12"/>
      <c r="H143" s="12"/>
      <c r="L143" s="12"/>
      <c r="M143" s="12"/>
      <c r="S143" s="20"/>
      <c r="T143" s="12"/>
      <c r="AA143" s="17"/>
    </row>
    <row r="144" spans="1:27" ht="13" x14ac:dyDescent="0.15">
      <c r="A144" s="18"/>
      <c r="C144" s="12"/>
      <c r="D144" s="12"/>
      <c r="E144" s="12"/>
      <c r="F144" s="12"/>
      <c r="G144" s="12"/>
      <c r="H144" s="12"/>
      <c r="L144" s="12"/>
      <c r="M144" s="12"/>
      <c r="S144" s="20"/>
      <c r="T144" s="12"/>
      <c r="AA144" s="17"/>
    </row>
    <row r="145" spans="1:27" ht="13" x14ac:dyDescent="0.15">
      <c r="A145" s="18"/>
      <c r="C145" s="12"/>
      <c r="D145" s="12"/>
      <c r="E145" s="12"/>
      <c r="F145" s="12"/>
      <c r="G145" s="12"/>
      <c r="H145" s="12"/>
      <c r="L145" s="12"/>
      <c r="M145" s="12"/>
      <c r="S145" s="20"/>
      <c r="T145" s="12"/>
      <c r="AA145" s="17"/>
    </row>
    <row r="146" spans="1:27" ht="13" x14ac:dyDescent="0.15">
      <c r="A146" s="18"/>
      <c r="C146" s="12"/>
      <c r="D146" s="12"/>
      <c r="E146" s="12"/>
      <c r="F146" s="12"/>
      <c r="G146" s="12"/>
      <c r="H146" s="12"/>
      <c r="L146" s="12"/>
      <c r="M146" s="12"/>
      <c r="S146" s="20"/>
      <c r="T146" s="12"/>
      <c r="AA146" s="17"/>
    </row>
    <row r="147" spans="1:27" ht="13" x14ac:dyDescent="0.15">
      <c r="A147" s="18"/>
      <c r="C147" s="12"/>
      <c r="D147" s="12"/>
      <c r="E147" s="12"/>
      <c r="F147" s="12"/>
      <c r="G147" s="12"/>
      <c r="H147" s="12"/>
      <c r="L147" s="12"/>
      <c r="M147" s="12"/>
      <c r="S147" s="20"/>
      <c r="T147" s="12"/>
      <c r="AA147" s="17"/>
    </row>
    <row r="148" spans="1:27" ht="13" x14ac:dyDescent="0.15">
      <c r="A148" s="18"/>
      <c r="C148" s="12"/>
      <c r="D148" s="12"/>
      <c r="E148" s="12"/>
      <c r="F148" s="12"/>
      <c r="G148" s="12"/>
      <c r="H148" s="12"/>
      <c r="L148" s="12"/>
      <c r="M148" s="12"/>
      <c r="S148" s="20"/>
      <c r="T148" s="12"/>
      <c r="AA148" s="17"/>
    </row>
    <row r="149" spans="1:27" ht="13" x14ac:dyDescent="0.15">
      <c r="A149" s="18"/>
      <c r="C149" s="12"/>
      <c r="D149" s="12"/>
      <c r="E149" s="12"/>
      <c r="F149" s="12"/>
      <c r="G149" s="12"/>
      <c r="H149" s="12"/>
      <c r="L149" s="12"/>
      <c r="M149" s="12"/>
      <c r="S149" s="20"/>
      <c r="T149" s="12"/>
      <c r="AA149" s="17"/>
    </row>
    <row r="150" spans="1:27" ht="13" x14ac:dyDescent="0.15">
      <c r="A150" s="18"/>
      <c r="C150" s="12"/>
      <c r="D150" s="12"/>
      <c r="E150" s="12"/>
      <c r="F150" s="12"/>
      <c r="G150" s="12"/>
      <c r="H150" s="12"/>
      <c r="L150" s="12"/>
      <c r="M150" s="12"/>
      <c r="S150" s="20"/>
      <c r="T150" s="12"/>
      <c r="AA150" s="17"/>
    </row>
    <row r="151" spans="1:27" ht="13" x14ac:dyDescent="0.15">
      <c r="A151" s="18"/>
      <c r="C151" s="12"/>
      <c r="D151" s="12"/>
      <c r="E151" s="12"/>
      <c r="F151" s="12"/>
      <c r="G151" s="12"/>
      <c r="H151" s="12"/>
      <c r="L151" s="12"/>
      <c r="M151" s="12"/>
      <c r="S151" s="20"/>
      <c r="T151" s="12"/>
      <c r="AA151" s="17"/>
    </row>
    <row r="152" spans="1:27" ht="13" x14ac:dyDescent="0.15">
      <c r="A152" s="18"/>
      <c r="C152" s="12"/>
      <c r="D152" s="12"/>
      <c r="E152" s="12"/>
      <c r="F152" s="12"/>
      <c r="G152" s="12"/>
      <c r="H152" s="12"/>
      <c r="L152" s="12"/>
      <c r="M152" s="12"/>
      <c r="S152" s="20"/>
      <c r="T152" s="12"/>
      <c r="AA152" s="17"/>
    </row>
    <row r="153" spans="1:27" ht="13" x14ac:dyDescent="0.15">
      <c r="A153" s="18"/>
      <c r="C153" s="12"/>
      <c r="D153" s="12"/>
      <c r="E153" s="12"/>
      <c r="F153" s="12"/>
      <c r="G153" s="12"/>
      <c r="H153" s="12"/>
      <c r="L153" s="12"/>
      <c r="M153" s="12"/>
      <c r="S153" s="20"/>
      <c r="T153" s="12"/>
      <c r="AA153" s="17"/>
    </row>
    <row r="154" spans="1:27" ht="13" x14ac:dyDescent="0.15">
      <c r="A154" s="18"/>
      <c r="C154" s="12"/>
      <c r="D154" s="12"/>
      <c r="E154" s="12"/>
      <c r="F154" s="12"/>
      <c r="G154" s="12"/>
      <c r="H154" s="12"/>
      <c r="L154" s="12"/>
      <c r="M154" s="12"/>
      <c r="S154" s="20"/>
      <c r="T154" s="12"/>
      <c r="AA154" s="17"/>
    </row>
    <row r="155" spans="1:27" ht="13" x14ac:dyDescent="0.15">
      <c r="A155" s="18"/>
      <c r="C155" s="12"/>
      <c r="D155" s="12"/>
      <c r="E155" s="12"/>
      <c r="F155" s="12"/>
      <c r="G155" s="12"/>
      <c r="H155" s="12"/>
      <c r="L155" s="12"/>
      <c r="M155" s="12"/>
      <c r="S155" s="20"/>
      <c r="T155" s="12"/>
      <c r="AA155" s="17"/>
    </row>
    <row r="156" spans="1:27" ht="13" x14ac:dyDescent="0.15">
      <c r="A156" s="18"/>
      <c r="C156" s="12"/>
      <c r="D156" s="12"/>
      <c r="E156" s="12"/>
      <c r="F156" s="12"/>
      <c r="G156" s="12"/>
      <c r="H156" s="12"/>
      <c r="L156" s="12"/>
      <c r="M156" s="12"/>
      <c r="S156" s="20"/>
      <c r="T156" s="12"/>
      <c r="AA156" s="17"/>
    </row>
    <row r="157" spans="1:27" ht="13" x14ac:dyDescent="0.15">
      <c r="A157" s="18"/>
      <c r="C157" s="12"/>
      <c r="D157" s="12"/>
      <c r="E157" s="12"/>
      <c r="F157" s="12"/>
      <c r="G157" s="12"/>
      <c r="H157" s="12"/>
      <c r="L157" s="12"/>
      <c r="M157" s="12"/>
      <c r="S157" s="20"/>
      <c r="T157" s="12"/>
      <c r="AA157" s="17"/>
    </row>
    <row r="158" spans="1:27" ht="13" x14ac:dyDescent="0.15">
      <c r="A158" s="18"/>
      <c r="C158" s="12"/>
      <c r="D158" s="12"/>
      <c r="E158" s="12"/>
      <c r="F158" s="12"/>
      <c r="G158" s="12"/>
      <c r="H158" s="12"/>
      <c r="L158" s="12"/>
      <c r="M158" s="12"/>
      <c r="S158" s="20"/>
      <c r="T158" s="12"/>
      <c r="AA158" s="17"/>
    </row>
    <row r="159" spans="1:27" ht="13" x14ac:dyDescent="0.15">
      <c r="A159" s="18"/>
      <c r="C159" s="12"/>
      <c r="D159" s="12"/>
      <c r="E159" s="12"/>
      <c r="F159" s="12"/>
      <c r="G159" s="12"/>
      <c r="H159" s="12"/>
      <c r="L159" s="12"/>
      <c r="M159" s="12"/>
      <c r="S159" s="20"/>
      <c r="T159" s="12"/>
      <c r="AA159" s="17"/>
    </row>
    <row r="160" spans="1:27" ht="13" x14ac:dyDescent="0.15">
      <c r="A160" s="18"/>
      <c r="C160" s="12"/>
      <c r="D160" s="12"/>
      <c r="E160" s="12"/>
      <c r="F160" s="12"/>
      <c r="G160" s="12"/>
      <c r="H160" s="12"/>
      <c r="L160" s="12"/>
      <c r="M160" s="12"/>
      <c r="S160" s="20"/>
      <c r="T160" s="12"/>
      <c r="AA160" s="17"/>
    </row>
    <row r="161" spans="1:27" ht="13" x14ac:dyDescent="0.15">
      <c r="A161" s="18"/>
      <c r="C161" s="12"/>
      <c r="D161" s="12"/>
      <c r="E161" s="12"/>
      <c r="F161" s="12"/>
      <c r="G161" s="12"/>
      <c r="H161" s="12"/>
      <c r="L161" s="12"/>
      <c r="M161" s="12"/>
      <c r="S161" s="20"/>
      <c r="T161" s="12"/>
      <c r="AA161" s="17"/>
    </row>
    <row r="162" spans="1:27" ht="13" x14ac:dyDescent="0.15">
      <c r="A162" s="18"/>
      <c r="C162" s="12"/>
      <c r="D162" s="12"/>
      <c r="E162" s="12"/>
      <c r="F162" s="12"/>
      <c r="G162" s="12"/>
      <c r="H162" s="12"/>
      <c r="L162" s="12"/>
      <c r="M162" s="12"/>
      <c r="S162" s="20"/>
      <c r="T162" s="12"/>
      <c r="AA162" s="17"/>
    </row>
    <row r="163" spans="1:27" ht="13" x14ac:dyDescent="0.15">
      <c r="A163" s="18"/>
      <c r="C163" s="12"/>
      <c r="D163" s="12"/>
      <c r="E163" s="12"/>
      <c r="F163" s="12"/>
      <c r="G163" s="12"/>
      <c r="H163" s="12"/>
      <c r="L163" s="12"/>
      <c r="M163" s="12"/>
      <c r="S163" s="20"/>
      <c r="T163" s="12"/>
      <c r="AA163" s="17"/>
    </row>
    <row r="164" spans="1:27" ht="13" x14ac:dyDescent="0.15">
      <c r="A164" s="18"/>
      <c r="C164" s="12"/>
      <c r="D164" s="12"/>
      <c r="E164" s="12"/>
      <c r="F164" s="12"/>
      <c r="G164" s="12"/>
      <c r="H164" s="12"/>
      <c r="L164" s="12"/>
      <c r="M164" s="12"/>
      <c r="S164" s="20"/>
      <c r="T164" s="12"/>
      <c r="AA164" s="17"/>
    </row>
    <row r="165" spans="1:27" ht="13" x14ac:dyDescent="0.15">
      <c r="A165" s="18"/>
      <c r="C165" s="12"/>
      <c r="D165" s="12"/>
      <c r="E165" s="12"/>
      <c r="F165" s="12"/>
      <c r="G165" s="12"/>
      <c r="H165" s="12"/>
      <c r="L165" s="12"/>
      <c r="M165" s="12"/>
      <c r="S165" s="20"/>
      <c r="T165" s="12"/>
      <c r="AA165" s="17"/>
    </row>
    <row r="166" spans="1:27" ht="13" x14ac:dyDescent="0.15">
      <c r="A166" s="18"/>
      <c r="C166" s="12"/>
      <c r="D166" s="12"/>
      <c r="E166" s="12"/>
      <c r="F166" s="12"/>
      <c r="G166" s="12"/>
      <c r="H166" s="12"/>
      <c r="L166" s="12"/>
      <c r="M166" s="12"/>
      <c r="S166" s="20"/>
      <c r="T166" s="12"/>
      <c r="AA166" s="17"/>
    </row>
    <row r="167" spans="1:27" ht="13" x14ac:dyDescent="0.15">
      <c r="A167" s="18"/>
      <c r="C167" s="12"/>
      <c r="D167" s="12"/>
      <c r="E167" s="12"/>
      <c r="F167" s="12"/>
      <c r="G167" s="12"/>
      <c r="H167" s="12"/>
      <c r="L167" s="12"/>
      <c r="M167" s="12"/>
      <c r="S167" s="20"/>
      <c r="T167" s="12"/>
      <c r="AA167" s="17"/>
    </row>
    <row r="168" spans="1:27" ht="13" x14ac:dyDescent="0.15">
      <c r="A168" s="18"/>
      <c r="C168" s="12"/>
      <c r="D168" s="12"/>
      <c r="E168" s="12"/>
      <c r="F168" s="12"/>
      <c r="G168" s="12"/>
      <c r="H168" s="12"/>
      <c r="L168" s="12"/>
      <c r="M168" s="12"/>
      <c r="S168" s="20"/>
      <c r="T168" s="12"/>
      <c r="AA168" s="17"/>
    </row>
    <row r="169" spans="1:27" ht="13" x14ac:dyDescent="0.15">
      <c r="A169" s="18"/>
      <c r="C169" s="12"/>
      <c r="D169" s="12"/>
      <c r="E169" s="12"/>
      <c r="F169" s="12"/>
      <c r="G169" s="12"/>
      <c r="H169" s="12"/>
      <c r="L169" s="12"/>
      <c r="M169" s="12"/>
      <c r="S169" s="20"/>
      <c r="T169" s="12"/>
      <c r="AA169" s="17"/>
    </row>
    <row r="170" spans="1:27" ht="13" x14ac:dyDescent="0.15">
      <c r="A170" s="18"/>
      <c r="C170" s="12"/>
      <c r="D170" s="12"/>
      <c r="E170" s="12"/>
      <c r="F170" s="12"/>
      <c r="G170" s="12"/>
      <c r="H170" s="12"/>
      <c r="L170" s="12"/>
      <c r="M170" s="12"/>
      <c r="S170" s="20"/>
      <c r="T170" s="12"/>
      <c r="AA170" s="17"/>
    </row>
    <row r="171" spans="1:27" ht="13" x14ac:dyDescent="0.15">
      <c r="A171" s="18"/>
      <c r="C171" s="12"/>
      <c r="D171" s="12"/>
      <c r="E171" s="12"/>
      <c r="F171" s="12"/>
      <c r="G171" s="12"/>
      <c r="H171" s="12"/>
      <c r="L171" s="12"/>
      <c r="M171" s="12"/>
      <c r="S171" s="20"/>
      <c r="T171" s="12"/>
      <c r="AA171" s="17"/>
    </row>
    <row r="172" spans="1:27" ht="13" x14ac:dyDescent="0.15">
      <c r="A172" s="18"/>
      <c r="C172" s="12"/>
      <c r="D172" s="12"/>
      <c r="E172" s="12"/>
      <c r="F172" s="12"/>
      <c r="G172" s="12"/>
      <c r="H172" s="12"/>
      <c r="L172" s="12"/>
      <c r="M172" s="12"/>
      <c r="S172" s="20"/>
      <c r="T172" s="12"/>
      <c r="AA172" s="17"/>
    </row>
    <row r="173" spans="1:27" ht="13" x14ac:dyDescent="0.15">
      <c r="A173" s="18"/>
      <c r="C173" s="12"/>
      <c r="D173" s="12"/>
      <c r="E173" s="12"/>
      <c r="F173" s="12"/>
      <c r="G173" s="12"/>
      <c r="H173" s="12"/>
      <c r="L173" s="12"/>
      <c r="M173" s="12"/>
      <c r="S173" s="20"/>
      <c r="T173" s="12"/>
      <c r="AA173" s="17"/>
    </row>
    <row r="174" spans="1:27" ht="13" x14ac:dyDescent="0.15">
      <c r="A174" s="18"/>
      <c r="C174" s="12"/>
      <c r="D174" s="12"/>
      <c r="E174" s="12"/>
      <c r="F174" s="12"/>
      <c r="G174" s="12"/>
      <c r="H174" s="12"/>
      <c r="L174" s="12"/>
      <c r="M174" s="12"/>
      <c r="S174" s="20"/>
      <c r="T174" s="12"/>
      <c r="AA174" s="17"/>
    </row>
    <row r="175" spans="1:27" ht="13" x14ac:dyDescent="0.15">
      <c r="A175" s="18"/>
      <c r="C175" s="12"/>
      <c r="D175" s="12"/>
      <c r="E175" s="12"/>
      <c r="F175" s="12"/>
      <c r="G175" s="12"/>
      <c r="H175" s="12"/>
      <c r="L175" s="12"/>
      <c r="M175" s="12"/>
      <c r="S175" s="20"/>
      <c r="T175" s="12"/>
      <c r="AA175" s="17"/>
    </row>
    <row r="176" spans="1:27" ht="13" x14ac:dyDescent="0.15">
      <c r="A176" s="18"/>
      <c r="C176" s="12"/>
      <c r="D176" s="12"/>
      <c r="E176" s="12"/>
      <c r="F176" s="12"/>
      <c r="G176" s="12"/>
      <c r="H176" s="12"/>
      <c r="L176" s="12"/>
      <c r="M176" s="12"/>
      <c r="S176" s="20"/>
      <c r="T176" s="12"/>
      <c r="AA176" s="17"/>
    </row>
    <row r="177" spans="1:27" ht="13" x14ac:dyDescent="0.15">
      <c r="A177" s="18"/>
      <c r="C177" s="12"/>
      <c r="D177" s="12"/>
      <c r="E177" s="12"/>
      <c r="F177" s="12"/>
      <c r="G177" s="12"/>
      <c r="H177" s="12"/>
      <c r="L177" s="12"/>
      <c r="M177" s="12"/>
      <c r="S177" s="20"/>
      <c r="T177" s="12"/>
      <c r="AA177" s="17"/>
    </row>
    <row r="178" spans="1:27" ht="13" x14ac:dyDescent="0.15">
      <c r="A178" s="18"/>
      <c r="C178" s="12"/>
      <c r="D178" s="12"/>
      <c r="E178" s="12"/>
      <c r="F178" s="12"/>
      <c r="G178" s="12"/>
      <c r="H178" s="12"/>
      <c r="L178" s="12"/>
      <c r="M178" s="12"/>
      <c r="S178" s="20"/>
      <c r="T178" s="12"/>
      <c r="AA178" s="17"/>
    </row>
    <row r="179" spans="1:27" ht="13" x14ac:dyDescent="0.15">
      <c r="A179" s="18"/>
      <c r="C179" s="12"/>
      <c r="D179" s="12"/>
      <c r="E179" s="12"/>
      <c r="F179" s="12"/>
      <c r="G179" s="12"/>
      <c r="H179" s="12"/>
      <c r="L179" s="12"/>
      <c r="M179" s="12"/>
      <c r="S179" s="20"/>
      <c r="T179" s="12"/>
      <c r="AA179" s="17"/>
    </row>
    <row r="180" spans="1:27" ht="13" x14ac:dyDescent="0.15">
      <c r="A180" s="18"/>
      <c r="C180" s="12"/>
      <c r="D180" s="12"/>
      <c r="E180" s="12"/>
      <c r="F180" s="12"/>
      <c r="G180" s="12"/>
      <c r="H180" s="12"/>
      <c r="L180" s="12"/>
      <c r="M180" s="12"/>
      <c r="S180" s="20"/>
      <c r="T180" s="12"/>
      <c r="AA180" s="17"/>
    </row>
    <row r="181" spans="1:27" ht="13" x14ac:dyDescent="0.15">
      <c r="A181" s="18"/>
      <c r="C181" s="12"/>
      <c r="D181" s="12"/>
      <c r="E181" s="12"/>
      <c r="F181" s="12"/>
      <c r="G181" s="12"/>
      <c r="H181" s="12"/>
      <c r="L181" s="12"/>
      <c r="M181" s="12"/>
      <c r="S181" s="20"/>
      <c r="T181" s="12"/>
      <c r="AA181" s="17"/>
    </row>
    <row r="182" spans="1:27" ht="13" x14ac:dyDescent="0.15">
      <c r="A182" s="18"/>
      <c r="C182" s="12"/>
      <c r="D182" s="12"/>
      <c r="E182" s="12"/>
      <c r="F182" s="12"/>
      <c r="G182" s="12"/>
      <c r="H182" s="12"/>
      <c r="L182" s="12"/>
      <c r="M182" s="12"/>
      <c r="S182" s="20"/>
      <c r="T182" s="12"/>
      <c r="AA182" s="17"/>
    </row>
    <row r="183" spans="1:27" ht="13" x14ac:dyDescent="0.15">
      <c r="A183" s="18"/>
      <c r="C183" s="12"/>
      <c r="D183" s="12"/>
      <c r="E183" s="12"/>
      <c r="F183" s="12"/>
      <c r="G183" s="12"/>
      <c r="H183" s="12"/>
      <c r="L183" s="12"/>
      <c r="M183" s="12"/>
      <c r="S183" s="20"/>
      <c r="T183" s="12"/>
      <c r="AA183" s="17"/>
    </row>
    <row r="184" spans="1:27" ht="13" x14ac:dyDescent="0.15">
      <c r="A184" s="18"/>
      <c r="C184" s="12"/>
      <c r="D184" s="12"/>
      <c r="E184" s="12"/>
      <c r="F184" s="12"/>
      <c r="G184" s="12"/>
      <c r="H184" s="12"/>
      <c r="L184" s="12"/>
      <c r="M184" s="12"/>
      <c r="S184" s="20"/>
      <c r="T184" s="12"/>
      <c r="AA184" s="17"/>
    </row>
    <row r="185" spans="1:27" ht="13" x14ac:dyDescent="0.15">
      <c r="A185" s="18"/>
      <c r="C185" s="12"/>
      <c r="D185" s="12"/>
      <c r="E185" s="12"/>
      <c r="F185" s="12"/>
      <c r="G185" s="12"/>
      <c r="H185" s="12"/>
      <c r="L185" s="12"/>
      <c r="M185" s="12"/>
      <c r="S185" s="20"/>
      <c r="T185" s="12"/>
      <c r="AA185" s="17"/>
    </row>
    <row r="186" spans="1:27" ht="13" x14ac:dyDescent="0.15">
      <c r="A186" s="18"/>
      <c r="C186" s="12"/>
      <c r="D186" s="12"/>
      <c r="E186" s="12"/>
      <c r="F186" s="12"/>
      <c r="G186" s="12"/>
      <c r="H186" s="12"/>
      <c r="L186" s="12"/>
      <c r="M186" s="12"/>
      <c r="S186" s="20"/>
      <c r="T186" s="12"/>
      <c r="AA186" s="17"/>
    </row>
    <row r="187" spans="1:27" ht="13" x14ac:dyDescent="0.15">
      <c r="A187" s="18"/>
      <c r="C187" s="12"/>
      <c r="D187" s="12"/>
      <c r="E187" s="12"/>
      <c r="F187" s="12"/>
      <c r="G187" s="12"/>
      <c r="H187" s="12"/>
      <c r="L187" s="12"/>
      <c r="M187" s="12"/>
      <c r="S187" s="20"/>
      <c r="T187" s="12"/>
      <c r="AA187" s="17"/>
    </row>
    <row r="188" spans="1:27" ht="13" x14ac:dyDescent="0.15">
      <c r="A188" s="18"/>
      <c r="C188" s="12"/>
      <c r="D188" s="12"/>
      <c r="E188" s="12"/>
      <c r="F188" s="12"/>
      <c r="G188" s="12"/>
      <c r="H188" s="12"/>
      <c r="L188" s="12"/>
      <c r="M188" s="12"/>
      <c r="S188" s="20"/>
      <c r="T188" s="12"/>
      <c r="AA188" s="17"/>
    </row>
    <row r="189" spans="1:27" ht="13" x14ac:dyDescent="0.15">
      <c r="A189" s="18"/>
      <c r="C189" s="12"/>
      <c r="D189" s="12"/>
      <c r="E189" s="12"/>
      <c r="F189" s="12"/>
      <c r="G189" s="12"/>
      <c r="H189" s="12"/>
      <c r="L189" s="12"/>
      <c r="M189" s="12"/>
      <c r="S189" s="20"/>
      <c r="T189" s="12"/>
      <c r="AA189" s="17"/>
    </row>
    <row r="190" spans="1:27" ht="13" x14ac:dyDescent="0.15">
      <c r="A190" s="18"/>
      <c r="C190" s="12"/>
      <c r="D190" s="12"/>
      <c r="E190" s="12"/>
      <c r="F190" s="12"/>
      <c r="G190" s="12"/>
      <c r="H190" s="12"/>
      <c r="L190" s="12"/>
      <c r="M190" s="12"/>
      <c r="S190" s="20"/>
      <c r="T190" s="12"/>
      <c r="AA190" s="17"/>
    </row>
    <row r="191" spans="1:27" ht="13" x14ac:dyDescent="0.15">
      <c r="A191" s="18"/>
      <c r="C191" s="12"/>
      <c r="D191" s="12"/>
      <c r="E191" s="12"/>
      <c r="F191" s="12"/>
      <c r="G191" s="12"/>
      <c r="H191" s="12"/>
      <c r="L191" s="12"/>
      <c r="M191" s="12"/>
      <c r="S191" s="20"/>
      <c r="T191" s="12"/>
      <c r="AA191" s="17"/>
    </row>
    <row r="192" spans="1:27" ht="13" x14ac:dyDescent="0.15">
      <c r="A192" s="18"/>
      <c r="C192" s="12"/>
      <c r="D192" s="12"/>
      <c r="E192" s="12"/>
      <c r="F192" s="12"/>
      <c r="G192" s="12"/>
      <c r="H192" s="12"/>
      <c r="L192" s="12"/>
      <c r="M192" s="12"/>
      <c r="S192" s="20"/>
      <c r="T192" s="12"/>
      <c r="AA192" s="17"/>
    </row>
    <row r="193" spans="1:27" ht="13" x14ac:dyDescent="0.15">
      <c r="A193" s="18"/>
      <c r="C193" s="12"/>
      <c r="D193" s="12"/>
      <c r="E193" s="12"/>
      <c r="F193" s="12"/>
      <c r="G193" s="12"/>
      <c r="H193" s="12"/>
      <c r="L193" s="12"/>
      <c r="M193" s="12"/>
      <c r="S193" s="20"/>
      <c r="T193" s="12"/>
      <c r="AA193" s="17"/>
    </row>
    <row r="194" spans="1:27" ht="13" x14ac:dyDescent="0.15">
      <c r="A194" s="18"/>
      <c r="C194" s="12"/>
      <c r="D194" s="12"/>
      <c r="E194" s="12"/>
      <c r="F194" s="12"/>
      <c r="G194" s="12"/>
      <c r="H194" s="12"/>
      <c r="L194" s="12"/>
      <c r="M194" s="12"/>
      <c r="S194" s="20"/>
      <c r="T194" s="12"/>
      <c r="AA194" s="17"/>
    </row>
    <row r="195" spans="1:27" ht="13" x14ac:dyDescent="0.15">
      <c r="A195" s="18"/>
      <c r="C195" s="12"/>
      <c r="D195" s="12"/>
      <c r="E195" s="12"/>
      <c r="F195" s="12"/>
      <c r="G195" s="12"/>
      <c r="H195" s="12"/>
      <c r="L195" s="12"/>
      <c r="M195" s="12"/>
      <c r="S195" s="20"/>
      <c r="T195" s="12"/>
      <c r="AA195" s="17"/>
    </row>
    <row r="196" spans="1:27" ht="13" x14ac:dyDescent="0.15">
      <c r="A196" s="18"/>
      <c r="C196" s="12"/>
      <c r="D196" s="12"/>
      <c r="E196" s="12"/>
      <c r="F196" s="12"/>
      <c r="G196" s="12"/>
      <c r="H196" s="12"/>
      <c r="L196" s="12"/>
      <c r="M196" s="12"/>
      <c r="S196" s="20"/>
      <c r="T196" s="12"/>
      <c r="AA196" s="17"/>
    </row>
    <row r="197" spans="1:27" ht="13" x14ac:dyDescent="0.15">
      <c r="A197" s="18"/>
      <c r="C197" s="12"/>
      <c r="D197" s="12"/>
      <c r="E197" s="12"/>
      <c r="F197" s="12"/>
      <c r="G197" s="12"/>
      <c r="H197" s="12"/>
      <c r="L197" s="12"/>
      <c r="M197" s="12"/>
      <c r="S197" s="20"/>
      <c r="T197" s="12"/>
      <c r="AA197" s="17"/>
    </row>
    <row r="198" spans="1:27" ht="13" x14ac:dyDescent="0.15">
      <c r="A198" s="18"/>
      <c r="C198" s="12"/>
      <c r="D198" s="12"/>
      <c r="E198" s="12"/>
      <c r="F198" s="12"/>
      <c r="G198" s="12"/>
      <c r="H198" s="12"/>
      <c r="L198" s="12"/>
      <c r="M198" s="12"/>
      <c r="S198" s="20"/>
      <c r="T198" s="12"/>
      <c r="AA198" s="17"/>
    </row>
    <row r="199" spans="1:27" ht="13" x14ac:dyDescent="0.15">
      <c r="A199" s="18"/>
      <c r="C199" s="12"/>
      <c r="D199" s="12"/>
      <c r="E199" s="12"/>
      <c r="F199" s="12"/>
      <c r="G199" s="12"/>
      <c r="H199" s="12"/>
      <c r="L199" s="12"/>
      <c r="M199" s="12"/>
      <c r="S199" s="20"/>
      <c r="T199" s="12"/>
      <c r="AA199" s="17"/>
    </row>
    <row r="200" spans="1:27" ht="13" x14ac:dyDescent="0.15">
      <c r="A200" s="18"/>
      <c r="C200" s="12"/>
      <c r="D200" s="12"/>
      <c r="E200" s="12"/>
      <c r="F200" s="12"/>
      <c r="G200" s="12"/>
      <c r="H200" s="12"/>
      <c r="L200" s="12"/>
      <c r="M200" s="12"/>
      <c r="S200" s="20"/>
      <c r="T200" s="12"/>
      <c r="AA200" s="17"/>
    </row>
    <row r="201" spans="1:27" ht="13" x14ac:dyDescent="0.15">
      <c r="A201" s="18"/>
      <c r="C201" s="12"/>
      <c r="D201" s="12"/>
      <c r="E201" s="12"/>
      <c r="F201" s="12"/>
      <c r="G201" s="12"/>
      <c r="H201" s="12"/>
      <c r="L201" s="12"/>
      <c r="M201" s="12"/>
      <c r="S201" s="20"/>
      <c r="T201" s="12"/>
      <c r="AA201" s="17"/>
    </row>
    <row r="202" spans="1:27" ht="13" x14ac:dyDescent="0.15">
      <c r="A202" s="18"/>
      <c r="C202" s="12"/>
      <c r="D202" s="12"/>
      <c r="E202" s="12"/>
      <c r="F202" s="12"/>
      <c r="G202" s="12"/>
      <c r="H202" s="12"/>
      <c r="L202" s="12"/>
      <c r="M202" s="12"/>
      <c r="S202" s="20"/>
      <c r="T202" s="12"/>
      <c r="AA202" s="17"/>
    </row>
    <row r="203" spans="1:27" ht="13" x14ac:dyDescent="0.15">
      <c r="A203" s="18"/>
      <c r="C203" s="12"/>
      <c r="D203" s="12"/>
      <c r="E203" s="12"/>
      <c r="F203" s="12"/>
      <c r="G203" s="12"/>
      <c r="H203" s="12"/>
      <c r="L203" s="12"/>
      <c r="M203" s="12"/>
      <c r="S203" s="20"/>
      <c r="T203" s="12"/>
      <c r="AA203" s="17"/>
    </row>
    <row r="204" spans="1:27" ht="13" x14ac:dyDescent="0.15">
      <c r="A204" s="18"/>
      <c r="C204" s="12"/>
      <c r="D204" s="12"/>
      <c r="E204" s="12"/>
      <c r="F204" s="12"/>
      <c r="G204" s="12"/>
      <c r="H204" s="12"/>
      <c r="L204" s="12"/>
      <c r="M204" s="12"/>
      <c r="S204" s="20"/>
      <c r="T204" s="12"/>
      <c r="AA204" s="17"/>
    </row>
    <row r="205" spans="1:27" ht="13" x14ac:dyDescent="0.15">
      <c r="A205" s="18"/>
      <c r="C205" s="12"/>
      <c r="D205" s="12"/>
      <c r="E205" s="12"/>
      <c r="F205" s="12"/>
      <c r="G205" s="12"/>
      <c r="H205" s="12"/>
      <c r="L205" s="12"/>
      <c r="M205" s="12"/>
      <c r="S205" s="20"/>
      <c r="T205" s="12"/>
      <c r="AA205" s="17"/>
    </row>
    <row r="206" spans="1:27" ht="13" x14ac:dyDescent="0.15">
      <c r="A206" s="18"/>
      <c r="C206" s="12"/>
      <c r="D206" s="12"/>
      <c r="E206" s="12"/>
      <c r="F206" s="12"/>
      <c r="G206" s="12"/>
      <c r="H206" s="12"/>
      <c r="L206" s="12"/>
      <c r="M206" s="12"/>
      <c r="S206" s="20"/>
      <c r="T206" s="12"/>
      <c r="AA206" s="17"/>
    </row>
    <row r="207" spans="1:27" ht="13" x14ac:dyDescent="0.15">
      <c r="A207" s="18"/>
      <c r="C207" s="12"/>
      <c r="D207" s="12"/>
      <c r="E207" s="12"/>
      <c r="F207" s="12"/>
      <c r="G207" s="12"/>
      <c r="H207" s="12"/>
      <c r="L207" s="12"/>
      <c r="M207" s="12"/>
      <c r="S207" s="20"/>
      <c r="T207" s="12"/>
      <c r="AA207" s="17"/>
    </row>
    <row r="208" spans="1:27" ht="13" x14ac:dyDescent="0.15">
      <c r="A208" s="18"/>
      <c r="C208" s="12"/>
      <c r="D208" s="12"/>
      <c r="E208" s="12"/>
      <c r="F208" s="12"/>
      <c r="G208" s="12"/>
      <c r="H208" s="12"/>
      <c r="L208" s="12"/>
      <c r="M208" s="12"/>
      <c r="S208" s="20"/>
      <c r="T208" s="12"/>
      <c r="AA208" s="17"/>
    </row>
    <row r="209" spans="1:27" ht="13" x14ac:dyDescent="0.15">
      <c r="A209" s="18"/>
      <c r="C209" s="12"/>
      <c r="D209" s="12"/>
      <c r="E209" s="12"/>
      <c r="F209" s="12"/>
      <c r="G209" s="12"/>
      <c r="H209" s="12"/>
      <c r="L209" s="12"/>
      <c r="M209" s="12"/>
      <c r="S209" s="20"/>
      <c r="T209" s="12"/>
      <c r="AA209" s="17"/>
    </row>
    <row r="210" spans="1:27" ht="13" x14ac:dyDescent="0.15">
      <c r="A210" s="18"/>
      <c r="C210" s="12"/>
      <c r="D210" s="12"/>
      <c r="E210" s="12"/>
      <c r="F210" s="12"/>
      <c r="G210" s="12"/>
      <c r="H210" s="12"/>
      <c r="L210" s="12"/>
      <c r="M210" s="12"/>
      <c r="S210" s="20"/>
      <c r="T210" s="12"/>
      <c r="AA210" s="17"/>
    </row>
    <row r="211" spans="1:27" ht="13" x14ac:dyDescent="0.15">
      <c r="A211" s="18"/>
      <c r="C211" s="12"/>
      <c r="D211" s="12"/>
      <c r="E211" s="12"/>
      <c r="F211" s="12"/>
      <c r="G211" s="12"/>
      <c r="H211" s="12"/>
      <c r="L211" s="12"/>
      <c r="M211" s="12"/>
      <c r="S211" s="20"/>
      <c r="T211" s="12"/>
      <c r="AA211" s="17"/>
    </row>
    <row r="212" spans="1:27" ht="13" x14ac:dyDescent="0.15">
      <c r="A212" s="18"/>
      <c r="C212" s="12"/>
      <c r="D212" s="12"/>
      <c r="E212" s="12"/>
      <c r="F212" s="12"/>
      <c r="G212" s="12"/>
      <c r="H212" s="12"/>
      <c r="L212" s="12"/>
      <c r="M212" s="12"/>
      <c r="S212" s="20"/>
      <c r="T212" s="12"/>
      <c r="AA212" s="17"/>
    </row>
    <row r="213" spans="1:27" ht="13" x14ac:dyDescent="0.15">
      <c r="A213" s="18"/>
      <c r="C213" s="12"/>
      <c r="D213" s="12"/>
      <c r="E213" s="12"/>
      <c r="F213" s="12"/>
      <c r="G213" s="12"/>
      <c r="H213" s="12"/>
      <c r="L213" s="12"/>
      <c r="M213" s="12"/>
      <c r="S213" s="20"/>
      <c r="T213" s="12"/>
      <c r="AA213" s="17"/>
    </row>
    <row r="214" spans="1:27" ht="13" x14ac:dyDescent="0.15">
      <c r="A214" s="18"/>
      <c r="C214" s="12"/>
      <c r="D214" s="12"/>
      <c r="E214" s="12"/>
      <c r="F214" s="12"/>
      <c r="G214" s="12"/>
      <c r="H214" s="12"/>
      <c r="L214" s="12"/>
      <c r="M214" s="12"/>
      <c r="S214" s="20"/>
      <c r="T214" s="12"/>
      <c r="AA214" s="17"/>
    </row>
    <row r="215" spans="1:27" ht="13" x14ac:dyDescent="0.15">
      <c r="A215" s="18"/>
      <c r="C215" s="12"/>
      <c r="D215" s="12"/>
      <c r="E215" s="12"/>
      <c r="F215" s="12"/>
      <c r="G215" s="12"/>
      <c r="H215" s="12"/>
      <c r="L215" s="12"/>
      <c r="M215" s="12"/>
      <c r="S215" s="20"/>
      <c r="T215" s="12"/>
      <c r="AA215" s="17"/>
    </row>
    <row r="216" spans="1:27" ht="13" x14ac:dyDescent="0.15">
      <c r="A216" s="18"/>
      <c r="C216" s="12"/>
      <c r="D216" s="12"/>
      <c r="E216" s="12"/>
      <c r="F216" s="12"/>
      <c r="G216" s="12"/>
      <c r="H216" s="12"/>
      <c r="L216" s="12"/>
      <c r="M216" s="12"/>
      <c r="S216" s="20"/>
      <c r="T216" s="12"/>
      <c r="AA216" s="17"/>
    </row>
    <row r="217" spans="1:27" ht="13" x14ac:dyDescent="0.15">
      <c r="A217" s="18"/>
      <c r="C217" s="12"/>
      <c r="D217" s="12"/>
      <c r="E217" s="12"/>
      <c r="F217" s="12"/>
      <c r="G217" s="12"/>
      <c r="H217" s="12"/>
      <c r="L217" s="12"/>
      <c r="M217" s="12"/>
      <c r="S217" s="20"/>
      <c r="T217" s="12"/>
      <c r="AA217" s="17"/>
    </row>
    <row r="218" spans="1:27" ht="13" x14ac:dyDescent="0.15">
      <c r="A218" s="18"/>
      <c r="C218" s="12"/>
      <c r="D218" s="12"/>
      <c r="E218" s="12"/>
      <c r="F218" s="12"/>
      <c r="G218" s="12"/>
      <c r="H218" s="12"/>
      <c r="L218" s="12"/>
      <c r="M218" s="12"/>
      <c r="S218" s="20"/>
      <c r="T218" s="12"/>
      <c r="AA218" s="17"/>
    </row>
    <row r="219" spans="1:27" ht="13" x14ac:dyDescent="0.15">
      <c r="A219" s="18"/>
      <c r="C219" s="12"/>
      <c r="D219" s="12"/>
      <c r="E219" s="12"/>
      <c r="F219" s="12"/>
      <c r="G219" s="12"/>
      <c r="H219" s="12"/>
      <c r="L219" s="12"/>
      <c r="M219" s="12"/>
      <c r="S219" s="20"/>
      <c r="T219" s="12"/>
      <c r="AA219" s="17"/>
    </row>
    <row r="220" spans="1:27" ht="13" x14ac:dyDescent="0.15">
      <c r="A220" s="18"/>
      <c r="C220" s="12"/>
      <c r="D220" s="12"/>
      <c r="E220" s="12"/>
      <c r="F220" s="12"/>
      <c r="G220" s="12"/>
      <c r="H220" s="12"/>
      <c r="L220" s="12"/>
      <c r="M220" s="12"/>
      <c r="S220" s="20"/>
      <c r="T220" s="12"/>
      <c r="AA220" s="17"/>
    </row>
    <row r="221" spans="1:27" ht="13" x14ac:dyDescent="0.15">
      <c r="A221" s="18"/>
      <c r="C221" s="12"/>
      <c r="D221" s="12"/>
      <c r="E221" s="12"/>
      <c r="F221" s="12"/>
      <c r="G221" s="12"/>
      <c r="H221" s="12"/>
      <c r="L221" s="12"/>
      <c r="M221" s="12"/>
      <c r="S221" s="20"/>
      <c r="T221" s="12"/>
      <c r="AA221" s="17"/>
    </row>
    <row r="222" spans="1:27" ht="13" x14ac:dyDescent="0.15">
      <c r="A222" s="18"/>
      <c r="C222" s="12"/>
      <c r="D222" s="12"/>
      <c r="E222" s="12"/>
      <c r="F222" s="12"/>
      <c r="G222" s="12"/>
      <c r="H222" s="12"/>
      <c r="L222" s="12"/>
      <c r="M222" s="12"/>
      <c r="S222" s="20"/>
      <c r="T222" s="12"/>
      <c r="AA222" s="17"/>
    </row>
    <row r="223" spans="1:27" ht="13" x14ac:dyDescent="0.15">
      <c r="A223" s="18"/>
      <c r="C223" s="12"/>
      <c r="D223" s="12"/>
      <c r="E223" s="12"/>
      <c r="F223" s="12"/>
      <c r="G223" s="12"/>
      <c r="H223" s="12"/>
      <c r="L223" s="12"/>
      <c r="M223" s="12"/>
      <c r="S223" s="20"/>
      <c r="T223" s="12"/>
      <c r="AA223" s="17"/>
    </row>
    <row r="224" spans="1:27" ht="13" x14ac:dyDescent="0.15">
      <c r="A224" s="18"/>
      <c r="C224" s="12"/>
      <c r="D224" s="12"/>
      <c r="E224" s="12"/>
      <c r="F224" s="12"/>
      <c r="G224" s="12"/>
      <c r="H224" s="12"/>
      <c r="L224" s="12"/>
      <c r="M224" s="12"/>
      <c r="S224" s="20"/>
      <c r="T224" s="12"/>
      <c r="AA224" s="17"/>
    </row>
    <row r="225" spans="1:27" ht="13" x14ac:dyDescent="0.15">
      <c r="A225" s="18"/>
      <c r="C225" s="12"/>
      <c r="D225" s="12"/>
      <c r="E225" s="12"/>
      <c r="F225" s="12"/>
      <c r="G225" s="12"/>
      <c r="H225" s="12"/>
      <c r="L225" s="12"/>
      <c r="M225" s="12"/>
      <c r="S225" s="20"/>
      <c r="T225" s="12"/>
      <c r="AA225" s="17"/>
    </row>
    <row r="226" spans="1:27" ht="13" x14ac:dyDescent="0.15">
      <c r="A226" s="18"/>
      <c r="C226" s="12"/>
      <c r="D226" s="12"/>
      <c r="E226" s="12"/>
      <c r="F226" s="12"/>
      <c r="G226" s="12"/>
      <c r="H226" s="12"/>
      <c r="L226" s="12"/>
      <c r="M226" s="12"/>
      <c r="S226" s="20"/>
      <c r="T226" s="12"/>
      <c r="AA226" s="17"/>
    </row>
    <row r="227" spans="1:27" ht="13" x14ac:dyDescent="0.15">
      <c r="A227" s="18"/>
      <c r="C227" s="12"/>
      <c r="D227" s="12"/>
      <c r="E227" s="12"/>
      <c r="F227" s="12"/>
      <c r="G227" s="12"/>
      <c r="H227" s="12"/>
      <c r="L227" s="12"/>
      <c r="M227" s="12"/>
      <c r="S227" s="20"/>
      <c r="T227" s="12"/>
      <c r="AA227" s="17"/>
    </row>
    <row r="228" spans="1:27" ht="13" x14ac:dyDescent="0.15">
      <c r="A228" s="18"/>
      <c r="C228" s="12"/>
      <c r="D228" s="12"/>
      <c r="E228" s="12"/>
      <c r="F228" s="12"/>
      <c r="G228" s="12"/>
      <c r="H228" s="12"/>
      <c r="L228" s="12"/>
      <c r="M228" s="12"/>
      <c r="S228" s="20"/>
      <c r="T228" s="12"/>
      <c r="AA228" s="17"/>
    </row>
    <row r="229" spans="1:27" ht="13" x14ac:dyDescent="0.15">
      <c r="A229" s="18"/>
      <c r="C229" s="12"/>
      <c r="D229" s="12"/>
      <c r="E229" s="12"/>
      <c r="F229" s="12"/>
      <c r="G229" s="12"/>
      <c r="H229" s="12"/>
      <c r="L229" s="12"/>
      <c r="M229" s="12"/>
      <c r="S229" s="20"/>
      <c r="T229" s="12"/>
      <c r="AA229" s="17"/>
    </row>
    <row r="230" spans="1:27" ht="13" x14ac:dyDescent="0.15">
      <c r="A230" s="18"/>
      <c r="C230" s="12"/>
      <c r="D230" s="12"/>
      <c r="E230" s="12"/>
      <c r="F230" s="12"/>
      <c r="G230" s="12"/>
      <c r="H230" s="12"/>
      <c r="L230" s="12"/>
      <c r="M230" s="12"/>
      <c r="S230" s="20"/>
      <c r="T230" s="12"/>
      <c r="AA230" s="17"/>
    </row>
    <row r="231" spans="1:27" ht="13" x14ac:dyDescent="0.15">
      <c r="A231" s="18"/>
      <c r="C231" s="12"/>
      <c r="D231" s="12"/>
      <c r="E231" s="12"/>
      <c r="F231" s="12"/>
      <c r="G231" s="12"/>
      <c r="H231" s="12"/>
      <c r="L231" s="12"/>
      <c r="M231" s="12"/>
      <c r="S231" s="20"/>
      <c r="T231" s="12"/>
      <c r="AA231" s="17"/>
    </row>
    <row r="232" spans="1:27" ht="13" x14ac:dyDescent="0.15">
      <c r="A232" s="18"/>
      <c r="C232" s="12"/>
      <c r="D232" s="12"/>
      <c r="E232" s="12"/>
      <c r="F232" s="12"/>
      <c r="G232" s="12"/>
      <c r="H232" s="12"/>
      <c r="L232" s="12"/>
      <c r="M232" s="12"/>
      <c r="S232" s="20"/>
      <c r="T232" s="12"/>
      <c r="AA232" s="17"/>
    </row>
    <row r="233" spans="1:27" ht="13" x14ac:dyDescent="0.15">
      <c r="A233" s="18"/>
      <c r="C233" s="12"/>
      <c r="D233" s="12"/>
      <c r="E233" s="12"/>
      <c r="F233" s="12"/>
      <c r="G233" s="12"/>
      <c r="H233" s="12"/>
      <c r="L233" s="12"/>
      <c r="M233" s="12"/>
      <c r="S233" s="20"/>
      <c r="T233" s="12"/>
      <c r="AA233" s="17"/>
    </row>
    <row r="234" spans="1:27" ht="13" x14ac:dyDescent="0.15">
      <c r="A234" s="18"/>
      <c r="C234" s="12"/>
      <c r="D234" s="12"/>
      <c r="E234" s="12"/>
      <c r="F234" s="12"/>
      <c r="G234" s="12"/>
      <c r="H234" s="12"/>
      <c r="L234" s="12"/>
      <c r="M234" s="12"/>
      <c r="S234" s="20"/>
      <c r="T234" s="12"/>
      <c r="AA234" s="17"/>
    </row>
    <row r="235" spans="1:27" ht="13" x14ac:dyDescent="0.15">
      <c r="A235" s="18"/>
      <c r="C235" s="12"/>
      <c r="D235" s="12"/>
      <c r="E235" s="12"/>
      <c r="F235" s="12"/>
      <c r="G235" s="12"/>
      <c r="H235" s="12"/>
      <c r="L235" s="12"/>
      <c r="M235" s="12"/>
      <c r="S235" s="20"/>
      <c r="T235" s="12"/>
      <c r="AA235" s="17"/>
    </row>
    <row r="236" spans="1:27" ht="13" x14ac:dyDescent="0.15">
      <c r="A236" s="18"/>
      <c r="C236" s="12"/>
      <c r="D236" s="12"/>
      <c r="E236" s="12"/>
      <c r="F236" s="12"/>
      <c r="G236" s="12"/>
      <c r="H236" s="12"/>
      <c r="L236" s="12"/>
      <c r="M236" s="12"/>
      <c r="S236" s="20"/>
      <c r="T236" s="12"/>
      <c r="AA236" s="17"/>
    </row>
    <row r="237" spans="1:27" ht="13" x14ac:dyDescent="0.15">
      <c r="A237" s="18"/>
      <c r="C237" s="12"/>
      <c r="D237" s="12"/>
      <c r="E237" s="12"/>
      <c r="F237" s="12"/>
      <c r="G237" s="12"/>
      <c r="H237" s="12"/>
      <c r="L237" s="12"/>
      <c r="M237" s="12"/>
      <c r="S237" s="20"/>
      <c r="T237" s="12"/>
      <c r="AA237" s="17"/>
    </row>
    <row r="238" spans="1:27" ht="13" x14ac:dyDescent="0.15">
      <c r="A238" s="18"/>
      <c r="C238" s="12"/>
      <c r="D238" s="12"/>
      <c r="E238" s="12"/>
      <c r="F238" s="12"/>
      <c r="G238" s="12"/>
      <c r="H238" s="12"/>
      <c r="L238" s="12"/>
      <c r="M238" s="12"/>
      <c r="S238" s="20"/>
      <c r="T238" s="12"/>
      <c r="AA238" s="17"/>
    </row>
    <row r="239" spans="1:27" ht="13" x14ac:dyDescent="0.15">
      <c r="A239" s="18"/>
      <c r="C239" s="12"/>
      <c r="D239" s="12"/>
      <c r="E239" s="12"/>
      <c r="F239" s="12"/>
      <c r="G239" s="12"/>
      <c r="H239" s="12"/>
      <c r="L239" s="12"/>
      <c r="M239" s="12"/>
      <c r="S239" s="20"/>
      <c r="T239" s="12"/>
      <c r="AA239" s="17"/>
    </row>
    <row r="240" spans="1:27" ht="13" x14ac:dyDescent="0.15">
      <c r="A240" s="18"/>
      <c r="C240" s="12"/>
      <c r="D240" s="12"/>
      <c r="E240" s="12"/>
      <c r="F240" s="12"/>
      <c r="G240" s="12"/>
      <c r="H240" s="12"/>
      <c r="L240" s="12"/>
      <c r="M240" s="12"/>
      <c r="S240" s="20"/>
      <c r="T240" s="12"/>
      <c r="AA240" s="17"/>
    </row>
    <row r="241" spans="1:27" ht="13" x14ac:dyDescent="0.15">
      <c r="A241" s="18"/>
      <c r="C241" s="12"/>
      <c r="D241" s="12"/>
      <c r="E241" s="12"/>
      <c r="F241" s="12"/>
      <c r="G241" s="12"/>
      <c r="H241" s="12"/>
      <c r="L241" s="12"/>
      <c r="M241" s="12"/>
      <c r="S241" s="20"/>
      <c r="T241" s="12"/>
      <c r="AA241" s="17"/>
    </row>
    <row r="242" spans="1:27" ht="13" x14ac:dyDescent="0.15">
      <c r="A242" s="18"/>
      <c r="C242" s="12"/>
      <c r="D242" s="12"/>
      <c r="E242" s="12"/>
      <c r="F242" s="12"/>
      <c r="G242" s="12"/>
      <c r="H242" s="12"/>
      <c r="L242" s="12"/>
      <c r="M242" s="12"/>
      <c r="S242" s="20"/>
      <c r="T242" s="12"/>
      <c r="AA242" s="17"/>
    </row>
    <row r="243" spans="1:27" ht="13" x14ac:dyDescent="0.15">
      <c r="A243" s="18"/>
      <c r="C243" s="12"/>
      <c r="D243" s="12"/>
      <c r="E243" s="12"/>
      <c r="F243" s="12"/>
      <c r="G243" s="12"/>
      <c r="H243" s="12"/>
      <c r="L243" s="12"/>
      <c r="M243" s="12"/>
      <c r="S243" s="20"/>
      <c r="T243" s="12"/>
      <c r="AA243" s="17"/>
    </row>
    <row r="244" spans="1:27" ht="13" x14ac:dyDescent="0.15">
      <c r="A244" s="18"/>
      <c r="C244" s="12"/>
      <c r="D244" s="12"/>
      <c r="E244" s="12"/>
      <c r="F244" s="12"/>
      <c r="G244" s="12"/>
      <c r="H244" s="12"/>
      <c r="L244" s="12"/>
      <c r="M244" s="12"/>
      <c r="S244" s="20"/>
      <c r="T244" s="12"/>
      <c r="AA244" s="17"/>
    </row>
    <row r="245" spans="1:27" ht="13" x14ac:dyDescent="0.15">
      <c r="A245" s="18"/>
      <c r="C245" s="12"/>
      <c r="D245" s="12"/>
      <c r="E245" s="12"/>
      <c r="F245" s="12"/>
      <c r="G245" s="12"/>
      <c r="H245" s="12"/>
      <c r="L245" s="12"/>
      <c r="M245" s="12"/>
      <c r="S245" s="20"/>
      <c r="T245" s="12"/>
      <c r="AA245" s="17"/>
    </row>
    <row r="246" spans="1:27" ht="13" x14ac:dyDescent="0.15">
      <c r="A246" s="18"/>
      <c r="C246" s="12"/>
      <c r="D246" s="12"/>
      <c r="E246" s="12"/>
      <c r="F246" s="12"/>
      <c r="G246" s="12"/>
      <c r="H246" s="12"/>
      <c r="L246" s="12"/>
      <c r="M246" s="12"/>
      <c r="S246" s="20"/>
      <c r="T246" s="12"/>
      <c r="AA246" s="17"/>
    </row>
    <row r="247" spans="1:27" ht="13" x14ac:dyDescent="0.15">
      <c r="A247" s="18"/>
      <c r="C247" s="12"/>
      <c r="D247" s="12"/>
      <c r="E247" s="12"/>
      <c r="F247" s="12"/>
      <c r="G247" s="12"/>
      <c r="H247" s="12"/>
      <c r="L247" s="12"/>
      <c r="M247" s="12"/>
      <c r="S247" s="20"/>
      <c r="T247" s="12"/>
      <c r="AA247" s="17"/>
    </row>
    <row r="248" spans="1:27" ht="13" x14ac:dyDescent="0.15">
      <c r="A248" s="18"/>
      <c r="C248" s="12"/>
      <c r="D248" s="12"/>
      <c r="E248" s="12"/>
      <c r="F248" s="12"/>
      <c r="G248" s="12"/>
      <c r="H248" s="12"/>
      <c r="L248" s="12"/>
      <c r="M248" s="12"/>
      <c r="S248" s="20"/>
      <c r="T248" s="12"/>
      <c r="AA248" s="17"/>
    </row>
    <row r="249" spans="1:27" ht="13" x14ac:dyDescent="0.15">
      <c r="A249" s="18"/>
      <c r="C249" s="12"/>
      <c r="D249" s="12"/>
      <c r="E249" s="12"/>
      <c r="F249" s="12"/>
      <c r="G249" s="12"/>
      <c r="H249" s="12"/>
      <c r="L249" s="12"/>
      <c r="M249" s="12"/>
      <c r="S249" s="20"/>
      <c r="T249" s="12"/>
      <c r="AA249" s="17"/>
    </row>
    <row r="250" spans="1:27" ht="13" x14ac:dyDescent="0.15">
      <c r="A250" s="18"/>
      <c r="C250" s="12"/>
      <c r="D250" s="12"/>
      <c r="E250" s="12"/>
      <c r="F250" s="12"/>
      <c r="G250" s="12"/>
      <c r="H250" s="12"/>
      <c r="L250" s="12"/>
      <c r="M250" s="12"/>
      <c r="S250" s="20"/>
      <c r="T250" s="12"/>
      <c r="AA250" s="17"/>
    </row>
    <row r="251" spans="1:27" ht="13" x14ac:dyDescent="0.15">
      <c r="A251" s="18"/>
      <c r="C251" s="12"/>
      <c r="D251" s="12"/>
      <c r="E251" s="12"/>
      <c r="F251" s="12"/>
      <c r="G251" s="12"/>
      <c r="H251" s="12"/>
      <c r="L251" s="12"/>
      <c r="M251" s="12"/>
      <c r="S251" s="20"/>
      <c r="T251" s="12"/>
      <c r="AA251" s="17"/>
    </row>
    <row r="252" spans="1:27" ht="13" x14ac:dyDescent="0.15">
      <c r="A252" s="18"/>
      <c r="C252" s="12"/>
      <c r="D252" s="12"/>
      <c r="E252" s="12"/>
      <c r="F252" s="12"/>
      <c r="G252" s="12"/>
      <c r="H252" s="12"/>
      <c r="L252" s="12"/>
      <c r="M252" s="12"/>
      <c r="S252" s="20"/>
      <c r="T252" s="12"/>
      <c r="AA252" s="17"/>
    </row>
    <row r="253" spans="1:27" ht="13" x14ac:dyDescent="0.15">
      <c r="A253" s="18"/>
      <c r="C253" s="12"/>
      <c r="D253" s="12"/>
      <c r="E253" s="12"/>
      <c r="F253" s="12"/>
      <c r="G253" s="12"/>
      <c r="H253" s="12"/>
      <c r="L253" s="12"/>
      <c r="M253" s="12"/>
      <c r="S253" s="20"/>
      <c r="T253" s="12"/>
      <c r="AA253" s="17"/>
    </row>
    <row r="254" spans="1:27" ht="13" x14ac:dyDescent="0.15">
      <c r="A254" s="18"/>
      <c r="C254" s="12"/>
      <c r="D254" s="12"/>
      <c r="E254" s="12"/>
      <c r="F254" s="12"/>
      <c r="G254" s="12"/>
      <c r="H254" s="12"/>
      <c r="L254" s="12"/>
      <c r="M254" s="12"/>
      <c r="S254" s="20"/>
      <c r="T254" s="12"/>
      <c r="AA254" s="17"/>
    </row>
    <row r="255" spans="1:27" ht="13" x14ac:dyDescent="0.15">
      <c r="A255" s="18"/>
      <c r="C255" s="12"/>
      <c r="D255" s="12"/>
      <c r="E255" s="12"/>
      <c r="F255" s="12"/>
      <c r="G255" s="12"/>
      <c r="H255" s="12"/>
      <c r="L255" s="12"/>
      <c r="M255" s="12"/>
      <c r="S255" s="20"/>
      <c r="T255" s="12"/>
      <c r="AA255" s="17"/>
    </row>
    <row r="256" spans="1:27" ht="13" x14ac:dyDescent="0.15">
      <c r="A256" s="18"/>
      <c r="C256" s="12"/>
      <c r="D256" s="12"/>
      <c r="E256" s="12"/>
      <c r="F256" s="12"/>
      <c r="G256" s="12"/>
      <c r="H256" s="12"/>
      <c r="L256" s="12"/>
      <c r="M256" s="12"/>
      <c r="S256" s="20"/>
      <c r="T256" s="12"/>
      <c r="AA256" s="17"/>
    </row>
    <row r="257" spans="1:27" ht="13" x14ac:dyDescent="0.15">
      <c r="A257" s="18"/>
      <c r="C257" s="12"/>
      <c r="D257" s="12"/>
      <c r="E257" s="12"/>
      <c r="F257" s="12"/>
      <c r="G257" s="12"/>
      <c r="H257" s="12"/>
      <c r="L257" s="12"/>
      <c r="M257" s="12"/>
      <c r="S257" s="20"/>
      <c r="T257" s="12"/>
      <c r="AA257" s="17"/>
    </row>
    <row r="258" spans="1:27" ht="13" x14ac:dyDescent="0.15">
      <c r="A258" s="18"/>
      <c r="C258" s="12"/>
      <c r="D258" s="12"/>
      <c r="E258" s="12"/>
      <c r="F258" s="12"/>
      <c r="G258" s="12"/>
      <c r="H258" s="12"/>
      <c r="L258" s="12"/>
      <c r="M258" s="12"/>
      <c r="S258" s="20"/>
      <c r="T258" s="12"/>
      <c r="AA258" s="17"/>
    </row>
    <row r="259" spans="1:27" ht="13" x14ac:dyDescent="0.15">
      <c r="A259" s="18"/>
      <c r="C259" s="12"/>
      <c r="D259" s="12"/>
      <c r="E259" s="12"/>
      <c r="F259" s="12"/>
      <c r="G259" s="12"/>
      <c r="H259" s="12"/>
      <c r="L259" s="12"/>
      <c r="M259" s="12"/>
      <c r="S259" s="20"/>
      <c r="T259" s="12"/>
      <c r="AA259" s="17"/>
    </row>
    <row r="260" spans="1:27" ht="13" x14ac:dyDescent="0.15">
      <c r="A260" s="18"/>
      <c r="C260" s="12"/>
      <c r="D260" s="12"/>
      <c r="E260" s="12"/>
      <c r="F260" s="12"/>
      <c r="G260" s="12"/>
      <c r="H260" s="12"/>
      <c r="L260" s="12"/>
      <c r="M260" s="12"/>
      <c r="S260" s="20"/>
      <c r="T260" s="12"/>
      <c r="AA260" s="17"/>
    </row>
    <row r="261" spans="1:27" ht="13" x14ac:dyDescent="0.15">
      <c r="A261" s="18"/>
      <c r="C261" s="12"/>
      <c r="D261" s="12"/>
      <c r="E261" s="12"/>
      <c r="F261" s="12"/>
      <c r="G261" s="12"/>
      <c r="H261" s="12"/>
      <c r="L261" s="12"/>
      <c r="M261" s="12"/>
      <c r="S261" s="20"/>
      <c r="T261" s="12"/>
      <c r="AA261" s="17"/>
    </row>
    <row r="262" spans="1:27" ht="13" x14ac:dyDescent="0.15">
      <c r="A262" s="18"/>
      <c r="C262" s="12"/>
      <c r="D262" s="12"/>
      <c r="E262" s="12"/>
      <c r="F262" s="12"/>
      <c r="G262" s="12"/>
      <c r="H262" s="12"/>
      <c r="L262" s="12"/>
      <c r="M262" s="12"/>
      <c r="S262" s="20"/>
      <c r="T262" s="12"/>
      <c r="AA262" s="17"/>
    </row>
    <row r="263" spans="1:27" ht="13" x14ac:dyDescent="0.15">
      <c r="A263" s="18"/>
      <c r="C263" s="12"/>
      <c r="D263" s="12"/>
      <c r="E263" s="12"/>
      <c r="F263" s="12"/>
      <c r="G263" s="12"/>
      <c r="H263" s="12"/>
      <c r="L263" s="12"/>
      <c r="M263" s="12"/>
      <c r="S263" s="20"/>
      <c r="T263" s="12"/>
      <c r="AA263" s="17"/>
    </row>
    <row r="264" spans="1:27" ht="13" x14ac:dyDescent="0.15">
      <c r="A264" s="18"/>
      <c r="C264" s="12"/>
      <c r="D264" s="12"/>
      <c r="E264" s="12"/>
      <c r="F264" s="12"/>
      <c r="G264" s="12"/>
      <c r="H264" s="12"/>
      <c r="L264" s="12"/>
      <c r="M264" s="12"/>
      <c r="S264" s="20"/>
      <c r="T264" s="12"/>
      <c r="AA264" s="17"/>
    </row>
    <row r="265" spans="1:27" ht="13" x14ac:dyDescent="0.15">
      <c r="A265" s="18"/>
      <c r="C265" s="12"/>
      <c r="D265" s="12"/>
      <c r="E265" s="12"/>
      <c r="F265" s="12"/>
      <c r="G265" s="12"/>
      <c r="H265" s="12"/>
      <c r="L265" s="12"/>
      <c r="M265" s="12"/>
      <c r="S265" s="20"/>
      <c r="T265" s="12"/>
      <c r="AA265" s="17"/>
    </row>
    <row r="266" spans="1:27" ht="13" x14ac:dyDescent="0.15">
      <c r="A266" s="18"/>
      <c r="C266" s="12"/>
      <c r="D266" s="12"/>
      <c r="E266" s="12"/>
      <c r="F266" s="12"/>
      <c r="G266" s="12"/>
      <c r="H266" s="12"/>
      <c r="L266" s="12"/>
      <c r="M266" s="12"/>
      <c r="S266" s="20"/>
      <c r="T266" s="12"/>
      <c r="AA266" s="17"/>
    </row>
    <row r="267" spans="1:27" ht="13" x14ac:dyDescent="0.15">
      <c r="A267" s="18"/>
      <c r="C267" s="12"/>
      <c r="D267" s="12"/>
      <c r="E267" s="12"/>
      <c r="F267" s="12"/>
      <c r="G267" s="12"/>
      <c r="H267" s="12"/>
      <c r="L267" s="12"/>
      <c r="M267" s="12"/>
      <c r="S267" s="20"/>
      <c r="T267" s="12"/>
      <c r="AA267" s="17"/>
    </row>
    <row r="268" spans="1:27" ht="13" x14ac:dyDescent="0.15">
      <c r="A268" s="18"/>
      <c r="C268" s="12"/>
      <c r="D268" s="12"/>
      <c r="E268" s="12"/>
      <c r="F268" s="12"/>
      <c r="G268" s="12"/>
      <c r="H268" s="12"/>
      <c r="L268" s="12"/>
      <c r="M268" s="12"/>
      <c r="S268" s="20"/>
      <c r="T268" s="12"/>
      <c r="AA268" s="17"/>
    </row>
    <row r="269" spans="1:27" ht="13" x14ac:dyDescent="0.15">
      <c r="A269" s="18"/>
      <c r="C269" s="12"/>
      <c r="D269" s="12"/>
      <c r="E269" s="12"/>
      <c r="F269" s="12"/>
      <c r="G269" s="12"/>
      <c r="H269" s="12"/>
      <c r="L269" s="12"/>
      <c r="M269" s="12"/>
      <c r="S269" s="20"/>
      <c r="T269" s="12"/>
      <c r="AA269" s="17"/>
    </row>
    <row r="270" spans="1:27" ht="13" x14ac:dyDescent="0.15">
      <c r="A270" s="18"/>
      <c r="C270" s="12"/>
      <c r="D270" s="12"/>
      <c r="E270" s="12"/>
      <c r="F270" s="12"/>
      <c r="G270" s="12"/>
      <c r="H270" s="12"/>
      <c r="L270" s="12"/>
      <c r="M270" s="12"/>
      <c r="S270" s="20"/>
      <c r="T270" s="12"/>
      <c r="AA270" s="17"/>
    </row>
    <row r="271" spans="1:27" ht="13" x14ac:dyDescent="0.15">
      <c r="A271" s="18"/>
      <c r="C271" s="12"/>
      <c r="D271" s="12"/>
      <c r="E271" s="12"/>
      <c r="F271" s="12"/>
      <c r="G271" s="12"/>
      <c r="H271" s="12"/>
      <c r="L271" s="12"/>
      <c r="M271" s="12"/>
      <c r="S271" s="20"/>
      <c r="T271" s="12"/>
      <c r="AA271" s="17"/>
    </row>
    <row r="272" spans="1:27" ht="13" x14ac:dyDescent="0.15">
      <c r="A272" s="18"/>
      <c r="C272" s="12"/>
      <c r="D272" s="12"/>
      <c r="E272" s="12"/>
      <c r="F272" s="12"/>
      <c r="G272" s="12"/>
      <c r="H272" s="12"/>
      <c r="L272" s="12"/>
      <c r="M272" s="12"/>
      <c r="S272" s="20"/>
      <c r="T272" s="12"/>
      <c r="AA272" s="17"/>
    </row>
    <row r="273" spans="1:27" ht="13" x14ac:dyDescent="0.15">
      <c r="A273" s="18"/>
      <c r="C273" s="12"/>
      <c r="D273" s="12"/>
      <c r="E273" s="12"/>
      <c r="F273" s="12"/>
      <c r="G273" s="12"/>
      <c r="H273" s="12"/>
      <c r="L273" s="12"/>
      <c r="M273" s="12"/>
      <c r="S273" s="20"/>
      <c r="T273" s="12"/>
      <c r="AA273" s="17"/>
    </row>
    <row r="274" spans="1:27" ht="13" x14ac:dyDescent="0.15">
      <c r="A274" s="18"/>
      <c r="C274" s="12"/>
      <c r="D274" s="12"/>
      <c r="E274" s="12"/>
      <c r="F274" s="12"/>
      <c r="G274" s="12"/>
      <c r="H274" s="12"/>
      <c r="L274" s="12"/>
      <c r="M274" s="12"/>
      <c r="S274" s="20"/>
      <c r="T274" s="12"/>
      <c r="AA274" s="17"/>
    </row>
    <row r="275" spans="1:27" ht="13" x14ac:dyDescent="0.15">
      <c r="A275" s="18"/>
      <c r="C275" s="12"/>
      <c r="D275" s="12"/>
      <c r="E275" s="12"/>
      <c r="F275" s="12"/>
      <c r="G275" s="12"/>
      <c r="H275" s="12"/>
      <c r="L275" s="12"/>
      <c r="M275" s="12"/>
      <c r="S275" s="20"/>
      <c r="T275" s="12"/>
      <c r="AA275" s="17"/>
    </row>
    <row r="276" spans="1:27" ht="13" x14ac:dyDescent="0.15">
      <c r="A276" s="18"/>
      <c r="C276" s="12"/>
      <c r="D276" s="12"/>
      <c r="E276" s="12"/>
      <c r="F276" s="12"/>
      <c r="G276" s="12"/>
      <c r="H276" s="12"/>
      <c r="L276" s="12"/>
      <c r="M276" s="12"/>
      <c r="S276" s="20"/>
      <c r="T276" s="12"/>
      <c r="AA276" s="17"/>
    </row>
    <row r="277" spans="1:27" ht="13" x14ac:dyDescent="0.15">
      <c r="A277" s="18"/>
      <c r="C277" s="12"/>
      <c r="D277" s="12"/>
      <c r="E277" s="12"/>
      <c r="F277" s="12"/>
      <c r="G277" s="12"/>
      <c r="H277" s="12"/>
      <c r="L277" s="12"/>
      <c r="M277" s="12"/>
      <c r="S277" s="20"/>
      <c r="T277" s="12"/>
      <c r="AA277" s="17"/>
    </row>
    <row r="278" spans="1:27" ht="13" x14ac:dyDescent="0.15">
      <c r="A278" s="18"/>
      <c r="C278" s="12"/>
      <c r="D278" s="12"/>
      <c r="E278" s="12"/>
      <c r="F278" s="12"/>
      <c r="G278" s="12"/>
      <c r="H278" s="12"/>
      <c r="L278" s="12"/>
      <c r="M278" s="12"/>
      <c r="S278" s="20"/>
      <c r="T278" s="12"/>
      <c r="AA278" s="17"/>
    </row>
    <row r="279" spans="1:27" ht="13" x14ac:dyDescent="0.15">
      <c r="A279" s="18"/>
      <c r="C279" s="12"/>
      <c r="D279" s="12"/>
      <c r="E279" s="12"/>
      <c r="F279" s="12"/>
      <c r="G279" s="12"/>
      <c r="H279" s="12"/>
      <c r="L279" s="12"/>
      <c r="M279" s="12"/>
      <c r="S279" s="20"/>
      <c r="T279" s="12"/>
      <c r="AA279" s="17"/>
    </row>
    <row r="280" spans="1:27" ht="13" x14ac:dyDescent="0.15">
      <c r="A280" s="18"/>
      <c r="C280" s="12"/>
      <c r="D280" s="12"/>
      <c r="E280" s="12"/>
      <c r="F280" s="12"/>
      <c r="G280" s="12"/>
      <c r="H280" s="12"/>
      <c r="L280" s="12"/>
      <c r="M280" s="12"/>
      <c r="S280" s="20"/>
      <c r="T280" s="12"/>
      <c r="AA280" s="17"/>
    </row>
    <row r="281" spans="1:27" ht="13" x14ac:dyDescent="0.15">
      <c r="A281" s="18"/>
      <c r="C281" s="12"/>
      <c r="D281" s="12"/>
      <c r="E281" s="12"/>
      <c r="F281" s="12"/>
      <c r="G281" s="12"/>
      <c r="H281" s="12"/>
      <c r="L281" s="12"/>
      <c r="M281" s="12"/>
      <c r="S281" s="20"/>
      <c r="T281" s="12"/>
      <c r="AA281" s="17"/>
    </row>
    <row r="282" spans="1:27" ht="13" x14ac:dyDescent="0.15">
      <c r="A282" s="18"/>
      <c r="C282" s="12"/>
      <c r="D282" s="12"/>
      <c r="E282" s="12"/>
      <c r="F282" s="12"/>
      <c r="G282" s="12"/>
      <c r="H282" s="12"/>
      <c r="L282" s="12"/>
      <c r="M282" s="12"/>
      <c r="S282" s="20"/>
      <c r="T282" s="12"/>
      <c r="AA282" s="17"/>
    </row>
    <row r="283" spans="1:27" ht="13" x14ac:dyDescent="0.15">
      <c r="A283" s="18"/>
      <c r="C283" s="12"/>
      <c r="D283" s="12"/>
      <c r="E283" s="12"/>
      <c r="F283" s="12"/>
      <c r="G283" s="12"/>
      <c r="H283" s="12"/>
      <c r="L283" s="12"/>
      <c r="M283" s="12"/>
      <c r="S283" s="20"/>
      <c r="T283" s="12"/>
      <c r="AA283" s="17"/>
    </row>
    <row r="284" spans="1:27" ht="13" x14ac:dyDescent="0.15">
      <c r="A284" s="18"/>
      <c r="C284" s="12"/>
      <c r="D284" s="12"/>
      <c r="E284" s="12"/>
      <c r="F284" s="12"/>
      <c r="G284" s="12"/>
      <c r="H284" s="12"/>
      <c r="L284" s="12"/>
      <c r="M284" s="12"/>
      <c r="S284" s="20"/>
      <c r="T284" s="12"/>
      <c r="AA284" s="17"/>
    </row>
    <row r="285" spans="1:27" ht="13" x14ac:dyDescent="0.15">
      <c r="A285" s="18"/>
      <c r="C285" s="12"/>
      <c r="D285" s="12"/>
      <c r="E285" s="12"/>
      <c r="F285" s="12"/>
      <c r="G285" s="12"/>
      <c r="H285" s="12"/>
      <c r="L285" s="12"/>
      <c r="M285" s="12"/>
      <c r="S285" s="20"/>
      <c r="T285" s="12"/>
      <c r="AA285" s="17"/>
    </row>
    <row r="286" spans="1:27" ht="13" x14ac:dyDescent="0.15">
      <c r="A286" s="18"/>
      <c r="C286" s="12"/>
      <c r="D286" s="12"/>
      <c r="E286" s="12"/>
      <c r="F286" s="12"/>
      <c r="G286" s="12"/>
      <c r="H286" s="12"/>
      <c r="L286" s="12"/>
      <c r="M286" s="12"/>
      <c r="S286" s="20"/>
      <c r="T286" s="12"/>
      <c r="AA286" s="17"/>
    </row>
    <row r="287" spans="1:27" ht="13" x14ac:dyDescent="0.15">
      <c r="A287" s="18"/>
      <c r="C287" s="12"/>
      <c r="D287" s="12"/>
      <c r="E287" s="12"/>
      <c r="F287" s="12"/>
      <c r="G287" s="12"/>
      <c r="H287" s="12"/>
      <c r="L287" s="12"/>
      <c r="M287" s="12"/>
      <c r="S287" s="20"/>
      <c r="T287" s="12"/>
      <c r="AA287" s="17"/>
    </row>
    <row r="288" spans="1:27" ht="13" x14ac:dyDescent="0.15">
      <c r="A288" s="18"/>
      <c r="C288" s="12"/>
      <c r="D288" s="12"/>
      <c r="E288" s="12"/>
      <c r="F288" s="12"/>
      <c r="G288" s="12"/>
      <c r="H288" s="12"/>
      <c r="L288" s="12"/>
      <c r="M288" s="12"/>
      <c r="S288" s="20"/>
      <c r="T288" s="12"/>
      <c r="AA288" s="17"/>
    </row>
    <row r="289" spans="1:27" ht="13" x14ac:dyDescent="0.15">
      <c r="A289" s="18"/>
      <c r="C289" s="12"/>
      <c r="D289" s="12"/>
      <c r="E289" s="12"/>
      <c r="F289" s="12"/>
      <c r="G289" s="12"/>
      <c r="H289" s="12"/>
      <c r="L289" s="12"/>
      <c r="M289" s="12"/>
      <c r="S289" s="20"/>
      <c r="T289" s="12"/>
      <c r="AA289" s="17"/>
    </row>
    <row r="290" spans="1:27" ht="13" x14ac:dyDescent="0.15">
      <c r="A290" s="18"/>
      <c r="C290" s="12"/>
      <c r="D290" s="12"/>
      <c r="E290" s="12"/>
      <c r="F290" s="12"/>
      <c r="G290" s="12"/>
      <c r="H290" s="12"/>
      <c r="L290" s="12"/>
      <c r="M290" s="12"/>
      <c r="S290" s="20"/>
      <c r="T290" s="12"/>
      <c r="AA290" s="17"/>
    </row>
    <row r="291" spans="1:27" ht="13" x14ac:dyDescent="0.15">
      <c r="A291" s="18"/>
      <c r="C291" s="12"/>
      <c r="D291" s="12"/>
      <c r="E291" s="12"/>
      <c r="F291" s="12"/>
      <c r="G291" s="12"/>
      <c r="H291" s="12"/>
      <c r="L291" s="12"/>
      <c r="M291" s="12"/>
      <c r="S291" s="20"/>
      <c r="T291" s="12"/>
      <c r="AA291" s="17"/>
    </row>
    <row r="292" spans="1:27" ht="13" x14ac:dyDescent="0.15">
      <c r="A292" s="18"/>
      <c r="C292" s="12"/>
      <c r="D292" s="12"/>
      <c r="E292" s="12"/>
      <c r="F292" s="12"/>
      <c r="G292" s="12"/>
      <c r="H292" s="12"/>
      <c r="L292" s="12"/>
      <c r="M292" s="12"/>
      <c r="S292" s="20"/>
      <c r="T292" s="12"/>
      <c r="AA292" s="17"/>
    </row>
    <row r="293" spans="1:27" ht="13" x14ac:dyDescent="0.15">
      <c r="A293" s="18"/>
      <c r="C293" s="12"/>
      <c r="D293" s="12"/>
      <c r="E293" s="12"/>
      <c r="F293" s="12"/>
      <c r="G293" s="12"/>
      <c r="H293" s="12"/>
      <c r="L293" s="12"/>
      <c r="M293" s="12"/>
      <c r="S293" s="20"/>
      <c r="T293" s="12"/>
      <c r="AA293" s="17"/>
    </row>
    <row r="294" spans="1:27" ht="13" x14ac:dyDescent="0.15">
      <c r="A294" s="18"/>
      <c r="C294" s="12"/>
      <c r="D294" s="12"/>
      <c r="E294" s="12"/>
      <c r="F294" s="12"/>
      <c r="G294" s="12"/>
      <c r="H294" s="12"/>
      <c r="L294" s="12"/>
      <c r="M294" s="12"/>
      <c r="S294" s="20"/>
      <c r="T294" s="12"/>
      <c r="AA294" s="17"/>
    </row>
    <row r="295" spans="1:27" ht="13" x14ac:dyDescent="0.15">
      <c r="A295" s="18"/>
      <c r="C295" s="12"/>
      <c r="D295" s="12"/>
      <c r="E295" s="12"/>
      <c r="F295" s="12"/>
      <c r="G295" s="12"/>
      <c r="H295" s="12"/>
      <c r="L295" s="12"/>
      <c r="M295" s="12"/>
      <c r="S295" s="20"/>
      <c r="T295" s="12"/>
      <c r="AA295" s="17"/>
    </row>
    <row r="296" spans="1:27" ht="13" x14ac:dyDescent="0.15">
      <c r="A296" s="18"/>
      <c r="C296" s="12"/>
      <c r="D296" s="12"/>
      <c r="E296" s="12"/>
      <c r="F296" s="12"/>
      <c r="G296" s="12"/>
      <c r="H296" s="12"/>
      <c r="L296" s="12"/>
      <c r="M296" s="12"/>
      <c r="S296" s="20"/>
      <c r="T296" s="12"/>
      <c r="AA296" s="17"/>
    </row>
    <row r="297" spans="1:27" ht="13" x14ac:dyDescent="0.15">
      <c r="A297" s="18"/>
      <c r="C297" s="12"/>
      <c r="D297" s="12"/>
      <c r="E297" s="12"/>
      <c r="F297" s="12"/>
      <c r="G297" s="12"/>
      <c r="H297" s="12"/>
      <c r="L297" s="12"/>
      <c r="M297" s="12"/>
      <c r="S297" s="20"/>
      <c r="T297" s="12"/>
      <c r="AA297" s="17"/>
    </row>
    <row r="298" spans="1:27" ht="13" x14ac:dyDescent="0.15">
      <c r="A298" s="18"/>
      <c r="C298" s="12"/>
      <c r="D298" s="12"/>
      <c r="E298" s="12"/>
      <c r="F298" s="12"/>
      <c r="G298" s="12"/>
      <c r="H298" s="12"/>
      <c r="L298" s="12"/>
      <c r="M298" s="12"/>
      <c r="S298" s="20"/>
      <c r="T298" s="12"/>
      <c r="AA298" s="17"/>
    </row>
    <row r="299" spans="1:27" ht="13" x14ac:dyDescent="0.15">
      <c r="A299" s="18"/>
      <c r="C299" s="12"/>
      <c r="D299" s="12"/>
      <c r="E299" s="12"/>
      <c r="F299" s="12"/>
      <c r="G299" s="12"/>
      <c r="H299" s="12"/>
      <c r="L299" s="12"/>
      <c r="M299" s="12"/>
      <c r="S299" s="20"/>
      <c r="T299" s="12"/>
      <c r="AA299" s="17"/>
    </row>
    <row r="300" spans="1:27" ht="13" x14ac:dyDescent="0.15">
      <c r="A300" s="18"/>
      <c r="C300" s="12"/>
      <c r="D300" s="12"/>
      <c r="E300" s="12"/>
      <c r="F300" s="12"/>
      <c r="G300" s="12"/>
      <c r="H300" s="12"/>
      <c r="L300" s="12"/>
      <c r="M300" s="12"/>
      <c r="S300" s="20"/>
      <c r="T300" s="12"/>
      <c r="AA300" s="17"/>
    </row>
    <row r="301" spans="1:27" ht="13" x14ac:dyDescent="0.15">
      <c r="A301" s="18"/>
      <c r="C301" s="12"/>
      <c r="D301" s="12"/>
      <c r="E301" s="12"/>
      <c r="F301" s="12"/>
      <c r="G301" s="12"/>
      <c r="H301" s="12"/>
      <c r="L301" s="12"/>
      <c r="M301" s="12"/>
      <c r="S301" s="20"/>
      <c r="T301" s="12"/>
      <c r="AA301" s="17"/>
    </row>
    <row r="302" spans="1:27" ht="13" x14ac:dyDescent="0.15">
      <c r="A302" s="18"/>
      <c r="C302" s="12"/>
      <c r="D302" s="12"/>
      <c r="E302" s="12"/>
      <c r="F302" s="12"/>
      <c r="G302" s="12"/>
      <c r="H302" s="12"/>
      <c r="L302" s="12"/>
      <c r="M302" s="12"/>
      <c r="S302" s="20"/>
      <c r="T302" s="12"/>
      <c r="AA302" s="17"/>
    </row>
    <row r="303" spans="1:27" ht="13" x14ac:dyDescent="0.15">
      <c r="A303" s="18"/>
      <c r="C303" s="12"/>
      <c r="D303" s="12"/>
      <c r="E303" s="12"/>
      <c r="F303" s="12"/>
      <c r="G303" s="12"/>
      <c r="H303" s="12"/>
      <c r="L303" s="12"/>
      <c r="M303" s="12"/>
      <c r="S303" s="20"/>
      <c r="T303" s="12"/>
      <c r="AA303" s="17"/>
    </row>
    <row r="304" spans="1:27" ht="13" x14ac:dyDescent="0.15">
      <c r="A304" s="18"/>
      <c r="C304" s="12"/>
      <c r="D304" s="12"/>
      <c r="E304" s="12"/>
      <c r="F304" s="12"/>
      <c r="G304" s="12"/>
      <c r="H304" s="12"/>
      <c r="L304" s="12"/>
      <c r="M304" s="12"/>
      <c r="S304" s="20"/>
      <c r="T304" s="12"/>
      <c r="AA304" s="17"/>
    </row>
    <row r="305" spans="1:27" ht="13" x14ac:dyDescent="0.15">
      <c r="A305" s="18"/>
      <c r="C305" s="12"/>
      <c r="D305" s="12"/>
      <c r="E305" s="12"/>
      <c r="F305" s="12"/>
      <c r="G305" s="12"/>
      <c r="H305" s="12"/>
      <c r="L305" s="12"/>
      <c r="M305" s="12"/>
      <c r="S305" s="20"/>
      <c r="T305" s="12"/>
      <c r="AA305" s="17"/>
    </row>
    <row r="306" spans="1:27" ht="13" x14ac:dyDescent="0.15">
      <c r="A306" s="18"/>
      <c r="C306" s="12"/>
      <c r="D306" s="12"/>
      <c r="E306" s="12"/>
      <c r="F306" s="12"/>
      <c r="G306" s="12"/>
      <c r="H306" s="12"/>
      <c r="L306" s="12"/>
      <c r="M306" s="12"/>
      <c r="S306" s="20"/>
      <c r="T306" s="12"/>
      <c r="AA306" s="17"/>
    </row>
    <row r="307" spans="1:27" ht="13" x14ac:dyDescent="0.15">
      <c r="A307" s="18"/>
      <c r="C307" s="12"/>
      <c r="D307" s="12"/>
      <c r="E307" s="12"/>
      <c r="F307" s="12"/>
      <c r="G307" s="12"/>
      <c r="H307" s="12"/>
      <c r="L307" s="12"/>
      <c r="M307" s="12"/>
      <c r="S307" s="20"/>
      <c r="T307" s="12"/>
      <c r="AA307" s="17"/>
    </row>
    <row r="308" spans="1:27" ht="13" x14ac:dyDescent="0.15">
      <c r="A308" s="18"/>
      <c r="C308" s="12"/>
      <c r="D308" s="12"/>
      <c r="E308" s="12"/>
      <c r="F308" s="12"/>
      <c r="G308" s="12"/>
      <c r="H308" s="12"/>
      <c r="L308" s="12"/>
      <c r="M308" s="12"/>
      <c r="S308" s="20"/>
      <c r="T308" s="12"/>
      <c r="AA308" s="17"/>
    </row>
    <row r="309" spans="1:27" ht="13" x14ac:dyDescent="0.15">
      <c r="A309" s="18"/>
      <c r="C309" s="12"/>
      <c r="D309" s="12"/>
      <c r="E309" s="12"/>
      <c r="F309" s="12"/>
      <c r="G309" s="12"/>
      <c r="H309" s="12"/>
      <c r="L309" s="12"/>
      <c r="M309" s="12"/>
      <c r="S309" s="20"/>
      <c r="T309" s="12"/>
      <c r="AA309" s="17"/>
    </row>
    <row r="310" spans="1:27" ht="13" x14ac:dyDescent="0.15">
      <c r="A310" s="18"/>
      <c r="C310" s="12"/>
      <c r="D310" s="12"/>
      <c r="E310" s="12"/>
      <c r="F310" s="12"/>
      <c r="G310" s="12"/>
      <c r="H310" s="12"/>
      <c r="L310" s="12"/>
      <c r="M310" s="12"/>
      <c r="S310" s="20"/>
      <c r="T310" s="12"/>
      <c r="AA310" s="17"/>
    </row>
    <row r="311" spans="1:27" ht="13" x14ac:dyDescent="0.15">
      <c r="A311" s="18"/>
      <c r="C311" s="12"/>
      <c r="D311" s="12"/>
      <c r="E311" s="12"/>
      <c r="F311" s="12"/>
      <c r="G311" s="12"/>
      <c r="H311" s="12"/>
      <c r="L311" s="12"/>
      <c r="M311" s="12"/>
      <c r="S311" s="20"/>
      <c r="T311" s="12"/>
      <c r="AA311" s="17"/>
    </row>
    <row r="312" spans="1:27" ht="13" x14ac:dyDescent="0.15">
      <c r="A312" s="18"/>
      <c r="C312" s="12"/>
      <c r="D312" s="12"/>
      <c r="E312" s="12"/>
      <c r="F312" s="12"/>
      <c r="G312" s="12"/>
      <c r="H312" s="12"/>
      <c r="L312" s="12"/>
      <c r="M312" s="12"/>
      <c r="S312" s="20"/>
      <c r="T312" s="12"/>
      <c r="AA312" s="17"/>
    </row>
    <row r="313" spans="1:27" ht="13" x14ac:dyDescent="0.15">
      <c r="A313" s="18"/>
      <c r="C313" s="12"/>
      <c r="D313" s="12"/>
      <c r="E313" s="12"/>
      <c r="F313" s="12"/>
      <c r="G313" s="12"/>
      <c r="H313" s="12"/>
      <c r="L313" s="12"/>
      <c r="M313" s="12"/>
      <c r="S313" s="20"/>
      <c r="T313" s="12"/>
      <c r="AA313" s="17"/>
    </row>
    <row r="314" spans="1:27" ht="13" x14ac:dyDescent="0.15">
      <c r="A314" s="18"/>
      <c r="C314" s="12"/>
      <c r="D314" s="12"/>
      <c r="E314" s="12"/>
      <c r="F314" s="12"/>
      <c r="G314" s="12"/>
      <c r="H314" s="12"/>
      <c r="L314" s="12"/>
      <c r="M314" s="12"/>
      <c r="S314" s="20"/>
      <c r="T314" s="12"/>
      <c r="AA314" s="17"/>
    </row>
    <row r="315" spans="1:27" ht="13" x14ac:dyDescent="0.15">
      <c r="A315" s="18"/>
      <c r="C315" s="12"/>
      <c r="D315" s="12"/>
      <c r="E315" s="12"/>
      <c r="F315" s="12"/>
      <c r="G315" s="12"/>
      <c r="H315" s="12"/>
      <c r="L315" s="12"/>
      <c r="M315" s="12"/>
      <c r="S315" s="20"/>
      <c r="T315" s="12"/>
      <c r="AA315" s="17"/>
    </row>
    <row r="316" spans="1:27" ht="13" x14ac:dyDescent="0.15">
      <c r="A316" s="18"/>
      <c r="C316" s="12"/>
      <c r="D316" s="12"/>
      <c r="E316" s="12"/>
      <c r="F316" s="12"/>
      <c r="G316" s="12"/>
      <c r="H316" s="12"/>
      <c r="L316" s="12"/>
      <c r="M316" s="12"/>
      <c r="S316" s="20"/>
      <c r="T316" s="12"/>
      <c r="AA316" s="17"/>
    </row>
    <row r="317" spans="1:27" ht="13" x14ac:dyDescent="0.15">
      <c r="A317" s="18"/>
      <c r="C317" s="12"/>
      <c r="D317" s="12"/>
      <c r="E317" s="12"/>
      <c r="F317" s="12"/>
      <c r="G317" s="12"/>
      <c r="H317" s="12"/>
      <c r="L317" s="12"/>
      <c r="M317" s="12"/>
      <c r="S317" s="20"/>
      <c r="T317" s="12"/>
      <c r="AA317" s="17"/>
    </row>
    <row r="318" spans="1:27" ht="13" x14ac:dyDescent="0.15">
      <c r="A318" s="18"/>
      <c r="C318" s="12"/>
      <c r="D318" s="12"/>
      <c r="E318" s="12"/>
      <c r="F318" s="12"/>
      <c r="G318" s="12"/>
      <c r="H318" s="12"/>
      <c r="L318" s="12"/>
      <c r="M318" s="12"/>
      <c r="S318" s="20"/>
      <c r="T318" s="12"/>
      <c r="AA318" s="17"/>
    </row>
    <row r="319" spans="1:27" ht="13" x14ac:dyDescent="0.15">
      <c r="A319" s="18"/>
      <c r="C319" s="12"/>
      <c r="D319" s="12"/>
      <c r="E319" s="12"/>
      <c r="F319" s="12"/>
      <c r="G319" s="12"/>
      <c r="H319" s="12"/>
      <c r="L319" s="12"/>
      <c r="M319" s="12"/>
      <c r="S319" s="20"/>
      <c r="T319" s="12"/>
      <c r="AA319" s="17"/>
    </row>
    <row r="320" spans="1:27" ht="13" x14ac:dyDescent="0.15">
      <c r="A320" s="18"/>
      <c r="C320" s="12"/>
      <c r="D320" s="12"/>
      <c r="E320" s="12"/>
      <c r="F320" s="12"/>
      <c r="G320" s="12"/>
      <c r="H320" s="12"/>
      <c r="L320" s="12"/>
      <c r="M320" s="12"/>
      <c r="S320" s="20"/>
      <c r="T320" s="12"/>
      <c r="AA320" s="17"/>
    </row>
    <row r="321" spans="1:27" ht="13" x14ac:dyDescent="0.15">
      <c r="A321" s="18"/>
      <c r="C321" s="12"/>
      <c r="D321" s="12"/>
      <c r="E321" s="12"/>
      <c r="F321" s="12"/>
      <c r="G321" s="12"/>
      <c r="H321" s="12"/>
      <c r="L321" s="12"/>
      <c r="M321" s="12"/>
      <c r="S321" s="20"/>
      <c r="T321" s="12"/>
      <c r="AA321" s="17"/>
    </row>
    <row r="322" spans="1:27" ht="13" x14ac:dyDescent="0.15">
      <c r="A322" s="18"/>
      <c r="C322" s="12"/>
      <c r="D322" s="12"/>
      <c r="E322" s="12"/>
      <c r="F322" s="12"/>
      <c r="G322" s="12"/>
      <c r="H322" s="12"/>
      <c r="L322" s="12"/>
      <c r="M322" s="12"/>
      <c r="S322" s="20"/>
      <c r="T322" s="12"/>
      <c r="AA322" s="17"/>
    </row>
    <row r="323" spans="1:27" ht="13" x14ac:dyDescent="0.15">
      <c r="A323" s="18"/>
      <c r="C323" s="12"/>
      <c r="D323" s="12"/>
      <c r="E323" s="12"/>
      <c r="F323" s="12"/>
      <c r="G323" s="12"/>
      <c r="H323" s="12"/>
      <c r="L323" s="12"/>
      <c r="M323" s="12"/>
      <c r="S323" s="20"/>
      <c r="T323" s="12"/>
      <c r="AA323" s="17"/>
    </row>
    <row r="324" spans="1:27" ht="13" x14ac:dyDescent="0.15">
      <c r="A324" s="18"/>
      <c r="C324" s="12"/>
      <c r="D324" s="12"/>
      <c r="E324" s="12"/>
      <c r="F324" s="12"/>
      <c r="G324" s="12"/>
      <c r="H324" s="12"/>
      <c r="L324" s="12"/>
      <c r="M324" s="12"/>
      <c r="S324" s="20"/>
      <c r="T324" s="12"/>
      <c r="AA324" s="17"/>
    </row>
    <row r="325" spans="1:27" ht="13" x14ac:dyDescent="0.15">
      <c r="A325" s="18"/>
      <c r="C325" s="12"/>
      <c r="D325" s="12"/>
      <c r="E325" s="12"/>
      <c r="F325" s="12"/>
      <c r="G325" s="12"/>
      <c r="H325" s="12"/>
      <c r="L325" s="12"/>
      <c r="M325" s="12"/>
      <c r="S325" s="20"/>
      <c r="T325" s="12"/>
      <c r="AA325" s="17"/>
    </row>
    <row r="326" spans="1:27" ht="13" x14ac:dyDescent="0.15">
      <c r="A326" s="18"/>
      <c r="C326" s="12"/>
      <c r="D326" s="12"/>
      <c r="E326" s="12"/>
      <c r="F326" s="12"/>
      <c r="G326" s="12"/>
      <c r="H326" s="12"/>
      <c r="L326" s="12"/>
      <c r="M326" s="12"/>
      <c r="S326" s="20"/>
      <c r="T326" s="12"/>
      <c r="AA326" s="17"/>
    </row>
    <row r="327" spans="1:27" ht="13" x14ac:dyDescent="0.15">
      <c r="A327" s="18"/>
      <c r="C327" s="12"/>
      <c r="D327" s="12"/>
      <c r="E327" s="12"/>
      <c r="F327" s="12"/>
      <c r="G327" s="12"/>
      <c r="H327" s="12"/>
      <c r="L327" s="12"/>
      <c r="M327" s="12"/>
      <c r="S327" s="20"/>
      <c r="T327" s="12"/>
      <c r="AA327" s="17"/>
    </row>
    <row r="328" spans="1:27" ht="13" x14ac:dyDescent="0.15">
      <c r="A328" s="18"/>
      <c r="C328" s="12"/>
      <c r="D328" s="12"/>
      <c r="E328" s="12"/>
      <c r="F328" s="12"/>
      <c r="G328" s="12"/>
      <c r="H328" s="12"/>
      <c r="L328" s="12"/>
      <c r="M328" s="12"/>
      <c r="S328" s="20"/>
      <c r="T328" s="12"/>
      <c r="AA328" s="17"/>
    </row>
    <row r="329" spans="1:27" ht="13" x14ac:dyDescent="0.15">
      <c r="A329" s="18"/>
      <c r="C329" s="12"/>
      <c r="D329" s="12"/>
      <c r="E329" s="12"/>
      <c r="F329" s="12"/>
      <c r="G329" s="12"/>
      <c r="H329" s="12"/>
      <c r="L329" s="12"/>
      <c r="M329" s="12"/>
      <c r="S329" s="20"/>
      <c r="T329" s="12"/>
      <c r="AA329" s="17"/>
    </row>
    <row r="330" spans="1:27" ht="13" x14ac:dyDescent="0.15">
      <c r="A330" s="18"/>
      <c r="C330" s="12"/>
      <c r="D330" s="12"/>
      <c r="E330" s="12"/>
      <c r="F330" s="12"/>
      <c r="G330" s="12"/>
      <c r="H330" s="12"/>
      <c r="L330" s="12"/>
      <c r="M330" s="12"/>
      <c r="S330" s="20"/>
      <c r="T330" s="12"/>
      <c r="AA330" s="17"/>
    </row>
    <row r="331" spans="1:27" ht="13" x14ac:dyDescent="0.15">
      <c r="A331" s="18"/>
      <c r="C331" s="12"/>
      <c r="D331" s="12"/>
      <c r="E331" s="12"/>
      <c r="F331" s="12"/>
      <c r="G331" s="12"/>
      <c r="H331" s="12"/>
      <c r="L331" s="12"/>
      <c r="M331" s="12"/>
      <c r="S331" s="20"/>
      <c r="T331" s="12"/>
      <c r="AA331" s="17"/>
    </row>
    <row r="332" spans="1:27" ht="13" x14ac:dyDescent="0.15">
      <c r="A332" s="18"/>
      <c r="C332" s="12"/>
      <c r="D332" s="12"/>
      <c r="E332" s="12"/>
      <c r="F332" s="12"/>
      <c r="G332" s="12"/>
      <c r="H332" s="12"/>
      <c r="L332" s="12"/>
      <c r="M332" s="12"/>
      <c r="S332" s="20"/>
      <c r="T332" s="12"/>
      <c r="AA332" s="17"/>
    </row>
    <row r="333" spans="1:27" ht="13" x14ac:dyDescent="0.15">
      <c r="A333" s="18"/>
      <c r="C333" s="12"/>
      <c r="D333" s="12"/>
      <c r="E333" s="12"/>
      <c r="F333" s="12"/>
      <c r="G333" s="12"/>
      <c r="H333" s="12"/>
      <c r="L333" s="12"/>
      <c r="M333" s="12"/>
      <c r="S333" s="20"/>
      <c r="T333" s="12"/>
      <c r="AA333" s="17"/>
    </row>
    <row r="334" spans="1:27" ht="13" x14ac:dyDescent="0.15">
      <c r="A334" s="18"/>
      <c r="C334" s="12"/>
      <c r="D334" s="12"/>
      <c r="E334" s="12"/>
      <c r="F334" s="12"/>
      <c r="G334" s="12"/>
      <c r="H334" s="12"/>
      <c r="L334" s="12"/>
      <c r="M334" s="12"/>
      <c r="S334" s="20"/>
      <c r="T334" s="12"/>
      <c r="AA334" s="17"/>
    </row>
    <row r="335" spans="1:27" ht="13" x14ac:dyDescent="0.15">
      <c r="A335" s="18"/>
      <c r="C335" s="12"/>
      <c r="D335" s="12"/>
      <c r="E335" s="12"/>
      <c r="F335" s="12"/>
      <c r="G335" s="12"/>
      <c r="H335" s="12"/>
      <c r="L335" s="12"/>
      <c r="M335" s="12"/>
      <c r="S335" s="20"/>
      <c r="T335" s="12"/>
      <c r="AA335" s="17"/>
    </row>
    <row r="336" spans="1:27" ht="13" x14ac:dyDescent="0.15">
      <c r="A336" s="18"/>
      <c r="C336" s="12"/>
      <c r="D336" s="12"/>
      <c r="E336" s="12"/>
      <c r="F336" s="12"/>
      <c r="G336" s="12"/>
      <c r="H336" s="12"/>
      <c r="L336" s="12"/>
      <c r="M336" s="12"/>
      <c r="S336" s="20"/>
      <c r="T336" s="12"/>
      <c r="AA336" s="17"/>
    </row>
    <row r="337" spans="1:27" ht="13" x14ac:dyDescent="0.15">
      <c r="A337" s="18"/>
      <c r="C337" s="12"/>
      <c r="D337" s="12"/>
      <c r="E337" s="12"/>
      <c r="F337" s="12"/>
      <c r="G337" s="12"/>
      <c r="H337" s="12"/>
      <c r="L337" s="12"/>
      <c r="M337" s="12"/>
      <c r="S337" s="20"/>
      <c r="T337" s="12"/>
      <c r="AA337" s="17"/>
    </row>
    <row r="338" spans="1:27" ht="13" x14ac:dyDescent="0.15">
      <c r="A338" s="18"/>
      <c r="C338" s="12"/>
      <c r="D338" s="12"/>
      <c r="E338" s="12"/>
      <c r="F338" s="12"/>
      <c r="G338" s="12"/>
      <c r="H338" s="12"/>
      <c r="L338" s="12"/>
      <c r="M338" s="12"/>
      <c r="S338" s="20"/>
      <c r="T338" s="12"/>
      <c r="AA338" s="17"/>
    </row>
    <row r="339" spans="1:27" ht="13" x14ac:dyDescent="0.15">
      <c r="A339" s="18"/>
      <c r="C339" s="12"/>
      <c r="D339" s="12"/>
      <c r="E339" s="12"/>
      <c r="F339" s="12"/>
      <c r="G339" s="12"/>
      <c r="H339" s="12"/>
      <c r="L339" s="12"/>
      <c r="M339" s="12"/>
      <c r="S339" s="20"/>
      <c r="T339" s="12"/>
      <c r="AA339" s="17"/>
    </row>
    <row r="340" spans="1:27" ht="13" x14ac:dyDescent="0.15">
      <c r="A340" s="18"/>
      <c r="C340" s="12"/>
      <c r="D340" s="12"/>
      <c r="E340" s="12"/>
      <c r="F340" s="12"/>
      <c r="G340" s="12"/>
      <c r="H340" s="12"/>
      <c r="L340" s="12"/>
      <c r="M340" s="12"/>
      <c r="S340" s="20"/>
      <c r="T340" s="12"/>
      <c r="AA340" s="17"/>
    </row>
    <row r="341" spans="1:27" ht="13" x14ac:dyDescent="0.15">
      <c r="A341" s="18"/>
      <c r="C341" s="12"/>
      <c r="D341" s="12"/>
      <c r="E341" s="12"/>
      <c r="F341" s="12"/>
      <c r="G341" s="12"/>
      <c r="H341" s="12"/>
      <c r="L341" s="12"/>
      <c r="M341" s="12"/>
      <c r="S341" s="20"/>
      <c r="T341" s="12"/>
      <c r="AA341" s="17"/>
    </row>
    <row r="342" spans="1:27" ht="13" x14ac:dyDescent="0.15">
      <c r="A342" s="18"/>
      <c r="C342" s="12"/>
      <c r="D342" s="12"/>
      <c r="E342" s="12"/>
      <c r="F342" s="12"/>
      <c r="G342" s="12"/>
      <c r="H342" s="12"/>
      <c r="L342" s="12"/>
      <c r="M342" s="12"/>
      <c r="S342" s="20"/>
      <c r="T342" s="12"/>
      <c r="AA342" s="17"/>
    </row>
    <row r="343" spans="1:27" ht="13" x14ac:dyDescent="0.15">
      <c r="A343" s="18"/>
      <c r="C343" s="12"/>
      <c r="D343" s="12"/>
      <c r="E343" s="12"/>
      <c r="F343" s="12"/>
      <c r="G343" s="12"/>
      <c r="H343" s="12"/>
      <c r="L343" s="12"/>
      <c r="M343" s="12"/>
      <c r="S343" s="20"/>
      <c r="T343" s="12"/>
      <c r="AA343" s="17"/>
    </row>
    <row r="344" spans="1:27" ht="13" x14ac:dyDescent="0.15">
      <c r="A344" s="18"/>
      <c r="C344" s="12"/>
      <c r="D344" s="12"/>
      <c r="E344" s="12"/>
      <c r="F344" s="12"/>
      <c r="G344" s="12"/>
      <c r="H344" s="12"/>
      <c r="L344" s="12"/>
      <c r="M344" s="12"/>
      <c r="S344" s="20"/>
      <c r="T344" s="12"/>
      <c r="AA344" s="17"/>
    </row>
    <row r="345" spans="1:27" ht="13" x14ac:dyDescent="0.15">
      <c r="A345" s="18"/>
      <c r="C345" s="12"/>
      <c r="D345" s="12"/>
      <c r="E345" s="12"/>
      <c r="F345" s="12"/>
      <c r="G345" s="12"/>
      <c r="H345" s="12"/>
      <c r="L345" s="12"/>
      <c r="M345" s="12"/>
      <c r="S345" s="20"/>
      <c r="T345" s="12"/>
      <c r="AA345" s="17"/>
    </row>
    <row r="346" spans="1:27" ht="13" x14ac:dyDescent="0.15">
      <c r="A346" s="18"/>
      <c r="C346" s="12"/>
      <c r="D346" s="12"/>
      <c r="E346" s="12"/>
      <c r="F346" s="12"/>
      <c r="G346" s="12"/>
      <c r="H346" s="12"/>
      <c r="L346" s="12"/>
      <c r="M346" s="12"/>
      <c r="S346" s="20"/>
      <c r="T346" s="12"/>
      <c r="AA346" s="17"/>
    </row>
    <row r="347" spans="1:27" ht="13" x14ac:dyDescent="0.15">
      <c r="A347" s="18"/>
      <c r="C347" s="12"/>
      <c r="D347" s="12"/>
      <c r="E347" s="12"/>
      <c r="F347" s="12"/>
      <c r="G347" s="12"/>
      <c r="H347" s="12"/>
      <c r="L347" s="12"/>
      <c r="M347" s="12"/>
      <c r="S347" s="20"/>
      <c r="T347" s="12"/>
      <c r="AA347" s="17"/>
    </row>
    <row r="348" spans="1:27" ht="13" x14ac:dyDescent="0.15">
      <c r="A348" s="18"/>
      <c r="C348" s="12"/>
      <c r="D348" s="12"/>
      <c r="E348" s="12"/>
      <c r="F348" s="12"/>
      <c r="G348" s="12"/>
      <c r="H348" s="12"/>
      <c r="L348" s="12"/>
      <c r="M348" s="12"/>
      <c r="S348" s="20"/>
      <c r="T348" s="12"/>
      <c r="AA348" s="17"/>
    </row>
    <row r="349" spans="1:27" ht="13" x14ac:dyDescent="0.15">
      <c r="A349" s="18"/>
      <c r="C349" s="12"/>
      <c r="D349" s="12"/>
      <c r="E349" s="12"/>
      <c r="F349" s="12"/>
      <c r="G349" s="12"/>
      <c r="H349" s="12"/>
      <c r="L349" s="12"/>
      <c r="M349" s="12"/>
      <c r="S349" s="20"/>
      <c r="T349" s="12"/>
      <c r="AA349" s="17"/>
    </row>
    <row r="350" spans="1:27" ht="13" x14ac:dyDescent="0.15">
      <c r="A350" s="18"/>
      <c r="C350" s="12"/>
      <c r="D350" s="12"/>
      <c r="E350" s="12"/>
      <c r="F350" s="12"/>
      <c r="G350" s="12"/>
      <c r="H350" s="12"/>
      <c r="L350" s="12"/>
      <c r="M350" s="12"/>
      <c r="S350" s="20"/>
      <c r="T350" s="12"/>
      <c r="AA350" s="17"/>
    </row>
    <row r="351" spans="1:27" ht="13" x14ac:dyDescent="0.15">
      <c r="A351" s="18"/>
      <c r="C351" s="12"/>
      <c r="D351" s="12"/>
      <c r="E351" s="12"/>
      <c r="F351" s="12"/>
      <c r="G351" s="12"/>
      <c r="H351" s="12"/>
      <c r="L351" s="12"/>
      <c r="M351" s="12"/>
      <c r="S351" s="20"/>
      <c r="T351" s="12"/>
      <c r="AA351" s="17"/>
    </row>
    <row r="352" spans="1:27" ht="13" x14ac:dyDescent="0.15">
      <c r="A352" s="18"/>
      <c r="C352" s="12"/>
      <c r="D352" s="12"/>
      <c r="E352" s="12"/>
      <c r="F352" s="12"/>
      <c r="G352" s="12"/>
      <c r="H352" s="12"/>
      <c r="L352" s="12"/>
      <c r="M352" s="12"/>
      <c r="S352" s="20"/>
      <c r="T352" s="12"/>
      <c r="AA352" s="17"/>
    </row>
    <row r="353" spans="1:27" ht="13" x14ac:dyDescent="0.15">
      <c r="A353" s="18"/>
      <c r="C353" s="12"/>
      <c r="D353" s="12"/>
      <c r="E353" s="12"/>
      <c r="F353" s="12"/>
      <c r="G353" s="12"/>
      <c r="H353" s="12"/>
      <c r="L353" s="12"/>
      <c r="M353" s="12"/>
      <c r="S353" s="20"/>
      <c r="T353" s="12"/>
      <c r="AA353" s="17"/>
    </row>
    <row r="354" spans="1:27" ht="13" x14ac:dyDescent="0.15">
      <c r="A354" s="18"/>
      <c r="C354" s="12"/>
      <c r="D354" s="12"/>
      <c r="E354" s="12"/>
      <c r="F354" s="12"/>
      <c r="G354" s="12"/>
      <c r="H354" s="12"/>
      <c r="L354" s="12"/>
      <c r="M354" s="12"/>
      <c r="S354" s="20"/>
      <c r="T354" s="12"/>
      <c r="AA354" s="17"/>
    </row>
    <row r="355" spans="1:27" ht="13" x14ac:dyDescent="0.15">
      <c r="A355" s="18"/>
      <c r="C355" s="12"/>
      <c r="D355" s="12"/>
      <c r="E355" s="12"/>
      <c r="F355" s="12"/>
      <c r="G355" s="12"/>
      <c r="H355" s="12"/>
      <c r="L355" s="12"/>
      <c r="M355" s="12"/>
      <c r="S355" s="20"/>
      <c r="T355" s="12"/>
      <c r="AA355" s="17"/>
    </row>
    <row r="356" spans="1:27" ht="13" x14ac:dyDescent="0.15">
      <c r="A356" s="18"/>
      <c r="C356" s="12"/>
      <c r="D356" s="12"/>
      <c r="E356" s="12"/>
      <c r="F356" s="12"/>
      <c r="G356" s="12"/>
      <c r="H356" s="12"/>
      <c r="L356" s="12"/>
      <c r="M356" s="12"/>
      <c r="S356" s="20"/>
      <c r="T356" s="12"/>
      <c r="AA356" s="17"/>
    </row>
    <row r="357" spans="1:27" ht="13" x14ac:dyDescent="0.15">
      <c r="A357" s="18"/>
      <c r="C357" s="12"/>
      <c r="D357" s="12"/>
      <c r="E357" s="12"/>
      <c r="F357" s="12"/>
      <c r="G357" s="12"/>
      <c r="H357" s="12"/>
      <c r="L357" s="12"/>
      <c r="M357" s="12"/>
      <c r="S357" s="20"/>
      <c r="T357" s="12"/>
      <c r="AA357" s="17"/>
    </row>
    <row r="358" spans="1:27" ht="13" x14ac:dyDescent="0.15">
      <c r="A358" s="18"/>
      <c r="C358" s="12"/>
      <c r="D358" s="12"/>
      <c r="E358" s="12"/>
      <c r="F358" s="12"/>
      <c r="G358" s="12"/>
      <c r="H358" s="12"/>
      <c r="L358" s="12"/>
      <c r="M358" s="12"/>
      <c r="S358" s="20"/>
      <c r="T358" s="12"/>
      <c r="AA358" s="17"/>
    </row>
    <row r="359" spans="1:27" ht="13" x14ac:dyDescent="0.15">
      <c r="A359" s="18"/>
      <c r="C359" s="12"/>
      <c r="D359" s="12"/>
      <c r="E359" s="12"/>
      <c r="F359" s="12"/>
      <c r="G359" s="12"/>
      <c r="H359" s="12"/>
      <c r="L359" s="12"/>
      <c r="M359" s="12"/>
      <c r="S359" s="20"/>
      <c r="T359" s="12"/>
      <c r="AA359" s="17"/>
    </row>
    <row r="360" spans="1:27" ht="13" x14ac:dyDescent="0.15">
      <c r="A360" s="18"/>
      <c r="C360" s="12"/>
      <c r="D360" s="12"/>
      <c r="E360" s="12"/>
      <c r="F360" s="12"/>
      <c r="G360" s="12"/>
      <c r="H360" s="12"/>
      <c r="L360" s="12"/>
      <c r="M360" s="12"/>
      <c r="S360" s="20"/>
      <c r="T360" s="12"/>
      <c r="AA360" s="17"/>
    </row>
    <row r="361" spans="1:27" ht="13" x14ac:dyDescent="0.15">
      <c r="A361" s="18"/>
      <c r="C361" s="12"/>
      <c r="D361" s="12"/>
      <c r="E361" s="12"/>
      <c r="F361" s="12"/>
      <c r="G361" s="12"/>
      <c r="H361" s="12"/>
      <c r="L361" s="12"/>
      <c r="M361" s="12"/>
      <c r="S361" s="20"/>
      <c r="T361" s="12"/>
      <c r="AA361" s="17"/>
    </row>
    <row r="362" spans="1:27" ht="13" x14ac:dyDescent="0.15">
      <c r="A362" s="18"/>
      <c r="C362" s="12"/>
      <c r="D362" s="12"/>
      <c r="E362" s="12"/>
      <c r="F362" s="12"/>
      <c r="G362" s="12"/>
      <c r="H362" s="12"/>
      <c r="L362" s="12"/>
      <c r="M362" s="12"/>
      <c r="S362" s="20"/>
      <c r="T362" s="12"/>
      <c r="AA362" s="17"/>
    </row>
    <row r="363" spans="1:27" ht="13" x14ac:dyDescent="0.15">
      <c r="A363" s="18"/>
      <c r="C363" s="12"/>
      <c r="D363" s="12"/>
      <c r="E363" s="12"/>
      <c r="F363" s="12"/>
      <c r="G363" s="12"/>
      <c r="H363" s="12"/>
      <c r="L363" s="12"/>
      <c r="M363" s="12"/>
      <c r="S363" s="20"/>
      <c r="T363" s="12"/>
      <c r="AA363" s="17"/>
    </row>
    <row r="364" spans="1:27" ht="13" x14ac:dyDescent="0.15">
      <c r="A364" s="18"/>
      <c r="C364" s="12"/>
      <c r="D364" s="12"/>
      <c r="E364" s="12"/>
      <c r="F364" s="12"/>
      <c r="G364" s="12"/>
      <c r="H364" s="12"/>
      <c r="L364" s="12"/>
      <c r="M364" s="12"/>
      <c r="S364" s="20"/>
      <c r="T364" s="12"/>
      <c r="AA364" s="17"/>
    </row>
    <row r="365" spans="1:27" ht="13" x14ac:dyDescent="0.15">
      <c r="A365" s="18"/>
      <c r="C365" s="12"/>
      <c r="D365" s="12"/>
      <c r="E365" s="12"/>
      <c r="F365" s="12"/>
      <c r="G365" s="12"/>
      <c r="H365" s="12"/>
      <c r="L365" s="12"/>
      <c r="M365" s="12"/>
      <c r="S365" s="20"/>
      <c r="T365" s="12"/>
      <c r="AA365" s="17"/>
    </row>
    <row r="366" spans="1:27" ht="13" x14ac:dyDescent="0.15">
      <c r="A366" s="18"/>
      <c r="C366" s="12"/>
      <c r="D366" s="12"/>
      <c r="E366" s="12"/>
      <c r="F366" s="12"/>
      <c r="G366" s="12"/>
      <c r="H366" s="12"/>
      <c r="L366" s="12"/>
      <c r="M366" s="12"/>
      <c r="S366" s="20"/>
      <c r="T366" s="12"/>
      <c r="AA366" s="17"/>
    </row>
    <row r="367" spans="1:27" ht="13" x14ac:dyDescent="0.15">
      <c r="A367" s="18"/>
      <c r="C367" s="12"/>
      <c r="D367" s="12"/>
      <c r="E367" s="12"/>
      <c r="F367" s="12"/>
      <c r="G367" s="12"/>
      <c r="H367" s="12"/>
      <c r="L367" s="12"/>
      <c r="M367" s="12"/>
      <c r="S367" s="20"/>
      <c r="T367" s="12"/>
      <c r="AA367" s="17"/>
    </row>
    <row r="368" spans="1:27" ht="13" x14ac:dyDescent="0.15">
      <c r="A368" s="18"/>
      <c r="C368" s="12"/>
      <c r="D368" s="12"/>
      <c r="E368" s="12"/>
      <c r="F368" s="12"/>
      <c r="G368" s="12"/>
      <c r="H368" s="12"/>
      <c r="L368" s="12"/>
      <c r="M368" s="12"/>
      <c r="S368" s="20"/>
      <c r="T368" s="12"/>
      <c r="AA368" s="17"/>
    </row>
    <row r="369" spans="1:27" ht="13" x14ac:dyDescent="0.15">
      <c r="A369" s="18"/>
      <c r="C369" s="12"/>
      <c r="D369" s="12"/>
      <c r="E369" s="12"/>
      <c r="F369" s="12"/>
      <c r="G369" s="12"/>
      <c r="H369" s="12"/>
      <c r="L369" s="12"/>
      <c r="M369" s="12"/>
      <c r="S369" s="20"/>
      <c r="T369" s="12"/>
      <c r="AA369" s="17"/>
    </row>
    <row r="370" spans="1:27" ht="13" x14ac:dyDescent="0.15">
      <c r="A370" s="18"/>
      <c r="C370" s="12"/>
      <c r="D370" s="12"/>
      <c r="E370" s="12"/>
      <c r="F370" s="12"/>
      <c r="G370" s="12"/>
      <c r="H370" s="12"/>
      <c r="L370" s="12"/>
      <c r="M370" s="12"/>
      <c r="S370" s="20"/>
      <c r="T370" s="12"/>
      <c r="AA370" s="17"/>
    </row>
    <row r="371" spans="1:27" ht="13" x14ac:dyDescent="0.15">
      <c r="A371" s="18"/>
      <c r="C371" s="12"/>
      <c r="D371" s="12"/>
      <c r="E371" s="12"/>
      <c r="F371" s="12"/>
      <c r="G371" s="12"/>
      <c r="H371" s="12"/>
      <c r="L371" s="12"/>
      <c r="M371" s="12"/>
      <c r="S371" s="20"/>
      <c r="T371" s="12"/>
      <c r="AA371" s="17"/>
    </row>
    <row r="372" spans="1:27" ht="13" x14ac:dyDescent="0.15">
      <c r="A372" s="18"/>
      <c r="C372" s="12"/>
      <c r="D372" s="12"/>
      <c r="E372" s="12"/>
      <c r="F372" s="12"/>
      <c r="G372" s="12"/>
      <c r="H372" s="12"/>
      <c r="L372" s="12"/>
      <c r="M372" s="12"/>
      <c r="S372" s="20"/>
      <c r="T372" s="12"/>
      <c r="AA372" s="17"/>
    </row>
    <row r="373" spans="1:27" ht="13" x14ac:dyDescent="0.15">
      <c r="A373" s="18"/>
      <c r="C373" s="12"/>
      <c r="D373" s="12"/>
      <c r="E373" s="12"/>
      <c r="F373" s="12"/>
      <c r="G373" s="12"/>
      <c r="H373" s="12"/>
      <c r="L373" s="12"/>
      <c r="M373" s="12"/>
      <c r="S373" s="20"/>
      <c r="T373" s="12"/>
      <c r="AA373" s="17"/>
    </row>
    <row r="374" spans="1:27" ht="13" x14ac:dyDescent="0.15">
      <c r="A374" s="18"/>
      <c r="C374" s="12"/>
      <c r="D374" s="12"/>
      <c r="E374" s="12"/>
      <c r="F374" s="12"/>
      <c r="G374" s="12"/>
      <c r="H374" s="12"/>
      <c r="L374" s="12"/>
      <c r="M374" s="12"/>
      <c r="S374" s="20"/>
      <c r="T374" s="12"/>
      <c r="AA374" s="17"/>
    </row>
    <row r="375" spans="1:27" ht="13" x14ac:dyDescent="0.15">
      <c r="A375" s="18"/>
      <c r="C375" s="12"/>
      <c r="D375" s="12"/>
      <c r="E375" s="12"/>
      <c r="F375" s="12"/>
      <c r="G375" s="12"/>
      <c r="H375" s="12"/>
      <c r="L375" s="12"/>
      <c r="M375" s="12"/>
      <c r="S375" s="20"/>
      <c r="T375" s="12"/>
      <c r="AA375" s="17"/>
    </row>
    <row r="376" spans="1:27" ht="13" x14ac:dyDescent="0.15">
      <c r="A376" s="18"/>
      <c r="C376" s="12"/>
      <c r="D376" s="12"/>
      <c r="E376" s="12"/>
      <c r="F376" s="12"/>
      <c r="G376" s="12"/>
      <c r="H376" s="12"/>
      <c r="L376" s="12"/>
      <c r="M376" s="12"/>
      <c r="S376" s="20"/>
      <c r="T376" s="12"/>
      <c r="AA376" s="17"/>
    </row>
    <row r="377" spans="1:27" ht="13" x14ac:dyDescent="0.15">
      <c r="A377" s="18"/>
      <c r="C377" s="12"/>
      <c r="D377" s="12"/>
      <c r="E377" s="12"/>
      <c r="F377" s="12"/>
      <c r="G377" s="12"/>
      <c r="H377" s="12"/>
      <c r="L377" s="12"/>
      <c r="M377" s="12"/>
      <c r="S377" s="20"/>
      <c r="T377" s="12"/>
      <c r="AA377" s="17"/>
    </row>
    <row r="378" spans="1:27" ht="13" x14ac:dyDescent="0.15">
      <c r="A378" s="18"/>
      <c r="C378" s="12"/>
      <c r="D378" s="12"/>
      <c r="E378" s="12"/>
      <c r="F378" s="12"/>
      <c r="G378" s="12"/>
      <c r="H378" s="12"/>
      <c r="L378" s="12"/>
      <c r="M378" s="12"/>
      <c r="S378" s="20"/>
      <c r="T378" s="12"/>
      <c r="AA378" s="17"/>
    </row>
    <row r="379" spans="1:27" ht="13" x14ac:dyDescent="0.15">
      <c r="A379" s="18"/>
      <c r="C379" s="12"/>
      <c r="D379" s="12"/>
      <c r="E379" s="12"/>
      <c r="F379" s="12"/>
      <c r="G379" s="12"/>
      <c r="H379" s="12"/>
      <c r="L379" s="12"/>
      <c r="M379" s="12"/>
      <c r="S379" s="20"/>
      <c r="T379" s="12"/>
      <c r="AA379" s="17"/>
    </row>
    <row r="380" spans="1:27" ht="13" x14ac:dyDescent="0.15">
      <c r="A380" s="18"/>
      <c r="C380" s="12"/>
      <c r="D380" s="12"/>
      <c r="E380" s="12"/>
      <c r="F380" s="12"/>
      <c r="G380" s="12"/>
      <c r="H380" s="12"/>
      <c r="L380" s="12"/>
      <c r="M380" s="12"/>
      <c r="S380" s="20"/>
      <c r="T380" s="12"/>
      <c r="AA380" s="17"/>
    </row>
    <row r="381" spans="1:27" ht="13" x14ac:dyDescent="0.15">
      <c r="A381" s="18"/>
      <c r="C381" s="12"/>
      <c r="D381" s="12"/>
      <c r="E381" s="12"/>
      <c r="F381" s="12"/>
      <c r="G381" s="12"/>
      <c r="H381" s="12"/>
      <c r="L381" s="12"/>
      <c r="M381" s="12"/>
      <c r="S381" s="20"/>
      <c r="T381" s="12"/>
      <c r="AA381" s="17"/>
    </row>
    <row r="382" spans="1:27" ht="13" x14ac:dyDescent="0.15">
      <c r="A382" s="18"/>
      <c r="C382" s="12"/>
      <c r="D382" s="12"/>
      <c r="E382" s="12"/>
      <c r="F382" s="12"/>
      <c r="G382" s="12"/>
      <c r="H382" s="12"/>
      <c r="L382" s="12"/>
      <c r="M382" s="12"/>
      <c r="S382" s="20"/>
      <c r="T382" s="12"/>
      <c r="AA382" s="17"/>
    </row>
    <row r="383" spans="1:27" ht="13" x14ac:dyDescent="0.15">
      <c r="A383" s="18"/>
      <c r="C383" s="12"/>
      <c r="D383" s="12"/>
      <c r="E383" s="12"/>
      <c r="F383" s="12"/>
      <c r="G383" s="12"/>
      <c r="H383" s="12"/>
      <c r="L383" s="12"/>
      <c r="M383" s="12"/>
      <c r="S383" s="20"/>
      <c r="T383" s="12"/>
      <c r="AA383" s="17"/>
    </row>
    <row r="384" spans="1:27" ht="13" x14ac:dyDescent="0.15">
      <c r="A384" s="18"/>
      <c r="C384" s="12"/>
      <c r="D384" s="12"/>
      <c r="E384" s="12"/>
      <c r="F384" s="12"/>
      <c r="G384" s="12"/>
      <c r="H384" s="12"/>
      <c r="L384" s="12"/>
      <c r="M384" s="12"/>
      <c r="S384" s="20"/>
      <c r="T384" s="12"/>
      <c r="AA384" s="17"/>
    </row>
    <row r="385" spans="1:27" ht="13" x14ac:dyDescent="0.15">
      <c r="A385" s="18"/>
      <c r="C385" s="12"/>
      <c r="D385" s="12"/>
      <c r="E385" s="12"/>
      <c r="F385" s="12"/>
      <c r="G385" s="12"/>
      <c r="H385" s="12"/>
      <c r="L385" s="12"/>
      <c r="M385" s="12"/>
      <c r="S385" s="20"/>
      <c r="T385" s="12"/>
      <c r="AA385" s="17"/>
    </row>
    <row r="386" spans="1:27" ht="13" x14ac:dyDescent="0.15">
      <c r="A386" s="18"/>
      <c r="C386" s="12"/>
      <c r="D386" s="12"/>
      <c r="E386" s="12"/>
      <c r="F386" s="12"/>
      <c r="G386" s="12"/>
      <c r="H386" s="12"/>
      <c r="L386" s="12"/>
      <c r="M386" s="12"/>
      <c r="S386" s="20"/>
      <c r="T386" s="12"/>
      <c r="AA386" s="17"/>
    </row>
    <row r="387" spans="1:27" ht="13" x14ac:dyDescent="0.15">
      <c r="A387" s="18"/>
      <c r="C387" s="12"/>
      <c r="D387" s="12"/>
      <c r="E387" s="12"/>
      <c r="F387" s="12"/>
      <c r="G387" s="12"/>
      <c r="H387" s="12"/>
      <c r="L387" s="12"/>
      <c r="M387" s="12"/>
      <c r="S387" s="20"/>
      <c r="T387" s="12"/>
      <c r="AA387" s="17"/>
    </row>
    <row r="388" spans="1:27" ht="13" x14ac:dyDescent="0.15">
      <c r="A388" s="18"/>
      <c r="C388" s="12"/>
      <c r="D388" s="12"/>
      <c r="E388" s="12"/>
      <c r="F388" s="12"/>
      <c r="G388" s="12"/>
      <c r="H388" s="12"/>
      <c r="L388" s="12"/>
      <c r="M388" s="12"/>
      <c r="S388" s="20"/>
      <c r="T388" s="12"/>
      <c r="AA388" s="17"/>
    </row>
    <row r="389" spans="1:27" ht="13" x14ac:dyDescent="0.15">
      <c r="A389" s="18"/>
      <c r="C389" s="12"/>
      <c r="D389" s="12"/>
      <c r="E389" s="12"/>
      <c r="F389" s="12"/>
      <c r="G389" s="12"/>
      <c r="H389" s="12"/>
      <c r="L389" s="12"/>
      <c r="M389" s="12"/>
      <c r="S389" s="20"/>
      <c r="T389" s="12"/>
      <c r="AA389" s="17"/>
    </row>
    <row r="390" spans="1:27" ht="13" x14ac:dyDescent="0.15">
      <c r="A390" s="18"/>
      <c r="C390" s="12"/>
      <c r="D390" s="12"/>
      <c r="E390" s="12"/>
      <c r="F390" s="12"/>
      <c r="G390" s="12"/>
      <c r="H390" s="12"/>
      <c r="L390" s="12"/>
      <c r="M390" s="12"/>
      <c r="S390" s="20"/>
      <c r="T390" s="12"/>
      <c r="AA390" s="17"/>
    </row>
    <row r="391" spans="1:27" ht="13" x14ac:dyDescent="0.15">
      <c r="A391" s="18"/>
      <c r="C391" s="12"/>
      <c r="D391" s="12"/>
      <c r="E391" s="12"/>
      <c r="F391" s="12"/>
      <c r="G391" s="12"/>
      <c r="H391" s="12"/>
      <c r="L391" s="12"/>
      <c r="M391" s="12"/>
      <c r="S391" s="20"/>
      <c r="T391" s="12"/>
      <c r="AA391" s="17"/>
    </row>
    <row r="392" spans="1:27" ht="13" x14ac:dyDescent="0.15">
      <c r="A392" s="18"/>
      <c r="C392" s="12"/>
      <c r="D392" s="12"/>
      <c r="E392" s="12"/>
      <c r="F392" s="12"/>
      <c r="G392" s="12"/>
      <c r="H392" s="12"/>
      <c r="L392" s="12"/>
      <c r="M392" s="12"/>
      <c r="S392" s="20"/>
      <c r="T392" s="12"/>
      <c r="AA392" s="17"/>
    </row>
    <row r="393" spans="1:27" ht="13" x14ac:dyDescent="0.15">
      <c r="A393" s="18"/>
      <c r="C393" s="12"/>
      <c r="D393" s="12"/>
      <c r="E393" s="12"/>
      <c r="F393" s="12"/>
      <c r="G393" s="12"/>
      <c r="H393" s="12"/>
      <c r="L393" s="12"/>
      <c r="M393" s="12"/>
      <c r="S393" s="20"/>
      <c r="T393" s="12"/>
      <c r="AA393" s="17"/>
    </row>
    <row r="394" spans="1:27" ht="13" x14ac:dyDescent="0.15">
      <c r="A394" s="18"/>
      <c r="C394" s="12"/>
      <c r="D394" s="12"/>
      <c r="E394" s="12"/>
      <c r="F394" s="12"/>
      <c r="G394" s="12"/>
      <c r="H394" s="12"/>
      <c r="L394" s="12"/>
      <c r="M394" s="12"/>
      <c r="S394" s="20"/>
      <c r="T394" s="12"/>
      <c r="AA394" s="17"/>
    </row>
    <row r="395" spans="1:27" ht="13" x14ac:dyDescent="0.15">
      <c r="A395" s="18"/>
      <c r="C395" s="12"/>
      <c r="D395" s="12"/>
      <c r="E395" s="12"/>
      <c r="F395" s="12"/>
      <c r="G395" s="12"/>
      <c r="H395" s="12"/>
      <c r="L395" s="12"/>
      <c r="M395" s="12"/>
      <c r="S395" s="20"/>
      <c r="T395" s="12"/>
      <c r="AA395" s="17"/>
    </row>
    <row r="396" spans="1:27" ht="13" x14ac:dyDescent="0.15">
      <c r="A396" s="18"/>
      <c r="C396" s="12"/>
      <c r="D396" s="12"/>
      <c r="E396" s="12"/>
      <c r="F396" s="12"/>
      <c r="G396" s="12"/>
      <c r="H396" s="12"/>
      <c r="L396" s="12"/>
      <c r="M396" s="12"/>
      <c r="S396" s="20"/>
      <c r="T396" s="12"/>
      <c r="AA396" s="17"/>
    </row>
    <row r="397" spans="1:27" ht="13" x14ac:dyDescent="0.15">
      <c r="A397" s="18"/>
      <c r="C397" s="12"/>
      <c r="D397" s="12"/>
      <c r="E397" s="12"/>
      <c r="F397" s="12"/>
      <c r="G397" s="12"/>
      <c r="H397" s="12"/>
      <c r="L397" s="12"/>
      <c r="M397" s="12"/>
      <c r="S397" s="20"/>
      <c r="T397" s="12"/>
      <c r="AA397" s="17"/>
    </row>
    <row r="398" spans="1:27" ht="13" x14ac:dyDescent="0.15">
      <c r="A398" s="18"/>
      <c r="C398" s="12"/>
      <c r="D398" s="12"/>
      <c r="E398" s="12"/>
      <c r="F398" s="12"/>
      <c r="G398" s="12"/>
      <c r="H398" s="12"/>
      <c r="L398" s="12"/>
      <c r="M398" s="12"/>
      <c r="S398" s="20"/>
      <c r="T398" s="12"/>
      <c r="AA398" s="17"/>
    </row>
    <row r="399" spans="1:27" ht="13" x14ac:dyDescent="0.15">
      <c r="A399" s="18"/>
      <c r="C399" s="12"/>
      <c r="D399" s="12"/>
      <c r="E399" s="12"/>
      <c r="F399" s="12"/>
      <c r="G399" s="12"/>
      <c r="H399" s="12"/>
      <c r="L399" s="12"/>
      <c r="M399" s="12"/>
      <c r="S399" s="20"/>
      <c r="T399" s="12"/>
      <c r="AA399" s="17"/>
    </row>
    <row r="400" spans="1:27" ht="13" x14ac:dyDescent="0.15">
      <c r="A400" s="18"/>
      <c r="C400" s="12"/>
      <c r="D400" s="12"/>
      <c r="E400" s="12"/>
      <c r="F400" s="12"/>
      <c r="G400" s="12"/>
      <c r="H400" s="12"/>
      <c r="L400" s="12"/>
      <c r="M400" s="12"/>
      <c r="S400" s="20"/>
      <c r="T400" s="12"/>
      <c r="AA400" s="17"/>
    </row>
    <row r="401" spans="1:27" ht="13" x14ac:dyDescent="0.15">
      <c r="A401" s="18"/>
      <c r="C401" s="12"/>
      <c r="D401" s="12"/>
      <c r="E401" s="12"/>
      <c r="F401" s="12"/>
      <c r="G401" s="12"/>
      <c r="H401" s="12"/>
      <c r="L401" s="12"/>
      <c r="M401" s="12"/>
      <c r="S401" s="20"/>
      <c r="T401" s="12"/>
      <c r="AA401" s="17"/>
    </row>
    <row r="402" spans="1:27" ht="13" x14ac:dyDescent="0.15">
      <c r="A402" s="18"/>
      <c r="C402" s="12"/>
      <c r="D402" s="12"/>
      <c r="E402" s="12"/>
      <c r="F402" s="12"/>
      <c r="G402" s="12"/>
      <c r="H402" s="12"/>
      <c r="L402" s="12"/>
      <c r="M402" s="12"/>
      <c r="S402" s="20"/>
      <c r="T402" s="12"/>
      <c r="AA402" s="17"/>
    </row>
    <row r="403" spans="1:27" ht="13" x14ac:dyDescent="0.15">
      <c r="A403" s="18"/>
      <c r="C403" s="12"/>
      <c r="D403" s="12"/>
      <c r="E403" s="12"/>
      <c r="F403" s="12"/>
      <c r="G403" s="12"/>
      <c r="H403" s="12"/>
      <c r="L403" s="12"/>
      <c r="M403" s="12"/>
      <c r="S403" s="20"/>
      <c r="T403" s="12"/>
      <c r="AA403" s="17"/>
    </row>
    <row r="404" spans="1:27" ht="13" x14ac:dyDescent="0.15">
      <c r="A404" s="18"/>
      <c r="C404" s="12"/>
      <c r="D404" s="12"/>
      <c r="E404" s="12"/>
      <c r="F404" s="12"/>
      <c r="G404" s="12"/>
      <c r="H404" s="12"/>
      <c r="L404" s="12"/>
      <c r="M404" s="12"/>
      <c r="S404" s="20"/>
      <c r="T404" s="12"/>
      <c r="AA404" s="17"/>
    </row>
    <row r="405" spans="1:27" ht="13" x14ac:dyDescent="0.15">
      <c r="A405" s="18"/>
      <c r="C405" s="12"/>
      <c r="D405" s="12"/>
      <c r="E405" s="12"/>
      <c r="F405" s="12"/>
      <c r="G405" s="12"/>
      <c r="H405" s="12"/>
      <c r="L405" s="12"/>
      <c r="M405" s="12"/>
      <c r="S405" s="20"/>
      <c r="T405" s="12"/>
      <c r="AA405" s="17"/>
    </row>
    <row r="406" spans="1:27" ht="13" x14ac:dyDescent="0.15">
      <c r="A406" s="18"/>
      <c r="C406" s="12"/>
      <c r="D406" s="12"/>
      <c r="E406" s="12"/>
      <c r="F406" s="12"/>
      <c r="G406" s="12"/>
      <c r="H406" s="12"/>
      <c r="L406" s="12"/>
      <c r="M406" s="12"/>
      <c r="S406" s="20"/>
      <c r="T406" s="12"/>
      <c r="AA406" s="17"/>
    </row>
    <row r="407" spans="1:27" ht="13" x14ac:dyDescent="0.15">
      <c r="A407" s="18"/>
      <c r="C407" s="12"/>
      <c r="D407" s="12"/>
      <c r="E407" s="12"/>
      <c r="F407" s="12"/>
      <c r="G407" s="12"/>
      <c r="H407" s="12"/>
      <c r="L407" s="12"/>
      <c r="M407" s="12"/>
      <c r="S407" s="20"/>
      <c r="T407" s="12"/>
      <c r="AA407" s="17"/>
    </row>
    <row r="408" spans="1:27" ht="13" x14ac:dyDescent="0.15">
      <c r="A408" s="18"/>
      <c r="C408" s="12"/>
      <c r="D408" s="12"/>
      <c r="E408" s="12"/>
      <c r="F408" s="12"/>
      <c r="G408" s="12"/>
      <c r="H408" s="12"/>
      <c r="L408" s="12"/>
      <c r="M408" s="12"/>
      <c r="S408" s="20"/>
      <c r="T408" s="12"/>
      <c r="AA408" s="17"/>
    </row>
    <row r="409" spans="1:27" ht="13" x14ac:dyDescent="0.15">
      <c r="A409" s="18"/>
      <c r="C409" s="12"/>
      <c r="D409" s="12"/>
      <c r="E409" s="12"/>
      <c r="F409" s="12"/>
      <c r="G409" s="12"/>
      <c r="H409" s="12"/>
      <c r="L409" s="12"/>
      <c r="M409" s="12"/>
      <c r="S409" s="20"/>
      <c r="T409" s="12"/>
      <c r="AA409" s="17"/>
    </row>
    <row r="410" spans="1:27" ht="13" x14ac:dyDescent="0.15">
      <c r="A410" s="18"/>
      <c r="C410" s="12"/>
      <c r="D410" s="12"/>
      <c r="E410" s="12"/>
      <c r="F410" s="12"/>
      <c r="G410" s="12"/>
      <c r="H410" s="12"/>
      <c r="L410" s="12"/>
      <c r="M410" s="12"/>
      <c r="S410" s="20"/>
      <c r="T410" s="12"/>
      <c r="AA410" s="17"/>
    </row>
    <row r="411" spans="1:27" ht="13" x14ac:dyDescent="0.15">
      <c r="A411" s="18"/>
      <c r="C411" s="12"/>
      <c r="D411" s="12"/>
      <c r="E411" s="12"/>
      <c r="F411" s="12"/>
      <c r="G411" s="12"/>
      <c r="H411" s="12"/>
      <c r="L411" s="12"/>
      <c r="M411" s="12"/>
      <c r="S411" s="20"/>
      <c r="T411" s="12"/>
      <c r="AA411" s="17"/>
    </row>
    <row r="412" spans="1:27" ht="13" x14ac:dyDescent="0.15">
      <c r="A412" s="18"/>
      <c r="C412" s="12"/>
      <c r="D412" s="12"/>
      <c r="E412" s="12"/>
      <c r="F412" s="12"/>
      <c r="G412" s="12"/>
      <c r="H412" s="12"/>
      <c r="L412" s="12"/>
      <c r="M412" s="12"/>
      <c r="S412" s="20"/>
      <c r="T412" s="12"/>
      <c r="AA412" s="17"/>
    </row>
    <row r="413" spans="1:27" ht="13" x14ac:dyDescent="0.15">
      <c r="A413" s="18"/>
      <c r="C413" s="12"/>
      <c r="D413" s="12"/>
      <c r="E413" s="12"/>
      <c r="F413" s="12"/>
      <c r="G413" s="12"/>
      <c r="H413" s="12"/>
      <c r="L413" s="12"/>
      <c r="M413" s="12"/>
      <c r="S413" s="20"/>
      <c r="T413" s="12"/>
      <c r="AA413" s="17"/>
    </row>
    <row r="414" spans="1:27" ht="13" x14ac:dyDescent="0.15">
      <c r="A414" s="18"/>
      <c r="C414" s="12"/>
      <c r="D414" s="12"/>
      <c r="E414" s="12"/>
      <c r="F414" s="12"/>
      <c r="G414" s="12"/>
      <c r="H414" s="12"/>
      <c r="L414" s="12"/>
      <c r="M414" s="12"/>
      <c r="S414" s="20"/>
      <c r="T414" s="12"/>
      <c r="AA414" s="17"/>
    </row>
    <row r="415" spans="1:27" ht="13" x14ac:dyDescent="0.15">
      <c r="A415" s="18"/>
      <c r="C415" s="12"/>
      <c r="D415" s="12"/>
      <c r="E415" s="12"/>
      <c r="F415" s="12"/>
      <c r="G415" s="12"/>
      <c r="H415" s="12"/>
      <c r="L415" s="12"/>
      <c r="M415" s="12"/>
      <c r="S415" s="20"/>
      <c r="T415" s="12"/>
      <c r="AA415" s="17"/>
    </row>
    <row r="416" spans="1:27" ht="13" x14ac:dyDescent="0.15">
      <c r="A416" s="18"/>
      <c r="C416" s="12"/>
      <c r="D416" s="12"/>
      <c r="E416" s="12"/>
      <c r="F416" s="12"/>
      <c r="G416" s="12"/>
      <c r="H416" s="12"/>
      <c r="L416" s="12"/>
      <c r="M416" s="12"/>
      <c r="S416" s="20"/>
      <c r="T416" s="12"/>
      <c r="AA416" s="17"/>
    </row>
    <row r="417" spans="1:27" ht="13" x14ac:dyDescent="0.15">
      <c r="A417" s="18"/>
      <c r="C417" s="12"/>
      <c r="D417" s="12"/>
      <c r="E417" s="12"/>
      <c r="F417" s="12"/>
      <c r="G417" s="12"/>
      <c r="H417" s="12"/>
      <c r="L417" s="12"/>
      <c r="M417" s="12"/>
      <c r="S417" s="20"/>
      <c r="T417" s="12"/>
      <c r="AA417" s="17"/>
    </row>
    <row r="418" spans="1:27" ht="13" x14ac:dyDescent="0.15">
      <c r="A418" s="18"/>
      <c r="C418" s="12"/>
      <c r="D418" s="12"/>
      <c r="E418" s="12"/>
      <c r="F418" s="12"/>
      <c r="G418" s="12"/>
      <c r="H418" s="12"/>
      <c r="L418" s="12"/>
      <c r="M418" s="12"/>
      <c r="S418" s="20"/>
      <c r="T418" s="12"/>
      <c r="AA418" s="17"/>
    </row>
    <row r="419" spans="1:27" ht="13" x14ac:dyDescent="0.15">
      <c r="A419" s="18"/>
      <c r="C419" s="12"/>
      <c r="D419" s="12"/>
      <c r="E419" s="12"/>
      <c r="F419" s="12"/>
      <c r="G419" s="12"/>
      <c r="H419" s="12"/>
      <c r="L419" s="12"/>
      <c r="M419" s="12"/>
      <c r="S419" s="20"/>
      <c r="T419" s="12"/>
      <c r="AA419" s="17"/>
    </row>
    <row r="420" spans="1:27" ht="13" x14ac:dyDescent="0.15">
      <c r="A420" s="18"/>
      <c r="C420" s="12"/>
      <c r="D420" s="12"/>
      <c r="E420" s="12"/>
      <c r="F420" s="12"/>
      <c r="G420" s="12"/>
      <c r="H420" s="12"/>
      <c r="L420" s="12"/>
      <c r="M420" s="12"/>
      <c r="S420" s="20"/>
      <c r="T420" s="12"/>
      <c r="AA420" s="17"/>
    </row>
    <row r="421" spans="1:27" ht="13" x14ac:dyDescent="0.15">
      <c r="A421" s="18"/>
      <c r="C421" s="12"/>
      <c r="D421" s="12"/>
      <c r="E421" s="12"/>
      <c r="F421" s="12"/>
      <c r="G421" s="12"/>
      <c r="H421" s="12"/>
      <c r="L421" s="12"/>
      <c r="M421" s="12"/>
      <c r="S421" s="20"/>
      <c r="T421" s="12"/>
      <c r="AA421" s="17"/>
    </row>
    <row r="422" spans="1:27" ht="13" x14ac:dyDescent="0.15">
      <c r="A422" s="18"/>
      <c r="C422" s="12"/>
      <c r="D422" s="12"/>
      <c r="E422" s="12"/>
      <c r="F422" s="12"/>
      <c r="G422" s="12"/>
      <c r="H422" s="12"/>
      <c r="L422" s="12"/>
      <c r="M422" s="12"/>
      <c r="S422" s="20"/>
      <c r="T422" s="12"/>
      <c r="AA422" s="17"/>
    </row>
    <row r="423" spans="1:27" ht="13" x14ac:dyDescent="0.15">
      <c r="A423" s="18"/>
      <c r="C423" s="12"/>
      <c r="D423" s="12"/>
      <c r="E423" s="12"/>
      <c r="F423" s="12"/>
      <c r="G423" s="12"/>
      <c r="H423" s="12"/>
      <c r="L423" s="12"/>
      <c r="M423" s="12"/>
      <c r="S423" s="20"/>
      <c r="T423" s="12"/>
      <c r="AA423" s="17"/>
    </row>
    <row r="424" spans="1:27" ht="13" x14ac:dyDescent="0.15">
      <c r="A424" s="18"/>
      <c r="C424" s="12"/>
      <c r="D424" s="12"/>
      <c r="E424" s="12"/>
      <c r="F424" s="12"/>
      <c r="G424" s="12"/>
      <c r="H424" s="12"/>
      <c r="L424" s="12"/>
      <c r="M424" s="12"/>
      <c r="S424" s="20"/>
      <c r="T424" s="12"/>
      <c r="AA424" s="17"/>
    </row>
    <row r="425" spans="1:27" ht="13" x14ac:dyDescent="0.15">
      <c r="A425" s="18"/>
      <c r="C425" s="12"/>
      <c r="D425" s="12"/>
      <c r="E425" s="12"/>
      <c r="F425" s="12"/>
      <c r="G425" s="12"/>
      <c r="H425" s="12"/>
      <c r="L425" s="12"/>
      <c r="M425" s="12"/>
      <c r="S425" s="20"/>
      <c r="T425" s="12"/>
      <c r="AA425" s="17"/>
    </row>
    <row r="426" spans="1:27" ht="13" x14ac:dyDescent="0.15">
      <c r="A426" s="18"/>
      <c r="C426" s="12"/>
      <c r="D426" s="12"/>
      <c r="E426" s="12"/>
      <c r="F426" s="12"/>
      <c r="G426" s="12"/>
      <c r="H426" s="12"/>
      <c r="L426" s="12"/>
      <c r="M426" s="12"/>
      <c r="S426" s="20"/>
      <c r="T426" s="12"/>
      <c r="AA426" s="17"/>
    </row>
    <row r="427" spans="1:27" ht="13" x14ac:dyDescent="0.15">
      <c r="A427" s="18"/>
      <c r="C427" s="12"/>
      <c r="D427" s="12"/>
      <c r="E427" s="12"/>
      <c r="F427" s="12"/>
      <c r="G427" s="12"/>
      <c r="H427" s="12"/>
      <c r="L427" s="12"/>
      <c r="M427" s="12"/>
      <c r="S427" s="20"/>
      <c r="T427" s="12"/>
      <c r="AA427" s="17"/>
    </row>
    <row r="428" spans="1:27" ht="13" x14ac:dyDescent="0.15">
      <c r="A428" s="18"/>
      <c r="C428" s="12"/>
      <c r="D428" s="12"/>
      <c r="E428" s="12"/>
      <c r="F428" s="12"/>
      <c r="G428" s="12"/>
      <c r="H428" s="12"/>
      <c r="L428" s="12"/>
      <c r="M428" s="12"/>
      <c r="S428" s="20"/>
      <c r="T428" s="12"/>
      <c r="AA428" s="17"/>
    </row>
    <row r="429" spans="1:27" ht="13" x14ac:dyDescent="0.15">
      <c r="A429" s="18"/>
      <c r="C429" s="12"/>
      <c r="D429" s="12"/>
      <c r="E429" s="12"/>
      <c r="F429" s="12"/>
      <c r="G429" s="12"/>
      <c r="H429" s="12"/>
      <c r="L429" s="12"/>
      <c r="M429" s="12"/>
      <c r="S429" s="20"/>
      <c r="T429" s="12"/>
      <c r="AA429" s="17"/>
    </row>
    <row r="430" spans="1:27" ht="13" x14ac:dyDescent="0.15">
      <c r="A430" s="18"/>
      <c r="C430" s="12"/>
      <c r="D430" s="12"/>
      <c r="E430" s="12"/>
      <c r="F430" s="12"/>
      <c r="G430" s="12"/>
      <c r="H430" s="12"/>
      <c r="L430" s="12"/>
      <c r="M430" s="12"/>
      <c r="S430" s="20"/>
      <c r="T430" s="12"/>
      <c r="AA430" s="17"/>
    </row>
    <row r="431" spans="1:27" ht="13" x14ac:dyDescent="0.15">
      <c r="A431" s="18"/>
      <c r="C431" s="12"/>
      <c r="D431" s="12"/>
      <c r="E431" s="12"/>
      <c r="F431" s="12"/>
      <c r="G431" s="12"/>
      <c r="H431" s="12"/>
      <c r="L431" s="12"/>
      <c r="M431" s="12"/>
      <c r="S431" s="20"/>
      <c r="T431" s="12"/>
      <c r="AA431" s="17"/>
    </row>
    <row r="432" spans="1:27" ht="13" x14ac:dyDescent="0.15">
      <c r="A432" s="18"/>
      <c r="C432" s="12"/>
      <c r="D432" s="12"/>
      <c r="E432" s="12"/>
      <c r="F432" s="12"/>
      <c r="G432" s="12"/>
      <c r="H432" s="12"/>
      <c r="L432" s="12"/>
      <c r="M432" s="12"/>
      <c r="S432" s="20"/>
      <c r="T432" s="12"/>
      <c r="AA432" s="17"/>
    </row>
    <row r="433" spans="1:27" ht="13" x14ac:dyDescent="0.15">
      <c r="A433" s="18"/>
      <c r="C433" s="12"/>
      <c r="D433" s="12"/>
      <c r="E433" s="12"/>
      <c r="F433" s="12"/>
      <c r="G433" s="12"/>
      <c r="H433" s="12"/>
      <c r="L433" s="12"/>
      <c r="M433" s="12"/>
      <c r="S433" s="20"/>
      <c r="T433" s="12"/>
      <c r="AA433" s="17"/>
    </row>
    <row r="434" spans="1:27" ht="13" x14ac:dyDescent="0.15">
      <c r="A434" s="18"/>
      <c r="C434" s="12"/>
      <c r="D434" s="12"/>
      <c r="E434" s="12"/>
      <c r="F434" s="12"/>
      <c r="G434" s="12"/>
      <c r="H434" s="12"/>
      <c r="L434" s="12"/>
      <c r="M434" s="12"/>
      <c r="S434" s="20"/>
      <c r="T434" s="12"/>
      <c r="AA434" s="17"/>
    </row>
    <row r="435" spans="1:27" ht="13" x14ac:dyDescent="0.15">
      <c r="A435" s="18"/>
      <c r="C435" s="12"/>
      <c r="D435" s="12"/>
      <c r="E435" s="12"/>
      <c r="F435" s="12"/>
      <c r="G435" s="12"/>
      <c r="H435" s="12"/>
      <c r="L435" s="12"/>
      <c r="M435" s="12"/>
      <c r="S435" s="20"/>
      <c r="T435" s="12"/>
      <c r="AA435" s="17"/>
    </row>
    <row r="436" spans="1:27" ht="13" x14ac:dyDescent="0.15">
      <c r="A436" s="18"/>
      <c r="C436" s="12"/>
      <c r="D436" s="12"/>
      <c r="E436" s="12"/>
      <c r="F436" s="12"/>
      <c r="G436" s="12"/>
      <c r="H436" s="12"/>
      <c r="L436" s="12"/>
      <c r="M436" s="12"/>
      <c r="S436" s="20"/>
      <c r="T436" s="12"/>
      <c r="AA436" s="17"/>
    </row>
    <row r="437" spans="1:27" ht="13" x14ac:dyDescent="0.15">
      <c r="A437" s="18"/>
      <c r="C437" s="12"/>
      <c r="D437" s="12"/>
      <c r="E437" s="12"/>
      <c r="F437" s="12"/>
      <c r="G437" s="12"/>
      <c r="H437" s="12"/>
      <c r="L437" s="12"/>
      <c r="M437" s="12"/>
      <c r="S437" s="20"/>
      <c r="T437" s="12"/>
      <c r="AA437" s="17"/>
    </row>
    <row r="438" spans="1:27" ht="13" x14ac:dyDescent="0.15">
      <c r="A438" s="18"/>
      <c r="C438" s="12"/>
      <c r="D438" s="12"/>
      <c r="E438" s="12"/>
      <c r="F438" s="12"/>
      <c r="G438" s="12"/>
      <c r="H438" s="12"/>
      <c r="L438" s="12"/>
      <c r="M438" s="12"/>
      <c r="S438" s="20"/>
      <c r="T438" s="12"/>
      <c r="AA438" s="17"/>
    </row>
    <row r="439" spans="1:27" ht="13" x14ac:dyDescent="0.15">
      <c r="A439" s="18"/>
      <c r="C439" s="12"/>
      <c r="D439" s="12"/>
      <c r="E439" s="12"/>
      <c r="F439" s="12"/>
      <c r="G439" s="12"/>
      <c r="H439" s="12"/>
      <c r="L439" s="12"/>
      <c r="M439" s="12"/>
      <c r="S439" s="20"/>
      <c r="T439" s="12"/>
      <c r="AA439" s="17"/>
    </row>
    <row r="440" spans="1:27" ht="13" x14ac:dyDescent="0.15">
      <c r="A440" s="18"/>
      <c r="C440" s="12"/>
      <c r="D440" s="12"/>
      <c r="E440" s="12"/>
      <c r="F440" s="12"/>
      <c r="G440" s="12"/>
      <c r="H440" s="12"/>
      <c r="L440" s="12"/>
      <c r="M440" s="12"/>
      <c r="S440" s="20"/>
      <c r="T440" s="12"/>
      <c r="AA440" s="17"/>
    </row>
    <row r="441" spans="1:27" ht="13" x14ac:dyDescent="0.15">
      <c r="A441" s="18"/>
      <c r="C441" s="12"/>
      <c r="D441" s="12"/>
      <c r="E441" s="12"/>
      <c r="F441" s="12"/>
      <c r="G441" s="12"/>
      <c r="H441" s="12"/>
      <c r="L441" s="12"/>
      <c r="M441" s="12"/>
      <c r="S441" s="20"/>
      <c r="T441" s="12"/>
      <c r="AA441" s="17"/>
    </row>
    <row r="442" spans="1:27" ht="13" x14ac:dyDescent="0.15">
      <c r="A442" s="18"/>
      <c r="C442" s="12"/>
      <c r="D442" s="12"/>
      <c r="E442" s="12"/>
      <c r="F442" s="12"/>
      <c r="G442" s="12"/>
      <c r="H442" s="12"/>
      <c r="L442" s="12"/>
      <c r="M442" s="12"/>
      <c r="S442" s="20"/>
      <c r="T442" s="12"/>
      <c r="AA442" s="17"/>
    </row>
    <row r="443" spans="1:27" ht="13" x14ac:dyDescent="0.15">
      <c r="A443" s="18"/>
      <c r="C443" s="12"/>
      <c r="D443" s="12"/>
      <c r="E443" s="12"/>
      <c r="F443" s="12"/>
      <c r="G443" s="12"/>
      <c r="H443" s="12"/>
      <c r="L443" s="12"/>
      <c r="M443" s="12"/>
      <c r="S443" s="20"/>
      <c r="T443" s="12"/>
      <c r="AA443" s="17"/>
    </row>
    <row r="444" spans="1:27" ht="13" x14ac:dyDescent="0.15">
      <c r="A444" s="18"/>
      <c r="C444" s="12"/>
      <c r="D444" s="12"/>
      <c r="E444" s="12"/>
      <c r="F444" s="12"/>
      <c r="G444" s="12"/>
      <c r="H444" s="12"/>
      <c r="L444" s="12"/>
      <c r="M444" s="12"/>
      <c r="S444" s="20"/>
      <c r="T444" s="12"/>
      <c r="AA444" s="17"/>
    </row>
    <row r="445" spans="1:27" ht="13" x14ac:dyDescent="0.15">
      <c r="A445" s="18"/>
      <c r="C445" s="12"/>
      <c r="D445" s="12"/>
      <c r="E445" s="12"/>
      <c r="F445" s="12"/>
      <c r="G445" s="12"/>
      <c r="H445" s="12"/>
      <c r="L445" s="12"/>
      <c r="M445" s="12"/>
      <c r="S445" s="20"/>
      <c r="T445" s="12"/>
      <c r="AA445" s="17"/>
    </row>
    <row r="446" spans="1:27" ht="13" x14ac:dyDescent="0.15">
      <c r="A446" s="18"/>
      <c r="C446" s="12"/>
      <c r="D446" s="12"/>
      <c r="E446" s="12"/>
      <c r="F446" s="12"/>
      <c r="G446" s="12"/>
      <c r="H446" s="12"/>
      <c r="L446" s="12"/>
      <c r="M446" s="12"/>
      <c r="S446" s="20"/>
      <c r="T446" s="12"/>
      <c r="AA446" s="17"/>
    </row>
    <row r="447" spans="1:27" ht="13" x14ac:dyDescent="0.15">
      <c r="A447" s="18"/>
      <c r="C447" s="12"/>
      <c r="D447" s="12"/>
      <c r="E447" s="12"/>
      <c r="F447" s="12"/>
      <c r="G447" s="12"/>
      <c r="H447" s="12"/>
      <c r="L447" s="12"/>
      <c r="M447" s="12"/>
      <c r="S447" s="20"/>
      <c r="T447" s="12"/>
      <c r="AA447" s="17"/>
    </row>
    <row r="448" spans="1:27" ht="13" x14ac:dyDescent="0.15">
      <c r="A448" s="18"/>
      <c r="C448" s="12"/>
      <c r="D448" s="12"/>
      <c r="E448" s="12"/>
      <c r="F448" s="12"/>
      <c r="G448" s="12"/>
      <c r="H448" s="12"/>
      <c r="L448" s="12"/>
      <c r="M448" s="12"/>
      <c r="S448" s="20"/>
      <c r="T448" s="12"/>
      <c r="AA448" s="17"/>
    </row>
    <row r="449" spans="1:27" ht="13" x14ac:dyDescent="0.15">
      <c r="A449" s="18"/>
      <c r="C449" s="12"/>
      <c r="D449" s="12"/>
      <c r="E449" s="12"/>
      <c r="F449" s="12"/>
      <c r="G449" s="12"/>
      <c r="H449" s="12"/>
      <c r="L449" s="12"/>
      <c r="M449" s="12"/>
      <c r="S449" s="20"/>
      <c r="T449" s="12"/>
      <c r="AA449" s="17"/>
    </row>
    <row r="450" spans="1:27" ht="13" x14ac:dyDescent="0.15">
      <c r="A450" s="18"/>
      <c r="C450" s="12"/>
      <c r="D450" s="12"/>
      <c r="E450" s="12"/>
      <c r="F450" s="12"/>
      <c r="G450" s="12"/>
      <c r="H450" s="12"/>
      <c r="L450" s="12"/>
      <c r="M450" s="12"/>
      <c r="S450" s="20"/>
      <c r="T450" s="12"/>
      <c r="AA450" s="17"/>
    </row>
    <row r="451" spans="1:27" ht="13" x14ac:dyDescent="0.15">
      <c r="A451" s="18"/>
      <c r="C451" s="12"/>
      <c r="D451" s="12"/>
      <c r="E451" s="12"/>
      <c r="F451" s="12"/>
      <c r="G451" s="12"/>
      <c r="H451" s="12"/>
      <c r="L451" s="12"/>
      <c r="M451" s="12"/>
      <c r="S451" s="20"/>
      <c r="T451" s="12"/>
      <c r="AA451" s="17"/>
    </row>
    <row r="452" spans="1:27" ht="13" x14ac:dyDescent="0.15">
      <c r="A452" s="18"/>
      <c r="C452" s="12"/>
      <c r="D452" s="12"/>
      <c r="E452" s="12"/>
      <c r="F452" s="12"/>
      <c r="G452" s="12"/>
      <c r="H452" s="12"/>
      <c r="L452" s="12"/>
      <c r="M452" s="12"/>
      <c r="S452" s="20"/>
      <c r="T452" s="12"/>
      <c r="AA452" s="17"/>
    </row>
    <row r="453" spans="1:27" ht="13" x14ac:dyDescent="0.15">
      <c r="A453" s="18"/>
      <c r="C453" s="12"/>
      <c r="D453" s="12"/>
      <c r="E453" s="12"/>
      <c r="F453" s="12"/>
      <c r="G453" s="12"/>
      <c r="H453" s="12"/>
      <c r="L453" s="12"/>
      <c r="M453" s="12"/>
      <c r="S453" s="20"/>
      <c r="T453" s="12"/>
      <c r="AA453" s="17"/>
    </row>
    <row r="454" spans="1:27" ht="13" x14ac:dyDescent="0.15">
      <c r="A454" s="18"/>
      <c r="C454" s="12"/>
      <c r="D454" s="12"/>
      <c r="E454" s="12"/>
      <c r="F454" s="12"/>
      <c r="G454" s="12"/>
      <c r="H454" s="12"/>
      <c r="L454" s="12"/>
      <c r="M454" s="12"/>
      <c r="S454" s="20"/>
      <c r="T454" s="12"/>
      <c r="AA454" s="17"/>
    </row>
    <row r="455" spans="1:27" ht="13" x14ac:dyDescent="0.15">
      <c r="A455" s="18"/>
      <c r="C455" s="12"/>
      <c r="D455" s="12"/>
      <c r="E455" s="12"/>
      <c r="F455" s="12"/>
      <c r="G455" s="12"/>
      <c r="H455" s="12"/>
      <c r="L455" s="12"/>
      <c r="M455" s="12"/>
      <c r="S455" s="20"/>
      <c r="T455" s="12"/>
      <c r="AA455" s="17"/>
    </row>
    <row r="456" spans="1:27" ht="13" x14ac:dyDescent="0.15">
      <c r="A456" s="18"/>
      <c r="C456" s="12"/>
      <c r="D456" s="12"/>
      <c r="E456" s="12"/>
      <c r="F456" s="12"/>
      <c r="G456" s="12"/>
      <c r="H456" s="12"/>
      <c r="L456" s="12"/>
      <c r="M456" s="12"/>
      <c r="S456" s="20"/>
      <c r="T456" s="12"/>
      <c r="AA456" s="17"/>
    </row>
    <row r="457" spans="1:27" ht="13" x14ac:dyDescent="0.15">
      <c r="A457" s="18"/>
      <c r="C457" s="12"/>
      <c r="D457" s="12"/>
      <c r="E457" s="12"/>
      <c r="F457" s="12"/>
      <c r="G457" s="12"/>
      <c r="H457" s="12"/>
      <c r="L457" s="12"/>
      <c r="M457" s="12"/>
      <c r="S457" s="20"/>
      <c r="T457" s="12"/>
      <c r="AA457" s="17"/>
    </row>
    <row r="458" spans="1:27" ht="13" x14ac:dyDescent="0.15">
      <c r="A458" s="18"/>
      <c r="C458" s="12"/>
      <c r="D458" s="12"/>
      <c r="E458" s="12"/>
      <c r="F458" s="12"/>
      <c r="G458" s="12"/>
      <c r="H458" s="12"/>
      <c r="L458" s="12"/>
      <c r="M458" s="12"/>
      <c r="S458" s="20"/>
      <c r="T458" s="12"/>
      <c r="AA458" s="17"/>
    </row>
    <row r="459" spans="1:27" ht="13" x14ac:dyDescent="0.15">
      <c r="A459" s="18"/>
      <c r="C459" s="12"/>
      <c r="D459" s="12"/>
      <c r="E459" s="12"/>
      <c r="F459" s="12"/>
      <c r="G459" s="12"/>
      <c r="H459" s="12"/>
      <c r="L459" s="12"/>
      <c r="M459" s="12"/>
      <c r="S459" s="20"/>
      <c r="T459" s="12"/>
      <c r="AA459" s="17"/>
    </row>
    <row r="460" spans="1:27" ht="13" x14ac:dyDescent="0.15">
      <c r="A460" s="18"/>
      <c r="C460" s="12"/>
      <c r="D460" s="12"/>
      <c r="E460" s="12"/>
      <c r="F460" s="12"/>
      <c r="G460" s="12"/>
      <c r="H460" s="12"/>
      <c r="L460" s="12"/>
      <c r="M460" s="12"/>
      <c r="S460" s="20"/>
      <c r="T460" s="12"/>
      <c r="AA460" s="17"/>
    </row>
    <row r="461" spans="1:27" ht="13" x14ac:dyDescent="0.15">
      <c r="A461" s="18"/>
      <c r="C461" s="12"/>
      <c r="D461" s="12"/>
      <c r="E461" s="12"/>
      <c r="F461" s="12"/>
      <c r="G461" s="12"/>
      <c r="H461" s="12"/>
      <c r="L461" s="12"/>
      <c r="M461" s="12"/>
      <c r="S461" s="20"/>
      <c r="T461" s="12"/>
      <c r="AA461" s="17"/>
    </row>
    <row r="462" spans="1:27" ht="13" x14ac:dyDescent="0.15">
      <c r="A462" s="18"/>
      <c r="C462" s="12"/>
      <c r="D462" s="12"/>
      <c r="E462" s="12"/>
      <c r="F462" s="12"/>
      <c r="G462" s="12"/>
      <c r="H462" s="12"/>
      <c r="L462" s="12"/>
      <c r="M462" s="12"/>
      <c r="S462" s="20"/>
      <c r="T462" s="12"/>
      <c r="AA462" s="17"/>
    </row>
    <row r="463" spans="1:27" ht="13" x14ac:dyDescent="0.15">
      <c r="A463" s="18"/>
      <c r="C463" s="12"/>
      <c r="D463" s="12"/>
      <c r="E463" s="12"/>
      <c r="F463" s="12"/>
      <c r="G463" s="12"/>
      <c r="H463" s="12"/>
      <c r="L463" s="12"/>
      <c r="M463" s="12"/>
      <c r="S463" s="20"/>
      <c r="T463" s="12"/>
      <c r="AA463" s="17"/>
    </row>
    <row r="464" spans="1:27" ht="13" x14ac:dyDescent="0.15">
      <c r="A464" s="18"/>
      <c r="C464" s="12"/>
      <c r="D464" s="12"/>
      <c r="E464" s="12"/>
      <c r="F464" s="12"/>
      <c r="G464" s="12"/>
      <c r="H464" s="12"/>
      <c r="L464" s="12"/>
      <c r="M464" s="12"/>
      <c r="S464" s="20"/>
      <c r="T464" s="12"/>
      <c r="AA464" s="17"/>
    </row>
    <row r="465" spans="1:27" ht="13" x14ac:dyDescent="0.15">
      <c r="A465" s="18"/>
      <c r="C465" s="12"/>
      <c r="D465" s="12"/>
      <c r="E465" s="12"/>
      <c r="F465" s="12"/>
      <c r="G465" s="12"/>
      <c r="H465" s="12"/>
      <c r="L465" s="12"/>
      <c r="M465" s="12"/>
      <c r="S465" s="20"/>
      <c r="T465" s="12"/>
      <c r="AA465" s="17"/>
    </row>
    <row r="466" spans="1:27" ht="13" x14ac:dyDescent="0.15">
      <c r="A466" s="18"/>
      <c r="C466" s="12"/>
      <c r="D466" s="12"/>
      <c r="E466" s="12"/>
      <c r="F466" s="12"/>
      <c r="G466" s="12"/>
      <c r="H466" s="12"/>
      <c r="L466" s="12"/>
      <c r="M466" s="12"/>
      <c r="S466" s="20"/>
      <c r="T466" s="12"/>
      <c r="AA466" s="17"/>
    </row>
    <row r="467" spans="1:27" ht="13" x14ac:dyDescent="0.15">
      <c r="A467" s="18"/>
      <c r="C467" s="12"/>
      <c r="D467" s="12"/>
      <c r="E467" s="12"/>
      <c r="F467" s="12"/>
      <c r="G467" s="12"/>
      <c r="H467" s="12"/>
      <c r="L467" s="12"/>
      <c r="M467" s="12"/>
      <c r="S467" s="20"/>
      <c r="T467" s="12"/>
      <c r="AA467" s="17"/>
    </row>
    <row r="468" spans="1:27" ht="13" x14ac:dyDescent="0.15">
      <c r="A468" s="18"/>
      <c r="C468" s="12"/>
      <c r="D468" s="12"/>
      <c r="E468" s="12"/>
      <c r="F468" s="12"/>
      <c r="G468" s="12"/>
      <c r="H468" s="12"/>
      <c r="L468" s="12"/>
      <c r="M468" s="12"/>
      <c r="S468" s="20"/>
      <c r="T468" s="12"/>
      <c r="AA468" s="17"/>
    </row>
    <row r="469" spans="1:27" ht="13" x14ac:dyDescent="0.15">
      <c r="A469" s="18"/>
      <c r="C469" s="12"/>
      <c r="D469" s="12"/>
      <c r="E469" s="12"/>
      <c r="F469" s="12"/>
      <c r="G469" s="12"/>
      <c r="H469" s="12"/>
      <c r="L469" s="12"/>
      <c r="M469" s="12"/>
      <c r="S469" s="20"/>
      <c r="T469" s="12"/>
      <c r="AA469" s="17"/>
    </row>
    <row r="470" spans="1:27" ht="13" x14ac:dyDescent="0.15">
      <c r="A470" s="18"/>
      <c r="C470" s="12"/>
      <c r="D470" s="12"/>
      <c r="E470" s="12"/>
      <c r="F470" s="12"/>
      <c r="G470" s="12"/>
      <c r="H470" s="12"/>
      <c r="L470" s="12"/>
      <c r="M470" s="12"/>
      <c r="S470" s="20"/>
      <c r="T470" s="12"/>
      <c r="AA470" s="17"/>
    </row>
    <row r="471" spans="1:27" ht="13" x14ac:dyDescent="0.15">
      <c r="A471" s="18"/>
      <c r="C471" s="12"/>
      <c r="D471" s="12"/>
      <c r="E471" s="12"/>
      <c r="F471" s="12"/>
      <c r="G471" s="12"/>
      <c r="H471" s="12"/>
      <c r="L471" s="12"/>
      <c r="M471" s="12"/>
      <c r="S471" s="20"/>
      <c r="T471" s="12"/>
      <c r="AA471" s="17"/>
    </row>
    <row r="472" spans="1:27" ht="13" x14ac:dyDescent="0.15">
      <c r="A472" s="18"/>
      <c r="C472" s="12"/>
      <c r="D472" s="12"/>
      <c r="E472" s="12"/>
      <c r="F472" s="12"/>
      <c r="G472" s="12"/>
      <c r="H472" s="12"/>
      <c r="L472" s="12"/>
      <c r="M472" s="12"/>
      <c r="S472" s="20"/>
      <c r="T472" s="12"/>
      <c r="AA472" s="17"/>
    </row>
    <row r="473" spans="1:27" ht="13" x14ac:dyDescent="0.15">
      <c r="A473" s="18"/>
      <c r="C473" s="12"/>
      <c r="D473" s="12"/>
      <c r="E473" s="12"/>
      <c r="F473" s="12"/>
      <c r="G473" s="12"/>
      <c r="H473" s="12"/>
      <c r="L473" s="12"/>
      <c r="M473" s="12"/>
      <c r="S473" s="20"/>
      <c r="T473" s="12"/>
      <c r="AA473" s="17"/>
    </row>
    <row r="474" spans="1:27" ht="13" x14ac:dyDescent="0.15">
      <c r="A474" s="18"/>
      <c r="C474" s="12"/>
      <c r="D474" s="12"/>
      <c r="E474" s="12"/>
      <c r="F474" s="12"/>
      <c r="G474" s="12"/>
      <c r="H474" s="12"/>
      <c r="L474" s="12"/>
      <c r="M474" s="12"/>
      <c r="S474" s="20"/>
      <c r="T474" s="12"/>
      <c r="AA474" s="17"/>
    </row>
    <row r="475" spans="1:27" ht="13" x14ac:dyDescent="0.15">
      <c r="A475" s="18"/>
      <c r="C475" s="12"/>
      <c r="D475" s="12"/>
      <c r="E475" s="12"/>
      <c r="F475" s="12"/>
      <c r="G475" s="12"/>
      <c r="H475" s="12"/>
      <c r="L475" s="12"/>
      <c r="M475" s="12"/>
      <c r="S475" s="20"/>
      <c r="T475" s="12"/>
      <c r="AA475" s="17"/>
    </row>
    <row r="476" spans="1:27" ht="13" x14ac:dyDescent="0.15">
      <c r="A476" s="18"/>
      <c r="C476" s="12"/>
      <c r="D476" s="12"/>
      <c r="E476" s="12"/>
      <c r="F476" s="12"/>
      <c r="G476" s="12"/>
      <c r="H476" s="12"/>
      <c r="L476" s="12"/>
      <c r="M476" s="12"/>
      <c r="S476" s="20"/>
      <c r="T476" s="12"/>
      <c r="AA476" s="17"/>
    </row>
    <row r="477" spans="1:27" ht="13" x14ac:dyDescent="0.15">
      <c r="A477" s="18"/>
      <c r="C477" s="12"/>
      <c r="D477" s="12"/>
      <c r="E477" s="12"/>
      <c r="F477" s="12"/>
      <c r="G477" s="12"/>
      <c r="H477" s="12"/>
      <c r="L477" s="12"/>
      <c r="M477" s="12"/>
      <c r="S477" s="20"/>
      <c r="T477" s="12"/>
      <c r="AA477" s="17"/>
    </row>
    <row r="478" spans="1:27" ht="13" x14ac:dyDescent="0.15">
      <c r="A478" s="18"/>
      <c r="C478" s="12"/>
      <c r="D478" s="12"/>
      <c r="E478" s="12"/>
      <c r="F478" s="12"/>
      <c r="G478" s="12"/>
      <c r="H478" s="12"/>
      <c r="L478" s="12"/>
      <c r="M478" s="12"/>
      <c r="S478" s="20"/>
      <c r="T478" s="12"/>
      <c r="AA478" s="17"/>
    </row>
    <row r="479" spans="1:27" ht="13" x14ac:dyDescent="0.15">
      <c r="A479" s="18"/>
      <c r="C479" s="12"/>
      <c r="D479" s="12"/>
      <c r="E479" s="12"/>
      <c r="F479" s="12"/>
      <c r="G479" s="12"/>
      <c r="H479" s="12"/>
      <c r="L479" s="12"/>
      <c r="M479" s="12"/>
      <c r="S479" s="20"/>
      <c r="T479" s="12"/>
      <c r="AA479" s="17"/>
    </row>
    <row r="480" spans="1:27" ht="13" x14ac:dyDescent="0.15">
      <c r="A480" s="18"/>
      <c r="C480" s="12"/>
      <c r="D480" s="12"/>
      <c r="E480" s="12"/>
      <c r="F480" s="12"/>
      <c r="G480" s="12"/>
      <c r="H480" s="12"/>
      <c r="L480" s="12"/>
      <c r="M480" s="12"/>
      <c r="S480" s="20"/>
      <c r="T480" s="12"/>
      <c r="AA480" s="17"/>
    </row>
    <row r="481" spans="1:27" ht="13" x14ac:dyDescent="0.15">
      <c r="A481" s="18"/>
      <c r="C481" s="12"/>
      <c r="D481" s="12"/>
      <c r="E481" s="12"/>
      <c r="F481" s="12"/>
      <c r="G481" s="12"/>
      <c r="H481" s="12"/>
      <c r="L481" s="12"/>
      <c r="M481" s="12"/>
      <c r="S481" s="20"/>
      <c r="T481" s="12"/>
      <c r="AA481" s="17"/>
    </row>
    <row r="482" spans="1:27" ht="13" x14ac:dyDescent="0.15">
      <c r="A482" s="18"/>
      <c r="C482" s="12"/>
      <c r="D482" s="12"/>
      <c r="E482" s="12"/>
      <c r="F482" s="12"/>
      <c r="G482" s="12"/>
      <c r="H482" s="12"/>
      <c r="L482" s="12"/>
      <c r="M482" s="12"/>
      <c r="S482" s="20"/>
      <c r="T482" s="12"/>
      <c r="AA482" s="17"/>
    </row>
    <row r="483" spans="1:27" ht="13" x14ac:dyDescent="0.15">
      <c r="A483" s="18"/>
      <c r="C483" s="12"/>
      <c r="D483" s="12"/>
      <c r="E483" s="12"/>
      <c r="F483" s="12"/>
      <c r="G483" s="12"/>
      <c r="H483" s="12"/>
      <c r="L483" s="12"/>
      <c r="M483" s="12"/>
      <c r="S483" s="20"/>
      <c r="T483" s="12"/>
      <c r="AA483" s="17"/>
    </row>
    <row r="484" spans="1:27" ht="13" x14ac:dyDescent="0.15">
      <c r="A484" s="18"/>
      <c r="C484" s="12"/>
      <c r="D484" s="12"/>
      <c r="E484" s="12"/>
      <c r="F484" s="12"/>
      <c r="G484" s="12"/>
      <c r="H484" s="12"/>
      <c r="L484" s="12"/>
      <c r="M484" s="12"/>
      <c r="S484" s="20"/>
      <c r="T484" s="12"/>
      <c r="AA484" s="17"/>
    </row>
    <row r="485" spans="1:27" ht="13" x14ac:dyDescent="0.15">
      <c r="A485" s="18"/>
      <c r="C485" s="12"/>
      <c r="D485" s="12"/>
      <c r="E485" s="12"/>
      <c r="F485" s="12"/>
      <c r="G485" s="12"/>
      <c r="H485" s="12"/>
      <c r="L485" s="12"/>
      <c r="M485" s="12"/>
      <c r="S485" s="20"/>
      <c r="T485" s="12"/>
      <c r="AA485" s="17"/>
    </row>
    <row r="486" spans="1:27" ht="13" x14ac:dyDescent="0.15">
      <c r="A486" s="18"/>
      <c r="C486" s="12"/>
      <c r="D486" s="12"/>
      <c r="E486" s="12"/>
      <c r="F486" s="12"/>
      <c r="G486" s="12"/>
      <c r="H486" s="12"/>
      <c r="L486" s="12"/>
      <c r="M486" s="12"/>
      <c r="S486" s="20"/>
      <c r="T486" s="12"/>
      <c r="AA486" s="17"/>
    </row>
    <row r="487" spans="1:27" ht="13" x14ac:dyDescent="0.15">
      <c r="A487" s="18"/>
      <c r="C487" s="12"/>
      <c r="D487" s="12"/>
      <c r="E487" s="12"/>
      <c r="F487" s="12"/>
      <c r="G487" s="12"/>
      <c r="H487" s="12"/>
      <c r="L487" s="12"/>
      <c r="M487" s="12"/>
      <c r="S487" s="20"/>
      <c r="T487" s="12"/>
      <c r="AA487" s="17"/>
    </row>
    <row r="488" spans="1:27" ht="13" x14ac:dyDescent="0.15">
      <c r="A488" s="18"/>
      <c r="C488" s="12"/>
      <c r="D488" s="12"/>
      <c r="E488" s="12"/>
      <c r="F488" s="12"/>
      <c r="G488" s="12"/>
      <c r="H488" s="12"/>
      <c r="L488" s="12"/>
      <c r="M488" s="12"/>
      <c r="S488" s="20"/>
      <c r="T488" s="12"/>
      <c r="AA488" s="17"/>
    </row>
    <row r="489" spans="1:27" ht="13" x14ac:dyDescent="0.15">
      <c r="A489" s="18"/>
      <c r="C489" s="12"/>
      <c r="D489" s="12"/>
      <c r="E489" s="12"/>
      <c r="F489" s="12"/>
      <c r="G489" s="12"/>
      <c r="H489" s="12"/>
      <c r="L489" s="12"/>
      <c r="M489" s="12"/>
      <c r="S489" s="20"/>
      <c r="T489" s="12"/>
      <c r="AA489" s="17"/>
    </row>
    <row r="490" spans="1:27" ht="13" x14ac:dyDescent="0.15">
      <c r="A490" s="18"/>
      <c r="C490" s="12"/>
      <c r="D490" s="12"/>
      <c r="E490" s="12"/>
      <c r="F490" s="12"/>
      <c r="G490" s="12"/>
      <c r="H490" s="12"/>
      <c r="L490" s="12"/>
      <c r="M490" s="12"/>
      <c r="S490" s="20"/>
      <c r="T490" s="12"/>
      <c r="AA490" s="17"/>
    </row>
    <row r="491" spans="1:27" ht="13" x14ac:dyDescent="0.15">
      <c r="A491" s="18"/>
      <c r="C491" s="12"/>
      <c r="D491" s="12"/>
      <c r="E491" s="12"/>
      <c r="F491" s="12"/>
      <c r="G491" s="12"/>
      <c r="H491" s="12"/>
      <c r="L491" s="12"/>
      <c r="M491" s="12"/>
      <c r="S491" s="20"/>
      <c r="T491" s="12"/>
      <c r="AA491" s="17"/>
    </row>
    <row r="492" spans="1:27" ht="13" x14ac:dyDescent="0.15">
      <c r="A492" s="18"/>
      <c r="C492" s="12"/>
      <c r="D492" s="12"/>
      <c r="E492" s="12"/>
      <c r="F492" s="12"/>
      <c r="G492" s="12"/>
      <c r="H492" s="12"/>
      <c r="L492" s="12"/>
      <c r="M492" s="12"/>
      <c r="S492" s="20"/>
      <c r="T492" s="12"/>
      <c r="AA492" s="17"/>
    </row>
    <row r="493" spans="1:27" ht="13" x14ac:dyDescent="0.15">
      <c r="A493" s="18"/>
      <c r="C493" s="12"/>
      <c r="D493" s="12"/>
      <c r="E493" s="12"/>
      <c r="F493" s="12"/>
      <c r="G493" s="12"/>
      <c r="H493" s="12"/>
      <c r="L493" s="12"/>
      <c r="M493" s="12"/>
      <c r="S493" s="20"/>
      <c r="T493" s="12"/>
      <c r="AA493" s="17"/>
    </row>
    <row r="494" spans="1:27" ht="13" x14ac:dyDescent="0.15">
      <c r="A494" s="18"/>
      <c r="C494" s="12"/>
      <c r="D494" s="12"/>
      <c r="E494" s="12"/>
      <c r="F494" s="12"/>
      <c r="G494" s="12"/>
      <c r="H494" s="12"/>
      <c r="L494" s="12"/>
      <c r="M494" s="12"/>
      <c r="S494" s="20"/>
      <c r="T494" s="12"/>
      <c r="AA494" s="17"/>
    </row>
    <row r="495" spans="1:27" ht="13" x14ac:dyDescent="0.15">
      <c r="A495" s="18"/>
      <c r="C495" s="12"/>
      <c r="D495" s="12"/>
      <c r="E495" s="12"/>
      <c r="F495" s="12"/>
      <c r="G495" s="12"/>
      <c r="H495" s="12"/>
      <c r="L495" s="12"/>
      <c r="M495" s="12"/>
      <c r="S495" s="20"/>
      <c r="T495" s="12"/>
      <c r="AA495" s="17"/>
    </row>
    <row r="496" spans="1:27" ht="13" x14ac:dyDescent="0.15">
      <c r="A496" s="18"/>
      <c r="C496" s="12"/>
      <c r="D496" s="12"/>
      <c r="E496" s="12"/>
      <c r="F496" s="12"/>
      <c r="G496" s="12"/>
      <c r="H496" s="12"/>
      <c r="L496" s="12"/>
      <c r="M496" s="12"/>
      <c r="S496" s="20"/>
      <c r="T496" s="12"/>
      <c r="AA496" s="17"/>
    </row>
    <row r="497" spans="1:27" ht="13" x14ac:dyDescent="0.15">
      <c r="A497" s="18"/>
      <c r="C497" s="12"/>
      <c r="D497" s="12"/>
      <c r="E497" s="12"/>
      <c r="F497" s="12"/>
      <c r="G497" s="12"/>
      <c r="H497" s="12"/>
      <c r="L497" s="12"/>
      <c r="M497" s="12"/>
      <c r="S497" s="20"/>
      <c r="T497" s="12"/>
      <c r="AA497" s="17"/>
    </row>
    <row r="498" spans="1:27" ht="13" x14ac:dyDescent="0.15">
      <c r="A498" s="18"/>
      <c r="C498" s="12"/>
      <c r="D498" s="12"/>
      <c r="E498" s="12"/>
      <c r="F498" s="12"/>
      <c r="G498" s="12"/>
      <c r="H498" s="12"/>
      <c r="L498" s="12"/>
      <c r="M498" s="12"/>
      <c r="S498" s="20"/>
      <c r="T498" s="12"/>
      <c r="AA498" s="17"/>
    </row>
    <row r="499" spans="1:27" ht="13" x14ac:dyDescent="0.15">
      <c r="A499" s="18"/>
      <c r="C499" s="12"/>
      <c r="D499" s="12"/>
      <c r="E499" s="12"/>
      <c r="F499" s="12"/>
      <c r="G499" s="12"/>
      <c r="H499" s="12"/>
      <c r="L499" s="12"/>
      <c r="M499" s="12"/>
      <c r="S499" s="20"/>
      <c r="T499" s="12"/>
      <c r="AA499" s="17"/>
    </row>
    <row r="500" spans="1:27" ht="13" x14ac:dyDescent="0.15">
      <c r="A500" s="18"/>
      <c r="C500" s="12"/>
      <c r="D500" s="12"/>
      <c r="E500" s="12"/>
      <c r="F500" s="12"/>
      <c r="G500" s="12"/>
      <c r="H500" s="12"/>
      <c r="L500" s="12"/>
      <c r="M500" s="12"/>
      <c r="S500" s="20"/>
      <c r="T500" s="12"/>
      <c r="AA500" s="17"/>
    </row>
    <row r="501" spans="1:27" ht="13" x14ac:dyDescent="0.15">
      <c r="A501" s="18"/>
      <c r="C501" s="12"/>
      <c r="D501" s="12"/>
      <c r="E501" s="12"/>
      <c r="F501" s="12"/>
      <c r="G501" s="12"/>
      <c r="H501" s="12"/>
      <c r="L501" s="12"/>
      <c r="M501" s="12"/>
      <c r="S501" s="20"/>
      <c r="T501" s="12"/>
      <c r="AA501" s="17"/>
    </row>
    <row r="502" spans="1:27" ht="13" x14ac:dyDescent="0.15">
      <c r="A502" s="18"/>
      <c r="C502" s="12"/>
      <c r="D502" s="12"/>
      <c r="E502" s="12"/>
      <c r="F502" s="12"/>
      <c r="G502" s="12"/>
      <c r="H502" s="12"/>
      <c r="L502" s="12"/>
      <c r="M502" s="12"/>
      <c r="S502" s="20"/>
      <c r="T502" s="12"/>
      <c r="AA502" s="17"/>
    </row>
    <row r="503" spans="1:27" ht="13" x14ac:dyDescent="0.15">
      <c r="A503" s="18"/>
      <c r="C503" s="12"/>
      <c r="D503" s="12"/>
      <c r="E503" s="12"/>
      <c r="F503" s="12"/>
      <c r="G503" s="12"/>
      <c r="H503" s="12"/>
      <c r="L503" s="12"/>
      <c r="M503" s="12"/>
      <c r="S503" s="20"/>
      <c r="T503" s="12"/>
      <c r="AA503" s="17"/>
    </row>
    <row r="504" spans="1:27" ht="13" x14ac:dyDescent="0.15">
      <c r="A504" s="18"/>
      <c r="C504" s="12"/>
      <c r="D504" s="12"/>
      <c r="E504" s="12"/>
      <c r="F504" s="12"/>
      <c r="G504" s="12"/>
      <c r="H504" s="12"/>
      <c r="L504" s="12"/>
      <c r="M504" s="12"/>
      <c r="S504" s="20"/>
      <c r="T504" s="12"/>
      <c r="AA504" s="17"/>
    </row>
    <row r="505" spans="1:27" ht="13" x14ac:dyDescent="0.15">
      <c r="A505" s="18"/>
      <c r="C505" s="12"/>
      <c r="D505" s="12"/>
      <c r="E505" s="12"/>
      <c r="F505" s="12"/>
      <c r="G505" s="12"/>
      <c r="H505" s="12"/>
      <c r="L505" s="12"/>
      <c r="M505" s="12"/>
      <c r="S505" s="20"/>
      <c r="T505" s="12"/>
      <c r="AA505" s="17"/>
    </row>
    <row r="506" spans="1:27" ht="13" x14ac:dyDescent="0.15">
      <c r="A506" s="18"/>
      <c r="C506" s="12"/>
      <c r="D506" s="12"/>
      <c r="E506" s="12"/>
      <c r="F506" s="12"/>
      <c r="G506" s="12"/>
      <c r="H506" s="12"/>
      <c r="L506" s="12"/>
      <c r="M506" s="12"/>
      <c r="S506" s="20"/>
      <c r="T506" s="12"/>
      <c r="AA506" s="17"/>
    </row>
    <row r="507" spans="1:27" ht="13" x14ac:dyDescent="0.15">
      <c r="A507" s="18"/>
      <c r="C507" s="12"/>
      <c r="D507" s="12"/>
      <c r="E507" s="12"/>
      <c r="F507" s="12"/>
      <c r="G507" s="12"/>
      <c r="H507" s="12"/>
      <c r="L507" s="12"/>
      <c r="M507" s="12"/>
      <c r="S507" s="20"/>
      <c r="T507" s="12"/>
      <c r="AA507" s="17"/>
    </row>
    <row r="508" spans="1:27" ht="13" x14ac:dyDescent="0.15">
      <c r="A508" s="18"/>
      <c r="C508" s="12"/>
      <c r="D508" s="12"/>
      <c r="E508" s="12"/>
      <c r="F508" s="12"/>
      <c r="G508" s="12"/>
      <c r="H508" s="12"/>
      <c r="L508" s="12"/>
      <c r="M508" s="12"/>
      <c r="S508" s="20"/>
      <c r="T508" s="12"/>
      <c r="AA508" s="17"/>
    </row>
    <row r="509" spans="1:27" ht="13" x14ac:dyDescent="0.15">
      <c r="A509" s="18"/>
      <c r="C509" s="12"/>
      <c r="D509" s="12"/>
      <c r="E509" s="12"/>
      <c r="F509" s="12"/>
      <c r="G509" s="12"/>
      <c r="H509" s="12"/>
      <c r="L509" s="12"/>
      <c r="M509" s="12"/>
      <c r="S509" s="20"/>
      <c r="T509" s="12"/>
      <c r="AA509" s="17"/>
    </row>
    <row r="510" spans="1:27" ht="13" x14ac:dyDescent="0.15">
      <c r="A510" s="18"/>
      <c r="C510" s="12"/>
      <c r="D510" s="12"/>
      <c r="E510" s="12"/>
      <c r="F510" s="12"/>
      <c r="G510" s="12"/>
      <c r="H510" s="12"/>
      <c r="L510" s="12"/>
      <c r="M510" s="12"/>
      <c r="S510" s="20"/>
      <c r="T510" s="12"/>
      <c r="AA510" s="17"/>
    </row>
    <row r="511" spans="1:27" ht="13" x14ac:dyDescent="0.15">
      <c r="A511" s="18"/>
      <c r="C511" s="12"/>
      <c r="D511" s="12"/>
      <c r="E511" s="12"/>
      <c r="F511" s="12"/>
      <c r="G511" s="12"/>
      <c r="H511" s="12"/>
      <c r="L511" s="12"/>
      <c r="M511" s="12"/>
      <c r="S511" s="20"/>
      <c r="T511" s="12"/>
      <c r="AA511" s="17"/>
    </row>
    <row r="512" spans="1:27" ht="13" x14ac:dyDescent="0.15">
      <c r="A512" s="18"/>
      <c r="C512" s="12"/>
      <c r="D512" s="12"/>
      <c r="E512" s="12"/>
      <c r="F512" s="12"/>
      <c r="G512" s="12"/>
      <c r="H512" s="12"/>
      <c r="L512" s="12"/>
      <c r="M512" s="12"/>
      <c r="S512" s="20"/>
      <c r="T512" s="12"/>
      <c r="AA512" s="17"/>
    </row>
    <row r="513" spans="1:27" ht="13" x14ac:dyDescent="0.15">
      <c r="A513" s="18"/>
      <c r="C513" s="12"/>
      <c r="D513" s="12"/>
      <c r="E513" s="12"/>
      <c r="F513" s="12"/>
      <c r="G513" s="12"/>
      <c r="H513" s="12"/>
      <c r="L513" s="12"/>
      <c r="M513" s="12"/>
      <c r="S513" s="20"/>
      <c r="T513" s="12"/>
      <c r="AA513" s="17"/>
    </row>
    <row r="514" spans="1:27" ht="13" x14ac:dyDescent="0.15">
      <c r="A514" s="18"/>
      <c r="C514" s="12"/>
      <c r="D514" s="12"/>
      <c r="E514" s="12"/>
      <c r="F514" s="12"/>
      <c r="G514" s="12"/>
      <c r="H514" s="12"/>
      <c r="L514" s="12"/>
      <c r="M514" s="12"/>
      <c r="S514" s="20"/>
      <c r="T514" s="12"/>
      <c r="AA514" s="17"/>
    </row>
    <row r="515" spans="1:27" ht="13" x14ac:dyDescent="0.15">
      <c r="A515" s="18"/>
      <c r="C515" s="12"/>
      <c r="D515" s="12"/>
      <c r="E515" s="12"/>
      <c r="F515" s="12"/>
      <c r="G515" s="12"/>
      <c r="H515" s="12"/>
      <c r="L515" s="12"/>
      <c r="M515" s="12"/>
      <c r="S515" s="20"/>
      <c r="T515" s="12"/>
      <c r="AA515" s="17"/>
    </row>
    <row r="516" spans="1:27" ht="13" x14ac:dyDescent="0.15">
      <c r="A516" s="18"/>
      <c r="C516" s="12"/>
      <c r="D516" s="12"/>
      <c r="E516" s="12"/>
      <c r="F516" s="12"/>
      <c r="G516" s="12"/>
      <c r="H516" s="12"/>
      <c r="L516" s="12"/>
      <c r="M516" s="12"/>
      <c r="S516" s="20"/>
      <c r="T516" s="12"/>
      <c r="AA516" s="17"/>
    </row>
    <row r="517" spans="1:27" ht="13" x14ac:dyDescent="0.15">
      <c r="A517" s="18"/>
      <c r="C517" s="12"/>
      <c r="D517" s="12"/>
      <c r="E517" s="12"/>
      <c r="F517" s="12"/>
      <c r="G517" s="12"/>
      <c r="H517" s="12"/>
      <c r="L517" s="12"/>
      <c r="M517" s="12"/>
      <c r="S517" s="20"/>
      <c r="T517" s="12"/>
      <c r="AA517" s="17"/>
    </row>
    <row r="518" spans="1:27" ht="13" x14ac:dyDescent="0.15">
      <c r="A518" s="18"/>
      <c r="C518" s="12"/>
      <c r="D518" s="12"/>
      <c r="E518" s="12"/>
      <c r="F518" s="12"/>
      <c r="G518" s="12"/>
      <c r="H518" s="12"/>
      <c r="L518" s="12"/>
      <c r="M518" s="12"/>
      <c r="S518" s="20"/>
      <c r="T518" s="12"/>
      <c r="AA518" s="17"/>
    </row>
    <row r="519" spans="1:27" ht="13" x14ac:dyDescent="0.15">
      <c r="A519" s="18"/>
      <c r="C519" s="12"/>
      <c r="D519" s="12"/>
      <c r="E519" s="12"/>
      <c r="F519" s="12"/>
      <c r="G519" s="12"/>
      <c r="H519" s="12"/>
      <c r="L519" s="12"/>
      <c r="M519" s="12"/>
      <c r="S519" s="20"/>
      <c r="T519" s="12"/>
      <c r="AA519" s="17"/>
    </row>
    <row r="520" spans="1:27" ht="13" x14ac:dyDescent="0.15">
      <c r="A520" s="18"/>
      <c r="C520" s="12"/>
      <c r="D520" s="12"/>
      <c r="E520" s="12"/>
      <c r="F520" s="12"/>
      <c r="G520" s="12"/>
      <c r="H520" s="12"/>
      <c r="L520" s="12"/>
      <c r="M520" s="12"/>
      <c r="S520" s="20"/>
      <c r="T520" s="12"/>
      <c r="AA520" s="17"/>
    </row>
    <row r="521" spans="1:27" ht="13" x14ac:dyDescent="0.15">
      <c r="A521" s="18"/>
      <c r="C521" s="12"/>
      <c r="D521" s="12"/>
      <c r="E521" s="12"/>
      <c r="F521" s="12"/>
      <c r="G521" s="12"/>
      <c r="H521" s="12"/>
      <c r="L521" s="12"/>
      <c r="M521" s="12"/>
      <c r="S521" s="20"/>
      <c r="T521" s="12"/>
      <c r="AA521" s="17"/>
    </row>
    <row r="522" spans="1:27" ht="13" x14ac:dyDescent="0.15">
      <c r="A522" s="18"/>
      <c r="C522" s="12"/>
      <c r="D522" s="12"/>
      <c r="E522" s="12"/>
      <c r="F522" s="12"/>
      <c r="G522" s="12"/>
      <c r="H522" s="12"/>
      <c r="L522" s="12"/>
      <c r="M522" s="12"/>
      <c r="S522" s="20"/>
      <c r="T522" s="12"/>
      <c r="AA522" s="17"/>
    </row>
    <row r="523" spans="1:27" ht="13" x14ac:dyDescent="0.15">
      <c r="A523" s="18"/>
      <c r="C523" s="12"/>
      <c r="D523" s="12"/>
      <c r="E523" s="12"/>
      <c r="F523" s="12"/>
      <c r="G523" s="12"/>
      <c r="H523" s="12"/>
      <c r="L523" s="12"/>
      <c r="M523" s="12"/>
      <c r="S523" s="20"/>
      <c r="T523" s="12"/>
      <c r="AA523" s="17"/>
    </row>
    <row r="524" spans="1:27" ht="13" x14ac:dyDescent="0.15">
      <c r="A524" s="18"/>
      <c r="C524" s="12"/>
      <c r="D524" s="12"/>
      <c r="E524" s="12"/>
      <c r="F524" s="12"/>
      <c r="G524" s="12"/>
      <c r="H524" s="12"/>
      <c r="L524" s="12"/>
      <c r="M524" s="12"/>
      <c r="S524" s="20"/>
      <c r="T524" s="12"/>
      <c r="AA524" s="17"/>
    </row>
    <row r="525" spans="1:27" ht="13" x14ac:dyDescent="0.15">
      <c r="A525" s="18"/>
      <c r="C525" s="12"/>
      <c r="D525" s="12"/>
      <c r="E525" s="12"/>
      <c r="F525" s="12"/>
      <c r="G525" s="12"/>
      <c r="H525" s="12"/>
      <c r="L525" s="12"/>
      <c r="M525" s="12"/>
      <c r="S525" s="20"/>
      <c r="T525" s="12"/>
      <c r="AA525" s="17"/>
    </row>
    <row r="526" spans="1:27" ht="13" x14ac:dyDescent="0.15">
      <c r="A526" s="18"/>
      <c r="C526" s="12"/>
      <c r="D526" s="12"/>
      <c r="E526" s="12"/>
      <c r="F526" s="12"/>
      <c r="G526" s="12"/>
      <c r="H526" s="12"/>
      <c r="L526" s="12"/>
      <c r="M526" s="12"/>
      <c r="S526" s="20"/>
      <c r="T526" s="12"/>
      <c r="AA526" s="17"/>
    </row>
    <row r="527" spans="1:27" ht="13" x14ac:dyDescent="0.15">
      <c r="A527" s="18"/>
      <c r="C527" s="12"/>
      <c r="D527" s="12"/>
      <c r="E527" s="12"/>
      <c r="F527" s="12"/>
      <c r="G527" s="12"/>
      <c r="H527" s="12"/>
      <c r="L527" s="12"/>
      <c r="M527" s="12"/>
      <c r="S527" s="20"/>
      <c r="T527" s="12"/>
      <c r="AA527" s="17"/>
    </row>
    <row r="528" spans="1:27" ht="13" x14ac:dyDescent="0.15">
      <c r="A528" s="18"/>
      <c r="C528" s="12"/>
      <c r="D528" s="12"/>
      <c r="E528" s="12"/>
      <c r="F528" s="12"/>
      <c r="G528" s="12"/>
      <c r="H528" s="12"/>
      <c r="L528" s="12"/>
      <c r="M528" s="12"/>
      <c r="S528" s="20"/>
      <c r="T528" s="12"/>
      <c r="AA528" s="17"/>
    </row>
    <row r="529" spans="1:27" ht="13" x14ac:dyDescent="0.15">
      <c r="A529" s="18"/>
      <c r="C529" s="12"/>
      <c r="D529" s="12"/>
      <c r="E529" s="12"/>
      <c r="F529" s="12"/>
      <c r="G529" s="12"/>
      <c r="H529" s="12"/>
      <c r="L529" s="12"/>
      <c r="M529" s="12"/>
      <c r="S529" s="20"/>
      <c r="T529" s="12"/>
      <c r="AA529" s="17"/>
    </row>
    <row r="530" spans="1:27" ht="13" x14ac:dyDescent="0.15">
      <c r="A530" s="18"/>
      <c r="C530" s="12"/>
      <c r="D530" s="12"/>
      <c r="E530" s="12"/>
      <c r="F530" s="12"/>
      <c r="G530" s="12"/>
      <c r="H530" s="12"/>
      <c r="L530" s="12"/>
      <c r="M530" s="12"/>
      <c r="S530" s="20"/>
      <c r="T530" s="12"/>
      <c r="AA530" s="17"/>
    </row>
    <row r="531" spans="1:27" ht="13" x14ac:dyDescent="0.15">
      <c r="A531" s="18"/>
      <c r="C531" s="12"/>
      <c r="D531" s="12"/>
      <c r="E531" s="12"/>
      <c r="F531" s="12"/>
      <c r="G531" s="12"/>
      <c r="H531" s="12"/>
      <c r="L531" s="12"/>
      <c r="M531" s="12"/>
      <c r="S531" s="20"/>
      <c r="T531" s="12"/>
      <c r="AA531" s="17"/>
    </row>
    <row r="532" spans="1:27" ht="13" x14ac:dyDescent="0.15">
      <c r="A532" s="18"/>
      <c r="C532" s="12"/>
      <c r="D532" s="12"/>
      <c r="E532" s="12"/>
      <c r="F532" s="12"/>
      <c r="G532" s="12"/>
      <c r="H532" s="12"/>
      <c r="L532" s="12"/>
      <c r="M532" s="12"/>
      <c r="S532" s="20"/>
      <c r="T532" s="12"/>
      <c r="AA532" s="17"/>
    </row>
    <row r="533" spans="1:27" ht="13" x14ac:dyDescent="0.15">
      <c r="A533" s="18"/>
      <c r="C533" s="12"/>
      <c r="D533" s="12"/>
      <c r="E533" s="12"/>
      <c r="F533" s="12"/>
      <c r="G533" s="12"/>
      <c r="H533" s="12"/>
      <c r="L533" s="12"/>
      <c r="M533" s="12"/>
      <c r="S533" s="20"/>
      <c r="T533" s="12"/>
      <c r="AA533" s="17"/>
    </row>
    <row r="534" spans="1:27" ht="13" x14ac:dyDescent="0.15">
      <c r="A534" s="18"/>
      <c r="C534" s="12"/>
      <c r="D534" s="12"/>
      <c r="E534" s="12"/>
      <c r="F534" s="12"/>
      <c r="G534" s="12"/>
      <c r="H534" s="12"/>
      <c r="L534" s="12"/>
      <c r="M534" s="12"/>
      <c r="S534" s="20"/>
      <c r="T534" s="12"/>
      <c r="AA534" s="17"/>
    </row>
    <row r="535" spans="1:27" ht="13" x14ac:dyDescent="0.15">
      <c r="A535" s="18"/>
      <c r="C535" s="12"/>
      <c r="D535" s="12"/>
      <c r="E535" s="12"/>
      <c r="F535" s="12"/>
      <c r="G535" s="12"/>
      <c r="H535" s="12"/>
      <c r="L535" s="12"/>
      <c r="M535" s="12"/>
      <c r="S535" s="20"/>
      <c r="T535" s="12"/>
      <c r="AA535" s="17"/>
    </row>
    <row r="536" spans="1:27" ht="13" x14ac:dyDescent="0.15">
      <c r="A536" s="18"/>
      <c r="C536" s="12"/>
      <c r="D536" s="12"/>
      <c r="E536" s="12"/>
      <c r="F536" s="12"/>
      <c r="G536" s="12"/>
      <c r="H536" s="12"/>
      <c r="L536" s="12"/>
      <c r="M536" s="12"/>
      <c r="S536" s="20"/>
      <c r="T536" s="12"/>
      <c r="AA536" s="17"/>
    </row>
    <row r="537" spans="1:27" ht="13" x14ac:dyDescent="0.15">
      <c r="A537" s="18"/>
      <c r="C537" s="12"/>
      <c r="D537" s="12"/>
      <c r="E537" s="12"/>
      <c r="F537" s="12"/>
      <c r="G537" s="12"/>
      <c r="H537" s="12"/>
      <c r="L537" s="12"/>
      <c r="M537" s="12"/>
      <c r="S537" s="20"/>
      <c r="T537" s="12"/>
      <c r="AA537" s="17"/>
    </row>
    <row r="538" spans="1:27" ht="13" x14ac:dyDescent="0.15">
      <c r="A538" s="18"/>
      <c r="C538" s="12"/>
      <c r="D538" s="12"/>
      <c r="E538" s="12"/>
      <c r="F538" s="12"/>
      <c r="G538" s="12"/>
      <c r="H538" s="12"/>
      <c r="L538" s="12"/>
      <c r="M538" s="12"/>
      <c r="S538" s="20"/>
      <c r="T538" s="12"/>
      <c r="AA538" s="17"/>
    </row>
    <row r="539" spans="1:27" ht="13" x14ac:dyDescent="0.15">
      <c r="A539" s="18"/>
      <c r="C539" s="12"/>
      <c r="D539" s="12"/>
      <c r="E539" s="12"/>
      <c r="F539" s="12"/>
      <c r="G539" s="12"/>
      <c r="H539" s="12"/>
      <c r="L539" s="12"/>
      <c r="M539" s="12"/>
      <c r="S539" s="20"/>
      <c r="T539" s="12"/>
      <c r="AA539" s="17"/>
    </row>
    <row r="540" spans="1:27" ht="13" x14ac:dyDescent="0.15">
      <c r="A540" s="18"/>
      <c r="C540" s="12"/>
      <c r="D540" s="12"/>
      <c r="E540" s="12"/>
      <c r="F540" s="12"/>
      <c r="G540" s="12"/>
      <c r="H540" s="12"/>
      <c r="L540" s="12"/>
      <c r="M540" s="12"/>
      <c r="S540" s="20"/>
      <c r="T540" s="12"/>
      <c r="AA540" s="17"/>
    </row>
    <row r="541" spans="1:27" ht="13" x14ac:dyDescent="0.15">
      <c r="A541" s="18"/>
      <c r="C541" s="12"/>
      <c r="D541" s="12"/>
      <c r="E541" s="12"/>
      <c r="F541" s="12"/>
      <c r="G541" s="12"/>
      <c r="H541" s="12"/>
      <c r="L541" s="12"/>
      <c r="M541" s="12"/>
      <c r="S541" s="20"/>
      <c r="T541" s="12"/>
      <c r="AA541" s="17"/>
    </row>
    <row r="542" spans="1:27" ht="13" x14ac:dyDescent="0.15">
      <c r="A542" s="18"/>
      <c r="C542" s="12"/>
      <c r="D542" s="12"/>
      <c r="E542" s="12"/>
      <c r="F542" s="12"/>
      <c r="G542" s="12"/>
      <c r="H542" s="12"/>
      <c r="L542" s="12"/>
      <c r="M542" s="12"/>
      <c r="S542" s="20"/>
      <c r="T542" s="12"/>
      <c r="AA542" s="17"/>
    </row>
    <row r="543" spans="1:27" ht="13" x14ac:dyDescent="0.15">
      <c r="A543" s="18"/>
      <c r="C543" s="12"/>
      <c r="D543" s="12"/>
      <c r="E543" s="12"/>
      <c r="F543" s="12"/>
      <c r="G543" s="12"/>
      <c r="H543" s="12"/>
      <c r="L543" s="12"/>
      <c r="M543" s="12"/>
      <c r="S543" s="20"/>
      <c r="T543" s="12"/>
      <c r="AA543" s="17"/>
    </row>
    <row r="544" spans="1:27" ht="13" x14ac:dyDescent="0.15">
      <c r="A544" s="18"/>
      <c r="C544" s="12"/>
      <c r="D544" s="12"/>
      <c r="E544" s="12"/>
      <c r="F544" s="12"/>
      <c r="G544" s="12"/>
      <c r="H544" s="12"/>
      <c r="L544" s="12"/>
      <c r="M544" s="12"/>
      <c r="S544" s="20"/>
      <c r="T544" s="12"/>
      <c r="AA544" s="17"/>
    </row>
    <row r="545" spans="1:27" ht="13" x14ac:dyDescent="0.15">
      <c r="A545" s="18"/>
      <c r="C545" s="12"/>
      <c r="D545" s="12"/>
      <c r="E545" s="12"/>
      <c r="F545" s="12"/>
      <c r="G545" s="12"/>
      <c r="H545" s="12"/>
      <c r="L545" s="12"/>
      <c r="M545" s="12"/>
      <c r="S545" s="20"/>
      <c r="T545" s="12"/>
      <c r="AA545" s="17"/>
    </row>
    <row r="546" spans="1:27" ht="13" x14ac:dyDescent="0.15">
      <c r="A546" s="18"/>
      <c r="C546" s="12"/>
      <c r="D546" s="12"/>
      <c r="E546" s="12"/>
      <c r="F546" s="12"/>
      <c r="G546" s="12"/>
      <c r="H546" s="12"/>
      <c r="L546" s="12"/>
      <c r="M546" s="12"/>
      <c r="S546" s="20"/>
      <c r="T546" s="12"/>
      <c r="AA546" s="17"/>
    </row>
    <row r="547" spans="1:27" ht="13" x14ac:dyDescent="0.15">
      <c r="A547" s="18"/>
      <c r="C547" s="12"/>
      <c r="D547" s="12"/>
      <c r="E547" s="12"/>
      <c r="F547" s="12"/>
      <c r="G547" s="12"/>
      <c r="H547" s="12"/>
      <c r="L547" s="12"/>
      <c r="M547" s="12"/>
      <c r="S547" s="20"/>
      <c r="T547" s="12"/>
      <c r="AA547" s="17"/>
    </row>
    <row r="548" spans="1:27" ht="13" x14ac:dyDescent="0.15">
      <c r="A548" s="18"/>
      <c r="C548" s="12"/>
      <c r="D548" s="12"/>
      <c r="E548" s="12"/>
      <c r="F548" s="12"/>
      <c r="G548" s="12"/>
      <c r="H548" s="12"/>
      <c r="L548" s="12"/>
      <c r="M548" s="12"/>
      <c r="S548" s="20"/>
      <c r="T548" s="12"/>
      <c r="AA548" s="17"/>
    </row>
    <row r="549" spans="1:27" ht="13" x14ac:dyDescent="0.15">
      <c r="A549" s="18"/>
      <c r="C549" s="12"/>
      <c r="D549" s="12"/>
      <c r="E549" s="12"/>
      <c r="F549" s="12"/>
      <c r="G549" s="12"/>
      <c r="H549" s="12"/>
      <c r="L549" s="12"/>
      <c r="M549" s="12"/>
      <c r="S549" s="20"/>
      <c r="T549" s="12"/>
      <c r="AA549" s="17"/>
    </row>
    <row r="550" spans="1:27" ht="13" x14ac:dyDescent="0.15">
      <c r="A550" s="18"/>
      <c r="C550" s="12"/>
      <c r="D550" s="12"/>
      <c r="E550" s="12"/>
      <c r="F550" s="12"/>
      <c r="G550" s="12"/>
      <c r="H550" s="12"/>
      <c r="L550" s="12"/>
      <c r="M550" s="12"/>
      <c r="S550" s="20"/>
      <c r="T550" s="12"/>
      <c r="AA550" s="17"/>
    </row>
    <row r="551" spans="1:27" ht="13" x14ac:dyDescent="0.15">
      <c r="A551" s="18"/>
      <c r="C551" s="12"/>
      <c r="D551" s="12"/>
      <c r="E551" s="12"/>
      <c r="F551" s="12"/>
      <c r="G551" s="12"/>
      <c r="H551" s="12"/>
      <c r="L551" s="12"/>
      <c r="M551" s="12"/>
      <c r="S551" s="20"/>
      <c r="T551" s="12"/>
      <c r="AA551" s="17"/>
    </row>
    <row r="552" spans="1:27" ht="13" x14ac:dyDescent="0.15">
      <c r="A552" s="18"/>
      <c r="C552" s="12"/>
      <c r="D552" s="12"/>
      <c r="E552" s="12"/>
      <c r="F552" s="12"/>
      <c r="G552" s="12"/>
      <c r="H552" s="12"/>
      <c r="L552" s="12"/>
      <c r="M552" s="12"/>
      <c r="S552" s="20"/>
      <c r="T552" s="12"/>
      <c r="AA552" s="17"/>
    </row>
    <row r="553" spans="1:27" ht="13" x14ac:dyDescent="0.15">
      <c r="A553" s="18"/>
      <c r="C553" s="12"/>
      <c r="D553" s="12"/>
      <c r="E553" s="12"/>
      <c r="F553" s="12"/>
      <c r="G553" s="12"/>
      <c r="H553" s="12"/>
      <c r="L553" s="12"/>
      <c r="M553" s="12"/>
      <c r="S553" s="20"/>
      <c r="T553" s="12"/>
      <c r="AA553" s="17"/>
    </row>
    <row r="554" spans="1:27" ht="13" x14ac:dyDescent="0.15">
      <c r="A554" s="18"/>
      <c r="C554" s="12"/>
      <c r="D554" s="12"/>
      <c r="E554" s="12"/>
      <c r="F554" s="12"/>
      <c r="G554" s="12"/>
      <c r="H554" s="12"/>
      <c r="L554" s="12"/>
      <c r="M554" s="12"/>
      <c r="S554" s="20"/>
      <c r="T554" s="12"/>
      <c r="AA554" s="17"/>
    </row>
    <row r="555" spans="1:27" ht="13" x14ac:dyDescent="0.15">
      <c r="A555" s="18"/>
      <c r="C555" s="12"/>
      <c r="D555" s="12"/>
      <c r="E555" s="12"/>
      <c r="F555" s="12"/>
      <c r="G555" s="12"/>
      <c r="H555" s="12"/>
      <c r="L555" s="12"/>
      <c r="M555" s="12"/>
      <c r="S555" s="20"/>
      <c r="T555" s="12"/>
      <c r="AA555" s="17"/>
    </row>
    <row r="556" spans="1:27" ht="13" x14ac:dyDescent="0.15">
      <c r="A556" s="18"/>
      <c r="C556" s="12"/>
      <c r="D556" s="12"/>
      <c r="E556" s="12"/>
      <c r="F556" s="12"/>
      <c r="G556" s="12"/>
      <c r="H556" s="12"/>
      <c r="L556" s="12"/>
      <c r="M556" s="12"/>
      <c r="S556" s="20"/>
      <c r="T556" s="12"/>
      <c r="AA556" s="17"/>
    </row>
    <row r="557" spans="1:27" ht="13" x14ac:dyDescent="0.15">
      <c r="A557" s="18"/>
      <c r="C557" s="12"/>
      <c r="D557" s="12"/>
      <c r="E557" s="12"/>
      <c r="F557" s="12"/>
      <c r="G557" s="12"/>
      <c r="H557" s="12"/>
      <c r="L557" s="12"/>
      <c r="M557" s="12"/>
      <c r="S557" s="20"/>
      <c r="T557" s="12"/>
      <c r="AA557" s="17"/>
    </row>
    <row r="558" spans="1:27" ht="13" x14ac:dyDescent="0.15">
      <c r="A558" s="18"/>
      <c r="C558" s="12"/>
      <c r="D558" s="12"/>
      <c r="E558" s="12"/>
      <c r="F558" s="12"/>
      <c r="G558" s="12"/>
      <c r="H558" s="12"/>
      <c r="L558" s="12"/>
      <c r="M558" s="12"/>
      <c r="S558" s="20"/>
      <c r="T558" s="12"/>
      <c r="AA558" s="17"/>
    </row>
    <row r="559" spans="1:27" ht="13" x14ac:dyDescent="0.15">
      <c r="A559" s="18"/>
      <c r="C559" s="12"/>
      <c r="D559" s="12"/>
      <c r="E559" s="12"/>
      <c r="F559" s="12"/>
      <c r="G559" s="12"/>
      <c r="H559" s="12"/>
      <c r="L559" s="12"/>
      <c r="M559" s="12"/>
      <c r="S559" s="20"/>
      <c r="T559" s="12"/>
      <c r="AA559" s="17"/>
    </row>
    <row r="560" spans="1:27" ht="13" x14ac:dyDescent="0.15">
      <c r="A560" s="18"/>
      <c r="C560" s="12"/>
      <c r="D560" s="12"/>
      <c r="E560" s="12"/>
      <c r="F560" s="12"/>
      <c r="G560" s="12"/>
      <c r="H560" s="12"/>
      <c r="L560" s="12"/>
      <c r="M560" s="12"/>
      <c r="S560" s="20"/>
      <c r="T560" s="12"/>
      <c r="AA560" s="17"/>
    </row>
    <row r="561" spans="1:27" ht="13" x14ac:dyDescent="0.15">
      <c r="A561" s="18"/>
      <c r="C561" s="12"/>
      <c r="D561" s="12"/>
      <c r="E561" s="12"/>
      <c r="F561" s="12"/>
      <c r="G561" s="12"/>
      <c r="H561" s="12"/>
      <c r="L561" s="12"/>
      <c r="M561" s="12"/>
      <c r="S561" s="20"/>
      <c r="T561" s="12"/>
      <c r="AA561" s="17"/>
    </row>
    <row r="562" spans="1:27" ht="13" x14ac:dyDescent="0.15">
      <c r="A562" s="18"/>
      <c r="C562" s="12"/>
      <c r="D562" s="12"/>
      <c r="E562" s="12"/>
      <c r="F562" s="12"/>
      <c r="G562" s="12"/>
      <c r="H562" s="12"/>
      <c r="L562" s="12"/>
      <c r="M562" s="12"/>
      <c r="S562" s="20"/>
      <c r="T562" s="12"/>
      <c r="AA562" s="17"/>
    </row>
    <row r="563" spans="1:27" ht="13" x14ac:dyDescent="0.15">
      <c r="A563" s="18"/>
      <c r="C563" s="12"/>
      <c r="D563" s="12"/>
      <c r="E563" s="12"/>
      <c r="F563" s="12"/>
      <c r="G563" s="12"/>
      <c r="H563" s="12"/>
      <c r="L563" s="12"/>
      <c r="M563" s="12"/>
      <c r="S563" s="20"/>
      <c r="T563" s="12"/>
      <c r="AA563" s="17"/>
    </row>
    <row r="564" spans="1:27" ht="13" x14ac:dyDescent="0.15">
      <c r="A564" s="18"/>
      <c r="C564" s="12"/>
      <c r="D564" s="12"/>
      <c r="E564" s="12"/>
      <c r="F564" s="12"/>
      <c r="G564" s="12"/>
      <c r="H564" s="12"/>
      <c r="L564" s="12"/>
      <c r="M564" s="12"/>
      <c r="S564" s="20"/>
      <c r="T564" s="12"/>
      <c r="AA564" s="17"/>
    </row>
    <row r="565" spans="1:27" ht="13" x14ac:dyDescent="0.15">
      <c r="A565" s="18"/>
      <c r="C565" s="12"/>
      <c r="D565" s="12"/>
      <c r="E565" s="12"/>
      <c r="F565" s="12"/>
      <c r="G565" s="12"/>
      <c r="H565" s="12"/>
      <c r="L565" s="12"/>
      <c r="M565" s="12"/>
      <c r="S565" s="20"/>
      <c r="T565" s="12"/>
      <c r="AA565" s="17"/>
    </row>
    <row r="566" spans="1:27" ht="13" x14ac:dyDescent="0.15">
      <c r="A566" s="18"/>
      <c r="C566" s="12"/>
      <c r="D566" s="12"/>
      <c r="E566" s="12"/>
      <c r="F566" s="12"/>
      <c r="G566" s="12"/>
      <c r="H566" s="12"/>
      <c r="L566" s="12"/>
      <c r="M566" s="12"/>
      <c r="S566" s="20"/>
      <c r="T566" s="12"/>
      <c r="AA566" s="17"/>
    </row>
    <row r="567" spans="1:27" ht="13" x14ac:dyDescent="0.15">
      <c r="A567" s="18"/>
      <c r="C567" s="12"/>
      <c r="D567" s="12"/>
      <c r="E567" s="12"/>
      <c r="F567" s="12"/>
      <c r="G567" s="12"/>
      <c r="H567" s="12"/>
      <c r="L567" s="12"/>
      <c r="M567" s="12"/>
      <c r="S567" s="20"/>
      <c r="T567" s="12"/>
      <c r="AA567" s="17"/>
    </row>
    <row r="568" spans="1:27" ht="13" x14ac:dyDescent="0.15">
      <c r="A568" s="18"/>
      <c r="C568" s="12"/>
      <c r="D568" s="12"/>
      <c r="E568" s="12"/>
      <c r="F568" s="12"/>
      <c r="G568" s="12"/>
      <c r="H568" s="12"/>
      <c r="L568" s="12"/>
      <c r="M568" s="12"/>
      <c r="S568" s="20"/>
      <c r="T568" s="12"/>
      <c r="AA568" s="17"/>
    </row>
    <row r="569" spans="1:27" ht="13" x14ac:dyDescent="0.15">
      <c r="A569" s="18"/>
      <c r="C569" s="12"/>
      <c r="D569" s="12"/>
      <c r="E569" s="12"/>
      <c r="F569" s="12"/>
      <c r="G569" s="12"/>
      <c r="H569" s="12"/>
      <c r="L569" s="12"/>
      <c r="M569" s="12"/>
      <c r="S569" s="20"/>
      <c r="T569" s="12"/>
      <c r="AA569" s="17"/>
    </row>
    <row r="570" spans="1:27" ht="13" x14ac:dyDescent="0.15">
      <c r="A570" s="18"/>
      <c r="C570" s="12"/>
      <c r="D570" s="12"/>
      <c r="E570" s="12"/>
      <c r="F570" s="12"/>
      <c r="G570" s="12"/>
      <c r="H570" s="12"/>
      <c r="L570" s="12"/>
      <c r="M570" s="12"/>
      <c r="S570" s="20"/>
      <c r="T570" s="12"/>
      <c r="AA570" s="17"/>
    </row>
    <row r="571" spans="1:27" ht="13" x14ac:dyDescent="0.15">
      <c r="A571" s="18"/>
      <c r="C571" s="12"/>
      <c r="D571" s="12"/>
      <c r="E571" s="12"/>
      <c r="F571" s="12"/>
      <c r="G571" s="12"/>
      <c r="H571" s="12"/>
      <c r="L571" s="12"/>
      <c r="M571" s="12"/>
      <c r="S571" s="20"/>
      <c r="T571" s="12"/>
      <c r="AA571" s="17"/>
    </row>
    <row r="572" spans="1:27" ht="13" x14ac:dyDescent="0.15">
      <c r="A572" s="18"/>
      <c r="C572" s="12"/>
      <c r="D572" s="12"/>
      <c r="E572" s="12"/>
      <c r="F572" s="12"/>
      <c r="G572" s="12"/>
      <c r="H572" s="12"/>
      <c r="L572" s="12"/>
      <c r="M572" s="12"/>
      <c r="S572" s="20"/>
      <c r="T572" s="12"/>
      <c r="AA572" s="17"/>
    </row>
    <row r="573" spans="1:27" ht="13" x14ac:dyDescent="0.15">
      <c r="A573" s="18"/>
      <c r="C573" s="12"/>
      <c r="D573" s="12"/>
      <c r="E573" s="12"/>
      <c r="F573" s="12"/>
      <c r="G573" s="12"/>
      <c r="H573" s="12"/>
      <c r="L573" s="12"/>
      <c r="M573" s="12"/>
      <c r="S573" s="20"/>
      <c r="T573" s="12"/>
      <c r="AA573" s="17"/>
    </row>
    <row r="574" spans="1:27" ht="13" x14ac:dyDescent="0.15">
      <c r="A574" s="18"/>
      <c r="C574" s="12"/>
      <c r="D574" s="12"/>
      <c r="E574" s="12"/>
      <c r="F574" s="12"/>
      <c r="G574" s="12"/>
      <c r="H574" s="12"/>
      <c r="L574" s="12"/>
      <c r="M574" s="12"/>
      <c r="S574" s="20"/>
      <c r="T574" s="12"/>
      <c r="AA574" s="17"/>
    </row>
    <row r="575" spans="1:27" ht="13" x14ac:dyDescent="0.15">
      <c r="A575" s="18"/>
      <c r="C575" s="12"/>
      <c r="D575" s="12"/>
      <c r="E575" s="12"/>
      <c r="F575" s="12"/>
      <c r="G575" s="12"/>
      <c r="H575" s="12"/>
      <c r="L575" s="12"/>
      <c r="M575" s="12"/>
      <c r="S575" s="20"/>
      <c r="T575" s="12"/>
      <c r="AA575" s="17"/>
    </row>
    <row r="576" spans="1:27" ht="13" x14ac:dyDescent="0.15">
      <c r="A576" s="18"/>
      <c r="C576" s="12"/>
      <c r="D576" s="12"/>
      <c r="E576" s="12"/>
      <c r="F576" s="12"/>
      <c r="G576" s="12"/>
      <c r="H576" s="12"/>
      <c r="L576" s="12"/>
      <c r="M576" s="12"/>
      <c r="S576" s="20"/>
      <c r="T576" s="12"/>
      <c r="AA576" s="17"/>
    </row>
    <row r="577" spans="1:27" ht="13" x14ac:dyDescent="0.15">
      <c r="A577" s="18"/>
      <c r="C577" s="12"/>
      <c r="D577" s="12"/>
      <c r="E577" s="12"/>
      <c r="F577" s="12"/>
      <c r="G577" s="12"/>
      <c r="H577" s="12"/>
      <c r="L577" s="12"/>
      <c r="M577" s="12"/>
      <c r="S577" s="20"/>
      <c r="T577" s="12"/>
      <c r="AA577" s="17"/>
    </row>
    <row r="578" spans="1:27" ht="13" x14ac:dyDescent="0.15">
      <c r="A578" s="18"/>
      <c r="C578" s="12"/>
      <c r="D578" s="12"/>
      <c r="E578" s="12"/>
      <c r="F578" s="12"/>
      <c r="G578" s="12"/>
      <c r="H578" s="12"/>
      <c r="L578" s="12"/>
      <c r="M578" s="12"/>
      <c r="S578" s="20"/>
      <c r="T578" s="12"/>
      <c r="AA578" s="17"/>
    </row>
    <row r="579" spans="1:27" ht="13" x14ac:dyDescent="0.15">
      <c r="A579" s="18"/>
      <c r="C579" s="12"/>
      <c r="D579" s="12"/>
      <c r="E579" s="12"/>
      <c r="F579" s="12"/>
      <c r="G579" s="12"/>
      <c r="H579" s="12"/>
      <c r="L579" s="12"/>
      <c r="M579" s="12"/>
      <c r="S579" s="20"/>
      <c r="T579" s="12"/>
      <c r="AA579" s="17"/>
    </row>
    <row r="580" spans="1:27" ht="13" x14ac:dyDescent="0.15">
      <c r="A580" s="18"/>
      <c r="C580" s="12"/>
      <c r="D580" s="12"/>
      <c r="E580" s="12"/>
      <c r="F580" s="12"/>
      <c r="G580" s="12"/>
      <c r="H580" s="12"/>
      <c r="L580" s="12"/>
      <c r="M580" s="12"/>
      <c r="S580" s="20"/>
      <c r="T580" s="12"/>
      <c r="AA580" s="17"/>
    </row>
    <row r="581" spans="1:27" ht="13" x14ac:dyDescent="0.15">
      <c r="A581" s="18"/>
      <c r="C581" s="12"/>
      <c r="D581" s="12"/>
      <c r="E581" s="12"/>
      <c r="F581" s="12"/>
      <c r="G581" s="12"/>
      <c r="H581" s="12"/>
      <c r="L581" s="12"/>
      <c r="M581" s="12"/>
      <c r="S581" s="20"/>
      <c r="T581" s="12"/>
      <c r="AA581" s="17"/>
    </row>
    <row r="582" spans="1:27" ht="13" x14ac:dyDescent="0.15">
      <c r="A582" s="18"/>
      <c r="C582" s="12"/>
      <c r="D582" s="12"/>
      <c r="E582" s="12"/>
      <c r="F582" s="12"/>
      <c r="G582" s="12"/>
      <c r="H582" s="12"/>
      <c r="L582" s="12"/>
      <c r="M582" s="12"/>
      <c r="S582" s="20"/>
      <c r="T582" s="12"/>
      <c r="AA582" s="17"/>
    </row>
    <row r="583" spans="1:27" ht="13" x14ac:dyDescent="0.15">
      <c r="A583" s="18"/>
      <c r="C583" s="12"/>
      <c r="D583" s="12"/>
      <c r="E583" s="12"/>
      <c r="F583" s="12"/>
      <c r="G583" s="12"/>
      <c r="H583" s="12"/>
      <c r="L583" s="12"/>
      <c r="M583" s="12"/>
      <c r="S583" s="20"/>
      <c r="T583" s="12"/>
      <c r="AA583" s="17"/>
    </row>
    <row r="584" spans="1:27" ht="13" x14ac:dyDescent="0.15">
      <c r="A584" s="18"/>
      <c r="C584" s="12"/>
      <c r="D584" s="12"/>
      <c r="E584" s="12"/>
      <c r="F584" s="12"/>
      <c r="G584" s="12"/>
      <c r="H584" s="12"/>
      <c r="L584" s="12"/>
      <c r="M584" s="12"/>
      <c r="S584" s="20"/>
      <c r="T584" s="12"/>
      <c r="AA584" s="17"/>
    </row>
    <row r="585" spans="1:27" ht="13" x14ac:dyDescent="0.15">
      <c r="A585" s="18"/>
      <c r="C585" s="12"/>
      <c r="D585" s="12"/>
      <c r="E585" s="12"/>
      <c r="F585" s="12"/>
      <c r="G585" s="12"/>
      <c r="H585" s="12"/>
      <c r="L585" s="12"/>
      <c r="M585" s="12"/>
      <c r="S585" s="20"/>
      <c r="T585" s="12"/>
      <c r="AA585" s="17"/>
    </row>
    <row r="586" spans="1:27" ht="13" x14ac:dyDescent="0.15">
      <c r="A586" s="18"/>
      <c r="C586" s="12"/>
      <c r="D586" s="12"/>
      <c r="E586" s="12"/>
      <c r="F586" s="12"/>
      <c r="G586" s="12"/>
      <c r="H586" s="12"/>
      <c r="L586" s="12"/>
      <c r="M586" s="12"/>
      <c r="S586" s="20"/>
      <c r="T586" s="12"/>
      <c r="AA586" s="17"/>
    </row>
    <row r="587" spans="1:27" ht="13" x14ac:dyDescent="0.15">
      <c r="A587" s="18"/>
      <c r="C587" s="12"/>
      <c r="D587" s="12"/>
      <c r="E587" s="12"/>
      <c r="F587" s="12"/>
      <c r="G587" s="12"/>
      <c r="H587" s="12"/>
      <c r="L587" s="12"/>
      <c r="M587" s="12"/>
      <c r="S587" s="20"/>
      <c r="T587" s="12"/>
      <c r="AA587" s="17"/>
    </row>
    <row r="588" spans="1:27" ht="13" x14ac:dyDescent="0.15">
      <c r="A588" s="18"/>
      <c r="C588" s="12"/>
      <c r="D588" s="12"/>
      <c r="E588" s="12"/>
      <c r="F588" s="12"/>
      <c r="G588" s="12"/>
      <c r="H588" s="12"/>
      <c r="L588" s="12"/>
      <c r="M588" s="12"/>
      <c r="S588" s="20"/>
      <c r="T588" s="12"/>
      <c r="AA588" s="17"/>
    </row>
    <row r="589" spans="1:27" ht="13" x14ac:dyDescent="0.15">
      <c r="A589" s="18"/>
      <c r="C589" s="12"/>
      <c r="D589" s="12"/>
      <c r="E589" s="12"/>
      <c r="F589" s="12"/>
      <c r="G589" s="12"/>
      <c r="H589" s="12"/>
      <c r="L589" s="12"/>
      <c r="M589" s="12"/>
      <c r="S589" s="20"/>
      <c r="T589" s="12"/>
      <c r="AA589" s="17"/>
    </row>
    <row r="590" spans="1:27" ht="13" x14ac:dyDescent="0.15">
      <c r="A590" s="18"/>
      <c r="C590" s="12"/>
      <c r="D590" s="12"/>
      <c r="E590" s="12"/>
      <c r="F590" s="12"/>
      <c r="G590" s="12"/>
      <c r="H590" s="12"/>
      <c r="L590" s="12"/>
      <c r="M590" s="12"/>
      <c r="S590" s="20"/>
      <c r="T590" s="12"/>
      <c r="AA590" s="17"/>
    </row>
    <row r="591" spans="1:27" ht="13" x14ac:dyDescent="0.15">
      <c r="A591" s="18"/>
      <c r="C591" s="12"/>
      <c r="D591" s="12"/>
      <c r="E591" s="12"/>
      <c r="F591" s="12"/>
      <c r="G591" s="12"/>
      <c r="H591" s="12"/>
      <c r="L591" s="12"/>
      <c r="M591" s="12"/>
      <c r="S591" s="20"/>
      <c r="T591" s="12"/>
      <c r="AA591" s="17"/>
    </row>
    <row r="592" spans="1:27" ht="13" x14ac:dyDescent="0.15">
      <c r="A592" s="18"/>
      <c r="C592" s="12"/>
      <c r="D592" s="12"/>
      <c r="E592" s="12"/>
      <c r="F592" s="12"/>
      <c r="G592" s="12"/>
      <c r="H592" s="12"/>
      <c r="L592" s="12"/>
      <c r="M592" s="12"/>
      <c r="S592" s="20"/>
      <c r="T592" s="12"/>
      <c r="AA592" s="17"/>
    </row>
    <row r="593" spans="1:27" ht="13" x14ac:dyDescent="0.15">
      <c r="A593" s="18"/>
      <c r="C593" s="12"/>
      <c r="D593" s="12"/>
      <c r="E593" s="12"/>
      <c r="F593" s="12"/>
      <c r="G593" s="12"/>
      <c r="H593" s="12"/>
      <c r="L593" s="12"/>
      <c r="M593" s="12"/>
      <c r="S593" s="20"/>
      <c r="T593" s="12"/>
      <c r="AA593" s="17"/>
    </row>
    <row r="594" spans="1:27" ht="13" x14ac:dyDescent="0.15">
      <c r="A594" s="18"/>
      <c r="C594" s="12"/>
      <c r="D594" s="12"/>
      <c r="E594" s="12"/>
      <c r="F594" s="12"/>
      <c r="G594" s="12"/>
      <c r="H594" s="12"/>
      <c r="L594" s="12"/>
      <c r="M594" s="12"/>
      <c r="S594" s="20"/>
      <c r="T594" s="12"/>
      <c r="AA594" s="17"/>
    </row>
    <row r="595" spans="1:27" ht="13" x14ac:dyDescent="0.15">
      <c r="A595" s="18"/>
      <c r="C595" s="12"/>
      <c r="D595" s="12"/>
      <c r="E595" s="12"/>
      <c r="F595" s="12"/>
      <c r="G595" s="12"/>
      <c r="H595" s="12"/>
      <c r="L595" s="12"/>
      <c r="M595" s="12"/>
      <c r="S595" s="20"/>
      <c r="T595" s="12"/>
      <c r="AA595" s="17"/>
    </row>
    <row r="596" spans="1:27" ht="13" x14ac:dyDescent="0.15">
      <c r="A596" s="18"/>
      <c r="C596" s="12"/>
      <c r="D596" s="12"/>
      <c r="E596" s="12"/>
      <c r="F596" s="12"/>
      <c r="G596" s="12"/>
      <c r="H596" s="12"/>
      <c r="L596" s="12"/>
      <c r="M596" s="12"/>
      <c r="S596" s="20"/>
      <c r="T596" s="12"/>
      <c r="AA596" s="17"/>
    </row>
    <row r="597" spans="1:27" ht="13" x14ac:dyDescent="0.15">
      <c r="A597" s="18"/>
      <c r="C597" s="12"/>
      <c r="D597" s="12"/>
      <c r="E597" s="12"/>
      <c r="F597" s="12"/>
      <c r="G597" s="12"/>
      <c r="H597" s="12"/>
      <c r="L597" s="12"/>
      <c r="M597" s="12"/>
      <c r="S597" s="20"/>
      <c r="T597" s="12"/>
      <c r="AA597" s="17"/>
    </row>
    <row r="598" spans="1:27" ht="13" x14ac:dyDescent="0.15">
      <c r="A598" s="18"/>
      <c r="C598" s="12"/>
      <c r="D598" s="12"/>
      <c r="E598" s="12"/>
      <c r="F598" s="12"/>
      <c r="G598" s="12"/>
      <c r="H598" s="12"/>
      <c r="L598" s="12"/>
      <c r="M598" s="12"/>
      <c r="S598" s="20"/>
      <c r="T598" s="12"/>
      <c r="AA598" s="17"/>
    </row>
    <row r="599" spans="1:27" ht="13" x14ac:dyDescent="0.15">
      <c r="A599" s="18"/>
      <c r="C599" s="12"/>
      <c r="D599" s="12"/>
      <c r="E599" s="12"/>
      <c r="F599" s="12"/>
      <c r="G599" s="12"/>
      <c r="H599" s="12"/>
      <c r="L599" s="12"/>
      <c r="M599" s="12"/>
      <c r="S599" s="20"/>
      <c r="T599" s="12"/>
      <c r="AA599" s="17"/>
    </row>
    <row r="600" spans="1:27" ht="13" x14ac:dyDescent="0.15">
      <c r="A600" s="18"/>
      <c r="C600" s="12"/>
      <c r="D600" s="12"/>
      <c r="E600" s="12"/>
      <c r="F600" s="12"/>
      <c r="G600" s="12"/>
      <c r="H600" s="12"/>
      <c r="L600" s="12"/>
      <c r="M600" s="12"/>
      <c r="S600" s="20"/>
      <c r="T600" s="12"/>
      <c r="AA600" s="17"/>
    </row>
    <row r="601" spans="1:27" ht="13" x14ac:dyDescent="0.15">
      <c r="A601" s="18"/>
      <c r="C601" s="12"/>
      <c r="D601" s="12"/>
      <c r="E601" s="12"/>
      <c r="F601" s="12"/>
      <c r="G601" s="12"/>
      <c r="H601" s="12"/>
      <c r="L601" s="12"/>
      <c r="M601" s="12"/>
      <c r="S601" s="20"/>
      <c r="T601" s="12"/>
      <c r="AA601" s="17"/>
    </row>
    <row r="602" spans="1:27" ht="13" x14ac:dyDescent="0.15">
      <c r="A602" s="18"/>
      <c r="C602" s="12"/>
      <c r="D602" s="12"/>
      <c r="E602" s="12"/>
      <c r="F602" s="12"/>
      <c r="G602" s="12"/>
      <c r="H602" s="12"/>
      <c r="L602" s="12"/>
      <c r="M602" s="12"/>
      <c r="S602" s="20"/>
      <c r="T602" s="12"/>
      <c r="AA602" s="17"/>
    </row>
    <row r="603" spans="1:27" ht="13" x14ac:dyDescent="0.15">
      <c r="A603" s="18"/>
      <c r="C603" s="12"/>
      <c r="D603" s="12"/>
      <c r="E603" s="12"/>
      <c r="F603" s="12"/>
      <c r="G603" s="12"/>
      <c r="H603" s="12"/>
      <c r="L603" s="12"/>
      <c r="M603" s="12"/>
      <c r="S603" s="20"/>
      <c r="T603" s="12"/>
      <c r="AA603" s="17"/>
    </row>
    <row r="604" spans="1:27" ht="13" x14ac:dyDescent="0.15">
      <c r="A604" s="18"/>
      <c r="C604" s="12"/>
      <c r="D604" s="12"/>
      <c r="E604" s="12"/>
      <c r="F604" s="12"/>
      <c r="G604" s="12"/>
      <c r="H604" s="12"/>
      <c r="L604" s="12"/>
      <c r="M604" s="12"/>
      <c r="S604" s="20"/>
      <c r="T604" s="12"/>
      <c r="AA604" s="17"/>
    </row>
    <row r="605" spans="1:27" ht="13" x14ac:dyDescent="0.15">
      <c r="A605" s="18"/>
      <c r="C605" s="12"/>
      <c r="D605" s="12"/>
      <c r="E605" s="12"/>
      <c r="F605" s="12"/>
      <c r="G605" s="12"/>
      <c r="H605" s="12"/>
      <c r="L605" s="12"/>
      <c r="M605" s="12"/>
      <c r="S605" s="20"/>
      <c r="T605" s="12"/>
      <c r="AA605" s="17"/>
    </row>
    <row r="606" spans="1:27" ht="13" x14ac:dyDescent="0.15">
      <c r="A606" s="18"/>
      <c r="C606" s="12"/>
      <c r="D606" s="12"/>
      <c r="E606" s="12"/>
      <c r="F606" s="12"/>
      <c r="G606" s="12"/>
      <c r="H606" s="12"/>
      <c r="L606" s="12"/>
      <c r="M606" s="12"/>
      <c r="S606" s="20"/>
      <c r="T606" s="12"/>
      <c r="AA606" s="17"/>
    </row>
    <row r="607" spans="1:27" ht="13" x14ac:dyDescent="0.15">
      <c r="A607" s="18"/>
      <c r="C607" s="12"/>
      <c r="D607" s="12"/>
      <c r="E607" s="12"/>
      <c r="F607" s="12"/>
      <c r="G607" s="12"/>
      <c r="H607" s="12"/>
      <c r="L607" s="12"/>
      <c r="M607" s="12"/>
      <c r="S607" s="20"/>
      <c r="T607" s="12"/>
      <c r="AA607" s="17"/>
    </row>
    <row r="608" spans="1:27" ht="13" x14ac:dyDescent="0.15">
      <c r="A608" s="18"/>
      <c r="C608" s="12"/>
      <c r="D608" s="12"/>
      <c r="E608" s="12"/>
      <c r="F608" s="12"/>
      <c r="G608" s="12"/>
      <c r="H608" s="12"/>
      <c r="L608" s="12"/>
      <c r="M608" s="12"/>
      <c r="S608" s="20"/>
      <c r="T608" s="12"/>
      <c r="AA608" s="17"/>
    </row>
    <row r="609" spans="1:27" ht="13" x14ac:dyDescent="0.15">
      <c r="A609" s="18"/>
      <c r="C609" s="12"/>
      <c r="D609" s="12"/>
      <c r="E609" s="12"/>
      <c r="F609" s="12"/>
      <c r="G609" s="12"/>
      <c r="H609" s="12"/>
      <c r="L609" s="12"/>
      <c r="M609" s="12"/>
      <c r="S609" s="20"/>
      <c r="T609" s="12"/>
      <c r="AA609" s="17"/>
    </row>
    <row r="610" spans="1:27" ht="13" x14ac:dyDescent="0.15">
      <c r="A610" s="18"/>
      <c r="C610" s="12"/>
      <c r="D610" s="12"/>
      <c r="E610" s="12"/>
      <c r="F610" s="12"/>
      <c r="G610" s="12"/>
      <c r="H610" s="12"/>
      <c r="L610" s="12"/>
      <c r="M610" s="12"/>
      <c r="S610" s="20"/>
      <c r="T610" s="12"/>
      <c r="AA610" s="17"/>
    </row>
    <row r="611" spans="1:27" ht="13" x14ac:dyDescent="0.15">
      <c r="A611" s="18"/>
      <c r="C611" s="12"/>
      <c r="D611" s="12"/>
      <c r="E611" s="12"/>
      <c r="F611" s="12"/>
      <c r="G611" s="12"/>
      <c r="H611" s="12"/>
      <c r="L611" s="12"/>
      <c r="M611" s="12"/>
      <c r="S611" s="20"/>
      <c r="T611" s="12"/>
      <c r="AA611" s="17"/>
    </row>
    <row r="612" spans="1:27" ht="13" x14ac:dyDescent="0.15">
      <c r="A612" s="18"/>
      <c r="C612" s="12"/>
      <c r="D612" s="12"/>
      <c r="E612" s="12"/>
      <c r="F612" s="12"/>
      <c r="G612" s="12"/>
      <c r="H612" s="12"/>
      <c r="L612" s="12"/>
      <c r="M612" s="12"/>
      <c r="S612" s="20"/>
      <c r="T612" s="12"/>
      <c r="AA612" s="17"/>
    </row>
    <row r="613" spans="1:27" ht="13" x14ac:dyDescent="0.15">
      <c r="A613" s="18"/>
      <c r="C613" s="12"/>
      <c r="D613" s="12"/>
      <c r="E613" s="12"/>
      <c r="F613" s="12"/>
      <c r="G613" s="12"/>
      <c r="H613" s="12"/>
      <c r="L613" s="12"/>
      <c r="M613" s="12"/>
      <c r="S613" s="20"/>
      <c r="T613" s="12"/>
      <c r="AA613" s="17"/>
    </row>
    <row r="614" spans="1:27" ht="13" x14ac:dyDescent="0.15">
      <c r="A614" s="18"/>
      <c r="C614" s="12"/>
      <c r="D614" s="12"/>
      <c r="E614" s="12"/>
      <c r="F614" s="12"/>
      <c r="G614" s="12"/>
      <c r="H614" s="12"/>
      <c r="L614" s="12"/>
      <c r="M614" s="12"/>
      <c r="S614" s="20"/>
      <c r="T614" s="12"/>
      <c r="AA614" s="17"/>
    </row>
    <row r="615" spans="1:27" ht="13" x14ac:dyDescent="0.15">
      <c r="A615" s="18"/>
      <c r="C615" s="12"/>
      <c r="D615" s="12"/>
      <c r="E615" s="12"/>
      <c r="F615" s="12"/>
      <c r="G615" s="12"/>
      <c r="H615" s="12"/>
      <c r="L615" s="12"/>
      <c r="M615" s="12"/>
      <c r="S615" s="20"/>
      <c r="T615" s="12"/>
      <c r="AA615" s="17"/>
    </row>
    <row r="616" spans="1:27" ht="13" x14ac:dyDescent="0.15">
      <c r="A616" s="18"/>
      <c r="C616" s="12"/>
      <c r="D616" s="12"/>
      <c r="E616" s="12"/>
      <c r="F616" s="12"/>
      <c r="G616" s="12"/>
      <c r="H616" s="12"/>
      <c r="L616" s="12"/>
      <c r="M616" s="12"/>
      <c r="S616" s="20"/>
      <c r="T616" s="12"/>
      <c r="AA616" s="17"/>
    </row>
    <row r="617" spans="1:27" ht="13" x14ac:dyDescent="0.15">
      <c r="A617" s="18"/>
      <c r="C617" s="12"/>
      <c r="D617" s="12"/>
      <c r="E617" s="12"/>
      <c r="F617" s="12"/>
      <c r="G617" s="12"/>
      <c r="H617" s="12"/>
      <c r="L617" s="12"/>
      <c r="M617" s="12"/>
      <c r="S617" s="20"/>
      <c r="T617" s="12"/>
      <c r="AA617" s="17"/>
    </row>
    <row r="618" spans="1:27" ht="13" x14ac:dyDescent="0.15">
      <c r="A618" s="18"/>
      <c r="C618" s="12"/>
      <c r="D618" s="12"/>
      <c r="E618" s="12"/>
      <c r="F618" s="12"/>
      <c r="G618" s="12"/>
      <c r="H618" s="12"/>
      <c r="L618" s="12"/>
      <c r="M618" s="12"/>
      <c r="S618" s="20"/>
      <c r="T618" s="12"/>
      <c r="AA618" s="17"/>
    </row>
    <row r="619" spans="1:27" ht="13" x14ac:dyDescent="0.15">
      <c r="A619" s="18"/>
      <c r="C619" s="12"/>
      <c r="D619" s="12"/>
      <c r="E619" s="12"/>
      <c r="F619" s="12"/>
      <c r="G619" s="12"/>
      <c r="H619" s="12"/>
      <c r="L619" s="12"/>
      <c r="M619" s="12"/>
      <c r="S619" s="20"/>
      <c r="T619" s="12"/>
      <c r="AA619" s="17"/>
    </row>
    <row r="620" spans="1:27" ht="13" x14ac:dyDescent="0.15">
      <c r="A620" s="18"/>
      <c r="C620" s="12"/>
      <c r="D620" s="12"/>
      <c r="E620" s="12"/>
      <c r="F620" s="12"/>
      <c r="G620" s="12"/>
      <c r="H620" s="12"/>
      <c r="L620" s="12"/>
      <c r="M620" s="12"/>
      <c r="S620" s="20"/>
      <c r="T620" s="12"/>
      <c r="AA620" s="17"/>
    </row>
    <row r="621" spans="1:27" ht="13" x14ac:dyDescent="0.15">
      <c r="A621" s="18"/>
      <c r="C621" s="12"/>
      <c r="D621" s="12"/>
      <c r="E621" s="12"/>
      <c r="F621" s="12"/>
      <c r="G621" s="12"/>
      <c r="H621" s="12"/>
      <c r="L621" s="12"/>
      <c r="M621" s="12"/>
      <c r="S621" s="20"/>
      <c r="T621" s="12"/>
      <c r="AA621" s="17"/>
    </row>
    <row r="622" spans="1:27" ht="13" x14ac:dyDescent="0.15">
      <c r="A622" s="18"/>
      <c r="C622" s="12"/>
      <c r="D622" s="12"/>
      <c r="E622" s="12"/>
      <c r="F622" s="12"/>
      <c r="G622" s="12"/>
      <c r="H622" s="12"/>
      <c r="L622" s="12"/>
      <c r="M622" s="12"/>
      <c r="S622" s="20"/>
      <c r="T622" s="12"/>
      <c r="AA622" s="17"/>
    </row>
    <row r="623" spans="1:27" ht="13" x14ac:dyDescent="0.15">
      <c r="A623" s="18"/>
      <c r="C623" s="12"/>
      <c r="D623" s="12"/>
      <c r="E623" s="12"/>
      <c r="F623" s="12"/>
      <c r="G623" s="12"/>
      <c r="H623" s="12"/>
      <c r="L623" s="12"/>
      <c r="M623" s="12"/>
      <c r="S623" s="20"/>
      <c r="T623" s="12"/>
      <c r="AA623" s="17"/>
    </row>
    <row r="624" spans="1:27" ht="13" x14ac:dyDescent="0.15">
      <c r="A624" s="18"/>
      <c r="C624" s="12"/>
      <c r="D624" s="12"/>
      <c r="E624" s="12"/>
      <c r="F624" s="12"/>
      <c r="G624" s="12"/>
      <c r="H624" s="12"/>
      <c r="L624" s="12"/>
      <c r="M624" s="12"/>
      <c r="S624" s="20"/>
      <c r="T624" s="12"/>
      <c r="AA624" s="17"/>
    </row>
    <row r="625" spans="1:27" ht="13" x14ac:dyDescent="0.15">
      <c r="A625" s="18"/>
      <c r="C625" s="12"/>
      <c r="D625" s="12"/>
      <c r="E625" s="12"/>
      <c r="F625" s="12"/>
      <c r="G625" s="12"/>
      <c r="H625" s="12"/>
      <c r="L625" s="12"/>
      <c r="M625" s="12"/>
      <c r="S625" s="20"/>
      <c r="T625" s="12"/>
      <c r="AA625" s="17"/>
    </row>
    <row r="626" spans="1:27" ht="13" x14ac:dyDescent="0.15">
      <c r="A626" s="18"/>
      <c r="C626" s="12"/>
      <c r="D626" s="12"/>
      <c r="E626" s="12"/>
      <c r="F626" s="12"/>
      <c r="G626" s="12"/>
      <c r="H626" s="12"/>
      <c r="L626" s="12"/>
      <c r="M626" s="12"/>
      <c r="S626" s="20"/>
      <c r="T626" s="12"/>
      <c r="AA626" s="17"/>
    </row>
    <row r="627" spans="1:27" ht="13" x14ac:dyDescent="0.15">
      <c r="A627" s="18"/>
      <c r="C627" s="12"/>
      <c r="D627" s="12"/>
      <c r="E627" s="12"/>
      <c r="F627" s="12"/>
      <c r="G627" s="12"/>
      <c r="H627" s="12"/>
      <c r="L627" s="12"/>
      <c r="M627" s="12"/>
      <c r="S627" s="20"/>
      <c r="T627" s="12"/>
      <c r="AA627" s="17"/>
    </row>
    <row r="628" spans="1:27" ht="13" x14ac:dyDescent="0.15">
      <c r="A628" s="18"/>
      <c r="C628" s="12"/>
      <c r="D628" s="12"/>
      <c r="E628" s="12"/>
      <c r="F628" s="12"/>
      <c r="G628" s="12"/>
      <c r="H628" s="12"/>
      <c r="L628" s="12"/>
      <c r="M628" s="12"/>
      <c r="S628" s="20"/>
      <c r="T628" s="12"/>
      <c r="AA628" s="17"/>
    </row>
    <row r="629" spans="1:27" ht="13" x14ac:dyDescent="0.15">
      <c r="A629" s="18"/>
      <c r="C629" s="12"/>
      <c r="D629" s="12"/>
      <c r="E629" s="12"/>
      <c r="F629" s="12"/>
      <c r="G629" s="12"/>
      <c r="H629" s="12"/>
      <c r="L629" s="12"/>
      <c r="M629" s="12"/>
      <c r="S629" s="20"/>
      <c r="T629" s="12"/>
      <c r="AA629" s="17"/>
    </row>
    <row r="630" spans="1:27" ht="13" x14ac:dyDescent="0.15">
      <c r="A630" s="18"/>
      <c r="C630" s="12"/>
      <c r="D630" s="12"/>
      <c r="E630" s="12"/>
      <c r="F630" s="12"/>
      <c r="G630" s="12"/>
      <c r="H630" s="12"/>
      <c r="L630" s="12"/>
      <c r="M630" s="12"/>
      <c r="S630" s="20"/>
      <c r="T630" s="12"/>
      <c r="AA630" s="17"/>
    </row>
    <row r="631" spans="1:27" ht="13" x14ac:dyDescent="0.15">
      <c r="A631" s="18"/>
      <c r="C631" s="12"/>
      <c r="D631" s="12"/>
      <c r="E631" s="12"/>
      <c r="F631" s="12"/>
      <c r="G631" s="12"/>
      <c r="H631" s="12"/>
      <c r="L631" s="12"/>
      <c r="M631" s="12"/>
      <c r="S631" s="20"/>
      <c r="T631" s="12"/>
      <c r="AA631" s="17"/>
    </row>
    <row r="632" spans="1:27" ht="13" x14ac:dyDescent="0.15">
      <c r="A632" s="18"/>
      <c r="C632" s="12"/>
      <c r="D632" s="12"/>
      <c r="E632" s="12"/>
      <c r="F632" s="12"/>
      <c r="G632" s="12"/>
      <c r="H632" s="12"/>
      <c r="L632" s="12"/>
      <c r="M632" s="12"/>
      <c r="S632" s="20"/>
      <c r="T632" s="12"/>
      <c r="AA632" s="17"/>
    </row>
    <row r="633" spans="1:27" ht="13" x14ac:dyDescent="0.15">
      <c r="A633" s="18"/>
      <c r="C633" s="12"/>
      <c r="D633" s="12"/>
      <c r="E633" s="12"/>
      <c r="F633" s="12"/>
      <c r="G633" s="12"/>
      <c r="H633" s="12"/>
      <c r="L633" s="12"/>
      <c r="M633" s="12"/>
      <c r="S633" s="20"/>
      <c r="T633" s="12"/>
      <c r="AA633" s="17"/>
    </row>
    <row r="634" spans="1:27" ht="13" x14ac:dyDescent="0.15">
      <c r="A634" s="18"/>
      <c r="C634" s="12"/>
      <c r="D634" s="12"/>
      <c r="E634" s="12"/>
      <c r="F634" s="12"/>
      <c r="G634" s="12"/>
      <c r="H634" s="12"/>
      <c r="L634" s="12"/>
      <c r="M634" s="12"/>
      <c r="S634" s="20"/>
      <c r="T634" s="12"/>
      <c r="AA634" s="17"/>
    </row>
    <row r="635" spans="1:27" ht="13" x14ac:dyDescent="0.15">
      <c r="A635" s="18"/>
      <c r="C635" s="12"/>
      <c r="D635" s="12"/>
      <c r="E635" s="12"/>
      <c r="F635" s="12"/>
      <c r="G635" s="12"/>
      <c r="H635" s="12"/>
      <c r="L635" s="12"/>
      <c r="M635" s="12"/>
      <c r="S635" s="20"/>
      <c r="T635" s="12"/>
      <c r="AA635" s="17"/>
    </row>
    <row r="636" spans="1:27" ht="13" x14ac:dyDescent="0.15">
      <c r="A636" s="18"/>
      <c r="C636" s="12"/>
      <c r="D636" s="12"/>
      <c r="E636" s="12"/>
      <c r="F636" s="12"/>
      <c r="G636" s="12"/>
      <c r="H636" s="12"/>
      <c r="L636" s="12"/>
      <c r="M636" s="12"/>
      <c r="S636" s="20"/>
      <c r="T636" s="12"/>
      <c r="AA636" s="17"/>
    </row>
    <row r="637" spans="1:27" ht="13" x14ac:dyDescent="0.15">
      <c r="A637" s="18"/>
      <c r="C637" s="12"/>
      <c r="D637" s="12"/>
      <c r="E637" s="12"/>
      <c r="F637" s="12"/>
      <c r="G637" s="12"/>
      <c r="H637" s="12"/>
      <c r="L637" s="12"/>
      <c r="M637" s="12"/>
      <c r="S637" s="20"/>
      <c r="T637" s="12"/>
      <c r="AA637" s="17"/>
    </row>
    <row r="638" spans="1:27" ht="13" x14ac:dyDescent="0.15">
      <c r="A638" s="18"/>
      <c r="C638" s="12"/>
      <c r="D638" s="12"/>
      <c r="E638" s="12"/>
      <c r="F638" s="12"/>
      <c r="G638" s="12"/>
      <c r="H638" s="12"/>
      <c r="L638" s="12"/>
      <c r="M638" s="12"/>
      <c r="S638" s="20"/>
      <c r="T638" s="12"/>
      <c r="AA638" s="17"/>
    </row>
    <row r="639" spans="1:27" ht="13" x14ac:dyDescent="0.15">
      <c r="A639" s="18"/>
      <c r="C639" s="12"/>
      <c r="D639" s="12"/>
      <c r="E639" s="12"/>
      <c r="F639" s="12"/>
      <c r="G639" s="12"/>
      <c r="H639" s="12"/>
      <c r="L639" s="12"/>
      <c r="M639" s="12"/>
      <c r="S639" s="20"/>
      <c r="T639" s="12"/>
      <c r="AA639" s="17"/>
    </row>
    <row r="640" spans="1:27" ht="13" x14ac:dyDescent="0.15">
      <c r="A640" s="18"/>
      <c r="C640" s="12"/>
      <c r="D640" s="12"/>
      <c r="E640" s="12"/>
      <c r="F640" s="12"/>
      <c r="G640" s="12"/>
      <c r="H640" s="12"/>
      <c r="L640" s="12"/>
      <c r="M640" s="12"/>
      <c r="S640" s="20"/>
      <c r="T640" s="12"/>
      <c r="AA640" s="17"/>
    </row>
    <row r="641" spans="1:27" ht="13" x14ac:dyDescent="0.15">
      <c r="A641" s="18"/>
      <c r="C641" s="12"/>
      <c r="D641" s="12"/>
      <c r="E641" s="12"/>
      <c r="F641" s="12"/>
      <c r="G641" s="12"/>
      <c r="H641" s="12"/>
      <c r="L641" s="12"/>
      <c r="M641" s="12"/>
      <c r="S641" s="20"/>
      <c r="T641" s="12"/>
      <c r="AA641" s="17"/>
    </row>
    <row r="642" spans="1:27" ht="13" x14ac:dyDescent="0.15">
      <c r="A642" s="18"/>
      <c r="C642" s="12"/>
      <c r="D642" s="12"/>
      <c r="E642" s="12"/>
      <c r="F642" s="12"/>
      <c r="G642" s="12"/>
      <c r="H642" s="12"/>
      <c r="L642" s="12"/>
      <c r="M642" s="12"/>
      <c r="S642" s="20"/>
      <c r="T642" s="12"/>
      <c r="AA642" s="17"/>
    </row>
    <row r="643" spans="1:27" ht="13" x14ac:dyDescent="0.15">
      <c r="A643" s="18"/>
      <c r="C643" s="12"/>
      <c r="D643" s="12"/>
      <c r="E643" s="12"/>
      <c r="F643" s="12"/>
      <c r="G643" s="12"/>
      <c r="H643" s="12"/>
      <c r="L643" s="12"/>
      <c r="M643" s="12"/>
      <c r="S643" s="20"/>
      <c r="T643" s="12"/>
      <c r="AA643" s="17"/>
    </row>
    <row r="644" spans="1:27" ht="13" x14ac:dyDescent="0.15">
      <c r="A644" s="18"/>
      <c r="C644" s="12"/>
      <c r="D644" s="12"/>
      <c r="E644" s="12"/>
      <c r="F644" s="12"/>
      <c r="G644" s="12"/>
      <c r="H644" s="12"/>
      <c r="L644" s="12"/>
      <c r="M644" s="12"/>
      <c r="S644" s="20"/>
      <c r="T644" s="12"/>
      <c r="AA644" s="17"/>
    </row>
    <row r="645" spans="1:27" ht="13" x14ac:dyDescent="0.15">
      <c r="A645" s="18"/>
      <c r="C645" s="12"/>
      <c r="D645" s="12"/>
      <c r="E645" s="12"/>
      <c r="F645" s="12"/>
      <c r="G645" s="12"/>
      <c r="H645" s="12"/>
      <c r="L645" s="12"/>
      <c r="M645" s="12"/>
      <c r="S645" s="20"/>
      <c r="T645" s="12"/>
      <c r="AA645" s="17"/>
    </row>
    <row r="646" spans="1:27" ht="13" x14ac:dyDescent="0.15">
      <c r="A646" s="18"/>
      <c r="C646" s="12"/>
      <c r="D646" s="12"/>
      <c r="E646" s="12"/>
      <c r="F646" s="12"/>
      <c r="G646" s="12"/>
      <c r="H646" s="12"/>
      <c r="L646" s="12"/>
      <c r="M646" s="12"/>
      <c r="S646" s="20"/>
      <c r="T646" s="12"/>
      <c r="AA646" s="17"/>
    </row>
    <row r="647" spans="1:27" ht="13" x14ac:dyDescent="0.15">
      <c r="A647" s="18"/>
      <c r="C647" s="12"/>
      <c r="D647" s="12"/>
      <c r="E647" s="12"/>
      <c r="F647" s="12"/>
      <c r="G647" s="12"/>
      <c r="H647" s="12"/>
      <c r="L647" s="12"/>
      <c r="M647" s="12"/>
      <c r="S647" s="20"/>
      <c r="T647" s="12"/>
      <c r="AA647" s="17"/>
    </row>
    <row r="648" spans="1:27" ht="13" x14ac:dyDescent="0.15">
      <c r="A648" s="18"/>
      <c r="C648" s="12"/>
      <c r="D648" s="12"/>
      <c r="E648" s="12"/>
      <c r="F648" s="12"/>
      <c r="G648" s="12"/>
      <c r="H648" s="12"/>
      <c r="L648" s="12"/>
      <c r="M648" s="12"/>
      <c r="S648" s="20"/>
      <c r="T648" s="12"/>
      <c r="AA648" s="17"/>
    </row>
    <row r="649" spans="1:27" ht="13" x14ac:dyDescent="0.15">
      <c r="A649" s="18"/>
      <c r="C649" s="12"/>
      <c r="D649" s="12"/>
      <c r="E649" s="12"/>
      <c r="F649" s="12"/>
      <c r="G649" s="12"/>
      <c r="H649" s="12"/>
      <c r="L649" s="12"/>
      <c r="M649" s="12"/>
      <c r="S649" s="20"/>
      <c r="T649" s="12"/>
      <c r="AA649" s="17"/>
    </row>
    <row r="650" spans="1:27" ht="13" x14ac:dyDescent="0.15">
      <c r="A650" s="18"/>
      <c r="C650" s="12"/>
      <c r="D650" s="12"/>
      <c r="E650" s="12"/>
      <c r="F650" s="12"/>
      <c r="G650" s="12"/>
      <c r="H650" s="12"/>
      <c r="L650" s="12"/>
      <c r="M650" s="12"/>
      <c r="S650" s="20"/>
      <c r="T650" s="12"/>
      <c r="AA650" s="17"/>
    </row>
    <row r="651" spans="1:27" ht="13" x14ac:dyDescent="0.15">
      <c r="A651" s="18"/>
      <c r="C651" s="12"/>
      <c r="D651" s="12"/>
      <c r="E651" s="12"/>
      <c r="F651" s="12"/>
      <c r="G651" s="12"/>
      <c r="H651" s="12"/>
      <c r="L651" s="12"/>
      <c r="M651" s="12"/>
      <c r="S651" s="20"/>
      <c r="T651" s="12"/>
      <c r="AA651" s="17"/>
    </row>
    <row r="652" spans="1:27" ht="13" x14ac:dyDescent="0.15">
      <c r="A652" s="18"/>
      <c r="C652" s="12"/>
      <c r="D652" s="12"/>
      <c r="E652" s="12"/>
      <c r="F652" s="12"/>
      <c r="G652" s="12"/>
      <c r="H652" s="12"/>
      <c r="L652" s="12"/>
      <c r="M652" s="12"/>
      <c r="S652" s="20"/>
      <c r="T652" s="12"/>
      <c r="AA652" s="17"/>
    </row>
    <row r="653" spans="1:27" ht="13" x14ac:dyDescent="0.15">
      <c r="A653" s="18"/>
      <c r="C653" s="12"/>
      <c r="D653" s="12"/>
      <c r="E653" s="12"/>
      <c r="F653" s="12"/>
      <c r="G653" s="12"/>
      <c r="H653" s="12"/>
      <c r="L653" s="12"/>
      <c r="M653" s="12"/>
      <c r="S653" s="20"/>
      <c r="T653" s="12"/>
      <c r="AA653" s="17"/>
    </row>
    <row r="654" spans="1:27" ht="13" x14ac:dyDescent="0.15">
      <c r="A654" s="18"/>
      <c r="C654" s="12"/>
      <c r="D654" s="12"/>
      <c r="E654" s="12"/>
      <c r="F654" s="12"/>
      <c r="G654" s="12"/>
      <c r="H654" s="12"/>
      <c r="L654" s="12"/>
      <c r="M654" s="12"/>
      <c r="S654" s="20"/>
      <c r="T654" s="12"/>
      <c r="AA654" s="17"/>
    </row>
    <row r="655" spans="1:27" ht="13" x14ac:dyDescent="0.15">
      <c r="A655" s="18"/>
      <c r="C655" s="12"/>
      <c r="D655" s="12"/>
      <c r="E655" s="12"/>
      <c r="F655" s="12"/>
      <c r="G655" s="12"/>
      <c r="H655" s="12"/>
      <c r="L655" s="12"/>
      <c r="M655" s="12"/>
      <c r="S655" s="20"/>
      <c r="T655" s="12"/>
      <c r="AA655" s="17"/>
    </row>
    <row r="656" spans="1:27" ht="13" x14ac:dyDescent="0.15">
      <c r="A656" s="18"/>
      <c r="C656" s="12"/>
      <c r="D656" s="12"/>
      <c r="E656" s="12"/>
      <c r="F656" s="12"/>
      <c r="G656" s="12"/>
      <c r="H656" s="12"/>
      <c r="L656" s="12"/>
      <c r="M656" s="12"/>
      <c r="S656" s="20"/>
      <c r="T656" s="12"/>
      <c r="AA656" s="17"/>
    </row>
    <row r="657" spans="1:27" ht="13" x14ac:dyDescent="0.15">
      <c r="A657" s="18"/>
      <c r="C657" s="12"/>
      <c r="D657" s="12"/>
      <c r="E657" s="12"/>
      <c r="F657" s="12"/>
      <c r="G657" s="12"/>
      <c r="H657" s="12"/>
      <c r="L657" s="12"/>
      <c r="M657" s="12"/>
      <c r="S657" s="20"/>
      <c r="T657" s="12"/>
      <c r="AA657" s="17"/>
    </row>
    <row r="658" spans="1:27" ht="13" x14ac:dyDescent="0.15">
      <c r="A658" s="18"/>
      <c r="C658" s="12"/>
      <c r="D658" s="12"/>
      <c r="E658" s="12"/>
      <c r="F658" s="12"/>
      <c r="G658" s="12"/>
      <c r="H658" s="12"/>
      <c r="L658" s="12"/>
      <c r="M658" s="12"/>
      <c r="S658" s="20"/>
      <c r="T658" s="12"/>
      <c r="AA658" s="17"/>
    </row>
    <row r="659" spans="1:27" ht="13" x14ac:dyDescent="0.15">
      <c r="A659" s="18"/>
      <c r="C659" s="12"/>
      <c r="D659" s="12"/>
      <c r="E659" s="12"/>
      <c r="F659" s="12"/>
      <c r="G659" s="12"/>
      <c r="H659" s="12"/>
      <c r="L659" s="12"/>
      <c r="M659" s="12"/>
      <c r="S659" s="20"/>
      <c r="T659" s="12"/>
      <c r="AA659" s="17"/>
    </row>
    <row r="660" spans="1:27" ht="13" x14ac:dyDescent="0.15">
      <c r="A660" s="18"/>
      <c r="C660" s="12"/>
      <c r="D660" s="12"/>
      <c r="E660" s="12"/>
      <c r="F660" s="12"/>
      <c r="G660" s="12"/>
      <c r="H660" s="12"/>
      <c r="L660" s="12"/>
      <c r="M660" s="12"/>
      <c r="S660" s="20"/>
      <c r="T660" s="12"/>
      <c r="AA660" s="17"/>
    </row>
    <row r="661" spans="1:27" ht="13" x14ac:dyDescent="0.15">
      <c r="A661" s="18"/>
      <c r="C661" s="12"/>
      <c r="D661" s="12"/>
      <c r="E661" s="12"/>
      <c r="F661" s="12"/>
      <c r="G661" s="12"/>
      <c r="H661" s="12"/>
      <c r="L661" s="12"/>
      <c r="M661" s="12"/>
      <c r="S661" s="20"/>
      <c r="T661" s="12"/>
      <c r="AA661" s="17"/>
    </row>
    <row r="662" spans="1:27" ht="13" x14ac:dyDescent="0.15">
      <c r="A662" s="18"/>
      <c r="C662" s="12"/>
      <c r="D662" s="12"/>
      <c r="E662" s="12"/>
      <c r="F662" s="12"/>
      <c r="G662" s="12"/>
      <c r="H662" s="12"/>
      <c r="L662" s="12"/>
      <c r="M662" s="12"/>
      <c r="S662" s="20"/>
      <c r="T662" s="12"/>
      <c r="AA662" s="17"/>
    </row>
    <row r="663" spans="1:27" ht="13" x14ac:dyDescent="0.15">
      <c r="A663" s="18"/>
      <c r="C663" s="12"/>
      <c r="D663" s="12"/>
      <c r="E663" s="12"/>
      <c r="F663" s="12"/>
      <c r="G663" s="12"/>
      <c r="H663" s="12"/>
      <c r="L663" s="12"/>
      <c r="M663" s="12"/>
      <c r="S663" s="20"/>
      <c r="T663" s="12"/>
      <c r="AA663" s="17"/>
    </row>
    <row r="664" spans="1:27" ht="13" x14ac:dyDescent="0.15">
      <c r="A664" s="18"/>
      <c r="C664" s="12"/>
      <c r="D664" s="12"/>
      <c r="E664" s="12"/>
      <c r="F664" s="12"/>
      <c r="G664" s="12"/>
      <c r="H664" s="12"/>
      <c r="L664" s="12"/>
      <c r="M664" s="12"/>
      <c r="S664" s="20"/>
      <c r="T664" s="12"/>
      <c r="AA664" s="17"/>
    </row>
    <row r="665" spans="1:27" ht="13" x14ac:dyDescent="0.15">
      <c r="A665" s="18"/>
      <c r="C665" s="12"/>
      <c r="D665" s="12"/>
      <c r="E665" s="12"/>
      <c r="F665" s="12"/>
      <c r="G665" s="12"/>
      <c r="H665" s="12"/>
      <c r="L665" s="12"/>
      <c r="M665" s="12"/>
      <c r="S665" s="20"/>
      <c r="T665" s="12"/>
      <c r="AA665" s="17"/>
    </row>
    <row r="666" spans="1:27" ht="13" x14ac:dyDescent="0.15">
      <c r="A666" s="18"/>
      <c r="C666" s="12"/>
      <c r="D666" s="12"/>
      <c r="E666" s="12"/>
      <c r="F666" s="12"/>
      <c r="G666" s="12"/>
      <c r="H666" s="12"/>
      <c r="L666" s="12"/>
      <c r="M666" s="12"/>
      <c r="S666" s="20"/>
      <c r="T666" s="12"/>
      <c r="AA666" s="17"/>
    </row>
    <row r="667" spans="1:27" ht="13" x14ac:dyDescent="0.15">
      <c r="A667" s="18"/>
      <c r="C667" s="12"/>
      <c r="D667" s="12"/>
      <c r="E667" s="12"/>
      <c r="F667" s="12"/>
      <c r="G667" s="12"/>
      <c r="H667" s="12"/>
      <c r="L667" s="12"/>
      <c r="M667" s="12"/>
      <c r="S667" s="20"/>
      <c r="T667" s="12"/>
      <c r="AA667" s="17"/>
    </row>
    <row r="668" spans="1:27" ht="13" x14ac:dyDescent="0.15">
      <c r="A668" s="18"/>
      <c r="C668" s="12"/>
      <c r="D668" s="12"/>
      <c r="E668" s="12"/>
      <c r="F668" s="12"/>
      <c r="G668" s="12"/>
      <c r="H668" s="12"/>
      <c r="L668" s="12"/>
      <c r="M668" s="12"/>
      <c r="S668" s="20"/>
      <c r="T668" s="12"/>
      <c r="AA668" s="17"/>
    </row>
    <row r="669" spans="1:27" ht="13" x14ac:dyDescent="0.15">
      <c r="A669" s="18"/>
      <c r="C669" s="12"/>
      <c r="D669" s="12"/>
      <c r="E669" s="12"/>
      <c r="F669" s="12"/>
      <c r="G669" s="12"/>
      <c r="H669" s="12"/>
      <c r="L669" s="12"/>
      <c r="M669" s="12"/>
      <c r="S669" s="20"/>
      <c r="T669" s="12"/>
      <c r="AA669" s="17"/>
    </row>
    <row r="670" spans="1:27" ht="13" x14ac:dyDescent="0.15">
      <c r="A670" s="18"/>
      <c r="C670" s="12"/>
      <c r="D670" s="12"/>
      <c r="E670" s="12"/>
      <c r="F670" s="12"/>
      <c r="G670" s="12"/>
      <c r="H670" s="12"/>
      <c r="L670" s="12"/>
      <c r="M670" s="12"/>
      <c r="S670" s="20"/>
      <c r="T670" s="12"/>
      <c r="AA670" s="17"/>
    </row>
    <row r="671" spans="1:27" ht="13" x14ac:dyDescent="0.15">
      <c r="A671" s="18"/>
      <c r="C671" s="12"/>
      <c r="D671" s="12"/>
      <c r="E671" s="12"/>
      <c r="F671" s="12"/>
      <c r="G671" s="12"/>
      <c r="H671" s="12"/>
      <c r="L671" s="12"/>
      <c r="M671" s="12"/>
      <c r="S671" s="20"/>
      <c r="T671" s="12"/>
      <c r="AA671" s="17"/>
    </row>
    <row r="672" spans="1:27" ht="13" x14ac:dyDescent="0.15">
      <c r="A672" s="18"/>
      <c r="C672" s="12"/>
      <c r="D672" s="12"/>
      <c r="E672" s="12"/>
      <c r="F672" s="12"/>
      <c r="G672" s="12"/>
      <c r="H672" s="12"/>
      <c r="L672" s="12"/>
      <c r="M672" s="12"/>
      <c r="S672" s="20"/>
      <c r="T672" s="12"/>
      <c r="AA672" s="17"/>
    </row>
    <row r="673" spans="1:27" ht="13" x14ac:dyDescent="0.15">
      <c r="A673" s="18"/>
      <c r="C673" s="12"/>
      <c r="D673" s="12"/>
      <c r="E673" s="12"/>
      <c r="F673" s="12"/>
      <c r="G673" s="12"/>
      <c r="H673" s="12"/>
      <c r="L673" s="12"/>
      <c r="M673" s="12"/>
      <c r="S673" s="20"/>
      <c r="T673" s="12"/>
      <c r="AA673" s="17"/>
    </row>
    <row r="674" spans="1:27" ht="13" x14ac:dyDescent="0.15">
      <c r="A674" s="18"/>
      <c r="C674" s="12"/>
      <c r="D674" s="12"/>
      <c r="E674" s="12"/>
      <c r="F674" s="12"/>
      <c r="G674" s="12"/>
      <c r="H674" s="12"/>
      <c r="L674" s="12"/>
      <c r="M674" s="12"/>
      <c r="S674" s="20"/>
      <c r="T674" s="12"/>
      <c r="AA674" s="17"/>
    </row>
    <row r="675" spans="1:27" ht="13" x14ac:dyDescent="0.15">
      <c r="A675" s="18"/>
      <c r="C675" s="12"/>
      <c r="D675" s="12"/>
      <c r="E675" s="12"/>
      <c r="F675" s="12"/>
      <c r="G675" s="12"/>
      <c r="H675" s="12"/>
      <c r="L675" s="12"/>
      <c r="M675" s="12"/>
      <c r="S675" s="20"/>
      <c r="T675" s="12"/>
      <c r="AA675" s="17"/>
    </row>
    <row r="676" spans="1:27" ht="13" x14ac:dyDescent="0.15">
      <c r="A676" s="18"/>
      <c r="C676" s="12"/>
      <c r="D676" s="12"/>
      <c r="E676" s="12"/>
      <c r="F676" s="12"/>
      <c r="G676" s="12"/>
      <c r="H676" s="12"/>
      <c r="L676" s="12"/>
      <c r="M676" s="12"/>
      <c r="S676" s="20"/>
      <c r="T676" s="12"/>
      <c r="AA676" s="17"/>
    </row>
    <row r="677" spans="1:27" ht="13" x14ac:dyDescent="0.15">
      <c r="A677" s="18"/>
      <c r="C677" s="12"/>
      <c r="D677" s="12"/>
      <c r="E677" s="12"/>
      <c r="F677" s="12"/>
      <c r="G677" s="12"/>
      <c r="H677" s="12"/>
      <c r="L677" s="12"/>
      <c r="M677" s="12"/>
      <c r="S677" s="20"/>
      <c r="T677" s="12"/>
      <c r="AA677" s="17"/>
    </row>
    <row r="678" spans="1:27" ht="13" x14ac:dyDescent="0.15">
      <c r="A678" s="18"/>
      <c r="C678" s="12"/>
      <c r="D678" s="12"/>
      <c r="E678" s="12"/>
      <c r="F678" s="12"/>
      <c r="G678" s="12"/>
      <c r="H678" s="12"/>
      <c r="L678" s="12"/>
      <c r="M678" s="12"/>
      <c r="S678" s="20"/>
      <c r="T678" s="12"/>
      <c r="AA678" s="17"/>
    </row>
    <row r="679" spans="1:27" ht="13" x14ac:dyDescent="0.15">
      <c r="A679" s="18"/>
      <c r="C679" s="12"/>
      <c r="D679" s="12"/>
      <c r="E679" s="12"/>
      <c r="F679" s="12"/>
      <c r="G679" s="12"/>
      <c r="H679" s="12"/>
      <c r="L679" s="12"/>
      <c r="M679" s="12"/>
      <c r="S679" s="20"/>
      <c r="T679" s="12"/>
      <c r="AA679" s="17"/>
    </row>
    <row r="680" spans="1:27" ht="13" x14ac:dyDescent="0.15">
      <c r="A680" s="18"/>
      <c r="C680" s="12"/>
      <c r="D680" s="12"/>
      <c r="E680" s="12"/>
      <c r="F680" s="12"/>
      <c r="G680" s="12"/>
      <c r="H680" s="12"/>
      <c r="L680" s="12"/>
      <c r="M680" s="12"/>
      <c r="S680" s="20"/>
      <c r="T680" s="12"/>
      <c r="AA680" s="17"/>
    </row>
    <row r="681" spans="1:27" ht="13" x14ac:dyDescent="0.15">
      <c r="A681" s="18"/>
      <c r="C681" s="12"/>
      <c r="D681" s="12"/>
      <c r="E681" s="12"/>
      <c r="F681" s="12"/>
      <c r="G681" s="12"/>
      <c r="H681" s="12"/>
      <c r="L681" s="12"/>
      <c r="M681" s="12"/>
      <c r="S681" s="20"/>
      <c r="T681" s="12"/>
      <c r="AA681" s="17"/>
    </row>
    <row r="682" spans="1:27" ht="13" x14ac:dyDescent="0.15">
      <c r="A682" s="18"/>
      <c r="C682" s="12"/>
      <c r="D682" s="12"/>
      <c r="E682" s="12"/>
      <c r="F682" s="12"/>
      <c r="G682" s="12"/>
      <c r="H682" s="12"/>
      <c r="L682" s="12"/>
      <c r="M682" s="12"/>
      <c r="S682" s="20"/>
      <c r="T682" s="12"/>
      <c r="AA682" s="17"/>
    </row>
    <row r="683" spans="1:27" ht="13" x14ac:dyDescent="0.15">
      <c r="A683" s="18"/>
      <c r="C683" s="12"/>
      <c r="D683" s="12"/>
      <c r="E683" s="12"/>
      <c r="F683" s="12"/>
      <c r="G683" s="12"/>
      <c r="H683" s="12"/>
      <c r="L683" s="12"/>
      <c r="M683" s="12"/>
      <c r="S683" s="20"/>
      <c r="T683" s="12"/>
      <c r="AA683" s="17"/>
    </row>
    <row r="684" spans="1:27" ht="13" x14ac:dyDescent="0.15">
      <c r="A684" s="18"/>
      <c r="C684" s="12"/>
      <c r="D684" s="12"/>
      <c r="E684" s="12"/>
      <c r="F684" s="12"/>
      <c r="G684" s="12"/>
      <c r="H684" s="12"/>
      <c r="L684" s="12"/>
      <c r="M684" s="12"/>
      <c r="S684" s="20"/>
      <c r="T684" s="12"/>
      <c r="AA684" s="17"/>
    </row>
    <row r="685" spans="1:27" ht="13" x14ac:dyDescent="0.15">
      <c r="A685" s="18"/>
      <c r="C685" s="12"/>
      <c r="D685" s="12"/>
      <c r="E685" s="12"/>
      <c r="F685" s="12"/>
      <c r="G685" s="12"/>
      <c r="H685" s="12"/>
      <c r="L685" s="12"/>
      <c r="M685" s="12"/>
      <c r="S685" s="20"/>
      <c r="T685" s="12"/>
      <c r="AA685" s="17"/>
    </row>
    <row r="686" spans="1:27" ht="13" x14ac:dyDescent="0.15">
      <c r="A686" s="18"/>
      <c r="C686" s="12"/>
      <c r="D686" s="12"/>
      <c r="E686" s="12"/>
      <c r="F686" s="12"/>
      <c r="G686" s="12"/>
      <c r="H686" s="12"/>
      <c r="L686" s="12"/>
      <c r="M686" s="12"/>
      <c r="S686" s="20"/>
      <c r="T686" s="12"/>
      <c r="AA686" s="17"/>
    </row>
    <row r="687" spans="1:27" ht="13" x14ac:dyDescent="0.15">
      <c r="A687" s="18"/>
      <c r="C687" s="12"/>
      <c r="D687" s="12"/>
      <c r="E687" s="12"/>
      <c r="F687" s="12"/>
      <c r="G687" s="12"/>
      <c r="H687" s="12"/>
      <c r="L687" s="12"/>
      <c r="M687" s="12"/>
      <c r="S687" s="20"/>
      <c r="T687" s="12"/>
      <c r="AA687" s="17"/>
    </row>
    <row r="688" spans="1:27" ht="13" x14ac:dyDescent="0.15">
      <c r="A688" s="18"/>
      <c r="C688" s="12"/>
      <c r="D688" s="12"/>
      <c r="E688" s="12"/>
      <c r="F688" s="12"/>
      <c r="G688" s="12"/>
      <c r="H688" s="12"/>
      <c r="L688" s="12"/>
      <c r="M688" s="12"/>
      <c r="S688" s="20"/>
      <c r="T688" s="12"/>
      <c r="AA688" s="17"/>
    </row>
    <row r="689" spans="1:27" ht="13" x14ac:dyDescent="0.15">
      <c r="A689" s="18"/>
      <c r="C689" s="12"/>
      <c r="D689" s="12"/>
      <c r="E689" s="12"/>
      <c r="F689" s="12"/>
      <c r="G689" s="12"/>
      <c r="H689" s="12"/>
      <c r="L689" s="12"/>
      <c r="M689" s="12"/>
      <c r="S689" s="20"/>
      <c r="T689" s="12"/>
      <c r="AA689" s="17"/>
    </row>
    <row r="690" spans="1:27" ht="13" x14ac:dyDescent="0.15">
      <c r="A690" s="18"/>
      <c r="C690" s="12"/>
      <c r="D690" s="12"/>
      <c r="E690" s="12"/>
      <c r="F690" s="12"/>
      <c r="G690" s="12"/>
      <c r="H690" s="12"/>
      <c r="L690" s="12"/>
      <c r="M690" s="12"/>
      <c r="S690" s="20"/>
      <c r="T690" s="12"/>
      <c r="AA690" s="17"/>
    </row>
    <row r="691" spans="1:27" ht="13" x14ac:dyDescent="0.15">
      <c r="A691" s="18"/>
      <c r="C691" s="12"/>
      <c r="D691" s="12"/>
      <c r="E691" s="12"/>
      <c r="F691" s="12"/>
      <c r="G691" s="12"/>
      <c r="H691" s="12"/>
      <c r="L691" s="12"/>
      <c r="M691" s="12"/>
      <c r="S691" s="20"/>
      <c r="T691" s="12"/>
      <c r="AA691" s="17"/>
    </row>
    <row r="692" spans="1:27" ht="13" x14ac:dyDescent="0.15">
      <c r="A692" s="18"/>
      <c r="C692" s="12"/>
      <c r="D692" s="12"/>
      <c r="E692" s="12"/>
      <c r="F692" s="12"/>
      <c r="G692" s="12"/>
      <c r="H692" s="12"/>
      <c r="L692" s="12"/>
      <c r="M692" s="12"/>
      <c r="S692" s="20"/>
      <c r="T692" s="12"/>
      <c r="AA692" s="17"/>
    </row>
    <row r="693" spans="1:27" ht="13" x14ac:dyDescent="0.15">
      <c r="A693" s="18"/>
      <c r="C693" s="12"/>
      <c r="D693" s="12"/>
      <c r="E693" s="12"/>
      <c r="F693" s="12"/>
      <c r="G693" s="12"/>
      <c r="H693" s="12"/>
      <c r="L693" s="12"/>
      <c r="M693" s="12"/>
      <c r="S693" s="20"/>
      <c r="T693" s="12"/>
      <c r="AA693" s="17"/>
    </row>
    <row r="694" spans="1:27" ht="13" x14ac:dyDescent="0.15">
      <c r="A694" s="18"/>
      <c r="C694" s="12"/>
      <c r="D694" s="12"/>
      <c r="E694" s="12"/>
      <c r="F694" s="12"/>
      <c r="G694" s="12"/>
      <c r="H694" s="12"/>
      <c r="L694" s="12"/>
      <c r="M694" s="12"/>
      <c r="S694" s="20"/>
      <c r="T694" s="12"/>
      <c r="AA694" s="17"/>
    </row>
    <row r="695" spans="1:27" ht="13" x14ac:dyDescent="0.15">
      <c r="A695" s="18"/>
      <c r="C695" s="12"/>
      <c r="D695" s="12"/>
      <c r="E695" s="12"/>
      <c r="F695" s="12"/>
      <c r="G695" s="12"/>
      <c r="H695" s="12"/>
      <c r="L695" s="12"/>
      <c r="M695" s="12"/>
      <c r="S695" s="20"/>
      <c r="T695" s="12"/>
      <c r="AA695" s="17"/>
    </row>
    <row r="696" spans="1:27" ht="13" x14ac:dyDescent="0.15">
      <c r="A696" s="18"/>
      <c r="C696" s="12"/>
      <c r="D696" s="12"/>
      <c r="E696" s="12"/>
      <c r="F696" s="12"/>
      <c r="G696" s="12"/>
      <c r="H696" s="12"/>
      <c r="L696" s="12"/>
      <c r="M696" s="12"/>
      <c r="S696" s="20"/>
      <c r="T696" s="12"/>
      <c r="AA696" s="17"/>
    </row>
    <row r="697" spans="1:27" ht="13" x14ac:dyDescent="0.15">
      <c r="A697" s="18"/>
      <c r="C697" s="12"/>
      <c r="D697" s="12"/>
      <c r="E697" s="12"/>
      <c r="F697" s="12"/>
      <c r="G697" s="12"/>
      <c r="H697" s="12"/>
      <c r="L697" s="12"/>
      <c r="M697" s="12"/>
      <c r="S697" s="20"/>
      <c r="T697" s="12"/>
      <c r="AA697" s="17"/>
    </row>
    <row r="698" spans="1:27" ht="13" x14ac:dyDescent="0.15">
      <c r="A698" s="18"/>
      <c r="C698" s="12"/>
      <c r="D698" s="12"/>
      <c r="E698" s="12"/>
      <c r="F698" s="12"/>
      <c r="G698" s="12"/>
      <c r="H698" s="12"/>
      <c r="L698" s="12"/>
      <c r="M698" s="12"/>
      <c r="S698" s="20"/>
      <c r="T698" s="12"/>
      <c r="AA698" s="17"/>
    </row>
    <row r="699" spans="1:27" ht="13" x14ac:dyDescent="0.15">
      <c r="A699" s="18"/>
      <c r="C699" s="12"/>
      <c r="D699" s="12"/>
      <c r="E699" s="12"/>
      <c r="F699" s="12"/>
      <c r="G699" s="12"/>
      <c r="H699" s="12"/>
      <c r="L699" s="12"/>
      <c r="M699" s="12"/>
      <c r="S699" s="20"/>
      <c r="T699" s="12"/>
      <c r="AA699" s="17"/>
    </row>
    <row r="700" spans="1:27" ht="13" x14ac:dyDescent="0.15">
      <c r="A700" s="18"/>
      <c r="C700" s="12"/>
      <c r="D700" s="12"/>
      <c r="E700" s="12"/>
      <c r="F700" s="12"/>
      <c r="G700" s="12"/>
      <c r="H700" s="12"/>
      <c r="L700" s="12"/>
      <c r="M700" s="12"/>
      <c r="S700" s="20"/>
      <c r="T700" s="12"/>
      <c r="AA700" s="17"/>
    </row>
    <row r="701" spans="1:27" ht="13" x14ac:dyDescent="0.15">
      <c r="A701" s="18"/>
      <c r="C701" s="12"/>
      <c r="D701" s="12"/>
      <c r="E701" s="12"/>
      <c r="F701" s="12"/>
      <c r="G701" s="12"/>
      <c r="H701" s="12"/>
      <c r="L701" s="12"/>
      <c r="M701" s="12"/>
      <c r="S701" s="20"/>
      <c r="T701" s="12"/>
      <c r="AA701" s="17"/>
    </row>
    <row r="702" spans="1:27" ht="13" x14ac:dyDescent="0.15">
      <c r="A702" s="18"/>
      <c r="C702" s="12"/>
      <c r="D702" s="12"/>
      <c r="E702" s="12"/>
      <c r="F702" s="12"/>
      <c r="G702" s="12"/>
      <c r="H702" s="12"/>
      <c r="L702" s="12"/>
      <c r="M702" s="12"/>
      <c r="S702" s="20"/>
      <c r="T702" s="12"/>
      <c r="AA702" s="17"/>
    </row>
    <row r="703" spans="1:27" ht="13" x14ac:dyDescent="0.15">
      <c r="A703" s="18"/>
      <c r="C703" s="12"/>
      <c r="D703" s="12"/>
      <c r="E703" s="12"/>
      <c r="F703" s="12"/>
      <c r="G703" s="12"/>
      <c r="H703" s="12"/>
      <c r="L703" s="12"/>
      <c r="M703" s="12"/>
      <c r="S703" s="20"/>
      <c r="T703" s="12"/>
      <c r="AA703" s="17"/>
    </row>
    <row r="704" spans="1:27" ht="13" x14ac:dyDescent="0.15">
      <c r="A704" s="18"/>
      <c r="C704" s="12"/>
      <c r="D704" s="12"/>
      <c r="E704" s="12"/>
      <c r="F704" s="12"/>
      <c r="G704" s="12"/>
      <c r="H704" s="12"/>
      <c r="L704" s="12"/>
      <c r="M704" s="12"/>
      <c r="S704" s="20"/>
      <c r="T704" s="12"/>
      <c r="AA704" s="17"/>
    </row>
    <row r="705" spans="1:27" ht="13" x14ac:dyDescent="0.15">
      <c r="A705" s="18"/>
      <c r="C705" s="12"/>
      <c r="D705" s="12"/>
      <c r="E705" s="12"/>
      <c r="F705" s="12"/>
      <c r="G705" s="12"/>
      <c r="H705" s="12"/>
      <c r="L705" s="12"/>
      <c r="M705" s="12"/>
      <c r="S705" s="20"/>
      <c r="T705" s="12"/>
      <c r="AA705" s="17"/>
    </row>
    <row r="706" spans="1:27" ht="13" x14ac:dyDescent="0.15">
      <c r="A706" s="18"/>
      <c r="C706" s="12"/>
      <c r="D706" s="12"/>
      <c r="E706" s="12"/>
      <c r="F706" s="12"/>
      <c r="G706" s="12"/>
      <c r="H706" s="12"/>
      <c r="L706" s="12"/>
      <c r="M706" s="12"/>
      <c r="S706" s="20"/>
      <c r="T706" s="12"/>
      <c r="AA706" s="17"/>
    </row>
    <row r="707" spans="1:27" ht="13" x14ac:dyDescent="0.15">
      <c r="A707" s="18"/>
      <c r="C707" s="12"/>
      <c r="D707" s="12"/>
      <c r="E707" s="12"/>
      <c r="F707" s="12"/>
      <c r="G707" s="12"/>
      <c r="H707" s="12"/>
      <c r="L707" s="12"/>
      <c r="M707" s="12"/>
      <c r="S707" s="20"/>
      <c r="T707" s="12"/>
      <c r="AA707" s="17"/>
    </row>
    <row r="708" spans="1:27" ht="13" x14ac:dyDescent="0.15">
      <c r="A708" s="18"/>
      <c r="C708" s="12"/>
      <c r="D708" s="12"/>
      <c r="E708" s="12"/>
      <c r="F708" s="12"/>
      <c r="G708" s="12"/>
      <c r="H708" s="12"/>
      <c r="L708" s="12"/>
      <c r="M708" s="12"/>
      <c r="S708" s="20"/>
      <c r="T708" s="12"/>
      <c r="AA708" s="17"/>
    </row>
    <row r="709" spans="1:27" ht="13" x14ac:dyDescent="0.15">
      <c r="A709" s="18"/>
      <c r="C709" s="12"/>
      <c r="D709" s="12"/>
      <c r="E709" s="12"/>
      <c r="F709" s="12"/>
      <c r="G709" s="12"/>
      <c r="H709" s="12"/>
      <c r="L709" s="12"/>
      <c r="M709" s="12"/>
      <c r="S709" s="20"/>
      <c r="T709" s="12"/>
      <c r="AA709" s="17"/>
    </row>
    <row r="710" spans="1:27" ht="13" x14ac:dyDescent="0.15">
      <c r="A710" s="18"/>
      <c r="C710" s="12"/>
      <c r="D710" s="12"/>
      <c r="E710" s="12"/>
      <c r="F710" s="12"/>
      <c r="G710" s="12"/>
      <c r="H710" s="12"/>
      <c r="L710" s="12"/>
      <c r="M710" s="12"/>
      <c r="S710" s="20"/>
      <c r="T710" s="12"/>
      <c r="AA710" s="17"/>
    </row>
    <row r="711" spans="1:27" ht="13" x14ac:dyDescent="0.15">
      <c r="A711" s="18"/>
      <c r="C711" s="12"/>
      <c r="D711" s="12"/>
      <c r="E711" s="12"/>
      <c r="F711" s="12"/>
      <c r="G711" s="12"/>
      <c r="H711" s="12"/>
      <c r="L711" s="12"/>
      <c r="M711" s="12"/>
      <c r="S711" s="20"/>
      <c r="T711" s="12"/>
      <c r="AA711" s="17"/>
    </row>
    <row r="712" spans="1:27" ht="13" x14ac:dyDescent="0.15">
      <c r="A712" s="18"/>
      <c r="C712" s="12"/>
      <c r="D712" s="12"/>
      <c r="E712" s="12"/>
      <c r="F712" s="12"/>
      <c r="G712" s="12"/>
      <c r="H712" s="12"/>
      <c r="L712" s="12"/>
      <c r="M712" s="12"/>
      <c r="S712" s="20"/>
      <c r="T712" s="12"/>
      <c r="AA712" s="17"/>
    </row>
    <row r="713" spans="1:27" ht="13" x14ac:dyDescent="0.15">
      <c r="A713" s="18"/>
      <c r="C713" s="12"/>
      <c r="D713" s="12"/>
      <c r="E713" s="12"/>
      <c r="F713" s="12"/>
      <c r="G713" s="12"/>
      <c r="H713" s="12"/>
      <c r="L713" s="12"/>
      <c r="M713" s="12"/>
      <c r="S713" s="20"/>
      <c r="T713" s="12"/>
      <c r="AA713" s="17"/>
    </row>
    <row r="714" spans="1:27" ht="13" x14ac:dyDescent="0.15">
      <c r="A714" s="18"/>
      <c r="C714" s="12"/>
      <c r="D714" s="12"/>
      <c r="E714" s="12"/>
      <c r="F714" s="12"/>
      <c r="G714" s="12"/>
      <c r="H714" s="12"/>
      <c r="L714" s="12"/>
      <c r="M714" s="12"/>
      <c r="S714" s="20"/>
      <c r="T714" s="12"/>
      <c r="AA714" s="17"/>
    </row>
    <row r="715" spans="1:27" ht="13" x14ac:dyDescent="0.15">
      <c r="A715" s="18"/>
      <c r="C715" s="12"/>
      <c r="D715" s="12"/>
      <c r="E715" s="12"/>
      <c r="F715" s="12"/>
      <c r="G715" s="12"/>
      <c r="H715" s="12"/>
      <c r="L715" s="12"/>
      <c r="M715" s="12"/>
      <c r="S715" s="20"/>
      <c r="T715" s="12"/>
      <c r="AA715" s="17"/>
    </row>
    <row r="716" spans="1:27" ht="13" x14ac:dyDescent="0.15">
      <c r="A716" s="18"/>
      <c r="C716" s="12"/>
      <c r="D716" s="12"/>
      <c r="E716" s="12"/>
      <c r="F716" s="12"/>
      <c r="G716" s="12"/>
      <c r="H716" s="12"/>
      <c r="L716" s="12"/>
      <c r="M716" s="12"/>
      <c r="S716" s="20"/>
      <c r="T716" s="12"/>
      <c r="AA716" s="17"/>
    </row>
    <row r="717" spans="1:27" ht="13" x14ac:dyDescent="0.15">
      <c r="A717" s="18"/>
      <c r="C717" s="12"/>
      <c r="D717" s="12"/>
      <c r="E717" s="12"/>
      <c r="F717" s="12"/>
      <c r="G717" s="12"/>
      <c r="H717" s="12"/>
      <c r="L717" s="12"/>
      <c r="M717" s="12"/>
      <c r="S717" s="20"/>
      <c r="T717" s="12"/>
      <c r="AA717" s="17"/>
    </row>
    <row r="718" spans="1:27" ht="13" x14ac:dyDescent="0.15">
      <c r="A718" s="18"/>
      <c r="C718" s="12"/>
      <c r="D718" s="12"/>
      <c r="E718" s="12"/>
      <c r="F718" s="12"/>
      <c r="G718" s="12"/>
      <c r="H718" s="12"/>
      <c r="L718" s="12"/>
      <c r="M718" s="12"/>
      <c r="S718" s="20"/>
      <c r="T718" s="12"/>
      <c r="AA718" s="17"/>
    </row>
    <row r="719" spans="1:27" ht="13" x14ac:dyDescent="0.15">
      <c r="A719" s="18"/>
      <c r="C719" s="12"/>
      <c r="D719" s="12"/>
      <c r="E719" s="12"/>
      <c r="F719" s="12"/>
      <c r="G719" s="12"/>
      <c r="H719" s="12"/>
      <c r="L719" s="12"/>
      <c r="M719" s="12"/>
      <c r="S719" s="20"/>
      <c r="T719" s="12"/>
      <c r="AA719" s="17"/>
    </row>
    <row r="720" spans="1:27" ht="13" x14ac:dyDescent="0.15">
      <c r="A720" s="18"/>
      <c r="C720" s="12"/>
      <c r="D720" s="12"/>
      <c r="E720" s="12"/>
      <c r="F720" s="12"/>
      <c r="G720" s="12"/>
      <c r="H720" s="12"/>
      <c r="L720" s="12"/>
      <c r="M720" s="12"/>
      <c r="S720" s="20"/>
      <c r="T720" s="12"/>
      <c r="AA720" s="17"/>
    </row>
    <row r="721" spans="1:27" ht="13" x14ac:dyDescent="0.15">
      <c r="A721" s="18"/>
      <c r="C721" s="12"/>
      <c r="D721" s="12"/>
      <c r="E721" s="12"/>
      <c r="F721" s="12"/>
      <c r="G721" s="12"/>
      <c r="H721" s="12"/>
      <c r="L721" s="12"/>
      <c r="M721" s="12"/>
      <c r="S721" s="20"/>
      <c r="T721" s="12"/>
      <c r="AA721" s="17"/>
    </row>
    <row r="722" spans="1:27" ht="13" x14ac:dyDescent="0.15">
      <c r="A722" s="18"/>
      <c r="C722" s="12"/>
      <c r="D722" s="12"/>
      <c r="E722" s="12"/>
      <c r="F722" s="12"/>
      <c r="G722" s="12"/>
      <c r="H722" s="12"/>
      <c r="L722" s="12"/>
      <c r="M722" s="12"/>
      <c r="S722" s="20"/>
      <c r="T722" s="12"/>
      <c r="AA722" s="17"/>
    </row>
    <row r="723" spans="1:27" ht="13" x14ac:dyDescent="0.15">
      <c r="A723" s="18"/>
      <c r="C723" s="12"/>
      <c r="D723" s="12"/>
      <c r="E723" s="12"/>
      <c r="F723" s="12"/>
      <c r="G723" s="12"/>
      <c r="H723" s="12"/>
      <c r="L723" s="12"/>
      <c r="M723" s="12"/>
      <c r="S723" s="20"/>
      <c r="T723" s="12"/>
      <c r="AA723" s="17"/>
    </row>
    <row r="724" spans="1:27" ht="13" x14ac:dyDescent="0.15">
      <c r="A724" s="18"/>
      <c r="C724" s="12"/>
      <c r="D724" s="12"/>
      <c r="E724" s="12"/>
      <c r="F724" s="12"/>
      <c r="G724" s="12"/>
      <c r="H724" s="12"/>
      <c r="L724" s="12"/>
      <c r="M724" s="12"/>
      <c r="S724" s="20"/>
      <c r="T724" s="12"/>
      <c r="AA724" s="17"/>
    </row>
    <row r="725" spans="1:27" ht="13" x14ac:dyDescent="0.15">
      <c r="A725" s="18"/>
      <c r="C725" s="12"/>
      <c r="D725" s="12"/>
      <c r="E725" s="12"/>
      <c r="F725" s="12"/>
      <c r="G725" s="12"/>
      <c r="H725" s="12"/>
      <c r="L725" s="12"/>
      <c r="M725" s="12"/>
      <c r="S725" s="20"/>
      <c r="T725" s="12"/>
      <c r="AA725" s="17"/>
    </row>
    <row r="726" spans="1:27" ht="13" x14ac:dyDescent="0.15">
      <c r="A726" s="18"/>
      <c r="C726" s="12"/>
      <c r="D726" s="12"/>
      <c r="E726" s="12"/>
      <c r="F726" s="12"/>
      <c r="G726" s="12"/>
      <c r="H726" s="12"/>
      <c r="L726" s="12"/>
      <c r="M726" s="12"/>
      <c r="S726" s="20"/>
      <c r="T726" s="12"/>
      <c r="AA726" s="17"/>
    </row>
    <row r="727" spans="1:27" ht="13" x14ac:dyDescent="0.15">
      <c r="A727" s="18"/>
      <c r="C727" s="12"/>
      <c r="D727" s="12"/>
      <c r="E727" s="12"/>
      <c r="F727" s="12"/>
      <c r="G727" s="12"/>
      <c r="H727" s="12"/>
      <c r="L727" s="12"/>
      <c r="M727" s="12"/>
      <c r="S727" s="20"/>
      <c r="T727" s="12"/>
      <c r="AA727" s="17"/>
    </row>
    <row r="728" spans="1:27" ht="13" x14ac:dyDescent="0.15">
      <c r="A728" s="18"/>
      <c r="C728" s="12"/>
      <c r="D728" s="12"/>
      <c r="E728" s="12"/>
      <c r="F728" s="12"/>
      <c r="G728" s="12"/>
      <c r="H728" s="12"/>
      <c r="L728" s="12"/>
      <c r="M728" s="12"/>
      <c r="S728" s="20"/>
      <c r="T728" s="12"/>
      <c r="AA728" s="17"/>
    </row>
    <row r="729" spans="1:27" ht="13" x14ac:dyDescent="0.15">
      <c r="A729" s="18"/>
      <c r="C729" s="12"/>
      <c r="D729" s="12"/>
      <c r="E729" s="12"/>
      <c r="F729" s="12"/>
      <c r="G729" s="12"/>
      <c r="H729" s="12"/>
      <c r="L729" s="12"/>
      <c r="M729" s="12"/>
      <c r="S729" s="20"/>
      <c r="T729" s="12"/>
      <c r="AA729" s="17"/>
    </row>
    <row r="730" spans="1:27" ht="13" x14ac:dyDescent="0.15">
      <c r="A730" s="18"/>
      <c r="C730" s="12"/>
      <c r="D730" s="12"/>
      <c r="E730" s="12"/>
      <c r="F730" s="12"/>
      <c r="G730" s="12"/>
      <c r="H730" s="12"/>
      <c r="L730" s="12"/>
      <c r="M730" s="12"/>
      <c r="S730" s="20"/>
      <c r="T730" s="12"/>
      <c r="AA730" s="17"/>
    </row>
    <row r="731" spans="1:27" ht="13" x14ac:dyDescent="0.15">
      <c r="A731" s="18"/>
      <c r="C731" s="12"/>
      <c r="D731" s="12"/>
      <c r="E731" s="12"/>
      <c r="F731" s="12"/>
      <c r="G731" s="12"/>
      <c r="H731" s="12"/>
      <c r="L731" s="12"/>
      <c r="M731" s="12"/>
      <c r="S731" s="20"/>
      <c r="T731" s="12"/>
      <c r="AA731" s="17"/>
    </row>
    <row r="732" spans="1:27" ht="13" x14ac:dyDescent="0.15">
      <c r="A732" s="18"/>
      <c r="C732" s="12"/>
      <c r="D732" s="12"/>
      <c r="E732" s="12"/>
      <c r="F732" s="12"/>
      <c r="G732" s="12"/>
      <c r="H732" s="12"/>
      <c r="L732" s="12"/>
      <c r="M732" s="12"/>
      <c r="S732" s="20"/>
      <c r="T732" s="12"/>
      <c r="AA732" s="17"/>
    </row>
    <row r="733" spans="1:27" ht="13" x14ac:dyDescent="0.15">
      <c r="A733" s="18"/>
      <c r="C733" s="12"/>
      <c r="D733" s="12"/>
      <c r="E733" s="12"/>
      <c r="F733" s="12"/>
      <c r="G733" s="12"/>
      <c r="H733" s="12"/>
      <c r="L733" s="12"/>
      <c r="M733" s="12"/>
      <c r="S733" s="20"/>
      <c r="T733" s="12"/>
      <c r="AA733" s="17"/>
    </row>
    <row r="734" spans="1:27" ht="13" x14ac:dyDescent="0.15">
      <c r="A734" s="18"/>
      <c r="C734" s="12"/>
      <c r="D734" s="12"/>
      <c r="E734" s="12"/>
      <c r="F734" s="12"/>
      <c r="G734" s="12"/>
      <c r="H734" s="12"/>
      <c r="L734" s="12"/>
      <c r="M734" s="12"/>
      <c r="S734" s="20"/>
      <c r="T734" s="12"/>
      <c r="AA734" s="17"/>
    </row>
    <row r="735" spans="1:27" ht="13" x14ac:dyDescent="0.15">
      <c r="A735" s="18"/>
      <c r="C735" s="12"/>
      <c r="D735" s="12"/>
      <c r="E735" s="12"/>
      <c r="F735" s="12"/>
      <c r="G735" s="12"/>
      <c r="H735" s="12"/>
      <c r="L735" s="12"/>
      <c r="M735" s="12"/>
      <c r="S735" s="20"/>
      <c r="T735" s="12"/>
      <c r="AA735" s="17"/>
    </row>
    <row r="736" spans="1:27" ht="13" x14ac:dyDescent="0.15">
      <c r="A736" s="18"/>
      <c r="C736" s="12"/>
      <c r="D736" s="12"/>
      <c r="E736" s="12"/>
      <c r="F736" s="12"/>
      <c r="G736" s="12"/>
      <c r="H736" s="12"/>
      <c r="L736" s="12"/>
      <c r="M736" s="12"/>
      <c r="S736" s="20"/>
      <c r="T736" s="12"/>
      <c r="AA736" s="17"/>
    </row>
    <row r="737" spans="1:27" ht="13" x14ac:dyDescent="0.15">
      <c r="A737" s="18"/>
      <c r="C737" s="12"/>
      <c r="D737" s="12"/>
      <c r="E737" s="12"/>
      <c r="F737" s="12"/>
      <c r="G737" s="12"/>
      <c r="H737" s="12"/>
      <c r="L737" s="12"/>
      <c r="M737" s="12"/>
      <c r="S737" s="20"/>
      <c r="T737" s="12"/>
      <c r="AA737" s="17"/>
    </row>
    <row r="738" spans="1:27" ht="13" x14ac:dyDescent="0.15">
      <c r="A738" s="18"/>
      <c r="C738" s="12"/>
      <c r="D738" s="12"/>
      <c r="E738" s="12"/>
      <c r="F738" s="12"/>
      <c r="G738" s="12"/>
      <c r="H738" s="12"/>
      <c r="L738" s="12"/>
      <c r="M738" s="12"/>
      <c r="S738" s="20"/>
      <c r="T738" s="12"/>
      <c r="AA738" s="17"/>
    </row>
    <row r="739" spans="1:27" ht="13" x14ac:dyDescent="0.15">
      <c r="A739" s="18"/>
      <c r="C739" s="12"/>
      <c r="D739" s="12"/>
      <c r="E739" s="12"/>
      <c r="F739" s="12"/>
      <c r="G739" s="12"/>
      <c r="H739" s="12"/>
      <c r="L739" s="12"/>
      <c r="M739" s="12"/>
      <c r="S739" s="20"/>
      <c r="T739" s="12"/>
      <c r="AA739" s="17"/>
    </row>
    <row r="740" spans="1:27" ht="13" x14ac:dyDescent="0.15">
      <c r="A740" s="18"/>
      <c r="C740" s="12"/>
      <c r="D740" s="12"/>
      <c r="E740" s="12"/>
      <c r="F740" s="12"/>
      <c r="G740" s="12"/>
      <c r="H740" s="12"/>
      <c r="L740" s="12"/>
      <c r="M740" s="12"/>
      <c r="S740" s="20"/>
      <c r="T740" s="12"/>
      <c r="AA740" s="17"/>
    </row>
    <row r="741" spans="1:27" ht="13" x14ac:dyDescent="0.15">
      <c r="A741" s="18"/>
      <c r="C741" s="12"/>
      <c r="D741" s="12"/>
      <c r="E741" s="12"/>
      <c r="F741" s="12"/>
      <c r="G741" s="12"/>
      <c r="H741" s="12"/>
      <c r="L741" s="12"/>
      <c r="M741" s="12"/>
      <c r="S741" s="20"/>
      <c r="T741" s="12"/>
      <c r="AA741" s="17"/>
    </row>
    <row r="742" spans="1:27" ht="13" x14ac:dyDescent="0.15">
      <c r="A742" s="18"/>
      <c r="C742" s="12"/>
      <c r="D742" s="12"/>
      <c r="E742" s="12"/>
      <c r="F742" s="12"/>
      <c r="G742" s="12"/>
      <c r="H742" s="12"/>
      <c r="L742" s="12"/>
      <c r="M742" s="12"/>
      <c r="S742" s="20"/>
      <c r="T742" s="12"/>
      <c r="AA742" s="17"/>
    </row>
    <row r="743" spans="1:27" ht="13" x14ac:dyDescent="0.15">
      <c r="A743" s="18"/>
      <c r="C743" s="12"/>
      <c r="D743" s="12"/>
      <c r="E743" s="12"/>
      <c r="F743" s="12"/>
      <c r="G743" s="12"/>
      <c r="H743" s="12"/>
      <c r="L743" s="12"/>
      <c r="M743" s="12"/>
      <c r="S743" s="20"/>
      <c r="T743" s="12"/>
      <c r="AA743" s="17"/>
    </row>
    <row r="744" spans="1:27" ht="13" x14ac:dyDescent="0.15">
      <c r="A744" s="18"/>
      <c r="C744" s="12"/>
      <c r="D744" s="12"/>
      <c r="E744" s="12"/>
      <c r="F744" s="12"/>
      <c r="G744" s="12"/>
      <c r="H744" s="12"/>
      <c r="L744" s="12"/>
      <c r="M744" s="12"/>
      <c r="S744" s="20"/>
      <c r="T744" s="12"/>
      <c r="AA744" s="17"/>
    </row>
    <row r="745" spans="1:27" ht="13" x14ac:dyDescent="0.15">
      <c r="A745" s="18"/>
      <c r="C745" s="12"/>
      <c r="D745" s="12"/>
      <c r="E745" s="12"/>
      <c r="F745" s="12"/>
      <c r="G745" s="12"/>
      <c r="H745" s="12"/>
      <c r="L745" s="12"/>
      <c r="M745" s="12"/>
      <c r="S745" s="20"/>
      <c r="T745" s="12"/>
      <c r="AA745" s="17"/>
    </row>
    <row r="746" spans="1:27" ht="13" x14ac:dyDescent="0.15">
      <c r="A746" s="18"/>
      <c r="C746" s="12"/>
      <c r="D746" s="12"/>
      <c r="E746" s="12"/>
      <c r="F746" s="12"/>
      <c r="G746" s="12"/>
      <c r="H746" s="12"/>
      <c r="L746" s="12"/>
      <c r="M746" s="12"/>
      <c r="S746" s="20"/>
      <c r="T746" s="12"/>
      <c r="AA746" s="17"/>
    </row>
    <row r="747" spans="1:27" ht="13" x14ac:dyDescent="0.15">
      <c r="A747" s="18"/>
      <c r="C747" s="12"/>
      <c r="D747" s="12"/>
      <c r="E747" s="12"/>
      <c r="F747" s="12"/>
      <c r="G747" s="12"/>
      <c r="H747" s="12"/>
      <c r="L747" s="12"/>
      <c r="M747" s="12"/>
      <c r="S747" s="20"/>
      <c r="T747" s="12"/>
      <c r="AA747" s="17"/>
    </row>
    <row r="748" spans="1:27" ht="13" x14ac:dyDescent="0.15">
      <c r="A748" s="18"/>
      <c r="C748" s="12"/>
      <c r="D748" s="12"/>
      <c r="E748" s="12"/>
      <c r="F748" s="12"/>
      <c r="G748" s="12"/>
      <c r="H748" s="12"/>
      <c r="L748" s="12"/>
      <c r="M748" s="12"/>
      <c r="S748" s="20"/>
      <c r="T748" s="12"/>
      <c r="AA748" s="17"/>
    </row>
    <row r="749" spans="1:27" ht="13" x14ac:dyDescent="0.15">
      <c r="A749" s="18"/>
      <c r="C749" s="12"/>
      <c r="D749" s="12"/>
      <c r="E749" s="12"/>
      <c r="F749" s="12"/>
      <c r="G749" s="12"/>
      <c r="H749" s="12"/>
      <c r="L749" s="12"/>
      <c r="M749" s="12"/>
      <c r="S749" s="20"/>
      <c r="T749" s="12"/>
      <c r="AA749" s="17"/>
    </row>
    <row r="750" spans="1:27" ht="13" x14ac:dyDescent="0.15">
      <c r="A750" s="18"/>
      <c r="C750" s="12"/>
      <c r="D750" s="12"/>
      <c r="E750" s="12"/>
      <c r="F750" s="12"/>
      <c r="G750" s="12"/>
      <c r="H750" s="12"/>
      <c r="L750" s="12"/>
      <c r="M750" s="12"/>
      <c r="S750" s="20"/>
      <c r="T750" s="12"/>
      <c r="AA750" s="17"/>
    </row>
    <row r="751" spans="1:27" ht="13" x14ac:dyDescent="0.15">
      <c r="A751" s="18"/>
      <c r="C751" s="12"/>
      <c r="D751" s="12"/>
      <c r="E751" s="12"/>
      <c r="F751" s="12"/>
      <c r="G751" s="12"/>
      <c r="H751" s="12"/>
      <c r="L751" s="12"/>
      <c r="M751" s="12"/>
      <c r="S751" s="20"/>
      <c r="T751" s="12"/>
      <c r="AA751" s="17"/>
    </row>
    <row r="752" spans="1:27" ht="13" x14ac:dyDescent="0.15">
      <c r="A752" s="18"/>
      <c r="C752" s="12"/>
      <c r="D752" s="12"/>
      <c r="E752" s="12"/>
      <c r="F752" s="12"/>
      <c r="G752" s="12"/>
      <c r="H752" s="12"/>
      <c r="L752" s="12"/>
      <c r="M752" s="12"/>
      <c r="S752" s="20"/>
      <c r="T752" s="12"/>
      <c r="AA752" s="17"/>
    </row>
    <row r="753" spans="1:27" ht="13" x14ac:dyDescent="0.15">
      <c r="A753" s="18"/>
      <c r="C753" s="12"/>
      <c r="D753" s="12"/>
      <c r="E753" s="12"/>
      <c r="F753" s="12"/>
      <c r="G753" s="12"/>
      <c r="H753" s="12"/>
      <c r="L753" s="12"/>
      <c r="M753" s="12"/>
      <c r="S753" s="20"/>
      <c r="T753" s="12"/>
      <c r="AA753" s="17"/>
    </row>
    <row r="754" spans="1:27" ht="13" x14ac:dyDescent="0.15">
      <c r="A754" s="18"/>
      <c r="C754" s="12"/>
      <c r="D754" s="12"/>
      <c r="E754" s="12"/>
      <c r="F754" s="12"/>
      <c r="G754" s="12"/>
      <c r="H754" s="12"/>
      <c r="L754" s="12"/>
      <c r="M754" s="12"/>
      <c r="S754" s="20"/>
      <c r="T754" s="12"/>
      <c r="AA754" s="17"/>
    </row>
    <row r="755" spans="1:27" ht="13" x14ac:dyDescent="0.15">
      <c r="A755" s="18"/>
      <c r="C755" s="12"/>
      <c r="D755" s="12"/>
      <c r="E755" s="12"/>
      <c r="F755" s="12"/>
      <c r="G755" s="12"/>
      <c r="H755" s="12"/>
      <c r="L755" s="12"/>
      <c r="M755" s="12"/>
      <c r="S755" s="20"/>
      <c r="T755" s="12"/>
      <c r="AA755" s="17"/>
    </row>
    <row r="756" spans="1:27" ht="13" x14ac:dyDescent="0.15">
      <c r="A756" s="18"/>
      <c r="C756" s="12"/>
      <c r="D756" s="12"/>
      <c r="E756" s="12"/>
      <c r="F756" s="12"/>
      <c r="G756" s="12"/>
      <c r="H756" s="12"/>
      <c r="L756" s="12"/>
      <c r="M756" s="12"/>
      <c r="S756" s="20"/>
      <c r="T756" s="12"/>
      <c r="AA756" s="17"/>
    </row>
    <row r="757" spans="1:27" ht="13" x14ac:dyDescent="0.15">
      <c r="A757" s="18"/>
      <c r="C757" s="12"/>
      <c r="D757" s="12"/>
      <c r="E757" s="12"/>
      <c r="F757" s="12"/>
      <c r="G757" s="12"/>
      <c r="H757" s="12"/>
      <c r="L757" s="12"/>
      <c r="M757" s="12"/>
      <c r="S757" s="20"/>
      <c r="T757" s="12"/>
      <c r="AA757" s="17"/>
    </row>
    <row r="758" spans="1:27" ht="13" x14ac:dyDescent="0.15">
      <c r="A758" s="18"/>
      <c r="C758" s="12"/>
      <c r="D758" s="12"/>
      <c r="E758" s="12"/>
      <c r="F758" s="12"/>
      <c r="G758" s="12"/>
      <c r="H758" s="12"/>
      <c r="L758" s="12"/>
      <c r="M758" s="12"/>
      <c r="S758" s="20"/>
      <c r="T758" s="12"/>
      <c r="AA758" s="17"/>
    </row>
    <row r="759" spans="1:27" ht="13" x14ac:dyDescent="0.15">
      <c r="A759" s="18"/>
      <c r="C759" s="12"/>
      <c r="D759" s="12"/>
      <c r="E759" s="12"/>
      <c r="F759" s="12"/>
      <c r="G759" s="12"/>
      <c r="H759" s="12"/>
      <c r="L759" s="12"/>
      <c r="M759" s="12"/>
      <c r="S759" s="20"/>
      <c r="T759" s="12"/>
      <c r="AA759" s="17"/>
    </row>
    <row r="760" spans="1:27" ht="13" x14ac:dyDescent="0.15">
      <c r="A760" s="18"/>
      <c r="C760" s="12"/>
      <c r="D760" s="12"/>
      <c r="E760" s="12"/>
      <c r="F760" s="12"/>
      <c r="G760" s="12"/>
      <c r="H760" s="12"/>
      <c r="L760" s="12"/>
      <c r="M760" s="12"/>
      <c r="S760" s="20"/>
      <c r="T760" s="12"/>
      <c r="AA760" s="17"/>
    </row>
    <row r="761" spans="1:27" ht="13" x14ac:dyDescent="0.15">
      <c r="A761" s="18"/>
      <c r="C761" s="12"/>
      <c r="D761" s="12"/>
      <c r="E761" s="12"/>
      <c r="F761" s="12"/>
      <c r="G761" s="12"/>
      <c r="H761" s="12"/>
      <c r="L761" s="12"/>
      <c r="M761" s="12"/>
      <c r="S761" s="20"/>
      <c r="T761" s="12"/>
      <c r="AA761" s="17"/>
    </row>
    <row r="762" spans="1:27" ht="13" x14ac:dyDescent="0.15">
      <c r="A762" s="18"/>
      <c r="C762" s="12"/>
      <c r="D762" s="12"/>
      <c r="E762" s="12"/>
      <c r="F762" s="12"/>
      <c r="G762" s="12"/>
      <c r="H762" s="12"/>
      <c r="L762" s="12"/>
      <c r="M762" s="12"/>
      <c r="S762" s="20"/>
      <c r="T762" s="12"/>
      <c r="AA762" s="17"/>
    </row>
    <row r="763" spans="1:27" ht="13" x14ac:dyDescent="0.15">
      <c r="A763" s="18"/>
      <c r="C763" s="12"/>
      <c r="D763" s="12"/>
      <c r="E763" s="12"/>
      <c r="F763" s="12"/>
      <c r="G763" s="12"/>
      <c r="H763" s="12"/>
      <c r="L763" s="12"/>
      <c r="M763" s="12"/>
      <c r="S763" s="20"/>
      <c r="T763" s="12"/>
      <c r="AA763" s="17"/>
    </row>
    <row r="764" spans="1:27" ht="13" x14ac:dyDescent="0.15">
      <c r="A764" s="18"/>
      <c r="C764" s="12"/>
      <c r="D764" s="12"/>
      <c r="E764" s="12"/>
      <c r="F764" s="12"/>
      <c r="G764" s="12"/>
      <c r="H764" s="12"/>
      <c r="L764" s="12"/>
      <c r="M764" s="12"/>
      <c r="S764" s="20"/>
      <c r="T764" s="12"/>
      <c r="AA764" s="17"/>
    </row>
    <row r="765" spans="1:27" ht="13" x14ac:dyDescent="0.15">
      <c r="A765" s="18"/>
      <c r="C765" s="12"/>
      <c r="D765" s="12"/>
      <c r="E765" s="12"/>
      <c r="F765" s="12"/>
      <c r="G765" s="12"/>
      <c r="H765" s="12"/>
      <c r="L765" s="12"/>
      <c r="M765" s="12"/>
      <c r="S765" s="20"/>
      <c r="T765" s="12"/>
      <c r="AA765" s="17"/>
    </row>
    <row r="766" spans="1:27" ht="13" x14ac:dyDescent="0.15">
      <c r="A766" s="18"/>
      <c r="C766" s="12"/>
      <c r="D766" s="12"/>
      <c r="E766" s="12"/>
      <c r="F766" s="12"/>
      <c r="G766" s="12"/>
      <c r="H766" s="12"/>
      <c r="L766" s="12"/>
      <c r="M766" s="12"/>
      <c r="S766" s="20"/>
      <c r="T766" s="12"/>
      <c r="AA766" s="17"/>
    </row>
    <row r="767" spans="1:27" ht="13" x14ac:dyDescent="0.15">
      <c r="A767" s="18"/>
      <c r="C767" s="12"/>
      <c r="D767" s="12"/>
      <c r="E767" s="12"/>
      <c r="F767" s="12"/>
      <c r="G767" s="12"/>
      <c r="H767" s="12"/>
      <c r="L767" s="12"/>
      <c r="M767" s="12"/>
      <c r="S767" s="20"/>
      <c r="T767" s="12"/>
      <c r="AA767" s="17"/>
    </row>
    <row r="768" spans="1:27" ht="13" x14ac:dyDescent="0.15">
      <c r="A768" s="18"/>
      <c r="C768" s="12"/>
      <c r="D768" s="12"/>
      <c r="E768" s="12"/>
      <c r="F768" s="12"/>
      <c r="G768" s="12"/>
      <c r="H768" s="12"/>
      <c r="L768" s="12"/>
      <c r="M768" s="12"/>
      <c r="S768" s="20"/>
      <c r="T768" s="12"/>
      <c r="AA768" s="17"/>
    </row>
    <row r="769" spans="1:27" ht="13" x14ac:dyDescent="0.15">
      <c r="A769" s="18"/>
      <c r="C769" s="12"/>
      <c r="D769" s="12"/>
      <c r="E769" s="12"/>
      <c r="F769" s="12"/>
      <c r="G769" s="12"/>
      <c r="H769" s="12"/>
      <c r="L769" s="12"/>
      <c r="M769" s="12"/>
      <c r="S769" s="20"/>
      <c r="T769" s="12"/>
      <c r="AA769" s="17"/>
    </row>
    <row r="770" spans="1:27" ht="13" x14ac:dyDescent="0.15">
      <c r="A770" s="18"/>
      <c r="C770" s="12"/>
      <c r="D770" s="12"/>
      <c r="E770" s="12"/>
      <c r="F770" s="12"/>
      <c r="G770" s="12"/>
      <c r="H770" s="12"/>
      <c r="L770" s="12"/>
      <c r="M770" s="12"/>
      <c r="S770" s="20"/>
      <c r="T770" s="12"/>
      <c r="AA770" s="17"/>
    </row>
    <row r="771" spans="1:27" ht="13" x14ac:dyDescent="0.15">
      <c r="A771" s="18"/>
      <c r="C771" s="12"/>
      <c r="D771" s="12"/>
      <c r="E771" s="12"/>
      <c r="F771" s="12"/>
      <c r="G771" s="12"/>
      <c r="H771" s="12"/>
      <c r="L771" s="12"/>
      <c r="M771" s="12"/>
      <c r="S771" s="20"/>
      <c r="T771" s="12"/>
      <c r="AA771" s="17"/>
    </row>
    <row r="772" spans="1:27" ht="13" x14ac:dyDescent="0.15">
      <c r="A772" s="18"/>
      <c r="C772" s="12"/>
      <c r="D772" s="12"/>
      <c r="E772" s="12"/>
      <c r="F772" s="12"/>
      <c r="G772" s="12"/>
      <c r="H772" s="12"/>
      <c r="L772" s="12"/>
      <c r="M772" s="12"/>
      <c r="S772" s="20"/>
      <c r="T772" s="12"/>
      <c r="AA772" s="17"/>
    </row>
    <row r="773" spans="1:27" ht="13" x14ac:dyDescent="0.15">
      <c r="A773" s="18"/>
      <c r="C773" s="12"/>
      <c r="D773" s="12"/>
      <c r="E773" s="12"/>
      <c r="F773" s="12"/>
      <c r="G773" s="12"/>
      <c r="H773" s="12"/>
      <c r="L773" s="12"/>
      <c r="M773" s="12"/>
      <c r="S773" s="20"/>
      <c r="T773" s="12"/>
      <c r="AA773" s="17"/>
    </row>
    <row r="774" spans="1:27" ht="13" x14ac:dyDescent="0.15">
      <c r="A774" s="18"/>
      <c r="C774" s="12"/>
      <c r="D774" s="12"/>
      <c r="E774" s="12"/>
      <c r="F774" s="12"/>
      <c r="G774" s="12"/>
      <c r="H774" s="12"/>
      <c r="L774" s="12"/>
      <c r="M774" s="12"/>
      <c r="S774" s="20"/>
      <c r="T774" s="12"/>
      <c r="AA774" s="17"/>
    </row>
    <row r="775" spans="1:27" ht="13" x14ac:dyDescent="0.15">
      <c r="A775" s="18"/>
      <c r="C775" s="12"/>
      <c r="D775" s="12"/>
      <c r="E775" s="12"/>
      <c r="F775" s="12"/>
      <c r="G775" s="12"/>
      <c r="H775" s="12"/>
      <c r="L775" s="12"/>
      <c r="M775" s="12"/>
      <c r="S775" s="20"/>
      <c r="T775" s="12"/>
      <c r="AA775" s="17"/>
    </row>
    <row r="776" spans="1:27" ht="13" x14ac:dyDescent="0.15">
      <c r="A776" s="18"/>
      <c r="C776" s="12"/>
      <c r="D776" s="12"/>
      <c r="E776" s="12"/>
      <c r="F776" s="12"/>
      <c r="G776" s="12"/>
      <c r="H776" s="12"/>
      <c r="L776" s="12"/>
      <c r="M776" s="12"/>
      <c r="S776" s="20"/>
      <c r="T776" s="12"/>
      <c r="AA776" s="17"/>
    </row>
    <row r="777" spans="1:27" ht="13" x14ac:dyDescent="0.15">
      <c r="A777" s="18"/>
      <c r="C777" s="12"/>
      <c r="D777" s="12"/>
      <c r="E777" s="12"/>
      <c r="F777" s="12"/>
      <c r="G777" s="12"/>
      <c r="H777" s="12"/>
      <c r="L777" s="12"/>
      <c r="M777" s="12"/>
      <c r="S777" s="20"/>
      <c r="T777" s="12"/>
      <c r="AA777" s="17"/>
    </row>
    <row r="778" spans="1:27" ht="13" x14ac:dyDescent="0.15">
      <c r="A778" s="18"/>
      <c r="C778" s="12"/>
      <c r="D778" s="12"/>
      <c r="E778" s="12"/>
      <c r="F778" s="12"/>
      <c r="G778" s="12"/>
      <c r="H778" s="12"/>
      <c r="L778" s="12"/>
      <c r="M778" s="12"/>
      <c r="S778" s="20"/>
      <c r="T778" s="12"/>
      <c r="AA778" s="17"/>
    </row>
    <row r="779" spans="1:27" ht="13" x14ac:dyDescent="0.15">
      <c r="A779" s="18"/>
      <c r="C779" s="12"/>
      <c r="D779" s="12"/>
      <c r="E779" s="12"/>
      <c r="F779" s="12"/>
      <c r="G779" s="12"/>
      <c r="H779" s="12"/>
      <c r="L779" s="12"/>
      <c r="M779" s="12"/>
      <c r="S779" s="20"/>
      <c r="T779" s="12"/>
      <c r="AA779" s="17"/>
    </row>
    <row r="780" spans="1:27" ht="13" x14ac:dyDescent="0.15">
      <c r="A780" s="18"/>
      <c r="C780" s="12"/>
      <c r="D780" s="12"/>
      <c r="E780" s="12"/>
      <c r="F780" s="12"/>
      <c r="G780" s="12"/>
      <c r="H780" s="12"/>
      <c r="L780" s="12"/>
      <c r="M780" s="12"/>
      <c r="S780" s="20"/>
      <c r="T780" s="12"/>
      <c r="AA780" s="17"/>
    </row>
    <row r="781" spans="1:27" ht="13" x14ac:dyDescent="0.15">
      <c r="A781" s="18"/>
      <c r="C781" s="12"/>
      <c r="D781" s="12"/>
      <c r="E781" s="12"/>
      <c r="F781" s="12"/>
      <c r="G781" s="12"/>
      <c r="H781" s="12"/>
      <c r="L781" s="12"/>
      <c r="M781" s="12"/>
      <c r="S781" s="20"/>
      <c r="T781" s="12"/>
      <c r="AA781" s="17"/>
    </row>
    <row r="782" spans="1:27" ht="13" x14ac:dyDescent="0.15">
      <c r="A782" s="18"/>
      <c r="C782" s="12"/>
      <c r="D782" s="12"/>
      <c r="E782" s="12"/>
      <c r="F782" s="12"/>
      <c r="G782" s="12"/>
      <c r="H782" s="12"/>
      <c r="L782" s="12"/>
      <c r="M782" s="12"/>
      <c r="S782" s="20"/>
      <c r="T782" s="12"/>
      <c r="AA782" s="17"/>
    </row>
    <row r="783" spans="1:27" ht="13" x14ac:dyDescent="0.15">
      <c r="A783" s="18"/>
      <c r="C783" s="12"/>
      <c r="D783" s="12"/>
      <c r="E783" s="12"/>
      <c r="F783" s="12"/>
      <c r="G783" s="12"/>
      <c r="H783" s="12"/>
      <c r="L783" s="12"/>
      <c r="M783" s="12"/>
      <c r="S783" s="20"/>
      <c r="T783" s="12"/>
      <c r="AA783" s="17"/>
    </row>
    <row r="784" spans="1:27" ht="13" x14ac:dyDescent="0.15">
      <c r="A784" s="18"/>
      <c r="C784" s="12"/>
      <c r="D784" s="12"/>
      <c r="E784" s="12"/>
      <c r="F784" s="12"/>
      <c r="G784" s="12"/>
      <c r="H784" s="12"/>
      <c r="L784" s="12"/>
      <c r="M784" s="12"/>
      <c r="S784" s="20"/>
      <c r="T784" s="12"/>
      <c r="AA784" s="17"/>
    </row>
    <row r="785" spans="1:27" ht="13" x14ac:dyDescent="0.15">
      <c r="A785" s="18"/>
      <c r="C785" s="12"/>
      <c r="D785" s="12"/>
      <c r="E785" s="12"/>
      <c r="F785" s="12"/>
      <c r="G785" s="12"/>
      <c r="H785" s="12"/>
      <c r="L785" s="12"/>
      <c r="M785" s="12"/>
      <c r="S785" s="20"/>
      <c r="T785" s="12"/>
      <c r="AA785" s="17"/>
    </row>
    <row r="786" spans="1:27" ht="13" x14ac:dyDescent="0.15">
      <c r="A786" s="18"/>
      <c r="C786" s="12"/>
      <c r="D786" s="12"/>
      <c r="E786" s="12"/>
      <c r="F786" s="12"/>
      <c r="G786" s="12"/>
      <c r="H786" s="12"/>
      <c r="L786" s="12"/>
      <c r="M786" s="12"/>
      <c r="S786" s="20"/>
      <c r="T786" s="12"/>
      <c r="AA786" s="17"/>
    </row>
    <row r="787" spans="1:27" ht="13" x14ac:dyDescent="0.15">
      <c r="A787" s="18"/>
      <c r="C787" s="12"/>
      <c r="D787" s="12"/>
      <c r="E787" s="12"/>
      <c r="F787" s="12"/>
      <c r="G787" s="12"/>
      <c r="H787" s="12"/>
      <c r="L787" s="12"/>
      <c r="M787" s="12"/>
      <c r="S787" s="20"/>
      <c r="T787" s="12"/>
      <c r="AA787" s="17"/>
    </row>
    <row r="788" spans="1:27" ht="13" x14ac:dyDescent="0.15">
      <c r="A788" s="18"/>
      <c r="C788" s="12"/>
      <c r="D788" s="12"/>
      <c r="E788" s="12"/>
      <c r="F788" s="12"/>
      <c r="G788" s="12"/>
      <c r="H788" s="12"/>
      <c r="L788" s="12"/>
      <c r="M788" s="12"/>
      <c r="S788" s="20"/>
      <c r="T788" s="12"/>
      <c r="AA788" s="17"/>
    </row>
    <row r="789" spans="1:27" ht="13" x14ac:dyDescent="0.15">
      <c r="A789" s="18"/>
      <c r="C789" s="12"/>
      <c r="D789" s="12"/>
      <c r="E789" s="12"/>
      <c r="F789" s="12"/>
      <c r="G789" s="12"/>
      <c r="H789" s="12"/>
      <c r="L789" s="12"/>
      <c r="M789" s="12"/>
      <c r="S789" s="20"/>
      <c r="T789" s="12"/>
      <c r="AA789" s="17"/>
    </row>
    <row r="790" spans="1:27" ht="13" x14ac:dyDescent="0.15">
      <c r="A790" s="18"/>
      <c r="C790" s="12"/>
      <c r="D790" s="12"/>
      <c r="E790" s="12"/>
      <c r="F790" s="12"/>
      <c r="G790" s="12"/>
      <c r="H790" s="12"/>
      <c r="L790" s="12"/>
      <c r="M790" s="12"/>
      <c r="S790" s="20"/>
      <c r="T790" s="12"/>
      <c r="AA790" s="17"/>
    </row>
    <row r="791" spans="1:27" ht="13" x14ac:dyDescent="0.15">
      <c r="A791" s="18"/>
      <c r="C791" s="12"/>
      <c r="D791" s="12"/>
      <c r="E791" s="12"/>
      <c r="F791" s="12"/>
      <c r="G791" s="12"/>
      <c r="H791" s="12"/>
      <c r="L791" s="12"/>
      <c r="M791" s="12"/>
      <c r="S791" s="20"/>
      <c r="T791" s="12"/>
      <c r="AA791" s="17"/>
    </row>
    <row r="792" spans="1:27" ht="13" x14ac:dyDescent="0.15">
      <c r="A792" s="18"/>
      <c r="C792" s="12"/>
      <c r="D792" s="12"/>
      <c r="E792" s="12"/>
      <c r="F792" s="12"/>
      <c r="G792" s="12"/>
      <c r="H792" s="12"/>
      <c r="L792" s="12"/>
      <c r="M792" s="12"/>
      <c r="S792" s="20"/>
      <c r="T792" s="12"/>
      <c r="AA792" s="17"/>
    </row>
    <row r="793" spans="1:27" ht="13" x14ac:dyDescent="0.15">
      <c r="A793" s="18"/>
      <c r="C793" s="12"/>
      <c r="D793" s="12"/>
      <c r="E793" s="12"/>
      <c r="F793" s="12"/>
      <c r="G793" s="12"/>
      <c r="H793" s="12"/>
      <c r="L793" s="12"/>
      <c r="M793" s="12"/>
      <c r="S793" s="20"/>
      <c r="T793" s="12"/>
      <c r="AA793" s="17"/>
    </row>
    <row r="794" spans="1:27" ht="13" x14ac:dyDescent="0.15">
      <c r="A794" s="18"/>
      <c r="C794" s="12"/>
      <c r="D794" s="12"/>
      <c r="E794" s="12"/>
      <c r="F794" s="12"/>
      <c r="G794" s="12"/>
      <c r="H794" s="12"/>
      <c r="L794" s="12"/>
      <c r="M794" s="12"/>
      <c r="S794" s="20"/>
      <c r="T794" s="12"/>
      <c r="AA794" s="17"/>
    </row>
    <row r="795" spans="1:27" ht="13" x14ac:dyDescent="0.15">
      <c r="A795" s="18"/>
      <c r="C795" s="12"/>
      <c r="D795" s="12"/>
      <c r="E795" s="12"/>
      <c r="F795" s="12"/>
      <c r="G795" s="12"/>
      <c r="H795" s="12"/>
      <c r="L795" s="12"/>
      <c r="M795" s="12"/>
      <c r="S795" s="20"/>
      <c r="T795" s="12"/>
      <c r="AA795" s="17"/>
    </row>
    <row r="796" spans="1:27" ht="13" x14ac:dyDescent="0.15">
      <c r="A796" s="18"/>
      <c r="C796" s="12"/>
      <c r="D796" s="12"/>
      <c r="E796" s="12"/>
      <c r="F796" s="12"/>
      <c r="G796" s="12"/>
      <c r="H796" s="12"/>
      <c r="L796" s="12"/>
      <c r="M796" s="12"/>
      <c r="S796" s="20"/>
      <c r="T796" s="12"/>
      <c r="AA796" s="17"/>
    </row>
    <row r="797" spans="1:27" ht="13" x14ac:dyDescent="0.15">
      <c r="A797" s="18"/>
      <c r="C797" s="12"/>
      <c r="D797" s="12"/>
      <c r="E797" s="12"/>
      <c r="F797" s="12"/>
      <c r="G797" s="12"/>
      <c r="H797" s="12"/>
      <c r="L797" s="12"/>
      <c r="M797" s="12"/>
      <c r="S797" s="20"/>
      <c r="T797" s="12"/>
      <c r="AA797" s="17"/>
    </row>
    <row r="798" spans="1:27" ht="13" x14ac:dyDescent="0.15">
      <c r="A798" s="18"/>
      <c r="C798" s="12"/>
      <c r="D798" s="12"/>
      <c r="E798" s="12"/>
      <c r="F798" s="12"/>
      <c r="G798" s="12"/>
      <c r="H798" s="12"/>
      <c r="L798" s="12"/>
      <c r="M798" s="12"/>
      <c r="S798" s="20"/>
      <c r="T798" s="12"/>
      <c r="AA798" s="17"/>
    </row>
    <row r="799" spans="1:27" ht="13" x14ac:dyDescent="0.15">
      <c r="A799" s="18"/>
      <c r="C799" s="12"/>
      <c r="D799" s="12"/>
      <c r="E799" s="12"/>
      <c r="F799" s="12"/>
      <c r="G799" s="12"/>
      <c r="H799" s="12"/>
      <c r="L799" s="12"/>
      <c r="M799" s="12"/>
      <c r="S799" s="20"/>
      <c r="T799" s="12"/>
      <c r="AA799" s="17"/>
    </row>
    <row r="800" spans="1:27" ht="13" x14ac:dyDescent="0.15">
      <c r="A800" s="18"/>
      <c r="C800" s="12"/>
      <c r="D800" s="12"/>
      <c r="E800" s="12"/>
      <c r="F800" s="12"/>
      <c r="G800" s="12"/>
      <c r="H800" s="12"/>
      <c r="L800" s="12"/>
      <c r="M800" s="12"/>
      <c r="S800" s="20"/>
      <c r="T800" s="12"/>
      <c r="AA800" s="17"/>
    </row>
    <row r="801" spans="1:27" ht="13" x14ac:dyDescent="0.15">
      <c r="A801" s="18"/>
      <c r="C801" s="12"/>
      <c r="D801" s="12"/>
      <c r="E801" s="12"/>
      <c r="F801" s="12"/>
      <c r="G801" s="12"/>
      <c r="H801" s="12"/>
      <c r="L801" s="12"/>
      <c r="M801" s="12"/>
      <c r="S801" s="20"/>
      <c r="T801" s="12"/>
      <c r="AA801" s="17"/>
    </row>
    <row r="802" spans="1:27" ht="13" x14ac:dyDescent="0.15">
      <c r="A802" s="18"/>
      <c r="C802" s="12"/>
      <c r="D802" s="12"/>
      <c r="E802" s="12"/>
      <c r="F802" s="12"/>
      <c r="G802" s="12"/>
      <c r="H802" s="12"/>
      <c r="L802" s="12"/>
      <c r="M802" s="12"/>
      <c r="S802" s="20"/>
      <c r="T802" s="12"/>
      <c r="AA802" s="17"/>
    </row>
    <row r="803" spans="1:27" ht="13" x14ac:dyDescent="0.15">
      <c r="A803" s="18"/>
      <c r="C803" s="12"/>
      <c r="D803" s="12"/>
      <c r="E803" s="12"/>
      <c r="F803" s="12"/>
      <c r="G803" s="12"/>
      <c r="H803" s="12"/>
      <c r="L803" s="12"/>
      <c r="M803" s="12"/>
      <c r="S803" s="20"/>
      <c r="T803" s="12"/>
      <c r="AA803" s="17"/>
    </row>
    <row r="804" spans="1:27" ht="13" x14ac:dyDescent="0.15">
      <c r="A804" s="18"/>
      <c r="C804" s="12"/>
      <c r="D804" s="12"/>
      <c r="E804" s="12"/>
      <c r="F804" s="12"/>
      <c r="G804" s="12"/>
      <c r="H804" s="12"/>
      <c r="L804" s="12"/>
      <c r="M804" s="12"/>
      <c r="S804" s="20"/>
      <c r="T804" s="12"/>
      <c r="AA804" s="17"/>
    </row>
    <row r="805" spans="1:27" ht="13" x14ac:dyDescent="0.15">
      <c r="A805" s="18"/>
      <c r="C805" s="12"/>
      <c r="D805" s="12"/>
      <c r="E805" s="12"/>
      <c r="F805" s="12"/>
      <c r="G805" s="12"/>
      <c r="H805" s="12"/>
      <c r="L805" s="12"/>
      <c r="M805" s="12"/>
      <c r="S805" s="20"/>
      <c r="T805" s="12"/>
      <c r="AA805" s="17"/>
    </row>
    <row r="806" spans="1:27" ht="13" x14ac:dyDescent="0.15">
      <c r="A806" s="18"/>
      <c r="C806" s="12"/>
      <c r="D806" s="12"/>
      <c r="E806" s="12"/>
      <c r="F806" s="12"/>
      <c r="G806" s="12"/>
      <c r="H806" s="12"/>
      <c r="L806" s="12"/>
      <c r="M806" s="12"/>
      <c r="S806" s="20"/>
      <c r="T806" s="12"/>
      <c r="AA806" s="17"/>
    </row>
    <row r="807" spans="1:27" ht="13" x14ac:dyDescent="0.15">
      <c r="A807" s="18"/>
      <c r="C807" s="12"/>
      <c r="D807" s="12"/>
      <c r="E807" s="12"/>
      <c r="F807" s="12"/>
      <c r="G807" s="12"/>
      <c r="H807" s="12"/>
      <c r="L807" s="12"/>
      <c r="M807" s="12"/>
      <c r="S807" s="20"/>
      <c r="T807" s="12"/>
      <c r="AA807" s="17"/>
    </row>
    <row r="808" spans="1:27" ht="13" x14ac:dyDescent="0.15">
      <c r="A808" s="18"/>
      <c r="C808" s="12"/>
      <c r="D808" s="12"/>
      <c r="E808" s="12"/>
      <c r="F808" s="12"/>
      <c r="G808" s="12"/>
      <c r="H808" s="12"/>
      <c r="L808" s="12"/>
      <c r="M808" s="12"/>
      <c r="S808" s="20"/>
      <c r="T808" s="12"/>
      <c r="AA808" s="17"/>
    </row>
    <row r="809" spans="1:27" ht="13" x14ac:dyDescent="0.15">
      <c r="A809" s="18"/>
      <c r="C809" s="12"/>
      <c r="D809" s="12"/>
      <c r="E809" s="12"/>
      <c r="F809" s="12"/>
      <c r="G809" s="12"/>
      <c r="H809" s="12"/>
      <c r="L809" s="12"/>
      <c r="M809" s="12"/>
      <c r="S809" s="20"/>
      <c r="T809" s="12"/>
      <c r="AA809" s="17"/>
    </row>
    <row r="810" spans="1:27" ht="13" x14ac:dyDescent="0.15">
      <c r="A810" s="18"/>
      <c r="C810" s="12"/>
      <c r="D810" s="12"/>
      <c r="E810" s="12"/>
      <c r="F810" s="12"/>
      <c r="G810" s="12"/>
      <c r="H810" s="12"/>
      <c r="L810" s="12"/>
      <c r="M810" s="12"/>
      <c r="S810" s="20"/>
      <c r="T810" s="12"/>
      <c r="AA810" s="17"/>
    </row>
    <row r="811" spans="1:27" ht="13" x14ac:dyDescent="0.15">
      <c r="A811" s="18"/>
      <c r="C811" s="12"/>
      <c r="D811" s="12"/>
      <c r="E811" s="12"/>
      <c r="F811" s="12"/>
      <c r="G811" s="12"/>
      <c r="H811" s="12"/>
      <c r="L811" s="12"/>
      <c r="M811" s="12"/>
      <c r="S811" s="20"/>
      <c r="T811" s="12"/>
      <c r="AA811" s="17"/>
    </row>
    <row r="812" spans="1:27" ht="13" x14ac:dyDescent="0.15">
      <c r="A812" s="18"/>
      <c r="C812" s="12"/>
      <c r="D812" s="12"/>
      <c r="E812" s="12"/>
      <c r="F812" s="12"/>
      <c r="G812" s="12"/>
      <c r="H812" s="12"/>
      <c r="L812" s="12"/>
      <c r="M812" s="12"/>
      <c r="S812" s="20"/>
      <c r="T812" s="12"/>
      <c r="AA812" s="17"/>
    </row>
    <row r="813" spans="1:27" ht="13" x14ac:dyDescent="0.15">
      <c r="A813" s="18"/>
      <c r="C813" s="12"/>
      <c r="D813" s="12"/>
      <c r="E813" s="12"/>
      <c r="F813" s="12"/>
      <c r="G813" s="12"/>
      <c r="H813" s="12"/>
      <c r="L813" s="12"/>
      <c r="M813" s="12"/>
      <c r="S813" s="20"/>
      <c r="T813" s="12"/>
      <c r="AA813" s="17"/>
    </row>
    <row r="814" spans="1:27" ht="13" x14ac:dyDescent="0.15">
      <c r="A814" s="18"/>
      <c r="C814" s="12"/>
      <c r="D814" s="12"/>
      <c r="E814" s="12"/>
      <c r="F814" s="12"/>
      <c r="G814" s="12"/>
      <c r="H814" s="12"/>
      <c r="L814" s="12"/>
      <c r="M814" s="12"/>
      <c r="S814" s="20"/>
      <c r="T814" s="12"/>
      <c r="AA814" s="17"/>
    </row>
    <row r="815" spans="1:27" ht="13" x14ac:dyDescent="0.15">
      <c r="A815" s="18"/>
      <c r="C815" s="12"/>
      <c r="D815" s="12"/>
      <c r="E815" s="12"/>
      <c r="F815" s="12"/>
      <c r="G815" s="12"/>
      <c r="H815" s="12"/>
      <c r="L815" s="12"/>
      <c r="M815" s="12"/>
      <c r="S815" s="20"/>
      <c r="T815" s="12"/>
      <c r="AA815" s="17"/>
    </row>
    <row r="816" spans="1:27" ht="13" x14ac:dyDescent="0.15">
      <c r="A816" s="18"/>
      <c r="C816" s="12"/>
      <c r="D816" s="12"/>
      <c r="E816" s="12"/>
      <c r="F816" s="12"/>
      <c r="G816" s="12"/>
      <c r="H816" s="12"/>
      <c r="L816" s="12"/>
      <c r="M816" s="12"/>
      <c r="S816" s="20"/>
      <c r="T816" s="12"/>
      <c r="AA816" s="17"/>
    </row>
    <row r="817" spans="1:27" ht="13" x14ac:dyDescent="0.15">
      <c r="A817" s="18"/>
      <c r="C817" s="12"/>
      <c r="D817" s="12"/>
      <c r="E817" s="12"/>
      <c r="F817" s="12"/>
      <c r="G817" s="12"/>
      <c r="H817" s="12"/>
      <c r="L817" s="12"/>
      <c r="M817" s="12"/>
      <c r="S817" s="20"/>
      <c r="T817" s="12"/>
      <c r="AA817" s="17"/>
    </row>
    <row r="818" spans="1:27" ht="13" x14ac:dyDescent="0.15">
      <c r="A818" s="18"/>
      <c r="C818" s="12"/>
      <c r="D818" s="12"/>
      <c r="E818" s="12"/>
      <c r="F818" s="12"/>
      <c r="G818" s="12"/>
      <c r="H818" s="12"/>
      <c r="L818" s="12"/>
      <c r="M818" s="12"/>
      <c r="S818" s="20"/>
      <c r="T818" s="12"/>
      <c r="AA818" s="17"/>
    </row>
    <row r="819" spans="1:27" ht="13" x14ac:dyDescent="0.15">
      <c r="A819" s="18"/>
      <c r="C819" s="12"/>
      <c r="D819" s="12"/>
      <c r="E819" s="12"/>
      <c r="F819" s="12"/>
      <c r="G819" s="12"/>
      <c r="H819" s="12"/>
      <c r="L819" s="12"/>
      <c r="M819" s="12"/>
      <c r="S819" s="20"/>
      <c r="T819" s="12"/>
      <c r="AA819" s="17"/>
    </row>
    <row r="820" spans="1:27" ht="13" x14ac:dyDescent="0.15">
      <c r="A820" s="18"/>
      <c r="C820" s="12"/>
      <c r="D820" s="12"/>
      <c r="E820" s="12"/>
      <c r="F820" s="12"/>
      <c r="G820" s="12"/>
      <c r="H820" s="12"/>
      <c r="L820" s="12"/>
      <c r="M820" s="12"/>
      <c r="S820" s="20"/>
      <c r="T820" s="12"/>
      <c r="AA820" s="17"/>
    </row>
    <row r="821" spans="1:27" ht="13" x14ac:dyDescent="0.15">
      <c r="A821" s="18"/>
      <c r="C821" s="12"/>
      <c r="D821" s="12"/>
      <c r="E821" s="12"/>
      <c r="F821" s="12"/>
      <c r="G821" s="12"/>
      <c r="H821" s="12"/>
      <c r="L821" s="12"/>
      <c r="M821" s="12"/>
      <c r="S821" s="20"/>
      <c r="T821" s="12"/>
      <c r="AA821" s="17"/>
    </row>
    <row r="822" spans="1:27" ht="13" x14ac:dyDescent="0.15">
      <c r="A822" s="18"/>
      <c r="C822" s="12"/>
      <c r="D822" s="12"/>
      <c r="E822" s="12"/>
      <c r="F822" s="12"/>
      <c r="G822" s="12"/>
      <c r="H822" s="12"/>
      <c r="L822" s="12"/>
      <c r="M822" s="12"/>
      <c r="S822" s="20"/>
      <c r="T822" s="12"/>
      <c r="AA822" s="17"/>
    </row>
    <row r="823" spans="1:27" ht="13" x14ac:dyDescent="0.15">
      <c r="A823" s="18"/>
      <c r="C823" s="12"/>
      <c r="D823" s="12"/>
      <c r="E823" s="12"/>
      <c r="F823" s="12"/>
      <c r="G823" s="12"/>
      <c r="H823" s="12"/>
      <c r="L823" s="12"/>
      <c r="M823" s="12"/>
      <c r="S823" s="20"/>
      <c r="T823" s="12"/>
      <c r="AA823" s="17"/>
    </row>
    <row r="824" spans="1:27" ht="13" x14ac:dyDescent="0.15">
      <c r="A824" s="18"/>
      <c r="C824" s="12"/>
      <c r="D824" s="12"/>
      <c r="E824" s="12"/>
      <c r="F824" s="12"/>
      <c r="G824" s="12"/>
      <c r="H824" s="12"/>
      <c r="L824" s="12"/>
      <c r="M824" s="12"/>
      <c r="S824" s="20"/>
      <c r="T824" s="12"/>
      <c r="AA824" s="17"/>
    </row>
    <row r="825" spans="1:27" ht="13" x14ac:dyDescent="0.15">
      <c r="A825" s="18"/>
      <c r="C825" s="12"/>
      <c r="D825" s="12"/>
      <c r="E825" s="12"/>
      <c r="F825" s="12"/>
      <c r="G825" s="12"/>
      <c r="H825" s="12"/>
      <c r="L825" s="12"/>
      <c r="M825" s="12"/>
      <c r="S825" s="20"/>
      <c r="T825" s="12"/>
      <c r="AA825" s="17"/>
    </row>
    <row r="826" spans="1:27" ht="13" x14ac:dyDescent="0.15">
      <c r="A826" s="18"/>
      <c r="C826" s="12"/>
      <c r="D826" s="12"/>
      <c r="E826" s="12"/>
      <c r="F826" s="12"/>
      <c r="G826" s="12"/>
      <c r="H826" s="12"/>
      <c r="L826" s="12"/>
      <c r="M826" s="12"/>
      <c r="S826" s="20"/>
      <c r="T826" s="12"/>
      <c r="AA826" s="17"/>
    </row>
    <row r="827" spans="1:27" ht="13" x14ac:dyDescent="0.15">
      <c r="A827" s="18"/>
      <c r="C827" s="12"/>
      <c r="D827" s="12"/>
      <c r="E827" s="12"/>
      <c r="F827" s="12"/>
      <c r="G827" s="12"/>
      <c r="H827" s="12"/>
      <c r="L827" s="12"/>
      <c r="M827" s="12"/>
      <c r="S827" s="20"/>
      <c r="T827" s="12"/>
      <c r="AA827" s="17"/>
    </row>
    <row r="828" spans="1:27" ht="13" x14ac:dyDescent="0.15">
      <c r="A828" s="18"/>
      <c r="C828" s="12"/>
      <c r="D828" s="12"/>
      <c r="E828" s="12"/>
      <c r="F828" s="12"/>
      <c r="G828" s="12"/>
      <c r="H828" s="12"/>
      <c r="L828" s="12"/>
      <c r="M828" s="12"/>
      <c r="S828" s="20"/>
      <c r="T828" s="12"/>
      <c r="AA828" s="17"/>
    </row>
    <row r="829" spans="1:27" ht="13" x14ac:dyDescent="0.15">
      <c r="A829" s="18"/>
      <c r="C829" s="12"/>
      <c r="D829" s="12"/>
      <c r="E829" s="12"/>
      <c r="F829" s="12"/>
      <c r="G829" s="12"/>
      <c r="H829" s="12"/>
      <c r="L829" s="12"/>
      <c r="M829" s="12"/>
      <c r="S829" s="20"/>
      <c r="T829" s="12"/>
      <c r="AA829" s="17"/>
    </row>
    <row r="830" spans="1:27" ht="13" x14ac:dyDescent="0.15">
      <c r="A830" s="18"/>
      <c r="C830" s="12"/>
      <c r="D830" s="12"/>
      <c r="E830" s="12"/>
      <c r="F830" s="12"/>
      <c r="G830" s="12"/>
      <c r="H830" s="12"/>
      <c r="L830" s="12"/>
      <c r="M830" s="12"/>
      <c r="S830" s="20"/>
      <c r="T830" s="12"/>
      <c r="AA830" s="17"/>
    </row>
    <row r="831" spans="1:27" ht="13" x14ac:dyDescent="0.15">
      <c r="A831" s="18"/>
      <c r="C831" s="12"/>
      <c r="D831" s="12"/>
      <c r="E831" s="12"/>
      <c r="F831" s="12"/>
      <c r="G831" s="12"/>
      <c r="H831" s="12"/>
      <c r="L831" s="12"/>
      <c r="M831" s="12"/>
      <c r="S831" s="20"/>
      <c r="T831" s="12"/>
      <c r="AA831" s="17"/>
    </row>
    <row r="832" spans="1:27" ht="13" x14ac:dyDescent="0.15">
      <c r="A832" s="18"/>
      <c r="C832" s="12"/>
      <c r="D832" s="12"/>
      <c r="E832" s="12"/>
      <c r="F832" s="12"/>
      <c r="G832" s="12"/>
      <c r="H832" s="12"/>
      <c r="L832" s="12"/>
      <c r="M832" s="12"/>
      <c r="S832" s="20"/>
      <c r="T832" s="12"/>
      <c r="AA832" s="17"/>
    </row>
    <row r="833" spans="1:27" ht="13" x14ac:dyDescent="0.15">
      <c r="A833" s="18"/>
      <c r="C833" s="12"/>
      <c r="D833" s="12"/>
      <c r="E833" s="12"/>
      <c r="F833" s="12"/>
      <c r="G833" s="12"/>
      <c r="H833" s="12"/>
      <c r="L833" s="12"/>
      <c r="M833" s="12"/>
      <c r="S833" s="20"/>
      <c r="T833" s="12"/>
      <c r="AA833" s="17"/>
    </row>
    <row r="834" spans="1:27" ht="13" x14ac:dyDescent="0.15">
      <c r="A834" s="18"/>
      <c r="C834" s="12"/>
      <c r="D834" s="12"/>
      <c r="E834" s="12"/>
      <c r="F834" s="12"/>
      <c r="G834" s="12"/>
      <c r="H834" s="12"/>
      <c r="L834" s="12"/>
      <c r="M834" s="12"/>
      <c r="S834" s="20"/>
      <c r="T834" s="12"/>
      <c r="AA834" s="17"/>
    </row>
    <row r="835" spans="1:27" ht="13" x14ac:dyDescent="0.15">
      <c r="A835" s="18"/>
      <c r="C835" s="12"/>
      <c r="D835" s="12"/>
      <c r="E835" s="12"/>
      <c r="F835" s="12"/>
      <c r="G835" s="12"/>
      <c r="H835" s="12"/>
      <c r="L835" s="12"/>
      <c r="M835" s="12"/>
      <c r="S835" s="20"/>
      <c r="T835" s="12"/>
      <c r="AA835" s="17"/>
    </row>
    <row r="836" spans="1:27" ht="13" x14ac:dyDescent="0.15">
      <c r="A836" s="18"/>
      <c r="C836" s="12"/>
      <c r="D836" s="12"/>
      <c r="E836" s="12"/>
      <c r="F836" s="12"/>
      <c r="G836" s="12"/>
      <c r="H836" s="12"/>
      <c r="L836" s="12"/>
      <c r="M836" s="12"/>
      <c r="S836" s="20"/>
      <c r="T836" s="12"/>
      <c r="AA836" s="17"/>
    </row>
    <row r="837" spans="1:27" ht="13" x14ac:dyDescent="0.15">
      <c r="A837" s="18"/>
      <c r="C837" s="12"/>
      <c r="D837" s="12"/>
      <c r="E837" s="12"/>
      <c r="F837" s="12"/>
      <c r="G837" s="12"/>
      <c r="H837" s="12"/>
      <c r="L837" s="12"/>
      <c r="M837" s="12"/>
      <c r="S837" s="20"/>
      <c r="T837" s="12"/>
      <c r="AA837" s="17"/>
    </row>
    <row r="838" spans="1:27" ht="13" x14ac:dyDescent="0.15">
      <c r="A838" s="18"/>
      <c r="C838" s="12"/>
      <c r="D838" s="12"/>
      <c r="E838" s="12"/>
      <c r="F838" s="12"/>
      <c r="G838" s="12"/>
      <c r="H838" s="12"/>
      <c r="L838" s="12"/>
      <c r="M838" s="12"/>
      <c r="S838" s="20"/>
      <c r="T838" s="12"/>
      <c r="AA838" s="17"/>
    </row>
    <row r="839" spans="1:27" ht="13" x14ac:dyDescent="0.15">
      <c r="A839" s="18"/>
      <c r="C839" s="12"/>
      <c r="D839" s="12"/>
      <c r="E839" s="12"/>
      <c r="F839" s="12"/>
      <c r="G839" s="12"/>
      <c r="H839" s="12"/>
      <c r="L839" s="12"/>
      <c r="M839" s="12"/>
      <c r="S839" s="20"/>
      <c r="T839" s="12"/>
      <c r="AA839" s="17"/>
    </row>
    <row r="840" spans="1:27" ht="13" x14ac:dyDescent="0.15">
      <c r="A840" s="18"/>
      <c r="C840" s="12"/>
      <c r="D840" s="12"/>
      <c r="E840" s="12"/>
      <c r="F840" s="12"/>
      <c r="G840" s="12"/>
      <c r="H840" s="12"/>
      <c r="L840" s="12"/>
      <c r="M840" s="12"/>
      <c r="S840" s="20"/>
      <c r="T840" s="12"/>
      <c r="AA840" s="17"/>
    </row>
    <row r="841" spans="1:27" ht="13" x14ac:dyDescent="0.15">
      <c r="A841" s="18"/>
      <c r="C841" s="12"/>
      <c r="D841" s="12"/>
      <c r="E841" s="12"/>
      <c r="F841" s="12"/>
      <c r="G841" s="12"/>
      <c r="H841" s="12"/>
      <c r="L841" s="12"/>
      <c r="M841" s="12"/>
      <c r="S841" s="20"/>
      <c r="T841" s="12"/>
      <c r="AA841" s="17"/>
    </row>
    <row r="842" spans="1:27" ht="13" x14ac:dyDescent="0.15">
      <c r="A842" s="18"/>
      <c r="C842" s="12"/>
      <c r="D842" s="12"/>
      <c r="E842" s="12"/>
      <c r="F842" s="12"/>
      <c r="G842" s="12"/>
      <c r="H842" s="12"/>
      <c r="L842" s="12"/>
      <c r="M842" s="12"/>
      <c r="S842" s="20"/>
      <c r="T842" s="12"/>
      <c r="AA842" s="17"/>
    </row>
    <row r="843" spans="1:27" ht="13" x14ac:dyDescent="0.15">
      <c r="A843" s="18"/>
      <c r="C843" s="12"/>
      <c r="D843" s="12"/>
      <c r="E843" s="12"/>
      <c r="F843" s="12"/>
      <c r="G843" s="12"/>
      <c r="H843" s="12"/>
      <c r="L843" s="12"/>
      <c r="M843" s="12"/>
      <c r="S843" s="20"/>
      <c r="T843" s="12"/>
      <c r="AA843" s="17"/>
    </row>
    <row r="844" spans="1:27" ht="13" x14ac:dyDescent="0.15">
      <c r="A844" s="18"/>
      <c r="C844" s="12"/>
      <c r="D844" s="12"/>
      <c r="E844" s="12"/>
      <c r="F844" s="12"/>
      <c r="G844" s="12"/>
      <c r="H844" s="12"/>
      <c r="L844" s="12"/>
      <c r="M844" s="12"/>
      <c r="S844" s="20"/>
      <c r="T844" s="12"/>
      <c r="AA844" s="17"/>
    </row>
    <row r="845" spans="1:27" ht="13" x14ac:dyDescent="0.15">
      <c r="A845" s="18"/>
      <c r="C845" s="12"/>
      <c r="D845" s="12"/>
      <c r="E845" s="12"/>
      <c r="F845" s="12"/>
      <c r="G845" s="12"/>
      <c r="H845" s="12"/>
      <c r="L845" s="12"/>
      <c r="M845" s="12"/>
      <c r="S845" s="20"/>
      <c r="T845" s="12"/>
      <c r="AA845" s="17"/>
    </row>
    <row r="846" spans="1:27" ht="13" x14ac:dyDescent="0.15">
      <c r="A846" s="18"/>
      <c r="C846" s="12"/>
      <c r="D846" s="12"/>
      <c r="E846" s="12"/>
      <c r="F846" s="12"/>
      <c r="G846" s="12"/>
      <c r="H846" s="12"/>
      <c r="L846" s="12"/>
      <c r="M846" s="12"/>
      <c r="S846" s="20"/>
      <c r="T846" s="12"/>
      <c r="AA846" s="17"/>
    </row>
    <row r="847" spans="1:27" ht="13" x14ac:dyDescent="0.15">
      <c r="A847" s="18"/>
      <c r="C847" s="12"/>
      <c r="D847" s="12"/>
      <c r="E847" s="12"/>
      <c r="F847" s="12"/>
      <c r="G847" s="12"/>
      <c r="H847" s="12"/>
      <c r="L847" s="12"/>
      <c r="M847" s="12"/>
      <c r="S847" s="20"/>
      <c r="T847" s="12"/>
      <c r="AA847" s="17"/>
    </row>
    <row r="848" spans="1:27" ht="13" x14ac:dyDescent="0.15">
      <c r="A848" s="18"/>
      <c r="C848" s="12"/>
      <c r="D848" s="12"/>
      <c r="E848" s="12"/>
      <c r="F848" s="12"/>
      <c r="G848" s="12"/>
      <c r="H848" s="12"/>
      <c r="L848" s="12"/>
      <c r="M848" s="12"/>
      <c r="S848" s="20"/>
      <c r="T848" s="12"/>
      <c r="AA848" s="17"/>
    </row>
    <row r="849" spans="1:27" ht="13" x14ac:dyDescent="0.15">
      <c r="A849" s="18"/>
      <c r="C849" s="12"/>
      <c r="D849" s="12"/>
      <c r="E849" s="12"/>
      <c r="F849" s="12"/>
      <c r="G849" s="12"/>
      <c r="H849" s="12"/>
      <c r="L849" s="12"/>
      <c r="M849" s="12"/>
      <c r="S849" s="20"/>
      <c r="T849" s="12"/>
      <c r="AA849" s="17"/>
    </row>
    <row r="850" spans="1:27" ht="13" x14ac:dyDescent="0.15">
      <c r="A850" s="18"/>
      <c r="C850" s="12"/>
      <c r="D850" s="12"/>
      <c r="E850" s="12"/>
      <c r="F850" s="12"/>
      <c r="G850" s="12"/>
      <c r="H850" s="12"/>
      <c r="L850" s="12"/>
      <c r="M850" s="12"/>
      <c r="S850" s="20"/>
      <c r="T850" s="12"/>
      <c r="AA850" s="17"/>
    </row>
    <row r="851" spans="1:27" ht="13" x14ac:dyDescent="0.15">
      <c r="A851" s="18"/>
      <c r="C851" s="12"/>
      <c r="D851" s="12"/>
      <c r="E851" s="12"/>
      <c r="F851" s="12"/>
      <c r="G851" s="12"/>
      <c r="H851" s="12"/>
      <c r="L851" s="12"/>
      <c r="M851" s="12"/>
      <c r="S851" s="20"/>
      <c r="T851" s="12"/>
      <c r="AA851" s="17"/>
    </row>
    <row r="852" spans="1:27" ht="13" x14ac:dyDescent="0.15">
      <c r="A852" s="18"/>
      <c r="C852" s="12"/>
      <c r="D852" s="12"/>
      <c r="E852" s="12"/>
      <c r="F852" s="12"/>
      <c r="G852" s="12"/>
      <c r="H852" s="12"/>
      <c r="L852" s="12"/>
      <c r="M852" s="12"/>
      <c r="S852" s="20"/>
      <c r="T852" s="12"/>
      <c r="AA852" s="17"/>
    </row>
    <row r="853" spans="1:27" ht="13" x14ac:dyDescent="0.15">
      <c r="A853" s="18"/>
      <c r="C853" s="12"/>
      <c r="D853" s="12"/>
      <c r="E853" s="12"/>
      <c r="F853" s="12"/>
      <c r="G853" s="12"/>
      <c r="H853" s="12"/>
      <c r="L853" s="12"/>
      <c r="M853" s="12"/>
      <c r="S853" s="20"/>
      <c r="T853" s="12"/>
      <c r="AA853" s="17"/>
    </row>
    <row r="854" spans="1:27" ht="13" x14ac:dyDescent="0.15">
      <c r="A854" s="18"/>
      <c r="C854" s="12"/>
      <c r="D854" s="12"/>
      <c r="E854" s="12"/>
      <c r="F854" s="12"/>
      <c r="G854" s="12"/>
      <c r="H854" s="12"/>
      <c r="L854" s="12"/>
      <c r="M854" s="12"/>
      <c r="S854" s="20"/>
      <c r="T854" s="12"/>
      <c r="AA854" s="17"/>
    </row>
    <row r="855" spans="1:27" ht="13" x14ac:dyDescent="0.15">
      <c r="A855" s="18"/>
      <c r="C855" s="12"/>
      <c r="D855" s="12"/>
      <c r="E855" s="12"/>
      <c r="F855" s="12"/>
      <c r="G855" s="12"/>
      <c r="H855" s="12"/>
      <c r="L855" s="12"/>
      <c r="M855" s="12"/>
      <c r="S855" s="20"/>
      <c r="T855" s="12"/>
      <c r="AA855" s="17"/>
    </row>
    <row r="856" spans="1:27" ht="13" x14ac:dyDescent="0.15">
      <c r="A856" s="18"/>
      <c r="C856" s="12"/>
      <c r="D856" s="12"/>
      <c r="E856" s="12"/>
      <c r="F856" s="12"/>
      <c r="G856" s="12"/>
      <c r="H856" s="12"/>
      <c r="L856" s="12"/>
      <c r="M856" s="12"/>
      <c r="S856" s="20"/>
      <c r="T856" s="12"/>
      <c r="AA856" s="17"/>
    </row>
    <row r="857" spans="1:27" ht="13" x14ac:dyDescent="0.15">
      <c r="A857" s="18"/>
      <c r="C857" s="12"/>
      <c r="D857" s="12"/>
      <c r="E857" s="12"/>
      <c r="F857" s="12"/>
      <c r="G857" s="12"/>
      <c r="H857" s="12"/>
      <c r="L857" s="12"/>
      <c r="M857" s="12"/>
      <c r="S857" s="20"/>
      <c r="T857" s="12"/>
      <c r="AA857" s="17"/>
    </row>
    <row r="858" spans="1:27" ht="13" x14ac:dyDescent="0.15">
      <c r="A858" s="18"/>
      <c r="C858" s="12"/>
      <c r="D858" s="12"/>
      <c r="E858" s="12"/>
      <c r="F858" s="12"/>
      <c r="G858" s="12"/>
      <c r="H858" s="12"/>
      <c r="L858" s="12"/>
      <c r="M858" s="12"/>
      <c r="S858" s="20"/>
      <c r="T858" s="12"/>
      <c r="AA858" s="17"/>
    </row>
    <row r="859" spans="1:27" ht="13" x14ac:dyDescent="0.15">
      <c r="A859" s="18"/>
      <c r="C859" s="12"/>
      <c r="D859" s="12"/>
      <c r="E859" s="12"/>
      <c r="F859" s="12"/>
      <c r="G859" s="12"/>
      <c r="H859" s="12"/>
      <c r="L859" s="12"/>
      <c r="M859" s="12"/>
      <c r="S859" s="20"/>
      <c r="T859" s="12"/>
      <c r="AA859" s="17"/>
    </row>
    <row r="860" spans="1:27" ht="13" x14ac:dyDescent="0.15">
      <c r="A860" s="18"/>
      <c r="C860" s="12"/>
      <c r="D860" s="12"/>
      <c r="E860" s="12"/>
      <c r="F860" s="12"/>
      <c r="G860" s="12"/>
      <c r="H860" s="12"/>
      <c r="L860" s="12"/>
      <c r="M860" s="12"/>
      <c r="S860" s="20"/>
      <c r="T860" s="12"/>
      <c r="AA860" s="17"/>
    </row>
    <row r="861" spans="1:27" ht="13" x14ac:dyDescent="0.15">
      <c r="A861" s="18"/>
      <c r="C861" s="12"/>
      <c r="D861" s="12"/>
      <c r="E861" s="12"/>
      <c r="F861" s="12"/>
      <c r="G861" s="12"/>
      <c r="H861" s="12"/>
      <c r="L861" s="12"/>
      <c r="M861" s="12"/>
      <c r="S861" s="20"/>
      <c r="T861" s="12"/>
      <c r="AA861" s="17"/>
    </row>
    <row r="862" spans="1:27" ht="13" x14ac:dyDescent="0.15">
      <c r="A862" s="18"/>
      <c r="C862" s="12"/>
      <c r="D862" s="12"/>
      <c r="E862" s="12"/>
      <c r="F862" s="12"/>
      <c r="G862" s="12"/>
      <c r="H862" s="12"/>
      <c r="L862" s="12"/>
      <c r="M862" s="12"/>
      <c r="S862" s="20"/>
      <c r="T862" s="12"/>
      <c r="AA862" s="17"/>
    </row>
    <row r="863" spans="1:27" ht="13" x14ac:dyDescent="0.15">
      <c r="A863" s="18"/>
      <c r="C863" s="12"/>
      <c r="D863" s="12"/>
      <c r="E863" s="12"/>
      <c r="F863" s="12"/>
      <c r="G863" s="12"/>
      <c r="H863" s="12"/>
      <c r="L863" s="12"/>
      <c r="M863" s="12"/>
      <c r="S863" s="20"/>
      <c r="T863" s="12"/>
      <c r="AA863" s="17"/>
    </row>
    <row r="864" spans="1:27" ht="13" x14ac:dyDescent="0.15">
      <c r="A864" s="18"/>
      <c r="C864" s="12"/>
      <c r="D864" s="12"/>
      <c r="E864" s="12"/>
      <c r="F864" s="12"/>
      <c r="G864" s="12"/>
      <c r="H864" s="12"/>
      <c r="L864" s="12"/>
      <c r="M864" s="12"/>
      <c r="S864" s="20"/>
      <c r="T864" s="12"/>
      <c r="AA864" s="17"/>
    </row>
    <row r="865" spans="1:27" ht="13" x14ac:dyDescent="0.15">
      <c r="A865" s="18"/>
      <c r="C865" s="12"/>
      <c r="D865" s="12"/>
      <c r="E865" s="12"/>
      <c r="F865" s="12"/>
      <c r="G865" s="12"/>
      <c r="H865" s="12"/>
      <c r="L865" s="12"/>
      <c r="M865" s="12"/>
      <c r="S865" s="20"/>
      <c r="T865" s="12"/>
      <c r="AA865" s="17"/>
    </row>
    <row r="866" spans="1:27" ht="13" x14ac:dyDescent="0.15">
      <c r="A866" s="18"/>
      <c r="C866" s="12"/>
      <c r="D866" s="12"/>
      <c r="E866" s="12"/>
      <c r="F866" s="12"/>
      <c r="G866" s="12"/>
      <c r="H866" s="12"/>
      <c r="L866" s="12"/>
      <c r="M866" s="12"/>
      <c r="S866" s="20"/>
      <c r="T866" s="12"/>
      <c r="AA866" s="17"/>
    </row>
    <row r="867" spans="1:27" ht="13" x14ac:dyDescent="0.15">
      <c r="A867" s="18"/>
      <c r="C867" s="12"/>
      <c r="D867" s="12"/>
      <c r="E867" s="12"/>
      <c r="F867" s="12"/>
      <c r="G867" s="12"/>
      <c r="H867" s="12"/>
      <c r="L867" s="12"/>
      <c r="M867" s="12"/>
      <c r="S867" s="20"/>
      <c r="T867" s="12"/>
      <c r="AA867" s="17"/>
    </row>
    <row r="868" spans="1:27" ht="13" x14ac:dyDescent="0.15">
      <c r="A868" s="18"/>
      <c r="C868" s="12"/>
      <c r="D868" s="12"/>
      <c r="E868" s="12"/>
      <c r="F868" s="12"/>
      <c r="G868" s="12"/>
      <c r="H868" s="12"/>
      <c r="L868" s="12"/>
      <c r="M868" s="12"/>
      <c r="S868" s="20"/>
      <c r="T868" s="12"/>
      <c r="AA868" s="17"/>
    </row>
    <row r="869" spans="1:27" ht="13" x14ac:dyDescent="0.15">
      <c r="A869" s="18"/>
      <c r="C869" s="12"/>
      <c r="D869" s="12"/>
      <c r="E869" s="12"/>
      <c r="F869" s="12"/>
      <c r="G869" s="12"/>
      <c r="H869" s="12"/>
      <c r="L869" s="12"/>
      <c r="M869" s="12"/>
      <c r="S869" s="20"/>
      <c r="T869" s="12"/>
      <c r="AA869" s="17"/>
    </row>
    <row r="870" spans="1:27" ht="13" x14ac:dyDescent="0.15">
      <c r="A870" s="18"/>
      <c r="C870" s="12"/>
      <c r="D870" s="12"/>
      <c r="E870" s="12"/>
      <c r="F870" s="12"/>
      <c r="G870" s="12"/>
      <c r="H870" s="12"/>
      <c r="L870" s="12"/>
      <c r="M870" s="12"/>
      <c r="S870" s="20"/>
      <c r="T870" s="12"/>
      <c r="AA870" s="17"/>
    </row>
    <row r="871" spans="1:27" ht="13" x14ac:dyDescent="0.15">
      <c r="A871" s="18"/>
      <c r="C871" s="12"/>
      <c r="D871" s="12"/>
      <c r="E871" s="12"/>
      <c r="F871" s="12"/>
      <c r="G871" s="12"/>
      <c r="H871" s="12"/>
      <c r="L871" s="12"/>
      <c r="M871" s="12"/>
      <c r="S871" s="20"/>
      <c r="T871" s="12"/>
      <c r="AA871" s="17"/>
    </row>
    <row r="872" spans="1:27" ht="13" x14ac:dyDescent="0.15">
      <c r="A872" s="18"/>
      <c r="C872" s="12"/>
      <c r="D872" s="12"/>
      <c r="E872" s="12"/>
      <c r="F872" s="12"/>
      <c r="G872" s="12"/>
      <c r="H872" s="12"/>
      <c r="L872" s="12"/>
      <c r="M872" s="12"/>
      <c r="S872" s="20"/>
      <c r="T872" s="12"/>
      <c r="AA872" s="17"/>
    </row>
    <row r="873" spans="1:27" ht="13" x14ac:dyDescent="0.15">
      <c r="A873" s="18"/>
      <c r="C873" s="12"/>
      <c r="D873" s="12"/>
      <c r="E873" s="12"/>
      <c r="F873" s="12"/>
      <c r="G873" s="12"/>
      <c r="H873" s="12"/>
      <c r="L873" s="12"/>
      <c r="M873" s="12"/>
      <c r="S873" s="20"/>
      <c r="T873" s="12"/>
      <c r="AA873" s="17"/>
    </row>
    <row r="874" spans="1:27" ht="13" x14ac:dyDescent="0.15">
      <c r="A874" s="18"/>
      <c r="C874" s="12"/>
      <c r="D874" s="12"/>
      <c r="E874" s="12"/>
      <c r="F874" s="12"/>
      <c r="G874" s="12"/>
      <c r="H874" s="12"/>
      <c r="L874" s="12"/>
      <c r="M874" s="12"/>
      <c r="S874" s="20"/>
      <c r="T874" s="12"/>
      <c r="AA874" s="17"/>
    </row>
    <row r="875" spans="1:27" ht="13" x14ac:dyDescent="0.15">
      <c r="A875" s="18"/>
      <c r="C875" s="12"/>
      <c r="D875" s="12"/>
      <c r="E875" s="12"/>
      <c r="F875" s="12"/>
      <c r="G875" s="12"/>
      <c r="H875" s="12"/>
      <c r="L875" s="12"/>
      <c r="M875" s="12"/>
      <c r="S875" s="20"/>
      <c r="T875" s="12"/>
      <c r="AA875" s="17"/>
    </row>
    <row r="876" spans="1:27" ht="13" x14ac:dyDescent="0.15">
      <c r="A876" s="18"/>
      <c r="C876" s="12"/>
      <c r="D876" s="12"/>
      <c r="E876" s="12"/>
      <c r="F876" s="12"/>
      <c r="G876" s="12"/>
      <c r="H876" s="12"/>
      <c r="L876" s="12"/>
      <c r="M876" s="12"/>
      <c r="S876" s="20"/>
      <c r="T876" s="12"/>
      <c r="AA876" s="17"/>
    </row>
    <row r="877" spans="1:27" ht="13" x14ac:dyDescent="0.15">
      <c r="A877" s="18"/>
      <c r="C877" s="12"/>
      <c r="D877" s="12"/>
      <c r="E877" s="12"/>
      <c r="F877" s="12"/>
      <c r="G877" s="12"/>
      <c r="H877" s="12"/>
      <c r="L877" s="12"/>
      <c r="M877" s="12"/>
      <c r="S877" s="20"/>
      <c r="T877" s="12"/>
      <c r="AA877" s="17"/>
    </row>
    <row r="878" spans="1:27" ht="13" x14ac:dyDescent="0.15">
      <c r="A878" s="18"/>
      <c r="C878" s="12"/>
      <c r="D878" s="12"/>
      <c r="E878" s="12"/>
      <c r="F878" s="12"/>
      <c r="G878" s="12"/>
      <c r="H878" s="12"/>
      <c r="L878" s="12"/>
      <c r="M878" s="12"/>
      <c r="S878" s="20"/>
      <c r="T878" s="12"/>
      <c r="AA878" s="17"/>
    </row>
    <row r="879" spans="1:27" ht="13" x14ac:dyDescent="0.15">
      <c r="A879" s="18"/>
      <c r="C879" s="12"/>
      <c r="D879" s="12"/>
      <c r="E879" s="12"/>
      <c r="F879" s="12"/>
      <c r="G879" s="12"/>
      <c r="H879" s="12"/>
      <c r="L879" s="12"/>
      <c r="M879" s="12"/>
      <c r="S879" s="20"/>
      <c r="T879" s="12"/>
      <c r="AA879" s="17"/>
    </row>
    <row r="880" spans="1:27" ht="13" x14ac:dyDescent="0.15">
      <c r="A880" s="18"/>
      <c r="C880" s="12"/>
      <c r="D880" s="12"/>
      <c r="E880" s="12"/>
      <c r="F880" s="12"/>
      <c r="G880" s="12"/>
      <c r="H880" s="12"/>
      <c r="L880" s="12"/>
      <c r="M880" s="12"/>
      <c r="S880" s="20"/>
      <c r="T880" s="12"/>
      <c r="AA880" s="17"/>
    </row>
    <row r="881" spans="1:27" ht="13" x14ac:dyDescent="0.15">
      <c r="A881" s="18"/>
      <c r="C881" s="12"/>
      <c r="D881" s="12"/>
      <c r="E881" s="12"/>
      <c r="F881" s="12"/>
      <c r="G881" s="12"/>
      <c r="H881" s="12"/>
      <c r="L881" s="12"/>
      <c r="M881" s="12"/>
      <c r="S881" s="20"/>
      <c r="T881" s="12"/>
      <c r="AA881" s="17"/>
    </row>
    <row r="882" spans="1:27" ht="13" x14ac:dyDescent="0.15">
      <c r="A882" s="18"/>
      <c r="C882" s="12"/>
      <c r="D882" s="12"/>
      <c r="E882" s="12"/>
      <c r="F882" s="12"/>
      <c r="G882" s="12"/>
      <c r="H882" s="12"/>
      <c r="L882" s="12"/>
      <c r="M882" s="12"/>
      <c r="S882" s="20"/>
      <c r="T882" s="12"/>
      <c r="AA882" s="17"/>
    </row>
    <row r="883" spans="1:27" ht="13" x14ac:dyDescent="0.15">
      <c r="A883" s="18"/>
      <c r="C883" s="12"/>
      <c r="D883" s="12"/>
      <c r="E883" s="12"/>
      <c r="F883" s="12"/>
      <c r="G883" s="12"/>
      <c r="H883" s="12"/>
      <c r="L883" s="12"/>
      <c r="M883" s="12"/>
      <c r="S883" s="20"/>
      <c r="T883" s="12"/>
      <c r="AA883" s="17"/>
    </row>
    <row r="884" spans="1:27" ht="13" x14ac:dyDescent="0.15">
      <c r="A884" s="18"/>
      <c r="C884" s="12"/>
      <c r="D884" s="12"/>
      <c r="E884" s="12"/>
      <c r="F884" s="12"/>
      <c r="G884" s="12"/>
      <c r="H884" s="12"/>
      <c r="L884" s="12"/>
      <c r="M884" s="12"/>
      <c r="S884" s="20"/>
      <c r="T884" s="12"/>
      <c r="AA884" s="17"/>
    </row>
    <row r="885" spans="1:27" ht="13" x14ac:dyDescent="0.15">
      <c r="A885" s="18"/>
      <c r="C885" s="12"/>
      <c r="D885" s="12"/>
      <c r="E885" s="12"/>
      <c r="F885" s="12"/>
      <c r="G885" s="12"/>
      <c r="H885" s="12"/>
      <c r="L885" s="12"/>
      <c r="M885" s="12"/>
      <c r="S885" s="20"/>
      <c r="T885" s="12"/>
      <c r="AA885" s="17"/>
    </row>
    <row r="886" spans="1:27" ht="13" x14ac:dyDescent="0.15">
      <c r="A886" s="18"/>
      <c r="C886" s="12"/>
      <c r="D886" s="12"/>
      <c r="E886" s="12"/>
      <c r="F886" s="12"/>
      <c r="G886" s="12"/>
      <c r="H886" s="12"/>
      <c r="L886" s="12"/>
      <c r="M886" s="12"/>
      <c r="S886" s="20"/>
      <c r="T886" s="12"/>
      <c r="AA886" s="17"/>
    </row>
    <row r="887" spans="1:27" ht="13" x14ac:dyDescent="0.15">
      <c r="A887" s="18"/>
      <c r="C887" s="12"/>
      <c r="D887" s="12"/>
      <c r="E887" s="12"/>
      <c r="F887" s="12"/>
      <c r="G887" s="12"/>
      <c r="H887" s="12"/>
      <c r="L887" s="12"/>
      <c r="M887" s="12"/>
      <c r="S887" s="20"/>
      <c r="T887" s="12"/>
      <c r="AA887" s="17"/>
    </row>
    <row r="888" spans="1:27" ht="13" x14ac:dyDescent="0.15">
      <c r="A888" s="18"/>
      <c r="C888" s="12"/>
      <c r="D888" s="12"/>
      <c r="E888" s="12"/>
      <c r="F888" s="12"/>
      <c r="G888" s="12"/>
      <c r="H888" s="12"/>
      <c r="L888" s="12"/>
      <c r="M888" s="12"/>
      <c r="S888" s="20"/>
      <c r="T888" s="12"/>
      <c r="AA888" s="17"/>
    </row>
    <row r="889" spans="1:27" ht="13" x14ac:dyDescent="0.15">
      <c r="A889" s="18"/>
      <c r="C889" s="12"/>
      <c r="D889" s="12"/>
      <c r="E889" s="12"/>
      <c r="F889" s="12"/>
      <c r="G889" s="12"/>
      <c r="H889" s="12"/>
      <c r="L889" s="12"/>
      <c r="M889" s="12"/>
      <c r="S889" s="20"/>
      <c r="T889" s="12"/>
      <c r="AA889" s="17"/>
    </row>
    <row r="890" spans="1:27" ht="13" x14ac:dyDescent="0.15">
      <c r="A890" s="18"/>
      <c r="C890" s="12"/>
      <c r="D890" s="12"/>
      <c r="E890" s="12"/>
      <c r="F890" s="12"/>
      <c r="G890" s="12"/>
      <c r="H890" s="12"/>
      <c r="L890" s="12"/>
      <c r="M890" s="12"/>
      <c r="S890" s="20"/>
      <c r="T890" s="12"/>
      <c r="AA890" s="17"/>
    </row>
    <row r="891" spans="1:27" ht="13" x14ac:dyDescent="0.15">
      <c r="A891" s="18"/>
      <c r="C891" s="12"/>
      <c r="D891" s="12"/>
      <c r="E891" s="12"/>
      <c r="F891" s="12"/>
      <c r="G891" s="12"/>
      <c r="H891" s="12"/>
      <c r="L891" s="12"/>
      <c r="M891" s="12"/>
      <c r="S891" s="20"/>
      <c r="T891" s="12"/>
      <c r="AA891" s="17"/>
    </row>
    <row r="892" spans="1:27" ht="13" x14ac:dyDescent="0.15">
      <c r="A892" s="18"/>
      <c r="C892" s="12"/>
      <c r="D892" s="12"/>
      <c r="E892" s="12"/>
      <c r="F892" s="12"/>
      <c r="G892" s="12"/>
      <c r="H892" s="12"/>
      <c r="L892" s="12"/>
      <c r="M892" s="12"/>
      <c r="S892" s="20"/>
      <c r="T892" s="12"/>
      <c r="AA892" s="17"/>
    </row>
    <row r="893" spans="1:27" ht="13" x14ac:dyDescent="0.15">
      <c r="A893" s="18"/>
      <c r="C893" s="12"/>
      <c r="D893" s="12"/>
      <c r="E893" s="12"/>
      <c r="F893" s="12"/>
      <c r="G893" s="12"/>
      <c r="H893" s="12"/>
      <c r="L893" s="12"/>
      <c r="M893" s="12"/>
      <c r="S893" s="20"/>
      <c r="T893" s="12"/>
      <c r="AA893" s="17"/>
    </row>
    <row r="894" spans="1:27" ht="13" x14ac:dyDescent="0.15">
      <c r="A894" s="18"/>
      <c r="C894" s="12"/>
      <c r="D894" s="12"/>
      <c r="E894" s="12"/>
      <c r="F894" s="12"/>
      <c r="G894" s="12"/>
      <c r="H894" s="12"/>
      <c r="L894" s="12"/>
      <c r="M894" s="12"/>
      <c r="S894" s="20"/>
      <c r="T894" s="12"/>
      <c r="AA894" s="17"/>
    </row>
    <row r="895" spans="1:27" ht="13" x14ac:dyDescent="0.15">
      <c r="A895" s="18"/>
      <c r="C895" s="12"/>
      <c r="D895" s="12"/>
      <c r="E895" s="12"/>
      <c r="F895" s="12"/>
      <c r="G895" s="12"/>
      <c r="H895" s="12"/>
      <c r="L895" s="12"/>
      <c r="M895" s="12"/>
      <c r="S895" s="20"/>
      <c r="T895" s="12"/>
      <c r="AA895" s="17"/>
    </row>
    <row r="896" spans="1:27" ht="13" x14ac:dyDescent="0.15">
      <c r="A896" s="18"/>
      <c r="C896" s="12"/>
      <c r="D896" s="12"/>
      <c r="E896" s="12"/>
      <c r="F896" s="12"/>
      <c r="G896" s="12"/>
      <c r="H896" s="12"/>
      <c r="L896" s="12"/>
      <c r="M896" s="12"/>
      <c r="S896" s="20"/>
      <c r="T896" s="12"/>
      <c r="AA896" s="17"/>
    </row>
    <row r="897" spans="1:27" ht="13" x14ac:dyDescent="0.15">
      <c r="A897" s="18"/>
      <c r="C897" s="12"/>
      <c r="D897" s="12"/>
      <c r="E897" s="12"/>
      <c r="F897" s="12"/>
      <c r="G897" s="12"/>
      <c r="H897" s="12"/>
      <c r="L897" s="12"/>
      <c r="M897" s="12"/>
      <c r="S897" s="20"/>
      <c r="T897" s="12"/>
      <c r="AA897" s="17"/>
    </row>
    <row r="898" spans="1:27" ht="13" x14ac:dyDescent="0.15">
      <c r="A898" s="18"/>
      <c r="C898" s="12"/>
      <c r="D898" s="12"/>
      <c r="E898" s="12"/>
      <c r="F898" s="12"/>
      <c r="G898" s="12"/>
      <c r="H898" s="12"/>
      <c r="L898" s="12"/>
      <c r="M898" s="12"/>
      <c r="S898" s="20"/>
      <c r="T898" s="12"/>
      <c r="AA898" s="17"/>
    </row>
    <row r="899" spans="1:27" ht="13" x14ac:dyDescent="0.15">
      <c r="A899" s="18"/>
      <c r="C899" s="12"/>
      <c r="D899" s="12"/>
      <c r="E899" s="12"/>
      <c r="F899" s="12"/>
      <c r="G899" s="12"/>
      <c r="H899" s="12"/>
      <c r="L899" s="12"/>
      <c r="M899" s="12"/>
      <c r="S899" s="20"/>
      <c r="T899" s="12"/>
      <c r="AA899" s="17"/>
    </row>
    <row r="900" spans="1:27" ht="13" x14ac:dyDescent="0.15">
      <c r="A900" s="18"/>
      <c r="C900" s="12"/>
      <c r="D900" s="12"/>
      <c r="E900" s="12"/>
      <c r="F900" s="12"/>
      <c r="G900" s="12"/>
      <c r="H900" s="12"/>
      <c r="L900" s="12"/>
      <c r="M900" s="12"/>
      <c r="S900" s="20"/>
      <c r="T900" s="12"/>
      <c r="AA900" s="17"/>
    </row>
    <row r="901" spans="1:27" ht="13" x14ac:dyDescent="0.15">
      <c r="A901" s="18"/>
      <c r="C901" s="12"/>
      <c r="D901" s="12"/>
      <c r="E901" s="12"/>
      <c r="F901" s="12"/>
      <c r="G901" s="12"/>
      <c r="H901" s="12"/>
      <c r="L901" s="12"/>
      <c r="M901" s="12"/>
      <c r="S901" s="20"/>
      <c r="T901" s="12"/>
      <c r="AA901" s="17"/>
    </row>
    <row r="902" spans="1:27" ht="13" x14ac:dyDescent="0.15">
      <c r="A902" s="18"/>
      <c r="C902" s="12"/>
      <c r="D902" s="12"/>
      <c r="E902" s="12"/>
      <c r="F902" s="12"/>
      <c r="G902" s="12"/>
      <c r="H902" s="12"/>
      <c r="L902" s="12"/>
      <c r="M902" s="12"/>
      <c r="S902" s="20"/>
      <c r="T902" s="12"/>
      <c r="AA902" s="17"/>
    </row>
    <row r="903" spans="1:27" ht="13" x14ac:dyDescent="0.15">
      <c r="A903" s="18"/>
      <c r="C903" s="12"/>
      <c r="D903" s="12"/>
      <c r="E903" s="12"/>
      <c r="F903" s="12"/>
      <c r="G903" s="12"/>
      <c r="H903" s="12"/>
      <c r="L903" s="12"/>
      <c r="M903" s="12"/>
      <c r="S903" s="20"/>
      <c r="T903" s="12"/>
      <c r="AA903" s="17"/>
    </row>
    <row r="904" spans="1:27" ht="13" x14ac:dyDescent="0.15">
      <c r="A904" s="18"/>
      <c r="C904" s="12"/>
      <c r="D904" s="12"/>
      <c r="E904" s="12"/>
      <c r="F904" s="12"/>
      <c r="G904" s="12"/>
      <c r="H904" s="12"/>
      <c r="L904" s="12"/>
      <c r="M904" s="12"/>
      <c r="S904" s="20"/>
      <c r="T904" s="12"/>
      <c r="AA904" s="17"/>
    </row>
    <row r="905" spans="1:27" ht="13" x14ac:dyDescent="0.15">
      <c r="A905" s="18"/>
      <c r="C905" s="12"/>
      <c r="D905" s="12"/>
      <c r="E905" s="12"/>
      <c r="F905" s="12"/>
      <c r="G905" s="12"/>
      <c r="H905" s="12"/>
      <c r="L905" s="12"/>
      <c r="M905" s="12"/>
      <c r="S905" s="20"/>
      <c r="T905" s="12"/>
      <c r="AA905" s="17"/>
    </row>
    <row r="906" spans="1:27" ht="13" x14ac:dyDescent="0.15">
      <c r="A906" s="18"/>
      <c r="C906" s="12"/>
      <c r="D906" s="12"/>
      <c r="E906" s="12"/>
      <c r="F906" s="12"/>
      <c r="G906" s="12"/>
      <c r="H906" s="12"/>
      <c r="L906" s="12"/>
      <c r="M906" s="12"/>
      <c r="S906" s="20"/>
      <c r="T906" s="12"/>
      <c r="AA906" s="17"/>
    </row>
    <row r="907" spans="1:27" ht="13" x14ac:dyDescent="0.15">
      <c r="A907" s="18"/>
      <c r="C907" s="12"/>
      <c r="D907" s="12"/>
      <c r="E907" s="12"/>
      <c r="F907" s="12"/>
      <c r="G907" s="12"/>
      <c r="H907" s="12"/>
      <c r="L907" s="12"/>
      <c r="M907" s="12"/>
      <c r="S907" s="20"/>
      <c r="T907" s="12"/>
      <c r="AA907" s="17"/>
    </row>
    <row r="908" spans="1:27" ht="13" x14ac:dyDescent="0.15">
      <c r="A908" s="18"/>
      <c r="C908" s="12"/>
      <c r="D908" s="12"/>
      <c r="E908" s="12"/>
      <c r="F908" s="12"/>
      <c r="G908" s="12"/>
      <c r="H908" s="12"/>
      <c r="L908" s="12"/>
      <c r="M908" s="12"/>
      <c r="S908" s="20"/>
      <c r="T908" s="12"/>
      <c r="AA908" s="17"/>
    </row>
    <row r="909" spans="1:27" ht="13" x14ac:dyDescent="0.15">
      <c r="A909" s="18"/>
      <c r="C909" s="12"/>
      <c r="D909" s="12"/>
      <c r="E909" s="12"/>
      <c r="F909" s="12"/>
      <c r="G909" s="12"/>
      <c r="H909" s="12"/>
      <c r="L909" s="12"/>
      <c r="M909" s="12"/>
      <c r="S909" s="20"/>
      <c r="T909" s="12"/>
      <c r="AA909" s="17"/>
    </row>
    <row r="910" spans="1:27" ht="13" x14ac:dyDescent="0.15">
      <c r="A910" s="18"/>
      <c r="C910" s="12"/>
      <c r="D910" s="12"/>
      <c r="E910" s="12"/>
      <c r="F910" s="12"/>
      <c r="G910" s="12"/>
      <c r="H910" s="12"/>
      <c r="L910" s="12"/>
      <c r="M910" s="12"/>
      <c r="S910" s="20"/>
      <c r="T910" s="12"/>
      <c r="AA910" s="17"/>
    </row>
    <row r="911" spans="1:27" ht="13" x14ac:dyDescent="0.15">
      <c r="A911" s="18"/>
      <c r="C911" s="12"/>
      <c r="D911" s="12"/>
      <c r="E911" s="12"/>
      <c r="F911" s="12"/>
      <c r="G911" s="12"/>
      <c r="H911" s="12"/>
      <c r="L911" s="12"/>
      <c r="M911" s="12"/>
      <c r="S911" s="20"/>
      <c r="T911" s="12"/>
      <c r="AA911" s="17"/>
    </row>
    <row r="912" spans="1:27" ht="13" x14ac:dyDescent="0.15">
      <c r="A912" s="18"/>
      <c r="C912" s="12"/>
      <c r="D912" s="12"/>
      <c r="E912" s="12"/>
      <c r="F912" s="12"/>
      <c r="G912" s="12"/>
      <c r="H912" s="12"/>
      <c r="L912" s="12"/>
      <c r="M912" s="12"/>
      <c r="S912" s="20"/>
      <c r="T912" s="12"/>
      <c r="AA912" s="17"/>
    </row>
    <row r="913" spans="1:27" ht="13" x14ac:dyDescent="0.15">
      <c r="A913" s="18"/>
      <c r="C913" s="12"/>
      <c r="D913" s="12"/>
      <c r="E913" s="12"/>
      <c r="F913" s="12"/>
      <c r="G913" s="12"/>
      <c r="H913" s="12"/>
      <c r="L913" s="12"/>
      <c r="M913" s="12"/>
      <c r="S913" s="20"/>
      <c r="T913" s="12"/>
      <c r="AA913" s="17"/>
    </row>
    <row r="914" spans="1:27" ht="13" x14ac:dyDescent="0.15">
      <c r="A914" s="18"/>
      <c r="C914" s="12"/>
      <c r="D914" s="12"/>
      <c r="E914" s="12"/>
      <c r="F914" s="12"/>
      <c r="G914" s="12"/>
      <c r="H914" s="12"/>
      <c r="L914" s="12"/>
      <c r="M914" s="12"/>
      <c r="S914" s="20"/>
      <c r="T914" s="12"/>
      <c r="AA914" s="17"/>
    </row>
    <row r="915" spans="1:27" ht="13" x14ac:dyDescent="0.15">
      <c r="A915" s="18"/>
      <c r="C915" s="12"/>
      <c r="D915" s="12"/>
      <c r="E915" s="12"/>
      <c r="F915" s="12"/>
      <c r="G915" s="12"/>
      <c r="H915" s="12"/>
      <c r="L915" s="12"/>
      <c r="M915" s="12"/>
      <c r="S915" s="20"/>
      <c r="T915" s="12"/>
      <c r="AA915" s="17"/>
    </row>
    <row r="916" spans="1:27" ht="13" x14ac:dyDescent="0.15">
      <c r="A916" s="18"/>
      <c r="C916" s="12"/>
      <c r="D916" s="12"/>
      <c r="E916" s="12"/>
      <c r="F916" s="12"/>
      <c r="G916" s="12"/>
      <c r="H916" s="12"/>
      <c r="L916" s="12"/>
      <c r="M916" s="12"/>
      <c r="S916" s="20"/>
      <c r="T916" s="12"/>
      <c r="AA916" s="17"/>
    </row>
    <row r="917" spans="1:27" ht="13" x14ac:dyDescent="0.15">
      <c r="A917" s="18"/>
      <c r="C917" s="12"/>
      <c r="D917" s="12"/>
      <c r="E917" s="12"/>
      <c r="F917" s="12"/>
      <c r="G917" s="12"/>
      <c r="H917" s="12"/>
      <c r="L917" s="12"/>
      <c r="M917" s="12"/>
      <c r="S917" s="20"/>
      <c r="T917" s="12"/>
      <c r="AA917" s="17"/>
    </row>
    <row r="918" spans="1:27" ht="13" x14ac:dyDescent="0.15">
      <c r="A918" s="18"/>
      <c r="C918" s="12"/>
      <c r="D918" s="12"/>
      <c r="E918" s="12"/>
      <c r="F918" s="12"/>
      <c r="G918" s="12"/>
      <c r="H918" s="12"/>
      <c r="L918" s="12"/>
      <c r="M918" s="12"/>
      <c r="S918" s="20"/>
      <c r="T918" s="12"/>
      <c r="AA918" s="17"/>
    </row>
    <row r="919" spans="1:27" ht="13" x14ac:dyDescent="0.15">
      <c r="A919" s="18"/>
      <c r="C919" s="12"/>
      <c r="D919" s="12"/>
      <c r="E919" s="12"/>
      <c r="F919" s="12"/>
      <c r="G919" s="12"/>
      <c r="H919" s="12"/>
      <c r="L919" s="12"/>
      <c r="M919" s="12"/>
      <c r="S919" s="20"/>
      <c r="T919" s="12"/>
      <c r="AA919" s="17"/>
    </row>
    <row r="920" spans="1:27" ht="13" x14ac:dyDescent="0.15">
      <c r="A920" s="18"/>
      <c r="C920" s="12"/>
      <c r="D920" s="12"/>
      <c r="E920" s="12"/>
      <c r="F920" s="12"/>
      <c r="G920" s="12"/>
      <c r="H920" s="12"/>
      <c r="L920" s="12"/>
      <c r="M920" s="12"/>
      <c r="S920" s="20"/>
      <c r="T920" s="12"/>
      <c r="AA920" s="17"/>
    </row>
    <row r="921" spans="1:27" ht="13" x14ac:dyDescent="0.15">
      <c r="A921" s="18"/>
      <c r="C921" s="12"/>
      <c r="D921" s="12"/>
      <c r="E921" s="12"/>
      <c r="F921" s="12"/>
      <c r="G921" s="12"/>
      <c r="H921" s="12"/>
      <c r="L921" s="12"/>
      <c r="M921" s="12"/>
      <c r="S921" s="20"/>
      <c r="T921" s="12"/>
      <c r="AA921" s="17"/>
    </row>
    <row r="922" spans="1:27" ht="13" x14ac:dyDescent="0.15">
      <c r="A922" s="18"/>
      <c r="C922" s="12"/>
      <c r="D922" s="12"/>
      <c r="E922" s="12"/>
      <c r="F922" s="12"/>
      <c r="G922" s="12"/>
      <c r="H922" s="12"/>
      <c r="L922" s="12"/>
      <c r="M922" s="12"/>
      <c r="S922" s="20"/>
      <c r="T922" s="12"/>
      <c r="AA922" s="17"/>
    </row>
    <row r="923" spans="1:27" ht="13" x14ac:dyDescent="0.15">
      <c r="A923" s="18"/>
      <c r="C923" s="12"/>
      <c r="D923" s="12"/>
      <c r="E923" s="12"/>
      <c r="F923" s="12"/>
      <c r="G923" s="12"/>
      <c r="H923" s="12"/>
      <c r="L923" s="12"/>
      <c r="M923" s="12"/>
      <c r="S923" s="20"/>
      <c r="T923" s="12"/>
      <c r="AA923" s="17"/>
    </row>
    <row r="924" spans="1:27" ht="13" x14ac:dyDescent="0.15">
      <c r="A924" s="18"/>
      <c r="C924" s="12"/>
      <c r="D924" s="12"/>
      <c r="E924" s="12"/>
      <c r="F924" s="12"/>
      <c r="G924" s="12"/>
      <c r="H924" s="12"/>
      <c r="L924" s="12"/>
      <c r="M924" s="12"/>
      <c r="S924" s="20"/>
      <c r="T924" s="12"/>
      <c r="AA924" s="17"/>
    </row>
    <row r="925" spans="1:27" ht="13" x14ac:dyDescent="0.15">
      <c r="A925" s="18"/>
      <c r="C925" s="12"/>
      <c r="D925" s="12"/>
      <c r="E925" s="12"/>
      <c r="F925" s="12"/>
      <c r="G925" s="12"/>
      <c r="H925" s="12"/>
      <c r="L925" s="12"/>
      <c r="M925" s="12"/>
      <c r="S925" s="20"/>
      <c r="T925" s="12"/>
      <c r="AA925" s="17"/>
    </row>
    <row r="926" spans="1:27" ht="13" x14ac:dyDescent="0.15">
      <c r="A926" s="18"/>
      <c r="C926" s="12"/>
      <c r="D926" s="12"/>
      <c r="E926" s="12"/>
      <c r="F926" s="12"/>
      <c r="G926" s="12"/>
      <c r="H926" s="12"/>
      <c r="L926" s="12"/>
      <c r="M926" s="12"/>
      <c r="S926" s="20"/>
      <c r="T926" s="12"/>
      <c r="AA926" s="17"/>
    </row>
    <row r="927" spans="1:27" ht="13" x14ac:dyDescent="0.15">
      <c r="A927" s="18"/>
      <c r="C927" s="12"/>
      <c r="D927" s="12"/>
      <c r="E927" s="12"/>
      <c r="F927" s="12"/>
      <c r="G927" s="12"/>
      <c r="H927" s="12"/>
      <c r="L927" s="12"/>
      <c r="M927" s="12"/>
      <c r="S927" s="20"/>
      <c r="T927" s="12"/>
      <c r="AA927" s="17"/>
    </row>
    <row r="928" spans="1:27" ht="13" x14ac:dyDescent="0.15">
      <c r="A928" s="18"/>
      <c r="C928" s="12"/>
      <c r="D928" s="12"/>
      <c r="E928" s="12"/>
      <c r="F928" s="12"/>
      <c r="G928" s="12"/>
      <c r="H928" s="12"/>
      <c r="L928" s="12"/>
      <c r="M928" s="12"/>
      <c r="S928" s="20"/>
      <c r="T928" s="12"/>
      <c r="AA928" s="17"/>
    </row>
    <row r="929" spans="1:27" ht="13" x14ac:dyDescent="0.15">
      <c r="A929" s="18"/>
      <c r="C929" s="12"/>
      <c r="D929" s="12"/>
      <c r="E929" s="12"/>
      <c r="F929" s="12"/>
      <c r="G929" s="12"/>
      <c r="H929" s="12"/>
      <c r="L929" s="12"/>
      <c r="M929" s="12"/>
      <c r="S929" s="20"/>
      <c r="T929" s="12"/>
      <c r="AA929" s="17"/>
    </row>
    <row r="930" spans="1:27" ht="13" x14ac:dyDescent="0.15">
      <c r="A930" s="18"/>
      <c r="C930" s="12"/>
      <c r="D930" s="12"/>
      <c r="E930" s="12"/>
      <c r="F930" s="12"/>
      <c r="G930" s="12"/>
      <c r="H930" s="12"/>
      <c r="L930" s="12"/>
      <c r="M930" s="12"/>
      <c r="S930" s="20"/>
      <c r="T930" s="12"/>
      <c r="AA930" s="17"/>
    </row>
    <row r="931" spans="1:27" ht="13" x14ac:dyDescent="0.15">
      <c r="A931" s="18"/>
      <c r="C931" s="12"/>
      <c r="D931" s="12"/>
      <c r="E931" s="12"/>
      <c r="F931" s="12"/>
      <c r="G931" s="12"/>
      <c r="H931" s="12"/>
      <c r="L931" s="12"/>
      <c r="M931" s="12"/>
      <c r="S931" s="20"/>
      <c r="T931" s="12"/>
      <c r="AA931" s="17"/>
    </row>
    <row r="932" spans="1:27" ht="13" x14ac:dyDescent="0.15">
      <c r="A932" s="18"/>
      <c r="C932" s="12"/>
      <c r="D932" s="12"/>
      <c r="E932" s="12"/>
      <c r="F932" s="12"/>
      <c r="G932" s="12"/>
      <c r="H932" s="12"/>
      <c r="L932" s="12"/>
      <c r="M932" s="12"/>
      <c r="S932" s="20"/>
      <c r="T932" s="12"/>
      <c r="AA932" s="17"/>
    </row>
    <row r="933" spans="1:27" ht="13" x14ac:dyDescent="0.15">
      <c r="A933" s="18"/>
      <c r="C933" s="12"/>
      <c r="D933" s="12"/>
      <c r="E933" s="12"/>
      <c r="F933" s="12"/>
      <c r="G933" s="12"/>
      <c r="H933" s="12"/>
      <c r="L933" s="12"/>
      <c r="M933" s="12"/>
      <c r="S933" s="20"/>
      <c r="T933" s="12"/>
      <c r="AA933" s="17"/>
    </row>
    <row r="934" spans="1:27" ht="13" x14ac:dyDescent="0.15">
      <c r="A934" s="18"/>
      <c r="C934" s="12"/>
      <c r="D934" s="12"/>
      <c r="E934" s="12"/>
      <c r="F934" s="12"/>
      <c r="G934" s="12"/>
      <c r="H934" s="12"/>
      <c r="L934" s="12"/>
      <c r="M934" s="12"/>
      <c r="S934" s="20"/>
      <c r="T934" s="12"/>
      <c r="AA934" s="17"/>
    </row>
    <row r="935" spans="1:27" ht="13" x14ac:dyDescent="0.15">
      <c r="A935" s="18"/>
      <c r="C935" s="12"/>
      <c r="D935" s="12"/>
      <c r="E935" s="12"/>
      <c r="F935" s="12"/>
      <c r="G935" s="12"/>
      <c r="H935" s="12"/>
      <c r="L935" s="12"/>
      <c r="M935" s="12"/>
      <c r="S935" s="20"/>
      <c r="T935" s="12"/>
      <c r="AA935" s="17"/>
    </row>
    <row r="936" spans="1:27" ht="13" x14ac:dyDescent="0.15">
      <c r="A936" s="18"/>
      <c r="C936" s="12"/>
      <c r="D936" s="12"/>
      <c r="E936" s="12"/>
      <c r="F936" s="12"/>
      <c r="G936" s="12"/>
      <c r="H936" s="12"/>
      <c r="L936" s="12"/>
      <c r="M936" s="12"/>
      <c r="S936" s="20"/>
      <c r="T936" s="12"/>
      <c r="AA936" s="17"/>
    </row>
    <row r="937" spans="1:27" ht="13" x14ac:dyDescent="0.15">
      <c r="A937" s="18"/>
      <c r="C937" s="12"/>
      <c r="D937" s="12"/>
      <c r="E937" s="12"/>
      <c r="F937" s="12"/>
      <c r="G937" s="12"/>
      <c r="H937" s="12"/>
      <c r="L937" s="12"/>
      <c r="M937" s="12"/>
      <c r="S937" s="20"/>
      <c r="T937" s="12"/>
      <c r="AA937" s="17"/>
    </row>
    <row r="938" spans="1:27" ht="13" x14ac:dyDescent="0.15">
      <c r="A938" s="18"/>
      <c r="C938" s="12"/>
      <c r="D938" s="12"/>
      <c r="E938" s="12"/>
      <c r="F938" s="12"/>
      <c r="G938" s="12"/>
      <c r="H938" s="12"/>
      <c r="L938" s="12"/>
      <c r="M938" s="12"/>
      <c r="S938" s="20"/>
      <c r="T938" s="12"/>
      <c r="AA938" s="17"/>
    </row>
    <row r="939" spans="1:27" ht="13" x14ac:dyDescent="0.15">
      <c r="A939" s="18"/>
      <c r="C939" s="12"/>
      <c r="D939" s="12"/>
      <c r="E939" s="12"/>
      <c r="F939" s="12"/>
      <c r="G939" s="12"/>
      <c r="H939" s="12"/>
      <c r="L939" s="12"/>
      <c r="M939" s="12"/>
      <c r="S939" s="20"/>
      <c r="T939" s="12"/>
      <c r="AA939" s="17"/>
    </row>
    <row r="940" spans="1:27" ht="13" x14ac:dyDescent="0.15">
      <c r="A940" s="18"/>
      <c r="C940" s="12"/>
      <c r="D940" s="12"/>
      <c r="E940" s="12"/>
      <c r="F940" s="12"/>
      <c r="G940" s="12"/>
      <c r="H940" s="12"/>
      <c r="L940" s="12"/>
      <c r="M940" s="12"/>
      <c r="S940" s="20"/>
      <c r="T940" s="12"/>
      <c r="AA940" s="17"/>
    </row>
    <row r="941" spans="1:27" ht="13" x14ac:dyDescent="0.15">
      <c r="A941" s="18"/>
      <c r="C941" s="12"/>
      <c r="D941" s="12"/>
      <c r="E941" s="12"/>
      <c r="F941" s="12"/>
      <c r="G941" s="12"/>
      <c r="H941" s="12"/>
      <c r="L941" s="12"/>
      <c r="M941" s="12"/>
      <c r="S941" s="20"/>
      <c r="T941" s="12"/>
      <c r="AA941" s="17"/>
    </row>
    <row r="942" spans="1:27" ht="13" x14ac:dyDescent="0.15">
      <c r="A942" s="18"/>
      <c r="C942" s="12"/>
      <c r="D942" s="12"/>
      <c r="E942" s="12"/>
      <c r="F942" s="12"/>
      <c r="G942" s="12"/>
      <c r="H942" s="12"/>
      <c r="L942" s="12"/>
      <c r="M942" s="12"/>
      <c r="S942" s="20"/>
      <c r="T942" s="12"/>
      <c r="AA942" s="17"/>
    </row>
    <row r="943" spans="1:27" ht="13" x14ac:dyDescent="0.15">
      <c r="A943" s="18"/>
      <c r="C943" s="12"/>
      <c r="D943" s="12"/>
      <c r="E943" s="12"/>
      <c r="F943" s="12"/>
      <c r="G943" s="12"/>
      <c r="H943" s="12"/>
      <c r="L943" s="12"/>
      <c r="M943" s="12"/>
      <c r="S943" s="20"/>
      <c r="T943" s="12"/>
      <c r="AA943" s="17"/>
    </row>
    <row r="944" spans="1:27" ht="13" x14ac:dyDescent="0.15">
      <c r="A944" s="18"/>
      <c r="C944" s="12"/>
      <c r="D944" s="12"/>
      <c r="E944" s="12"/>
      <c r="F944" s="12"/>
      <c r="G944" s="12"/>
      <c r="H944" s="12"/>
      <c r="L944" s="12"/>
      <c r="M944" s="12"/>
      <c r="S944" s="20"/>
      <c r="T944" s="12"/>
      <c r="AA944" s="17"/>
    </row>
    <row r="945" spans="1:27" ht="13" x14ac:dyDescent="0.15">
      <c r="A945" s="18"/>
      <c r="C945" s="12"/>
      <c r="D945" s="12"/>
      <c r="E945" s="12"/>
      <c r="F945" s="12"/>
      <c r="G945" s="12"/>
      <c r="H945" s="12"/>
      <c r="L945" s="12"/>
      <c r="M945" s="12"/>
      <c r="S945" s="20"/>
      <c r="T945" s="12"/>
      <c r="AA945" s="17"/>
    </row>
    <row r="946" spans="1:27" ht="13" x14ac:dyDescent="0.15">
      <c r="A946" s="18"/>
      <c r="C946" s="12"/>
      <c r="D946" s="12"/>
      <c r="E946" s="12"/>
      <c r="F946" s="12"/>
      <c r="G946" s="12"/>
      <c r="H946" s="12"/>
      <c r="L946" s="12"/>
      <c r="M946" s="12"/>
      <c r="S946" s="20"/>
      <c r="T946" s="12"/>
      <c r="AA946" s="17"/>
    </row>
    <row r="947" spans="1:27" ht="13" x14ac:dyDescent="0.15">
      <c r="A947" s="18"/>
      <c r="C947" s="12"/>
      <c r="D947" s="12"/>
      <c r="E947" s="12"/>
      <c r="F947" s="12"/>
      <c r="G947" s="12"/>
      <c r="H947" s="12"/>
      <c r="L947" s="12"/>
      <c r="M947" s="12"/>
      <c r="S947" s="20"/>
      <c r="T947" s="12"/>
      <c r="AA947" s="17"/>
    </row>
    <row r="948" spans="1:27" ht="13" x14ac:dyDescent="0.15">
      <c r="A948" s="18"/>
      <c r="C948" s="12"/>
      <c r="D948" s="12"/>
      <c r="E948" s="12"/>
      <c r="F948" s="12"/>
      <c r="G948" s="12"/>
      <c r="H948" s="12"/>
      <c r="L948" s="12"/>
      <c r="M948" s="12"/>
      <c r="S948" s="20"/>
      <c r="T948" s="12"/>
      <c r="AA948" s="17"/>
    </row>
    <row r="949" spans="1:27" ht="13" x14ac:dyDescent="0.15">
      <c r="A949" s="18"/>
      <c r="C949" s="12"/>
      <c r="D949" s="12"/>
      <c r="E949" s="12"/>
      <c r="F949" s="12"/>
      <c r="G949" s="12"/>
      <c r="H949" s="12"/>
      <c r="L949" s="12"/>
      <c r="M949" s="12"/>
      <c r="S949" s="20"/>
      <c r="T949" s="12"/>
      <c r="AA949" s="17"/>
    </row>
    <row r="950" spans="1:27" ht="13" x14ac:dyDescent="0.15">
      <c r="A950" s="18"/>
      <c r="C950" s="12"/>
      <c r="D950" s="12"/>
      <c r="E950" s="12"/>
      <c r="F950" s="12"/>
      <c r="G950" s="12"/>
      <c r="H950" s="12"/>
      <c r="L950" s="12"/>
      <c r="M950" s="12"/>
      <c r="S950" s="20"/>
      <c r="T950" s="12"/>
      <c r="AA950" s="17"/>
    </row>
    <row r="951" spans="1:27" ht="13" x14ac:dyDescent="0.15">
      <c r="A951" s="18"/>
      <c r="C951" s="12"/>
      <c r="D951" s="12"/>
      <c r="E951" s="12"/>
      <c r="F951" s="12"/>
      <c r="G951" s="12"/>
      <c r="H951" s="12"/>
      <c r="L951" s="12"/>
      <c r="M951" s="12"/>
      <c r="S951" s="20"/>
      <c r="T951" s="12"/>
      <c r="AA951" s="17"/>
    </row>
    <row r="952" spans="1:27" ht="13" x14ac:dyDescent="0.15">
      <c r="A952" s="18"/>
      <c r="C952" s="12"/>
      <c r="D952" s="12"/>
      <c r="E952" s="12"/>
      <c r="F952" s="12"/>
      <c r="G952" s="12"/>
      <c r="H952" s="12"/>
      <c r="L952" s="12"/>
      <c r="M952" s="12"/>
      <c r="S952" s="20"/>
      <c r="T952" s="12"/>
      <c r="AA952" s="17"/>
    </row>
    <row r="953" spans="1:27" ht="13" x14ac:dyDescent="0.15">
      <c r="A953" s="18"/>
      <c r="C953" s="12"/>
      <c r="D953" s="12"/>
      <c r="E953" s="12"/>
      <c r="F953" s="12"/>
      <c r="G953" s="12"/>
      <c r="H953" s="12"/>
      <c r="L953" s="12"/>
      <c r="M953" s="12"/>
      <c r="S953" s="20"/>
      <c r="T953" s="12"/>
      <c r="AA953" s="17"/>
    </row>
    <row r="954" spans="1:27" ht="13" x14ac:dyDescent="0.15">
      <c r="A954" s="18"/>
      <c r="C954" s="12"/>
      <c r="D954" s="12"/>
      <c r="E954" s="12"/>
      <c r="F954" s="12"/>
      <c r="G954" s="12"/>
      <c r="H954" s="12"/>
      <c r="L954" s="12"/>
      <c r="M954" s="12"/>
      <c r="S954" s="20"/>
      <c r="T954" s="12"/>
      <c r="AA954" s="17"/>
    </row>
    <row r="955" spans="1:27" ht="13" x14ac:dyDescent="0.15">
      <c r="A955" s="18"/>
      <c r="C955" s="12"/>
      <c r="D955" s="12"/>
      <c r="E955" s="12"/>
      <c r="F955" s="12"/>
      <c r="G955" s="12"/>
      <c r="H955" s="12"/>
      <c r="L955" s="12"/>
      <c r="M955" s="12"/>
      <c r="S955" s="20"/>
      <c r="T955" s="12"/>
      <c r="AA955" s="17"/>
    </row>
    <row r="956" spans="1:27" ht="13" x14ac:dyDescent="0.15">
      <c r="A956" s="18"/>
      <c r="C956" s="12"/>
      <c r="D956" s="12"/>
      <c r="E956" s="12"/>
      <c r="F956" s="12"/>
      <c r="G956" s="12"/>
      <c r="H956" s="12"/>
      <c r="L956" s="12"/>
      <c r="M956" s="12"/>
      <c r="S956" s="20"/>
      <c r="T956" s="12"/>
      <c r="AA956" s="17"/>
    </row>
    <row r="957" spans="1:27" ht="13" x14ac:dyDescent="0.15">
      <c r="A957" s="18"/>
      <c r="C957" s="12"/>
      <c r="D957" s="12"/>
      <c r="E957" s="12"/>
      <c r="F957" s="12"/>
      <c r="G957" s="12"/>
      <c r="H957" s="12"/>
      <c r="L957" s="12"/>
      <c r="M957" s="12"/>
      <c r="S957" s="20"/>
      <c r="T957" s="12"/>
      <c r="AA957" s="17"/>
    </row>
    <row r="958" spans="1:27" ht="13" x14ac:dyDescent="0.15">
      <c r="A958" s="18"/>
      <c r="C958" s="12"/>
      <c r="D958" s="12"/>
      <c r="E958" s="12"/>
      <c r="F958" s="12"/>
      <c r="G958" s="12"/>
      <c r="H958" s="12"/>
      <c r="L958" s="12"/>
      <c r="M958" s="12"/>
      <c r="S958" s="20"/>
      <c r="T958" s="12"/>
      <c r="AA958" s="17"/>
    </row>
    <row r="959" spans="1:27" ht="13" x14ac:dyDescent="0.15">
      <c r="A959" s="18"/>
      <c r="C959" s="12"/>
      <c r="D959" s="12"/>
      <c r="E959" s="12"/>
      <c r="F959" s="12"/>
      <c r="G959" s="12"/>
      <c r="H959" s="12"/>
      <c r="L959" s="12"/>
      <c r="M959" s="12"/>
      <c r="S959" s="20"/>
      <c r="T959" s="12"/>
      <c r="AA959" s="17"/>
    </row>
    <row r="960" spans="1:27" ht="13" x14ac:dyDescent="0.15">
      <c r="A960" s="18"/>
      <c r="C960" s="12"/>
      <c r="D960" s="12"/>
      <c r="E960" s="12"/>
      <c r="F960" s="12"/>
      <c r="G960" s="12"/>
      <c r="H960" s="12"/>
      <c r="L960" s="12"/>
      <c r="M960" s="12"/>
      <c r="S960" s="20"/>
      <c r="T960" s="12"/>
      <c r="AA960" s="17"/>
    </row>
    <row r="961" spans="1:27" ht="13" x14ac:dyDescent="0.15">
      <c r="A961" s="18"/>
      <c r="C961" s="12"/>
      <c r="D961" s="12"/>
      <c r="E961" s="12"/>
      <c r="F961" s="12"/>
      <c r="G961" s="12"/>
      <c r="H961" s="12"/>
      <c r="L961" s="12"/>
      <c r="M961" s="12"/>
      <c r="S961" s="20"/>
      <c r="T961" s="12"/>
      <c r="AA961" s="17"/>
    </row>
    <row r="962" spans="1:27" ht="13" x14ac:dyDescent="0.15">
      <c r="A962" s="18"/>
      <c r="C962" s="12"/>
      <c r="D962" s="12"/>
      <c r="E962" s="12"/>
      <c r="F962" s="12"/>
      <c r="G962" s="12"/>
      <c r="H962" s="12"/>
      <c r="L962" s="12"/>
      <c r="M962" s="12"/>
      <c r="S962" s="20"/>
      <c r="T962" s="12"/>
      <c r="AA962" s="17"/>
    </row>
    <row r="963" spans="1:27" ht="13" x14ac:dyDescent="0.15">
      <c r="A963" s="18"/>
      <c r="C963" s="12"/>
      <c r="D963" s="12"/>
      <c r="E963" s="12"/>
      <c r="F963" s="12"/>
      <c r="G963" s="12"/>
      <c r="H963" s="12"/>
      <c r="L963" s="12"/>
      <c r="M963" s="12"/>
      <c r="S963" s="20"/>
      <c r="T963" s="12"/>
      <c r="AA963" s="17"/>
    </row>
    <row r="964" spans="1:27" ht="13" x14ac:dyDescent="0.15">
      <c r="A964" s="18"/>
      <c r="C964" s="12"/>
      <c r="D964" s="12"/>
      <c r="E964" s="12"/>
      <c r="F964" s="12"/>
      <c r="G964" s="12"/>
      <c r="H964" s="12"/>
      <c r="L964" s="12"/>
      <c r="M964" s="12"/>
      <c r="S964" s="20"/>
      <c r="T964" s="12"/>
      <c r="AA964" s="17"/>
    </row>
    <row r="965" spans="1:27" ht="13" x14ac:dyDescent="0.15">
      <c r="A965" s="18"/>
      <c r="C965" s="12"/>
      <c r="D965" s="12"/>
      <c r="E965" s="12"/>
      <c r="F965" s="12"/>
      <c r="G965" s="12"/>
      <c r="H965" s="12"/>
      <c r="L965" s="12"/>
      <c r="M965" s="12"/>
      <c r="S965" s="20"/>
      <c r="T965" s="12"/>
      <c r="AA965" s="17"/>
    </row>
    <row r="966" spans="1:27" ht="13" x14ac:dyDescent="0.15">
      <c r="A966" s="18"/>
      <c r="C966" s="12"/>
      <c r="D966" s="12"/>
      <c r="E966" s="12"/>
      <c r="F966" s="12"/>
      <c r="G966" s="12"/>
      <c r="H966" s="12"/>
      <c r="L966" s="12"/>
      <c r="M966" s="12"/>
      <c r="S966" s="20"/>
      <c r="T966" s="12"/>
      <c r="AA966" s="17"/>
    </row>
    <row r="967" spans="1:27" ht="13" x14ac:dyDescent="0.15">
      <c r="A967" s="18"/>
      <c r="C967" s="12"/>
      <c r="D967" s="12"/>
      <c r="E967" s="12"/>
      <c r="F967" s="12"/>
      <c r="G967" s="12"/>
      <c r="H967" s="12"/>
      <c r="L967" s="12"/>
      <c r="M967" s="12"/>
      <c r="S967" s="20"/>
      <c r="T967" s="12"/>
      <c r="AA967" s="17"/>
    </row>
    <row r="968" spans="1:27" ht="13" x14ac:dyDescent="0.15">
      <c r="A968" s="18"/>
      <c r="C968" s="12"/>
      <c r="D968" s="12"/>
      <c r="E968" s="12"/>
      <c r="F968" s="12"/>
      <c r="G968" s="12"/>
      <c r="H968" s="12"/>
      <c r="L968" s="12"/>
      <c r="M968" s="12"/>
      <c r="S968" s="20"/>
      <c r="T968" s="12"/>
      <c r="AA968" s="17"/>
    </row>
    <row r="969" spans="1:27" ht="13" x14ac:dyDescent="0.15">
      <c r="A969" s="18"/>
      <c r="C969" s="12"/>
      <c r="D969" s="12"/>
      <c r="E969" s="12"/>
      <c r="F969" s="12"/>
      <c r="G969" s="12"/>
      <c r="H969" s="12"/>
      <c r="L969" s="12"/>
      <c r="M969" s="12"/>
      <c r="S969" s="20"/>
      <c r="T969" s="12"/>
      <c r="AA969" s="17"/>
    </row>
    <row r="970" spans="1:27" ht="13" x14ac:dyDescent="0.15">
      <c r="A970" s="18"/>
      <c r="C970" s="12"/>
      <c r="D970" s="12"/>
      <c r="E970" s="12"/>
      <c r="F970" s="12"/>
      <c r="G970" s="12"/>
      <c r="H970" s="12"/>
      <c r="L970" s="12"/>
      <c r="M970" s="12"/>
      <c r="S970" s="20"/>
      <c r="T970" s="12"/>
      <c r="AA970" s="17"/>
    </row>
    <row r="971" spans="1:27" ht="13" x14ac:dyDescent="0.15">
      <c r="A971" s="18"/>
      <c r="C971" s="12"/>
      <c r="D971" s="12"/>
      <c r="E971" s="12"/>
      <c r="F971" s="12"/>
      <c r="G971" s="12"/>
      <c r="H971" s="12"/>
      <c r="L971" s="12"/>
      <c r="M971" s="12"/>
      <c r="S971" s="20"/>
      <c r="T971" s="12"/>
      <c r="AA971" s="17"/>
    </row>
    <row r="972" spans="1:27" ht="13" x14ac:dyDescent="0.15">
      <c r="A972" s="18"/>
      <c r="C972" s="12"/>
      <c r="D972" s="12"/>
      <c r="E972" s="12"/>
      <c r="F972" s="12"/>
      <c r="G972" s="12"/>
      <c r="H972" s="12"/>
      <c r="L972" s="12"/>
      <c r="M972" s="12"/>
      <c r="S972" s="20"/>
      <c r="T972" s="12"/>
      <c r="AA972" s="17"/>
    </row>
    <row r="973" spans="1:27" ht="13" x14ac:dyDescent="0.15">
      <c r="A973" s="18"/>
      <c r="C973" s="12"/>
      <c r="D973" s="12"/>
      <c r="E973" s="12"/>
      <c r="F973" s="12"/>
      <c r="G973" s="12"/>
      <c r="H973" s="12"/>
      <c r="L973" s="12"/>
      <c r="M973" s="12"/>
      <c r="S973" s="20"/>
      <c r="T973" s="12"/>
      <c r="AA973" s="17"/>
    </row>
    <row r="974" spans="1:27" ht="13" x14ac:dyDescent="0.15">
      <c r="A974" s="18"/>
      <c r="C974" s="12"/>
      <c r="D974" s="12"/>
      <c r="E974" s="12"/>
      <c r="F974" s="12"/>
      <c r="G974" s="12"/>
      <c r="H974" s="12"/>
      <c r="L974" s="12"/>
      <c r="M974" s="12"/>
      <c r="S974" s="20"/>
      <c r="T974" s="12"/>
      <c r="AA974" s="17"/>
    </row>
    <row r="975" spans="1:27" ht="13" x14ac:dyDescent="0.15">
      <c r="A975" s="18"/>
      <c r="C975" s="12"/>
      <c r="D975" s="12"/>
      <c r="E975" s="12"/>
      <c r="F975" s="12"/>
      <c r="G975" s="12"/>
      <c r="H975" s="12"/>
      <c r="L975" s="12"/>
      <c r="M975" s="12"/>
      <c r="S975" s="20"/>
      <c r="T975" s="12"/>
      <c r="AA975" s="17"/>
    </row>
    <row r="976" spans="1:27" ht="13" x14ac:dyDescent="0.15">
      <c r="A976" s="18"/>
      <c r="C976" s="12"/>
      <c r="D976" s="12"/>
      <c r="E976" s="12"/>
      <c r="F976" s="12"/>
      <c r="G976" s="12"/>
      <c r="H976" s="12"/>
      <c r="L976" s="12"/>
      <c r="M976" s="12"/>
      <c r="S976" s="20"/>
      <c r="T976" s="12"/>
      <c r="AA976" s="17"/>
    </row>
    <row r="977" spans="1:27" ht="13" x14ac:dyDescent="0.15">
      <c r="A977" s="18"/>
      <c r="C977" s="12"/>
      <c r="D977" s="12"/>
      <c r="E977" s="12"/>
      <c r="F977" s="12"/>
      <c r="G977" s="12"/>
      <c r="H977" s="12"/>
      <c r="L977" s="12"/>
      <c r="M977" s="12"/>
      <c r="S977" s="20"/>
      <c r="T977" s="12"/>
      <c r="AA977" s="17"/>
    </row>
    <row r="978" spans="1:27" ht="13" x14ac:dyDescent="0.15">
      <c r="A978" s="18"/>
      <c r="C978" s="12"/>
      <c r="D978" s="12"/>
      <c r="E978" s="12"/>
      <c r="F978" s="12"/>
      <c r="G978" s="12"/>
      <c r="H978" s="12"/>
      <c r="L978" s="12"/>
      <c r="M978" s="12"/>
      <c r="S978" s="20"/>
      <c r="T978" s="12"/>
      <c r="AA978" s="17"/>
    </row>
    <row r="979" spans="1:27" ht="13" x14ac:dyDescent="0.15">
      <c r="A979" s="18"/>
      <c r="C979" s="12"/>
      <c r="D979" s="12"/>
      <c r="E979" s="12"/>
      <c r="F979" s="12"/>
      <c r="G979" s="12"/>
      <c r="H979" s="12"/>
      <c r="L979" s="12"/>
      <c r="M979" s="12"/>
      <c r="S979" s="20"/>
      <c r="T979" s="12"/>
      <c r="AA979" s="17"/>
    </row>
    <row r="980" spans="1:27" ht="13" x14ac:dyDescent="0.15">
      <c r="A980" s="18"/>
      <c r="C980" s="12"/>
      <c r="D980" s="12"/>
      <c r="E980" s="12"/>
      <c r="F980" s="12"/>
      <c r="G980" s="12"/>
      <c r="H980" s="12"/>
      <c r="L980" s="12"/>
      <c r="M980" s="12"/>
      <c r="S980" s="20"/>
      <c r="T980" s="12"/>
      <c r="AA980" s="17"/>
    </row>
    <row r="981" spans="1:27" ht="13" x14ac:dyDescent="0.15">
      <c r="A981" s="18"/>
      <c r="C981" s="12"/>
      <c r="D981" s="12"/>
      <c r="E981" s="12"/>
      <c r="F981" s="12"/>
      <c r="G981" s="12"/>
      <c r="H981" s="12"/>
      <c r="L981" s="12"/>
      <c r="M981" s="12"/>
      <c r="S981" s="20"/>
      <c r="T981" s="12"/>
      <c r="AA981" s="17"/>
    </row>
    <row r="982" spans="1:27" ht="13" x14ac:dyDescent="0.15">
      <c r="A982" s="18"/>
      <c r="C982" s="12"/>
      <c r="D982" s="12"/>
      <c r="E982" s="12"/>
      <c r="F982" s="12"/>
      <c r="G982" s="12"/>
      <c r="H982" s="12"/>
      <c r="L982" s="12"/>
      <c r="M982" s="12"/>
      <c r="S982" s="20"/>
      <c r="T982" s="12"/>
      <c r="AA982" s="17"/>
    </row>
    <row r="983" spans="1:27" ht="13" x14ac:dyDescent="0.15">
      <c r="A983" s="18"/>
      <c r="C983" s="12"/>
      <c r="D983" s="12"/>
      <c r="E983" s="12"/>
      <c r="F983" s="12"/>
      <c r="G983" s="12"/>
      <c r="H983" s="12"/>
      <c r="L983" s="12"/>
      <c r="M983" s="12"/>
      <c r="S983" s="20"/>
      <c r="T983" s="12"/>
      <c r="AA983" s="17"/>
    </row>
    <row r="984" spans="1:27" ht="13" x14ac:dyDescent="0.15">
      <c r="A984" s="18"/>
      <c r="C984" s="12"/>
      <c r="D984" s="12"/>
      <c r="E984" s="12"/>
      <c r="F984" s="12"/>
      <c r="G984" s="12"/>
      <c r="H984" s="12"/>
      <c r="L984" s="12"/>
      <c r="M984" s="12"/>
      <c r="S984" s="20"/>
      <c r="T984" s="12"/>
      <c r="AA984" s="17"/>
    </row>
    <row r="985" spans="1:27" ht="13" x14ac:dyDescent="0.15">
      <c r="A985" s="18"/>
      <c r="C985" s="12"/>
      <c r="D985" s="12"/>
      <c r="E985" s="12"/>
      <c r="F985" s="12"/>
      <c r="G985" s="12"/>
      <c r="H985" s="12"/>
      <c r="L985" s="12"/>
      <c r="M985" s="12"/>
      <c r="S985" s="20"/>
      <c r="T985" s="12"/>
      <c r="AA985" s="17"/>
    </row>
    <row r="986" spans="1:27" ht="13" x14ac:dyDescent="0.15">
      <c r="A986" s="18"/>
      <c r="C986" s="12"/>
      <c r="D986" s="12"/>
      <c r="E986" s="12"/>
      <c r="F986" s="12"/>
      <c r="G986" s="12"/>
      <c r="H986" s="12"/>
      <c r="L986" s="12"/>
      <c r="M986" s="12"/>
      <c r="S986" s="20"/>
      <c r="T986" s="12"/>
      <c r="AA986" s="17"/>
    </row>
    <row r="987" spans="1:27" ht="13" x14ac:dyDescent="0.15">
      <c r="A987" s="18"/>
      <c r="C987" s="12"/>
      <c r="D987" s="12"/>
      <c r="E987" s="12"/>
      <c r="F987" s="12"/>
      <c r="G987" s="12"/>
      <c r="H987" s="12"/>
      <c r="L987" s="12"/>
      <c r="M987" s="12"/>
      <c r="S987" s="20"/>
      <c r="T987" s="12"/>
      <c r="AA987" s="17"/>
    </row>
    <row r="988" spans="1:27" ht="13" x14ac:dyDescent="0.15">
      <c r="A988" s="18"/>
      <c r="C988" s="12"/>
      <c r="D988" s="12"/>
      <c r="E988" s="12"/>
      <c r="F988" s="12"/>
      <c r="G988" s="12"/>
      <c r="H988" s="12"/>
      <c r="L988" s="12"/>
      <c r="M988" s="12"/>
      <c r="S988" s="20"/>
      <c r="T988" s="12"/>
      <c r="AA988" s="17"/>
    </row>
    <row r="989" spans="1:27" ht="13" x14ac:dyDescent="0.15">
      <c r="A989" s="18"/>
      <c r="C989" s="12"/>
      <c r="D989" s="12"/>
      <c r="E989" s="12"/>
      <c r="F989" s="12"/>
      <c r="G989" s="12"/>
      <c r="H989" s="12"/>
      <c r="L989" s="12"/>
      <c r="M989" s="12"/>
      <c r="S989" s="20"/>
      <c r="T989" s="12"/>
      <c r="AA989" s="17"/>
    </row>
    <row r="990" spans="1:27" ht="13" x14ac:dyDescent="0.15">
      <c r="A990" s="18"/>
      <c r="C990" s="12"/>
      <c r="D990" s="12"/>
      <c r="E990" s="12"/>
      <c r="F990" s="12"/>
      <c r="G990" s="12"/>
      <c r="H990" s="12"/>
      <c r="L990" s="12"/>
      <c r="M990" s="12"/>
      <c r="S990" s="20"/>
      <c r="T990" s="12"/>
      <c r="AA990" s="17"/>
    </row>
    <row r="991" spans="1:27" ht="13" x14ac:dyDescent="0.15">
      <c r="A991" s="18"/>
      <c r="C991" s="12"/>
      <c r="D991" s="12"/>
      <c r="E991" s="12"/>
      <c r="F991" s="12"/>
      <c r="G991" s="12"/>
      <c r="H991" s="12"/>
      <c r="L991" s="12"/>
      <c r="M991" s="12"/>
      <c r="S991" s="20"/>
      <c r="T991" s="12"/>
      <c r="AA991" s="17"/>
    </row>
    <row r="992" spans="1:27" ht="13" x14ac:dyDescent="0.15">
      <c r="A992" s="18"/>
      <c r="C992" s="12"/>
      <c r="D992" s="12"/>
      <c r="E992" s="12"/>
      <c r="F992" s="12"/>
      <c r="G992" s="12"/>
      <c r="H992" s="12"/>
      <c r="L992" s="12"/>
      <c r="M992" s="12"/>
      <c r="S992" s="20"/>
      <c r="T992" s="12"/>
      <c r="AA992" s="17"/>
    </row>
    <row r="993" spans="1:27" ht="13" x14ac:dyDescent="0.15">
      <c r="A993" s="18"/>
      <c r="C993" s="12"/>
      <c r="D993" s="12"/>
      <c r="E993" s="12"/>
      <c r="F993" s="12"/>
      <c r="G993" s="12"/>
      <c r="H993" s="12"/>
      <c r="L993" s="12"/>
      <c r="M993" s="12"/>
      <c r="S993" s="20"/>
      <c r="T993" s="12"/>
      <c r="AA993" s="17"/>
    </row>
    <row r="994" spans="1:27" ht="13" x14ac:dyDescent="0.15">
      <c r="A994" s="18"/>
      <c r="C994" s="12"/>
      <c r="D994" s="12"/>
      <c r="E994" s="12"/>
      <c r="F994" s="12"/>
      <c r="G994" s="12"/>
      <c r="H994" s="12"/>
      <c r="L994" s="12"/>
      <c r="M994" s="12"/>
      <c r="S994" s="20"/>
      <c r="T994" s="12"/>
      <c r="AA994" s="17"/>
    </row>
    <row r="995" spans="1:27" ht="13" x14ac:dyDescent="0.15">
      <c r="A995" s="18"/>
      <c r="C995" s="12"/>
      <c r="D995" s="12"/>
      <c r="E995" s="12"/>
      <c r="F995" s="12"/>
      <c r="G995" s="12"/>
      <c r="H995" s="12"/>
      <c r="L995" s="12"/>
      <c r="M995" s="12"/>
      <c r="S995" s="20"/>
      <c r="T995" s="12"/>
      <c r="AA995" s="17"/>
    </row>
    <row r="996" spans="1:27" ht="13" x14ac:dyDescent="0.15">
      <c r="A996" s="18"/>
      <c r="C996" s="12"/>
      <c r="D996" s="12"/>
      <c r="E996" s="12"/>
      <c r="F996" s="12"/>
      <c r="G996" s="12"/>
      <c r="H996" s="12"/>
      <c r="L996" s="12"/>
      <c r="M996" s="12"/>
      <c r="S996" s="20"/>
      <c r="T996" s="12"/>
      <c r="AA996" s="17"/>
    </row>
    <row r="997" spans="1:27" ht="13" x14ac:dyDescent="0.15">
      <c r="A997" s="18"/>
      <c r="C997" s="12"/>
      <c r="D997" s="12"/>
      <c r="E997" s="12"/>
      <c r="F997" s="12"/>
      <c r="G997" s="12"/>
      <c r="H997" s="12"/>
      <c r="L997" s="12"/>
      <c r="M997" s="12"/>
      <c r="S997" s="20"/>
      <c r="T997" s="12"/>
      <c r="AA997" s="17"/>
    </row>
    <row r="998" spans="1:27" ht="13" x14ac:dyDescent="0.15">
      <c r="A998" s="18"/>
      <c r="C998" s="12"/>
      <c r="D998" s="12"/>
      <c r="E998" s="12"/>
      <c r="F998" s="12"/>
      <c r="G998" s="12"/>
      <c r="H998" s="12"/>
      <c r="L998" s="12"/>
      <c r="M998" s="12"/>
      <c r="S998" s="20"/>
      <c r="T998" s="12"/>
      <c r="AA998" s="17"/>
    </row>
    <row r="999" spans="1:27" ht="13" x14ac:dyDescent="0.15">
      <c r="A999" s="18"/>
      <c r="C999" s="12"/>
      <c r="D999" s="12"/>
      <c r="E999" s="12"/>
      <c r="F999" s="12"/>
      <c r="G999" s="12"/>
      <c r="H999" s="12"/>
      <c r="L999" s="12"/>
      <c r="M999" s="12"/>
      <c r="S999" s="20"/>
      <c r="T999" s="12"/>
      <c r="AA999" s="17"/>
    </row>
    <row r="1000" spans="1:27" ht="13" x14ac:dyDescent="0.15">
      <c r="A1000" s="18"/>
      <c r="C1000" s="12"/>
      <c r="D1000" s="12"/>
      <c r="E1000" s="12"/>
      <c r="F1000" s="12"/>
      <c r="G1000" s="12"/>
      <c r="H1000" s="12"/>
      <c r="L1000" s="12"/>
      <c r="M1000" s="12"/>
      <c r="S1000" s="20"/>
      <c r="T1000" s="12"/>
      <c r="AA1000" s="17"/>
    </row>
    <row r="1001" spans="1:27" ht="13" x14ac:dyDescent="0.15">
      <c r="A1001" s="18"/>
      <c r="C1001" s="12"/>
      <c r="D1001" s="12"/>
      <c r="E1001" s="12"/>
      <c r="F1001" s="12"/>
      <c r="G1001" s="12"/>
      <c r="H1001" s="12"/>
      <c r="L1001" s="12"/>
      <c r="M1001" s="12"/>
      <c r="S1001" s="20"/>
      <c r="T1001" s="12"/>
      <c r="AA1001" s="17"/>
    </row>
    <row r="1002" spans="1:27" ht="13" x14ac:dyDescent="0.15">
      <c r="A1002" s="18"/>
      <c r="C1002" s="12"/>
      <c r="D1002" s="12"/>
      <c r="E1002" s="12"/>
      <c r="F1002" s="12"/>
      <c r="G1002" s="12"/>
      <c r="H1002" s="12"/>
      <c r="L1002" s="12"/>
      <c r="M1002" s="12"/>
      <c r="S1002" s="20"/>
      <c r="T1002" s="12"/>
      <c r="AA1002" s="17"/>
    </row>
    <row r="1003" spans="1:27" ht="13" x14ac:dyDescent="0.15">
      <c r="A1003" s="18"/>
      <c r="C1003" s="12"/>
      <c r="D1003" s="12"/>
      <c r="E1003" s="12"/>
      <c r="F1003" s="12"/>
      <c r="G1003" s="12"/>
      <c r="H1003" s="12"/>
      <c r="L1003" s="12"/>
      <c r="M1003" s="12"/>
      <c r="S1003" s="20"/>
      <c r="T1003" s="12"/>
      <c r="AA1003" s="17"/>
    </row>
    <row r="1004" spans="1:27" ht="13" x14ac:dyDescent="0.15">
      <c r="A1004" s="18"/>
      <c r="C1004" s="12"/>
      <c r="D1004" s="12"/>
      <c r="E1004" s="12"/>
      <c r="F1004" s="12"/>
      <c r="G1004" s="12"/>
      <c r="H1004" s="12"/>
      <c r="L1004" s="12"/>
      <c r="M1004" s="12"/>
      <c r="S1004" s="20"/>
      <c r="T1004" s="12"/>
      <c r="AA1004" s="17"/>
    </row>
    <row r="1005" spans="1:27" ht="13" x14ac:dyDescent="0.15">
      <c r="A1005" s="18"/>
      <c r="C1005" s="12"/>
      <c r="D1005" s="12"/>
      <c r="E1005" s="12"/>
      <c r="F1005" s="12"/>
      <c r="G1005" s="12"/>
      <c r="H1005" s="12"/>
      <c r="L1005" s="12"/>
      <c r="M1005" s="12"/>
      <c r="S1005" s="20"/>
      <c r="T1005" s="12"/>
      <c r="AA1005" s="17"/>
    </row>
    <row r="1006" spans="1:27" ht="13" x14ac:dyDescent="0.15">
      <c r="A1006" s="18"/>
      <c r="C1006" s="12"/>
      <c r="D1006" s="12"/>
      <c r="E1006" s="12"/>
      <c r="F1006" s="12"/>
      <c r="G1006" s="12"/>
      <c r="H1006" s="12"/>
      <c r="L1006" s="12"/>
      <c r="M1006" s="12"/>
      <c r="S1006" s="20"/>
      <c r="T1006" s="12"/>
      <c r="AA1006" s="17"/>
    </row>
    <row r="1007" spans="1:27" ht="13" x14ac:dyDescent="0.15">
      <c r="A1007" s="18"/>
      <c r="C1007" s="12"/>
      <c r="D1007" s="12"/>
      <c r="E1007" s="12"/>
      <c r="F1007" s="12"/>
      <c r="G1007" s="12"/>
      <c r="H1007" s="12"/>
      <c r="L1007" s="12"/>
      <c r="M1007" s="12"/>
      <c r="S1007" s="20"/>
      <c r="T1007" s="12"/>
      <c r="AA1007" s="17"/>
    </row>
    <row r="1008" spans="1:27" ht="13" x14ac:dyDescent="0.15">
      <c r="A1008" s="18"/>
      <c r="C1008" s="12"/>
      <c r="D1008" s="12"/>
      <c r="E1008" s="12"/>
      <c r="F1008" s="12"/>
      <c r="G1008" s="12"/>
      <c r="H1008" s="12"/>
      <c r="L1008" s="12"/>
      <c r="M1008" s="12"/>
      <c r="S1008" s="20"/>
      <c r="T1008" s="12"/>
      <c r="AA1008" s="17"/>
    </row>
    <row r="1009" spans="1:27" ht="13" x14ac:dyDescent="0.15">
      <c r="A1009" s="18"/>
      <c r="C1009" s="12"/>
      <c r="D1009" s="12"/>
      <c r="E1009" s="12"/>
      <c r="F1009" s="12"/>
      <c r="G1009" s="12"/>
      <c r="H1009" s="12"/>
      <c r="L1009" s="12"/>
      <c r="M1009" s="12"/>
      <c r="S1009" s="20"/>
      <c r="T1009" s="12"/>
      <c r="AA1009" s="17"/>
    </row>
    <row r="1010" spans="1:27" ht="13" x14ac:dyDescent="0.15">
      <c r="A1010" s="18"/>
      <c r="C1010" s="12"/>
      <c r="D1010" s="12"/>
      <c r="E1010" s="12"/>
      <c r="F1010" s="12"/>
      <c r="G1010" s="12"/>
      <c r="H1010" s="12"/>
      <c r="L1010" s="12"/>
      <c r="M1010" s="12"/>
      <c r="S1010" s="20"/>
      <c r="T1010" s="12"/>
      <c r="AA1010" s="17"/>
    </row>
    <row r="1011" spans="1:27" ht="13" x14ac:dyDescent="0.15">
      <c r="A1011" s="18"/>
      <c r="C1011" s="12"/>
      <c r="D1011" s="12"/>
      <c r="E1011" s="12"/>
      <c r="F1011" s="12"/>
      <c r="G1011" s="12"/>
      <c r="H1011" s="12"/>
      <c r="L1011" s="12"/>
      <c r="M1011" s="12"/>
      <c r="S1011" s="20"/>
      <c r="T1011" s="12"/>
      <c r="AA1011" s="17"/>
    </row>
    <row r="1012" spans="1:27" ht="13" x14ac:dyDescent="0.15">
      <c r="A1012" s="18"/>
      <c r="C1012" s="12"/>
      <c r="D1012" s="12"/>
      <c r="E1012" s="12"/>
      <c r="F1012" s="12"/>
      <c r="G1012" s="12"/>
      <c r="H1012" s="12"/>
      <c r="L1012" s="12"/>
      <c r="M1012" s="12"/>
      <c r="S1012" s="20"/>
      <c r="T1012" s="12"/>
      <c r="AA1012" s="17"/>
    </row>
    <row r="1013" spans="1:27" ht="13" x14ac:dyDescent="0.15">
      <c r="A1013" s="18"/>
      <c r="C1013" s="12"/>
      <c r="D1013" s="12"/>
      <c r="E1013" s="12"/>
      <c r="F1013" s="12"/>
      <c r="G1013" s="12"/>
      <c r="H1013" s="12"/>
      <c r="L1013" s="12"/>
      <c r="M1013" s="12"/>
      <c r="S1013" s="20"/>
      <c r="T1013" s="12"/>
      <c r="AA1013" s="17"/>
    </row>
    <row r="1014" spans="1:27" ht="13" x14ac:dyDescent="0.15">
      <c r="A1014" s="18"/>
      <c r="C1014" s="12"/>
      <c r="D1014" s="12"/>
      <c r="E1014" s="12"/>
      <c r="F1014" s="12"/>
      <c r="G1014" s="12"/>
      <c r="H1014" s="12"/>
      <c r="L1014" s="12"/>
      <c r="M1014" s="12"/>
      <c r="S1014" s="20"/>
      <c r="T1014" s="12"/>
      <c r="AA1014" s="17"/>
    </row>
    <row r="1015" spans="1:27" ht="13" x14ac:dyDescent="0.15">
      <c r="A1015" s="18"/>
      <c r="C1015" s="12"/>
      <c r="D1015" s="12"/>
      <c r="E1015" s="12"/>
      <c r="F1015" s="12"/>
      <c r="G1015" s="12"/>
      <c r="H1015" s="12"/>
      <c r="L1015" s="12"/>
      <c r="M1015" s="12"/>
      <c r="S1015" s="20"/>
      <c r="T1015" s="12"/>
      <c r="AA1015" s="17"/>
    </row>
    <row r="1016" spans="1:27" ht="13" x14ac:dyDescent="0.15">
      <c r="A1016" s="18"/>
      <c r="C1016" s="12"/>
      <c r="D1016" s="12"/>
      <c r="E1016" s="12"/>
      <c r="F1016" s="12"/>
      <c r="G1016" s="12"/>
      <c r="H1016" s="12"/>
      <c r="L1016" s="12"/>
      <c r="M1016" s="12"/>
      <c r="S1016" s="20"/>
      <c r="T1016" s="12"/>
      <c r="AA1016" s="17"/>
    </row>
    <row r="1017" spans="1:27" ht="13" x14ac:dyDescent="0.15">
      <c r="A1017" s="18"/>
      <c r="C1017" s="12"/>
      <c r="D1017" s="12"/>
      <c r="E1017" s="12"/>
      <c r="F1017" s="12"/>
      <c r="G1017" s="12"/>
      <c r="H1017" s="12"/>
      <c r="L1017" s="12"/>
      <c r="M1017" s="12"/>
      <c r="S1017" s="20"/>
      <c r="T1017" s="12"/>
      <c r="AA1017" s="17"/>
    </row>
    <row r="1018" spans="1:27" ht="13" x14ac:dyDescent="0.15">
      <c r="A1018" s="18"/>
      <c r="C1018" s="12"/>
      <c r="D1018" s="12"/>
      <c r="E1018" s="12"/>
      <c r="F1018" s="12"/>
      <c r="G1018" s="12"/>
      <c r="H1018" s="12"/>
      <c r="L1018" s="12"/>
      <c r="M1018" s="12"/>
      <c r="S1018" s="20"/>
      <c r="T1018" s="12"/>
      <c r="AA1018" s="17"/>
    </row>
    <row r="1019" spans="1:27" ht="13" x14ac:dyDescent="0.15">
      <c r="A1019" s="18"/>
      <c r="C1019" s="12"/>
      <c r="D1019" s="12"/>
      <c r="E1019" s="12"/>
      <c r="F1019" s="12"/>
      <c r="G1019" s="12"/>
      <c r="H1019" s="12"/>
      <c r="L1019" s="12"/>
      <c r="M1019" s="12"/>
      <c r="S1019" s="20"/>
      <c r="T1019" s="12"/>
      <c r="AA1019" s="17"/>
    </row>
    <row r="1020" spans="1:27" ht="13" x14ac:dyDescent="0.15">
      <c r="A1020" s="18"/>
      <c r="C1020" s="12"/>
      <c r="D1020" s="12"/>
      <c r="E1020" s="12"/>
      <c r="F1020" s="12"/>
      <c r="G1020" s="12"/>
      <c r="H1020" s="12"/>
      <c r="L1020" s="12"/>
      <c r="M1020" s="12"/>
      <c r="S1020" s="20"/>
      <c r="T1020" s="12"/>
      <c r="AA1020" s="17"/>
    </row>
    <row r="1021" spans="1:27" ht="13" x14ac:dyDescent="0.15">
      <c r="A1021" s="18"/>
      <c r="C1021" s="12"/>
      <c r="D1021" s="12"/>
      <c r="E1021" s="12"/>
      <c r="F1021" s="12"/>
      <c r="G1021" s="12"/>
      <c r="H1021" s="12"/>
      <c r="L1021" s="12"/>
      <c r="M1021" s="12"/>
      <c r="S1021" s="20"/>
      <c r="T1021" s="12"/>
      <c r="AA1021" s="17"/>
    </row>
    <row r="1022" spans="1:27" ht="13" x14ac:dyDescent="0.15">
      <c r="A1022" s="18"/>
      <c r="C1022" s="12"/>
      <c r="D1022" s="12"/>
      <c r="E1022" s="12"/>
      <c r="F1022" s="12"/>
      <c r="G1022" s="12"/>
      <c r="H1022" s="12"/>
      <c r="L1022" s="12"/>
      <c r="M1022" s="12"/>
      <c r="S1022" s="20"/>
      <c r="T1022" s="12"/>
      <c r="AA1022" s="17"/>
    </row>
    <row r="1023" spans="1:27" ht="13" x14ac:dyDescent="0.15">
      <c r="A1023" s="18"/>
      <c r="C1023" s="12"/>
      <c r="D1023" s="12"/>
      <c r="E1023" s="12"/>
      <c r="F1023" s="12"/>
      <c r="G1023" s="12"/>
      <c r="H1023" s="12"/>
      <c r="L1023" s="12"/>
      <c r="M1023" s="12"/>
      <c r="S1023" s="20"/>
      <c r="T1023" s="12"/>
      <c r="AA1023" s="17"/>
    </row>
    <row r="1024" spans="1:27" ht="13" x14ac:dyDescent="0.15">
      <c r="A1024" s="18"/>
      <c r="C1024" s="12"/>
      <c r="D1024" s="12"/>
      <c r="E1024" s="12"/>
      <c r="F1024" s="12"/>
      <c r="G1024" s="12"/>
      <c r="H1024" s="12"/>
      <c r="L1024" s="12"/>
      <c r="M1024" s="12"/>
      <c r="S1024" s="20"/>
      <c r="T1024" s="12"/>
      <c r="AA1024" s="17"/>
    </row>
    <row r="1025" spans="1:27" ht="13" x14ac:dyDescent="0.15">
      <c r="A1025" s="18"/>
      <c r="C1025" s="12"/>
      <c r="D1025" s="12"/>
      <c r="E1025" s="12"/>
      <c r="F1025" s="12"/>
      <c r="G1025" s="12"/>
      <c r="H1025" s="12"/>
      <c r="L1025" s="12"/>
      <c r="M1025" s="12"/>
      <c r="S1025" s="20"/>
      <c r="T1025" s="12"/>
      <c r="AA1025" s="17"/>
    </row>
    <row r="1026" spans="1:27" ht="13" x14ac:dyDescent="0.15">
      <c r="A1026" s="18"/>
      <c r="C1026" s="12"/>
      <c r="D1026" s="12"/>
      <c r="E1026" s="12"/>
      <c r="F1026" s="12"/>
      <c r="G1026" s="12"/>
      <c r="H1026" s="12"/>
      <c r="L1026" s="12"/>
      <c r="M1026" s="12"/>
      <c r="S1026" s="20"/>
      <c r="T1026" s="12"/>
      <c r="AA1026" s="17"/>
    </row>
    <row r="1027" spans="1:27" ht="13" x14ac:dyDescent="0.15">
      <c r="A1027" s="18"/>
      <c r="C1027" s="12"/>
      <c r="D1027" s="12"/>
      <c r="E1027" s="12"/>
      <c r="F1027" s="12"/>
      <c r="G1027" s="12"/>
      <c r="H1027" s="12"/>
      <c r="L1027" s="12"/>
      <c r="M1027" s="12"/>
      <c r="S1027" s="20"/>
      <c r="T1027" s="12"/>
      <c r="AA1027" s="17"/>
    </row>
    <row r="1028" spans="1:27" ht="13" x14ac:dyDescent="0.15">
      <c r="A1028" s="18"/>
      <c r="C1028" s="12"/>
      <c r="D1028" s="12"/>
      <c r="E1028" s="12"/>
      <c r="F1028" s="12"/>
      <c r="G1028" s="12"/>
      <c r="H1028" s="12"/>
      <c r="L1028" s="12"/>
      <c r="M1028" s="12"/>
      <c r="S1028" s="20"/>
      <c r="T1028" s="12"/>
      <c r="AA1028" s="17"/>
    </row>
    <row r="1029" spans="1:27" ht="13" x14ac:dyDescent="0.15">
      <c r="A1029" s="18"/>
      <c r="C1029" s="12"/>
      <c r="D1029" s="12"/>
      <c r="E1029" s="12"/>
      <c r="F1029" s="12"/>
      <c r="G1029" s="12"/>
      <c r="H1029" s="12"/>
      <c r="L1029" s="12"/>
      <c r="M1029" s="12"/>
      <c r="S1029" s="20"/>
      <c r="T1029" s="12"/>
      <c r="AA1029" s="17"/>
    </row>
    <row r="1030" spans="1:27" ht="13" x14ac:dyDescent="0.15">
      <c r="A1030" s="18"/>
      <c r="C1030" s="12"/>
      <c r="D1030" s="12"/>
      <c r="E1030" s="12"/>
      <c r="F1030" s="12"/>
      <c r="G1030" s="12"/>
      <c r="H1030" s="12"/>
      <c r="L1030" s="12"/>
      <c r="M1030" s="12"/>
      <c r="S1030" s="20"/>
      <c r="T1030" s="12"/>
      <c r="AA1030" s="17"/>
    </row>
    <row r="1031" spans="1:27" ht="13" x14ac:dyDescent="0.15">
      <c r="A1031" s="18"/>
      <c r="C1031" s="12"/>
      <c r="D1031" s="12"/>
      <c r="E1031" s="12"/>
      <c r="F1031" s="12"/>
      <c r="G1031" s="12"/>
      <c r="H1031" s="12"/>
      <c r="L1031" s="12"/>
      <c r="M1031" s="12"/>
      <c r="S1031" s="20"/>
      <c r="T1031" s="12"/>
      <c r="AA1031" s="17"/>
    </row>
    <row r="1032" spans="1:27" ht="13" x14ac:dyDescent="0.15">
      <c r="A1032" s="18"/>
      <c r="C1032" s="12"/>
      <c r="D1032" s="12"/>
      <c r="E1032" s="12"/>
      <c r="F1032" s="12"/>
      <c r="G1032" s="12"/>
      <c r="H1032" s="12"/>
      <c r="L1032" s="12"/>
      <c r="M1032" s="12"/>
      <c r="S1032" s="20"/>
      <c r="T1032" s="12"/>
      <c r="AA1032" s="17"/>
    </row>
    <row r="1033" spans="1:27" ht="13" x14ac:dyDescent="0.15">
      <c r="A1033" s="18"/>
      <c r="C1033" s="12"/>
      <c r="D1033" s="12"/>
      <c r="E1033" s="12"/>
      <c r="F1033" s="12"/>
      <c r="G1033" s="12"/>
      <c r="H1033" s="12"/>
      <c r="L1033" s="12"/>
      <c r="M1033" s="12"/>
      <c r="S1033" s="20"/>
      <c r="T1033" s="12"/>
      <c r="AA1033" s="17"/>
    </row>
    <row r="1034" spans="1:27" ht="13" x14ac:dyDescent="0.15">
      <c r="A1034" s="18"/>
      <c r="C1034" s="12"/>
      <c r="D1034" s="12"/>
      <c r="E1034" s="12"/>
      <c r="F1034" s="12"/>
      <c r="G1034" s="12"/>
      <c r="H1034" s="12"/>
      <c r="L1034" s="12"/>
      <c r="M1034" s="12"/>
      <c r="S1034" s="20"/>
      <c r="T1034" s="12"/>
      <c r="AA1034" s="17"/>
    </row>
    <row r="1035" spans="1:27" ht="13" x14ac:dyDescent="0.15">
      <c r="A1035" s="18"/>
      <c r="C1035" s="12"/>
      <c r="D1035" s="12"/>
      <c r="E1035" s="12"/>
      <c r="F1035" s="12"/>
      <c r="G1035" s="12"/>
      <c r="H1035" s="12"/>
      <c r="L1035" s="12"/>
      <c r="M1035" s="12"/>
      <c r="S1035" s="20"/>
      <c r="T1035" s="12"/>
      <c r="AA1035" s="17"/>
    </row>
    <row r="1036" spans="1:27" ht="13" x14ac:dyDescent="0.15">
      <c r="A1036" s="18"/>
      <c r="C1036" s="12"/>
      <c r="D1036" s="12"/>
      <c r="E1036" s="12"/>
      <c r="F1036" s="12"/>
      <c r="G1036" s="12"/>
      <c r="H1036" s="12"/>
      <c r="L1036" s="12"/>
      <c r="M1036" s="12"/>
      <c r="S1036" s="20"/>
      <c r="T1036" s="12"/>
      <c r="AA1036" s="17"/>
    </row>
    <row r="1037" spans="1:27" ht="13" x14ac:dyDescent="0.15">
      <c r="A1037" s="18"/>
      <c r="C1037" s="12"/>
      <c r="D1037" s="12"/>
      <c r="E1037" s="12"/>
      <c r="F1037" s="12"/>
      <c r="G1037" s="12"/>
      <c r="H1037" s="12"/>
      <c r="L1037" s="12"/>
      <c r="M1037" s="12"/>
      <c r="S1037" s="20"/>
      <c r="T1037" s="12"/>
      <c r="AA1037" s="17"/>
    </row>
    <row r="1038" spans="1:27" ht="13" x14ac:dyDescent="0.15">
      <c r="A1038" s="18"/>
      <c r="C1038" s="12"/>
      <c r="D1038" s="12"/>
      <c r="E1038" s="12"/>
      <c r="F1038" s="12"/>
      <c r="G1038" s="12"/>
      <c r="H1038" s="12"/>
      <c r="L1038" s="12"/>
      <c r="M1038" s="12"/>
      <c r="S1038" s="20"/>
      <c r="T1038" s="12"/>
      <c r="AA1038" s="17"/>
    </row>
    <row r="1039" spans="1:27" ht="13" x14ac:dyDescent="0.15">
      <c r="A1039" s="18"/>
      <c r="C1039" s="12"/>
      <c r="D1039" s="12"/>
      <c r="E1039" s="12"/>
      <c r="F1039" s="12"/>
      <c r="G1039" s="12"/>
      <c r="H1039" s="12"/>
      <c r="L1039" s="12"/>
      <c r="M1039" s="12"/>
      <c r="S1039" s="20"/>
      <c r="T1039" s="12"/>
      <c r="AA1039" s="17"/>
    </row>
    <row r="1040" spans="1:27" ht="13" x14ac:dyDescent="0.15">
      <c r="A1040" s="18"/>
      <c r="C1040" s="12"/>
      <c r="D1040" s="12"/>
      <c r="E1040" s="12"/>
      <c r="F1040" s="12"/>
      <c r="G1040" s="12"/>
      <c r="H1040" s="12"/>
      <c r="L1040" s="12"/>
      <c r="M1040" s="12"/>
      <c r="S1040" s="20"/>
      <c r="T1040" s="12"/>
      <c r="AA1040" s="17"/>
    </row>
    <row r="1041" spans="1:27" ht="13" x14ac:dyDescent="0.15">
      <c r="A1041" s="18"/>
      <c r="C1041" s="12"/>
      <c r="D1041" s="12"/>
      <c r="E1041" s="12"/>
      <c r="F1041" s="12"/>
      <c r="G1041" s="12"/>
      <c r="H1041" s="12"/>
      <c r="L1041" s="12"/>
      <c r="M1041" s="12"/>
      <c r="S1041" s="20"/>
      <c r="T1041" s="12"/>
      <c r="AA1041" s="17"/>
    </row>
    <row r="1042" spans="1:27" ht="13" x14ac:dyDescent="0.15">
      <c r="A1042" s="18"/>
      <c r="C1042" s="12"/>
      <c r="D1042" s="12"/>
      <c r="E1042" s="12"/>
      <c r="F1042" s="12"/>
      <c r="G1042" s="12"/>
      <c r="H1042" s="12"/>
      <c r="L1042" s="12"/>
      <c r="M1042" s="12"/>
      <c r="S1042" s="20"/>
      <c r="T1042" s="12"/>
      <c r="AA1042" s="17"/>
    </row>
    <row r="1043" spans="1:27" ht="13" x14ac:dyDescent="0.15">
      <c r="A1043" s="18"/>
      <c r="C1043" s="12"/>
      <c r="D1043" s="12"/>
      <c r="E1043" s="12"/>
      <c r="F1043" s="12"/>
      <c r="G1043" s="12"/>
      <c r="H1043" s="12"/>
      <c r="L1043" s="12"/>
      <c r="M1043" s="12"/>
      <c r="S1043" s="20"/>
      <c r="T1043" s="12"/>
      <c r="AA1043" s="17"/>
    </row>
    <row r="1044" spans="1:27" ht="13" x14ac:dyDescent="0.15">
      <c r="A1044" s="18"/>
      <c r="C1044" s="12"/>
      <c r="D1044" s="12"/>
      <c r="E1044" s="12"/>
      <c r="F1044" s="12"/>
      <c r="G1044" s="12"/>
      <c r="H1044" s="12"/>
      <c r="L1044" s="12"/>
      <c r="M1044" s="12"/>
      <c r="S1044" s="20"/>
      <c r="T1044" s="12"/>
      <c r="AA1044" s="17"/>
    </row>
    <row r="1045" spans="1:27" ht="13" x14ac:dyDescent="0.15">
      <c r="A1045" s="18"/>
      <c r="C1045" s="12"/>
      <c r="D1045" s="12"/>
      <c r="E1045" s="12"/>
      <c r="F1045" s="12"/>
      <c r="G1045" s="12"/>
      <c r="H1045" s="12"/>
      <c r="L1045" s="12"/>
      <c r="M1045" s="12"/>
      <c r="S1045" s="20"/>
      <c r="T1045" s="12"/>
      <c r="AA1045" s="17"/>
    </row>
    <row r="1046" spans="1:27" ht="13" x14ac:dyDescent="0.15">
      <c r="A1046" s="18"/>
      <c r="C1046" s="12"/>
      <c r="D1046" s="12"/>
      <c r="E1046" s="12"/>
      <c r="F1046" s="12"/>
      <c r="G1046" s="12"/>
      <c r="H1046" s="12"/>
      <c r="L1046" s="12"/>
      <c r="M1046" s="12"/>
      <c r="S1046" s="20"/>
      <c r="T1046" s="12"/>
      <c r="AA1046" s="17"/>
    </row>
    <row r="1047" spans="1:27" ht="13" x14ac:dyDescent="0.15">
      <c r="A1047" s="18"/>
      <c r="C1047" s="12"/>
      <c r="D1047" s="12"/>
      <c r="E1047" s="12"/>
      <c r="F1047" s="12"/>
      <c r="G1047" s="12"/>
      <c r="H1047" s="12"/>
      <c r="L1047" s="12"/>
      <c r="M1047" s="12"/>
      <c r="S1047" s="20"/>
      <c r="T1047" s="12"/>
      <c r="AA1047" s="17"/>
    </row>
    <row r="1048" spans="1:27" ht="13" x14ac:dyDescent="0.15">
      <c r="A1048" s="18"/>
      <c r="C1048" s="12"/>
      <c r="D1048" s="12"/>
      <c r="E1048" s="12"/>
      <c r="F1048" s="12"/>
      <c r="G1048" s="12"/>
      <c r="H1048" s="12"/>
      <c r="L1048" s="12"/>
      <c r="M1048" s="12"/>
      <c r="S1048" s="20"/>
      <c r="T1048" s="12"/>
      <c r="AA1048" s="17"/>
    </row>
    <row r="1049" spans="1:27" ht="13" x14ac:dyDescent="0.15">
      <c r="A1049" s="18"/>
      <c r="C1049" s="12"/>
      <c r="D1049" s="12"/>
      <c r="E1049" s="12"/>
      <c r="F1049" s="12"/>
      <c r="G1049" s="12"/>
      <c r="H1049" s="12"/>
      <c r="L1049" s="12"/>
      <c r="M1049" s="12"/>
      <c r="S1049" s="20"/>
      <c r="T1049" s="12"/>
      <c r="AA1049" s="17"/>
    </row>
    <row r="1050" spans="1:27" ht="13" x14ac:dyDescent="0.15">
      <c r="A1050" s="18"/>
      <c r="C1050" s="12"/>
      <c r="D1050" s="12"/>
      <c r="E1050" s="12"/>
      <c r="F1050" s="12"/>
      <c r="G1050" s="12"/>
      <c r="H1050" s="12"/>
      <c r="L1050" s="12"/>
      <c r="M1050" s="12"/>
      <c r="S1050" s="20"/>
      <c r="T1050" s="12"/>
      <c r="AA1050" s="17"/>
    </row>
    <row r="1051" spans="1:27" ht="13" x14ac:dyDescent="0.15">
      <c r="A1051" s="18"/>
      <c r="C1051" s="12"/>
      <c r="D1051" s="12"/>
      <c r="E1051" s="12"/>
      <c r="F1051" s="12"/>
      <c r="G1051" s="12"/>
      <c r="H1051" s="12"/>
      <c r="L1051" s="12"/>
      <c r="M1051" s="12"/>
      <c r="S1051" s="20"/>
      <c r="T1051" s="12"/>
      <c r="AA1051" s="17"/>
    </row>
    <row r="1052" spans="1:27" ht="13" x14ac:dyDescent="0.15">
      <c r="A1052" s="18"/>
      <c r="C1052" s="12"/>
      <c r="D1052" s="12"/>
      <c r="E1052" s="12"/>
      <c r="F1052" s="12"/>
      <c r="G1052" s="12"/>
      <c r="H1052" s="12"/>
      <c r="L1052" s="12"/>
      <c r="M1052" s="12"/>
      <c r="S1052" s="20"/>
      <c r="T1052" s="12"/>
      <c r="AA1052" s="17"/>
    </row>
    <row r="1053" spans="1:27" ht="13" x14ac:dyDescent="0.15">
      <c r="A1053" s="18"/>
      <c r="C1053" s="12"/>
      <c r="D1053" s="12"/>
      <c r="E1053" s="12"/>
      <c r="F1053" s="12"/>
      <c r="G1053" s="12"/>
      <c r="H1053" s="12"/>
      <c r="L1053" s="12"/>
      <c r="M1053" s="12"/>
      <c r="S1053" s="20"/>
      <c r="T1053" s="12"/>
      <c r="AA1053" s="17"/>
    </row>
    <row r="1054" spans="1:27" ht="13" x14ac:dyDescent="0.15">
      <c r="A1054" s="18"/>
      <c r="C1054" s="12"/>
      <c r="D1054" s="12"/>
      <c r="E1054" s="12"/>
      <c r="F1054" s="12"/>
      <c r="G1054" s="12"/>
      <c r="H1054" s="12"/>
      <c r="L1054" s="12"/>
      <c r="M1054" s="12"/>
      <c r="S1054" s="20"/>
      <c r="T1054" s="12"/>
      <c r="AA1054" s="17"/>
    </row>
    <row r="1055" spans="1:27" ht="13" x14ac:dyDescent="0.15">
      <c r="A1055" s="18"/>
      <c r="C1055" s="12"/>
      <c r="D1055" s="12"/>
      <c r="E1055" s="12"/>
      <c r="F1055" s="12"/>
      <c r="G1055" s="12"/>
      <c r="H1055" s="12"/>
      <c r="L1055" s="12"/>
      <c r="M1055" s="12"/>
      <c r="S1055" s="20"/>
      <c r="T1055" s="12"/>
      <c r="AA1055" s="17"/>
    </row>
    <row r="1056" spans="1:27" ht="13" x14ac:dyDescent="0.15">
      <c r="A1056" s="18"/>
      <c r="C1056" s="12"/>
      <c r="D1056" s="12"/>
      <c r="E1056" s="12"/>
      <c r="F1056" s="12"/>
      <c r="G1056" s="12"/>
      <c r="H1056" s="12"/>
      <c r="L1056" s="12"/>
      <c r="M1056" s="12"/>
      <c r="S1056" s="20"/>
      <c r="T1056" s="12"/>
      <c r="AA1056" s="17"/>
    </row>
    <row r="1057" spans="1:27" ht="13" x14ac:dyDescent="0.15">
      <c r="A1057" s="18"/>
      <c r="C1057" s="12"/>
      <c r="D1057" s="12"/>
      <c r="E1057" s="12"/>
      <c r="F1057" s="12"/>
      <c r="G1057" s="12"/>
      <c r="H1057" s="12"/>
      <c r="L1057" s="12"/>
      <c r="M1057" s="12"/>
      <c r="S1057" s="20"/>
      <c r="T1057" s="12"/>
      <c r="AA1057" s="17"/>
    </row>
    <row r="1058" spans="1:27" ht="13" x14ac:dyDescent="0.15">
      <c r="A1058" s="18"/>
      <c r="C1058" s="12"/>
      <c r="D1058" s="12"/>
      <c r="E1058" s="12"/>
      <c r="F1058" s="12"/>
      <c r="G1058" s="12"/>
      <c r="H1058" s="12"/>
      <c r="L1058" s="12"/>
      <c r="M1058" s="12"/>
      <c r="S1058" s="20"/>
      <c r="T1058" s="12"/>
      <c r="AA1058" s="17"/>
    </row>
    <row r="1059" spans="1:27" ht="13" x14ac:dyDescent="0.15">
      <c r="A1059" s="18"/>
      <c r="C1059" s="12"/>
      <c r="D1059" s="12"/>
      <c r="E1059" s="12"/>
      <c r="F1059" s="12"/>
      <c r="G1059" s="12"/>
      <c r="H1059" s="12"/>
      <c r="L1059" s="12"/>
      <c r="M1059" s="12"/>
      <c r="S1059" s="20"/>
      <c r="T1059" s="12"/>
      <c r="AA1059" s="17"/>
    </row>
    <row r="1060" spans="1:27" ht="13" x14ac:dyDescent="0.15">
      <c r="A1060" s="18"/>
      <c r="C1060" s="12"/>
      <c r="D1060" s="12"/>
      <c r="E1060" s="12"/>
      <c r="F1060" s="12"/>
      <c r="G1060" s="12"/>
      <c r="H1060" s="12"/>
      <c r="L1060" s="12"/>
      <c r="M1060" s="12"/>
      <c r="S1060" s="20"/>
      <c r="T1060" s="12"/>
      <c r="AA1060" s="17"/>
    </row>
    <row r="1061" spans="1:27" ht="13" x14ac:dyDescent="0.15">
      <c r="A1061" s="18"/>
      <c r="C1061" s="12"/>
      <c r="D1061" s="12"/>
      <c r="E1061" s="12"/>
      <c r="F1061" s="12"/>
      <c r="G1061" s="12"/>
      <c r="H1061" s="12"/>
      <c r="L1061" s="12"/>
      <c r="M1061" s="12"/>
      <c r="S1061" s="20"/>
      <c r="T1061" s="12"/>
      <c r="AA1061" s="17"/>
    </row>
    <row r="1062" spans="1:27" ht="13" x14ac:dyDescent="0.15">
      <c r="A1062" s="18"/>
      <c r="C1062" s="12"/>
      <c r="D1062" s="12"/>
      <c r="E1062" s="12"/>
      <c r="F1062" s="12"/>
      <c r="G1062" s="12"/>
      <c r="H1062" s="12"/>
      <c r="L1062" s="12"/>
      <c r="M1062" s="12"/>
      <c r="S1062" s="20"/>
      <c r="T1062" s="12"/>
      <c r="AA1062" s="17"/>
    </row>
    <row r="1063" spans="1:27" ht="13" x14ac:dyDescent="0.15">
      <c r="A1063" s="18"/>
      <c r="C1063" s="12"/>
      <c r="D1063" s="12"/>
      <c r="E1063" s="12"/>
      <c r="F1063" s="12"/>
      <c r="G1063" s="12"/>
      <c r="H1063" s="12"/>
      <c r="L1063" s="12"/>
      <c r="M1063" s="12"/>
      <c r="S1063" s="20"/>
      <c r="T1063" s="12"/>
      <c r="AA1063" s="17"/>
    </row>
    <row r="1064" spans="1:27" ht="13" x14ac:dyDescent="0.15">
      <c r="A1064" s="18"/>
      <c r="C1064" s="12"/>
      <c r="D1064" s="12"/>
      <c r="E1064" s="12"/>
      <c r="F1064" s="12"/>
      <c r="G1064" s="12"/>
      <c r="H1064" s="12"/>
      <c r="L1064" s="12"/>
      <c r="M1064" s="12"/>
      <c r="S1064" s="20"/>
      <c r="T1064" s="12"/>
      <c r="AA1064" s="17"/>
    </row>
    <row r="1065" spans="1:27" ht="13" x14ac:dyDescent="0.15">
      <c r="A1065" s="18"/>
      <c r="C1065" s="12"/>
      <c r="D1065" s="12"/>
      <c r="E1065" s="12"/>
      <c r="F1065" s="12"/>
      <c r="G1065" s="12"/>
      <c r="H1065" s="12"/>
      <c r="L1065" s="12"/>
      <c r="M1065" s="12"/>
      <c r="S1065" s="20"/>
      <c r="T1065" s="12"/>
      <c r="AA1065" s="17"/>
    </row>
    <row r="1066" spans="1:27" ht="13" x14ac:dyDescent="0.15">
      <c r="A1066" s="18"/>
      <c r="C1066" s="12"/>
      <c r="D1066" s="12"/>
      <c r="E1066" s="12"/>
      <c r="F1066" s="12"/>
      <c r="G1066" s="12"/>
      <c r="H1066" s="12"/>
      <c r="L1066" s="12"/>
      <c r="M1066" s="12"/>
      <c r="S1066" s="20"/>
      <c r="T1066" s="12"/>
      <c r="AA1066" s="17"/>
    </row>
    <row r="1067" spans="1:27" ht="13" x14ac:dyDescent="0.15">
      <c r="A1067" s="18"/>
      <c r="C1067" s="12"/>
      <c r="D1067" s="12"/>
      <c r="E1067" s="12"/>
      <c r="F1067" s="12"/>
      <c r="G1067" s="12"/>
      <c r="H1067" s="12"/>
      <c r="L1067" s="12"/>
      <c r="M1067" s="12"/>
      <c r="S1067" s="20"/>
      <c r="T1067" s="12"/>
      <c r="AA1067" s="17"/>
    </row>
    <row r="1068" spans="1:27" ht="13" x14ac:dyDescent="0.15">
      <c r="A1068" s="18"/>
      <c r="C1068" s="12"/>
      <c r="D1068" s="12"/>
      <c r="E1068" s="12"/>
      <c r="F1068" s="12"/>
      <c r="G1068" s="12"/>
      <c r="H1068" s="12"/>
      <c r="L1068" s="12"/>
      <c r="M1068" s="12"/>
      <c r="S1068" s="20"/>
      <c r="T1068" s="12"/>
      <c r="AA1068" s="17"/>
    </row>
    <row r="1069" spans="1:27" ht="13" x14ac:dyDescent="0.15">
      <c r="A1069" s="18"/>
      <c r="C1069" s="12"/>
      <c r="D1069" s="12"/>
      <c r="E1069" s="12"/>
      <c r="F1069" s="12"/>
      <c r="G1069" s="12"/>
      <c r="H1069" s="12"/>
      <c r="L1069" s="12"/>
      <c r="M1069" s="12"/>
      <c r="S1069" s="20"/>
      <c r="T1069" s="12"/>
      <c r="AA1069" s="17"/>
    </row>
    <row r="1070" spans="1:27" ht="13" x14ac:dyDescent="0.15">
      <c r="A1070" s="18"/>
      <c r="C1070" s="12"/>
      <c r="D1070" s="12"/>
      <c r="E1070" s="12"/>
      <c r="F1070" s="12"/>
      <c r="G1070" s="12"/>
      <c r="H1070" s="12"/>
      <c r="L1070" s="12"/>
      <c r="M1070" s="12"/>
      <c r="S1070" s="20"/>
      <c r="T1070" s="12"/>
      <c r="AA1070" s="17"/>
    </row>
    <row r="1071" spans="1:27" ht="13" x14ac:dyDescent="0.15">
      <c r="A1071" s="18"/>
      <c r="C1071" s="12"/>
      <c r="D1071" s="12"/>
      <c r="E1071" s="12"/>
      <c r="F1071" s="12"/>
      <c r="G1071" s="12"/>
      <c r="H1071" s="12"/>
      <c r="L1071" s="12"/>
      <c r="M1071" s="12"/>
      <c r="S1071" s="20"/>
      <c r="T1071" s="12"/>
      <c r="AA1071" s="17"/>
    </row>
    <row r="1072" spans="1:27" ht="13" x14ac:dyDescent="0.15">
      <c r="A1072" s="18"/>
      <c r="C1072" s="12"/>
      <c r="D1072" s="12"/>
      <c r="E1072" s="12"/>
      <c r="F1072" s="12"/>
      <c r="G1072" s="12"/>
      <c r="H1072" s="12"/>
      <c r="L1072" s="12"/>
      <c r="M1072" s="12"/>
      <c r="S1072" s="20"/>
      <c r="T1072" s="12"/>
      <c r="AA1072" s="17"/>
    </row>
    <row r="1073" spans="1:27" ht="13" x14ac:dyDescent="0.15">
      <c r="A1073" s="18"/>
      <c r="C1073" s="12"/>
      <c r="D1073" s="12"/>
      <c r="E1073" s="12"/>
      <c r="F1073" s="12"/>
      <c r="G1073" s="12"/>
      <c r="H1073" s="12"/>
      <c r="L1073" s="12"/>
      <c r="M1073" s="12"/>
      <c r="S1073" s="20"/>
      <c r="T1073" s="12"/>
      <c r="AA1073" s="17"/>
    </row>
    <row r="1074" spans="1:27" ht="13" x14ac:dyDescent="0.15">
      <c r="A1074" s="18"/>
      <c r="C1074" s="12"/>
      <c r="D1074" s="12"/>
      <c r="E1074" s="12"/>
      <c r="F1074" s="12"/>
      <c r="G1074" s="12"/>
      <c r="H1074" s="12"/>
      <c r="L1074" s="12"/>
      <c r="M1074" s="12"/>
      <c r="S1074" s="20"/>
      <c r="T1074" s="12"/>
      <c r="AA1074" s="17"/>
    </row>
    <row r="1075" spans="1:27" ht="13" x14ac:dyDescent="0.15">
      <c r="A1075" s="18"/>
      <c r="C1075" s="12"/>
      <c r="D1075" s="12"/>
      <c r="E1075" s="12"/>
      <c r="F1075" s="12"/>
      <c r="G1075" s="12"/>
      <c r="H1075" s="12"/>
      <c r="L1075" s="12"/>
      <c r="M1075" s="12"/>
      <c r="S1075" s="20"/>
      <c r="T1075" s="12"/>
      <c r="AA1075" s="17"/>
    </row>
    <row r="1076" spans="1:27" ht="13" x14ac:dyDescent="0.15">
      <c r="A1076" s="18"/>
      <c r="C1076" s="12"/>
      <c r="D1076" s="12"/>
      <c r="E1076" s="12"/>
      <c r="F1076" s="12"/>
      <c r="G1076" s="12"/>
      <c r="H1076" s="12"/>
      <c r="L1076" s="12"/>
      <c r="M1076" s="12"/>
      <c r="S1076" s="20"/>
      <c r="T1076" s="12"/>
      <c r="AA1076" s="17"/>
    </row>
    <row r="1077" spans="1:27" ht="13" x14ac:dyDescent="0.15">
      <c r="A1077" s="18"/>
      <c r="C1077" s="12"/>
      <c r="D1077" s="12"/>
      <c r="E1077" s="12"/>
      <c r="F1077" s="12"/>
      <c r="G1077" s="12"/>
      <c r="H1077" s="12"/>
      <c r="L1077" s="12"/>
      <c r="M1077" s="12"/>
      <c r="S1077" s="20"/>
      <c r="T1077" s="12"/>
      <c r="AA1077" s="17"/>
    </row>
    <row r="1078" spans="1:27" ht="13" x14ac:dyDescent="0.15">
      <c r="A1078" s="18"/>
      <c r="C1078" s="12"/>
      <c r="D1078" s="12"/>
      <c r="E1078" s="12"/>
      <c r="F1078" s="12"/>
      <c r="G1078" s="12"/>
      <c r="H1078" s="12"/>
      <c r="L1078" s="12"/>
      <c r="M1078" s="12"/>
      <c r="S1078" s="20"/>
      <c r="T1078" s="12"/>
      <c r="AA1078" s="17"/>
    </row>
    <row r="1079" spans="1:27" ht="13" x14ac:dyDescent="0.15">
      <c r="A1079" s="18"/>
      <c r="C1079" s="12"/>
      <c r="D1079" s="12"/>
      <c r="E1079" s="12"/>
      <c r="F1079" s="12"/>
      <c r="G1079" s="12"/>
      <c r="H1079" s="12"/>
      <c r="L1079" s="12"/>
      <c r="M1079" s="12"/>
      <c r="S1079" s="20"/>
      <c r="T1079" s="12"/>
      <c r="AA1079" s="17"/>
    </row>
    <row r="1080" spans="1:27" ht="13" x14ac:dyDescent="0.15">
      <c r="A1080" s="18"/>
      <c r="C1080" s="12"/>
      <c r="D1080" s="12"/>
      <c r="E1080" s="12"/>
      <c r="F1080" s="12"/>
      <c r="G1080" s="12"/>
      <c r="H1080" s="12"/>
      <c r="L1080" s="12"/>
      <c r="M1080" s="12"/>
      <c r="S1080" s="20"/>
      <c r="T1080" s="12"/>
      <c r="AA1080" s="17"/>
    </row>
    <row r="1081" spans="1:27" ht="13" x14ac:dyDescent="0.15">
      <c r="A1081" s="18"/>
      <c r="C1081" s="12"/>
      <c r="D1081" s="12"/>
      <c r="E1081" s="12"/>
      <c r="F1081" s="12"/>
      <c r="G1081" s="12"/>
      <c r="H1081" s="12"/>
      <c r="L1081" s="12"/>
      <c r="M1081" s="12"/>
      <c r="S1081" s="20"/>
      <c r="T1081" s="12"/>
      <c r="AA1081" s="17"/>
    </row>
    <row r="1082" spans="1:27" ht="13" x14ac:dyDescent="0.15">
      <c r="A1082" s="18"/>
      <c r="C1082" s="12"/>
      <c r="D1082" s="12"/>
      <c r="E1082" s="12"/>
      <c r="F1082" s="12"/>
      <c r="G1082" s="12"/>
      <c r="H1082" s="12"/>
      <c r="L1082" s="12"/>
      <c r="M1082" s="12"/>
      <c r="S1082" s="20"/>
      <c r="T1082" s="12"/>
      <c r="AA1082" s="17"/>
    </row>
    <row r="1083" spans="1:27" ht="13" x14ac:dyDescent="0.15">
      <c r="A1083" s="18"/>
      <c r="C1083" s="12"/>
      <c r="D1083" s="12"/>
      <c r="E1083" s="12"/>
      <c r="F1083" s="12"/>
      <c r="G1083" s="12"/>
      <c r="H1083" s="12"/>
      <c r="L1083" s="12"/>
      <c r="M1083" s="12"/>
      <c r="S1083" s="20"/>
      <c r="T1083" s="12"/>
      <c r="AA1083" s="17"/>
    </row>
    <row r="1084" spans="1:27" ht="13" x14ac:dyDescent="0.15">
      <c r="A1084" s="18"/>
      <c r="C1084" s="12"/>
      <c r="D1084" s="12"/>
      <c r="E1084" s="12"/>
      <c r="F1084" s="12"/>
      <c r="G1084" s="12"/>
      <c r="H1084" s="12"/>
      <c r="L1084" s="12"/>
      <c r="M1084" s="12"/>
      <c r="S1084" s="20"/>
      <c r="T1084" s="12"/>
      <c r="AA1084" s="17"/>
    </row>
    <row r="1085" spans="1:27" ht="13" x14ac:dyDescent="0.15">
      <c r="A1085" s="18"/>
      <c r="C1085" s="12"/>
      <c r="D1085" s="12"/>
      <c r="E1085" s="12"/>
      <c r="F1085" s="12"/>
      <c r="G1085" s="12"/>
      <c r="H1085" s="12"/>
      <c r="L1085" s="12"/>
      <c r="M1085" s="12"/>
      <c r="S1085" s="20"/>
      <c r="T1085" s="12"/>
      <c r="AA1085" s="17"/>
    </row>
    <row r="1086" spans="1:27" ht="13" x14ac:dyDescent="0.15">
      <c r="A1086" s="18"/>
      <c r="C1086" s="12"/>
      <c r="D1086" s="12"/>
      <c r="E1086" s="12"/>
      <c r="F1086" s="12"/>
      <c r="G1086" s="12"/>
      <c r="H1086" s="12"/>
      <c r="L1086" s="12"/>
      <c r="M1086" s="12"/>
      <c r="S1086" s="20"/>
      <c r="T1086" s="12"/>
      <c r="AA1086" s="17"/>
    </row>
    <row r="1087" spans="1:27" ht="13" x14ac:dyDescent="0.15">
      <c r="A1087" s="18"/>
      <c r="C1087" s="12"/>
      <c r="D1087" s="12"/>
      <c r="E1087" s="12"/>
      <c r="F1087" s="12"/>
      <c r="G1087" s="12"/>
      <c r="H1087" s="12"/>
      <c r="L1087" s="12"/>
      <c r="M1087" s="12"/>
      <c r="S1087" s="20"/>
      <c r="T1087" s="12"/>
      <c r="AA1087" s="17"/>
    </row>
    <row r="1088" spans="1:27" ht="13" x14ac:dyDescent="0.15">
      <c r="A1088" s="18"/>
      <c r="C1088" s="12"/>
      <c r="D1088" s="12"/>
      <c r="E1088" s="12"/>
      <c r="F1088" s="12"/>
      <c r="G1088" s="12"/>
      <c r="H1088" s="12"/>
      <c r="L1088" s="12"/>
      <c r="M1088" s="12"/>
      <c r="S1088" s="20"/>
      <c r="T1088" s="12"/>
      <c r="AA1088" s="17"/>
    </row>
    <row r="1089" spans="1:27" ht="13" x14ac:dyDescent="0.15">
      <c r="A1089" s="18"/>
      <c r="C1089" s="12"/>
      <c r="D1089" s="12"/>
      <c r="E1089" s="12"/>
      <c r="F1089" s="12"/>
      <c r="G1089" s="12"/>
      <c r="H1089" s="12"/>
      <c r="L1089" s="12"/>
      <c r="M1089" s="12"/>
      <c r="S1089" s="20"/>
      <c r="T1089" s="12"/>
      <c r="AA1089" s="17"/>
    </row>
    <row r="1090" spans="1:27" ht="13" x14ac:dyDescent="0.15">
      <c r="A1090" s="18"/>
      <c r="C1090" s="12"/>
      <c r="D1090" s="12"/>
      <c r="E1090" s="12"/>
      <c r="F1090" s="12"/>
      <c r="G1090" s="12"/>
      <c r="H1090" s="12"/>
      <c r="L1090" s="12"/>
      <c r="M1090" s="12"/>
      <c r="S1090" s="20"/>
      <c r="T1090" s="12"/>
      <c r="AA1090" s="17"/>
    </row>
    <row r="1091" spans="1:27" ht="13" x14ac:dyDescent="0.15">
      <c r="A1091" s="18"/>
      <c r="C1091" s="12"/>
      <c r="D1091" s="12"/>
      <c r="E1091" s="12"/>
      <c r="F1091" s="12"/>
      <c r="G1091" s="12"/>
      <c r="H1091" s="12"/>
      <c r="L1091" s="12"/>
      <c r="M1091" s="12"/>
      <c r="S1091" s="20"/>
      <c r="T1091" s="12"/>
      <c r="AA1091" s="17"/>
    </row>
    <row r="1092" spans="1:27" ht="13" x14ac:dyDescent="0.15">
      <c r="A1092" s="18"/>
      <c r="C1092" s="12"/>
      <c r="D1092" s="12"/>
      <c r="E1092" s="12"/>
      <c r="F1092" s="12"/>
      <c r="G1092" s="12"/>
      <c r="H1092" s="12"/>
      <c r="L1092" s="12"/>
      <c r="M1092" s="12"/>
      <c r="S1092" s="20"/>
      <c r="T1092" s="12"/>
      <c r="AA1092" s="17"/>
    </row>
    <row r="1093" spans="1:27" ht="13" x14ac:dyDescent="0.15">
      <c r="A1093" s="18"/>
      <c r="C1093" s="12"/>
      <c r="D1093" s="12"/>
      <c r="E1093" s="12"/>
      <c r="F1093" s="12"/>
      <c r="G1093" s="12"/>
      <c r="H1093" s="12"/>
      <c r="L1093" s="12"/>
      <c r="M1093" s="12"/>
      <c r="S1093" s="20"/>
      <c r="T1093" s="12"/>
      <c r="AA1093" s="17"/>
    </row>
    <row r="1094" spans="1:27" ht="13" x14ac:dyDescent="0.15">
      <c r="A1094" s="18"/>
      <c r="C1094" s="12"/>
      <c r="D1094" s="12"/>
      <c r="E1094" s="12"/>
      <c r="F1094" s="12"/>
      <c r="G1094" s="12"/>
      <c r="H1094" s="12"/>
      <c r="L1094" s="12"/>
      <c r="M1094" s="12"/>
      <c r="S1094" s="20"/>
      <c r="T1094" s="12"/>
      <c r="AA1094" s="17"/>
    </row>
    <row r="1095" spans="1:27" ht="13" x14ac:dyDescent="0.15">
      <c r="A1095" s="18"/>
      <c r="C1095" s="12"/>
      <c r="D1095" s="12"/>
      <c r="E1095" s="12"/>
      <c r="F1095" s="12"/>
      <c r="G1095" s="12"/>
      <c r="H1095" s="12"/>
      <c r="L1095" s="12"/>
      <c r="M1095" s="12"/>
      <c r="S1095" s="20"/>
      <c r="T1095" s="12"/>
      <c r="AA1095" s="17"/>
    </row>
    <row r="1096" spans="1:27" ht="13" x14ac:dyDescent="0.15">
      <c r="A1096" s="18"/>
      <c r="C1096" s="12"/>
      <c r="D1096" s="12"/>
      <c r="E1096" s="12"/>
      <c r="F1096" s="12"/>
      <c r="G1096" s="12"/>
      <c r="H1096" s="12"/>
      <c r="L1096" s="12"/>
      <c r="M1096" s="12"/>
      <c r="S1096" s="20"/>
      <c r="T1096" s="12"/>
      <c r="AA1096" s="17"/>
    </row>
    <row r="1097" spans="1:27" ht="13" x14ac:dyDescent="0.15">
      <c r="A1097" s="18"/>
      <c r="C1097" s="12"/>
      <c r="D1097" s="12"/>
      <c r="E1097" s="12"/>
      <c r="F1097" s="12"/>
      <c r="G1097" s="12"/>
      <c r="H1097" s="12"/>
      <c r="L1097" s="12"/>
      <c r="M1097" s="12"/>
      <c r="S1097" s="20"/>
      <c r="T1097" s="12"/>
      <c r="AA1097" s="17"/>
    </row>
    <row r="1098" spans="1:27" ht="13" x14ac:dyDescent="0.15">
      <c r="A1098" s="18"/>
      <c r="C1098" s="12"/>
      <c r="D1098" s="12"/>
      <c r="E1098" s="12"/>
      <c r="F1098" s="12"/>
      <c r="G1098" s="12"/>
      <c r="H1098" s="12"/>
      <c r="L1098" s="12"/>
      <c r="M1098" s="12"/>
      <c r="S1098" s="20"/>
      <c r="T1098" s="12"/>
      <c r="AA1098" s="17"/>
    </row>
    <row r="1099" spans="1:27" ht="13" x14ac:dyDescent="0.15">
      <c r="A1099" s="18"/>
      <c r="C1099" s="12"/>
      <c r="D1099" s="12"/>
      <c r="E1099" s="12"/>
      <c r="F1099" s="12"/>
      <c r="G1099" s="12"/>
      <c r="H1099" s="12"/>
      <c r="L1099" s="12"/>
      <c r="M1099" s="12"/>
      <c r="S1099" s="20"/>
      <c r="T1099" s="12"/>
      <c r="AA1099" s="17"/>
    </row>
    <row r="1100" spans="1:27" ht="13" x14ac:dyDescent="0.15">
      <c r="A1100" s="18"/>
      <c r="C1100" s="12"/>
      <c r="D1100" s="12"/>
      <c r="E1100" s="12"/>
      <c r="F1100" s="12"/>
      <c r="G1100" s="12"/>
      <c r="H1100" s="12"/>
      <c r="L1100" s="12"/>
      <c r="M1100" s="12"/>
      <c r="S1100" s="20"/>
      <c r="T1100" s="12"/>
      <c r="AA1100" s="17"/>
    </row>
    <row r="1101" spans="1:27" ht="13" x14ac:dyDescent="0.15">
      <c r="A1101" s="18"/>
      <c r="C1101" s="12"/>
      <c r="D1101" s="12"/>
      <c r="E1101" s="12"/>
      <c r="F1101" s="12"/>
      <c r="G1101" s="12"/>
      <c r="H1101" s="12"/>
      <c r="L1101" s="12"/>
      <c r="M1101" s="12"/>
      <c r="S1101" s="20"/>
      <c r="T1101" s="12"/>
      <c r="AA1101" s="17"/>
    </row>
    <row r="1102" spans="1:27" ht="13" x14ac:dyDescent="0.15">
      <c r="A1102" s="18"/>
      <c r="C1102" s="12"/>
      <c r="D1102" s="12"/>
      <c r="E1102" s="12"/>
      <c r="F1102" s="12"/>
      <c r="G1102" s="12"/>
      <c r="H1102" s="12"/>
      <c r="L1102" s="12"/>
      <c r="M1102" s="12"/>
      <c r="S1102" s="20"/>
      <c r="T1102" s="12"/>
      <c r="AA1102" s="17"/>
    </row>
    <row r="1103" spans="1:27" ht="13" x14ac:dyDescent="0.15">
      <c r="A1103" s="18"/>
      <c r="C1103" s="12"/>
      <c r="D1103" s="12"/>
      <c r="E1103" s="12"/>
      <c r="F1103" s="12"/>
      <c r="G1103" s="12"/>
      <c r="H1103" s="12"/>
      <c r="L1103" s="12"/>
      <c r="M1103" s="12"/>
      <c r="S1103" s="20"/>
      <c r="T1103" s="12"/>
      <c r="AA1103" s="17"/>
    </row>
    <row r="1104" spans="1:27" ht="13" x14ac:dyDescent="0.15">
      <c r="A1104" s="18"/>
      <c r="C1104" s="12"/>
      <c r="D1104" s="12"/>
      <c r="E1104" s="12"/>
      <c r="F1104" s="12"/>
      <c r="G1104" s="12"/>
      <c r="H1104" s="12"/>
      <c r="L1104" s="12"/>
      <c r="M1104" s="12"/>
      <c r="S1104" s="20"/>
      <c r="T1104" s="12"/>
      <c r="AA1104" s="17"/>
    </row>
    <row r="1105" spans="1:27" ht="13" x14ac:dyDescent="0.15">
      <c r="A1105" s="18"/>
      <c r="C1105" s="12"/>
      <c r="D1105" s="12"/>
      <c r="E1105" s="12"/>
      <c r="F1105" s="12"/>
      <c r="G1105" s="12"/>
      <c r="H1105" s="12"/>
      <c r="L1105" s="12"/>
      <c r="M1105" s="12"/>
      <c r="S1105" s="20"/>
      <c r="T1105" s="12"/>
      <c r="AA1105" s="17"/>
    </row>
    <row r="1106" spans="1:27" ht="13" x14ac:dyDescent="0.15">
      <c r="A1106" s="18"/>
      <c r="C1106" s="12"/>
      <c r="D1106" s="12"/>
      <c r="E1106" s="12"/>
      <c r="F1106" s="12"/>
      <c r="G1106" s="12"/>
      <c r="H1106" s="12"/>
      <c r="L1106" s="12"/>
      <c r="M1106" s="12"/>
      <c r="S1106" s="20"/>
      <c r="T1106" s="12"/>
      <c r="AA1106" s="17"/>
    </row>
    <row r="1107" spans="1:27" ht="13" x14ac:dyDescent="0.15">
      <c r="A1107" s="18"/>
      <c r="C1107" s="12"/>
      <c r="D1107" s="12"/>
      <c r="E1107" s="12"/>
      <c r="F1107" s="12"/>
      <c r="G1107" s="12"/>
      <c r="H1107" s="12"/>
      <c r="L1107" s="12"/>
      <c r="M1107" s="12"/>
      <c r="S1107" s="20"/>
      <c r="T1107" s="12"/>
      <c r="AA1107" s="17"/>
    </row>
    <row r="1108" spans="1:27" ht="13" x14ac:dyDescent="0.15">
      <c r="A1108" s="18"/>
      <c r="C1108" s="12"/>
      <c r="D1108" s="12"/>
      <c r="E1108" s="12"/>
      <c r="F1108" s="12"/>
      <c r="G1108" s="12"/>
      <c r="H1108" s="12"/>
      <c r="L1108" s="12"/>
      <c r="M1108" s="12"/>
      <c r="S1108" s="20"/>
      <c r="T1108" s="12"/>
      <c r="AA1108" s="17"/>
    </row>
    <row r="1109" spans="1:27" ht="13" x14ac:dyDescent="0.15">
      <c r="A1109" s="18"/>
      <c r="C1109" s="12"/>
      <c r="D1109" s="12"/>
      <c r="E1109" s="12"/>
      <c r="F1109" s="12"/>
      <c r="G1109" s="12"/>
      <c r="H1109" s="12"/>
      <c r="L1109" s="12"/>
      <c r="M1109" s="12"/>
      <c r="S1109" s="20"/>
      <c r="T1109" s="12"/>
      <c r="AA1109" s="17"/>
    </row>
    <row r="1110" spans="1:27" ht="13" x14ac:dyDescent="0.15">
      <c r="A1110" s="18"/>
      <c r="C1110" s="12"/>
      <c r="D1110" s="12"/>
      <c r="E1110" s="12"/>
      <c r="F1110" s="12"/>
      <c r="G1110" s="12"/>
      <c r="H1110" s="12"/>
      <c r="L1110" s="12"/>
      <c r="M1110" s="12"/>
      <c r="S1110" s="20"/>
      <c r="T1110" s="12"/>
      <c r="AA1110" s="17"/>
    </row>
    <row r="1111" spans="1:27" ht="13" x14ac:dyDescent="0.15">
      <c r="A1111" s="18"/>
      <c r="C1111" s="12"/>
      <c r="D1111" s="12"/>
      <c r="E1111" s="12"/>
      <c r="F1111" s="12"/>
      <c r="G1111" s="12"/>
      <c r="H1111" s="12"/>
      <c r="L1111" s="12"/>
      <c r="M1111" s="12"/>
      <c r="S1111" s="20"/>
      <c r="T1111" s="12"/>
      <c r="AA1111" s="17"/>
    </row>
    <row r="1112" spans="1:27" ht="13" x14ac:dyDescent="0.15">
      <c r="A1112" s="18"/>
      <c r="C1112" s="12"/>
      <c r="D1112" s="12"/>
      <c r="E1112" s="12"/>
      <c r="F1112" s="12"/>
      <c r="G1112" s="12"/>
      <c r="H1112" s="12"/>
      <c r="L1112" s="12"/>
      <c r="M1112" s="12"/>
      <c r="S1112" s="20"/>
      <c r="T1112" s="12"/>
      <c r="AA1112" s="17"/>
    </row>
    <row r="1113" spans="1:27" ht="13" x14ac:dyDescent="0.15">
      <c r="A1113" s="18"/>
      <c r="C1113" s="12"/>
      <c r="D1113" s="12"/>
      <c r="E1113" s="12"/>
      <c r="F1113" s="12"/>
      <c r="G1113" s="12"/>
      <c r="H1113" s="12"/>
      <c r="L1113" s="12"/>
      <c r="M1113" s="12"/>
      <c r="S1113" s="20"/>
      <c r="T1113" s="12"/>
      <c r="AA1113" s="17"/>
    </row>
    <row r="1114" spans="1:27" ht="13" x14ac:dyDescent="0.15">
      <c r="A1114" s="18"/>
      <c r="C1114" s="12"/>
      <c r="D1114" s="12"/>
      <c r="E1114" s="12"/>
      <c r="F1114" s="12"/>
      <c r="G1114" s="12"/>
      <c r="H1114" s="12"/>
      <c r="L1114" s="12"/>
      <c r="M1114" s="12"/>
      <c r="S1114" s="20"/>
      <c r="T1114" s="12"/>
      <c r="AA1114" s="17"/>
    </row>
    <row r="1115" spans="1:27" ht="13" x14ac:dyDescent="0.15">
      <c r="A1115" s="18"/>
      <c r="C1115" s="12"/>
      <c r="D1115" s="12"/>
      <c r="E1115" s="12"/>
      <c r="F1115" s="12"/>
      <c r="G1115" s="12"/>
      <c r="H1115" s="12"/>
      <c r="L1115" s="12"/>
      <c r="M1115" s="12"/>
      <c r="S1115" s="20"/>
      <c r="T1115" s="12"/>
      <c r="AA1115" s="17"/>
    </row>
    <row r="1116" spans="1:27" ht="13" x14ac:dyDescent="0.15">
      <c r="A1116" s="18"/>
      <c r="C1116" s="12"/>
      <c r="D1116" s="12"/>
      <c r="E1116" s="12"/>
      <c r="F1116" s="12"/>
      <c r="G1116" s="12"/>
      <c r="H1116" s="12"/>
      <c r="L1116" s="12"/>
      <c r="M1116" s="12"/>
      <c r="S1116" s="20"/>
      <c r="T1116" s="12"/>
      <c r="AA1116" s="17"/>
    </row>
    <row r="1117" spans="1:27" ht="13" x14ac:dyDescent="0.15">
      <c r="A1117" s="18"/>
      <c r="C1117" s="12"/>
      <c r="D1117" s="12"/>
      <c r="E1117" s="12"/>
      <c r="F1117" s="12"/>
      <c r="G1117" s="12"/>
      <c r="H1117" s="12"/>
      <c r="L1117" s="12"/>
      <c r="M1117" s="12"/>
      <c r="S1117" s="20"/>
      <c r="T1117" s="12"/>
      <c r="AA1117" s="17"/>
    </row>
    <row r="1118" spans="1:27" ht="13" x14ac:dyDescent="0.15">
      <c r="A1118" s="18"/>
      <c r="C1118" s="12"/>
      <c r="D1118" s="12"/>
      <c r="E1118" s="12"/>
      <c r="F1118" s="12"/>
      <c r="G1118" s="12"/>
      <c r="H1118" s="12"/>
      <c r="L1118" s="12"/>
      <c r="M1118" s="12"/>
      <c r="S1118" s="20"/>
      <c r="T1118" s="12"/>
      <c r="AA1118" s="17"/>
    </row>
    <row r="1119" spans="1:27" ht="13" x14ac:dyDescent="0.15">
      <c r="A1119" s="18"/>
      <c r="C1119" s="12"/>
      <c r="D1119" s="12"/>
      <c r="E1119" s="12"/>
      <c r="F1119" s="12"/>
      <c r="G1119" s="12"/>
      <c r="H1119" s="12"/>
      <c r="L1119" s="12"/>
      <c r="M1119" s="12"/>
      <c r="S1119" s="20"/>
      <c r="T1119" s="12"/>
      <c r="AA1119" s="17"/>
    </row>
    <row r="1120" spans="1:27" ht="13" x14ac:dyDescent="0.15">
      <c r="A1120" s="18"/>
      <c r="C1120" s="12"/>
      <c r="D1120" s="12"/>
      <c r="E1120" s="12"/>
      <c r="F1120" s="12"/>
      <c r="G1120" s="12"/>
      <c r="H1120" s="12"/>
      <c r="L1120" s="12"/>
      <c r="M1120" s="12"/>
      <c r="S1120" s="20"/>
      <c r="T1120" s="12"/>
      <c r="AA1120" s="17"/>
    </row>
    <row r="1121" spans="1:27" ht="13" x14ac:dyDescent="0.15">
      <c r="A1121" s="18"/>
      <c r="C1121" s="12"/>
      <c r="D1121" s="12"/>
      <c r="E1121" s="12"/>
      <c r="F1121" s="12"/>
      <c r="G1121" s="12"/>
      <c r="H1121" s="12"/>
      <c r="L1121" s="12"/>
      <c r="M1121" s="12"/>
      <c r="S1121" s="20"/>
      <c r="T1121" s="12"/>
      <c r="AA1121" s="17"/>
    </row>
    <row r="1122" spans="1:27" ht="13" x14ac:dyDescent="0.15">
      <c r="A1122" s="18"/>
      <c r="C1122" s="12"/>
      <c r="D1122" s="12"/>
      <c r="E1122" s="12"/>
      <c r="F1122" s="12"/>
      <c r="G1122" s="12"/>
      <c r="H1122" s="12"/>
      <c r="L1122" s="12"/>
      <c r="M1122" s="12"/>
      <c r="S1122" s="20"/>
      <c r="T1122" s="12"/>
      <c r="AA1122" s="17"/>
    </row>
    <row r="1123" spans="1:27" ht="13" x14ac:dyDescent="0.15">
      <c r="A1123" s="18"/>
      <c r="C1123" s="12"/>
      <c r="D1123" s="12"/>
      <c r="E1123" s="12"/>
      <c r="F1123" s="12"/>
      <c r="G1123" s="12"/>
      <c r="H1123" s="12"/>
      <c r="L1123" s="12"/>
      <c r="M1123" s="12"/>
      <c r="S1123" s="20"/>
      <c r="T1123" s="12"/>
      <c r="AA1123" s="17"/>
    </row>
    <row r="1124" spans="1:27" ht="13" x14ac:dyDescent="0.15">
      <c r="A1124" s="18"/>
      <c r="C1124" s="12"/>
      <c r="D1124" s="12"/>
      <c r="E1124" s="12"/>
      <c r="F1124" s="12"/>
      <c r="G1124" s="12"/>
      <c r="H1124" s="12"/>
      <c r="L1124" s="12"/>
      <c r="M1124" s="12"/>
      <c r="S1124" s="20"/>
      <c r="T1124" s="12"/>
      <c r="AA1124" s="17"/>
    </row>
    <row r="1125" spans="1:27" ht="13" x14ac:dyDescent="0.15">
      <c r="A1125" s="18"/>
      <c r="C1125" s="12"/>
      <c r="D1125" s="12"/>
      <c r="E1125" s="12"/>
      <c r="F1125" s="12"/>
      <c r="G1125" s="12"/>
      <c r="H1125" s="12"/>
      <c r="L1125" s="12"/>
      <c r="M1125" s="12"/>
      <c r="S1125" s="20"/>
      <c r="T1125" s="12"/>
      <c r="AA1125" s="17"/>
    </row>
    <row r="1126" spans="1:27" ht="13" x14ac:dyDescent="0.15">
      <c r="A1126" s="18"/>
      <c r="C1126" s="12"/>
      <c r="D1126" s="12"/>
      <c r="E1126" s="12"/>
      <c r="F1126" s="12"/>
      <c r="G1126" s="12"/>
      <c r="H1126" s="12"/>
      <c r="L1126" s="12"/>
      <c r="M1126" s="12"/>
      <c r="S1126" s="20"/>
      <c r="T1126" s="12"/>
      <c r="AA1126" s="17"/>
    </row>
    <row r="1127" spans="1:27" ht="13" x14ac:dyDescent="0.15">
      <c r="A1127" s="18"/>
      <c r="C1127" s="12"/>
      <c r="D1127" s="12"/>
      <c r="E1127" s="12"/>
      <c r="F1127" s="12"/>
      <c r="G1127" s="12"/>
      <c r="H1127" s="12"/>
      <c r="L1127" s="12"/>
      <c r="M1127" s="12"/>
      <c r="S1127" s="20"/>
      <c r="T1127" s="12"/>
      <c r="AA1127" s="17"/>
    </row>
    <row r="1128" spans="1:27" ht="13" x14ac:dyDescent="0.15">
      <c r="A1128" s="18"/>
      <c r="C1128" s="12"/>
      <c r="D1128" s="12"/>
      <c r="E1128" s="12"/>
      <c r="F1128" s="12"/>
      <c r="G1128" s="12"/>
      <c r="H1128" s="12"/>
      <c r="L1128" s="12"/>
      <c r="M1128" s="12"/>
      <c r="S1128" s="20"/>
      <c r="T1128" s="12"/>
      <c r="AA1128" s="17"/>
    </row>
    <row r="1129" spans="1:27" ht="13" x14ac:dyDescent="0.15">
      <c r="A1129" s="18"/>
      <c r="C1129" s="12"/>
      <c r="D1129" s="12"/>
      <c r="E1129" s="12"/>
      <c r="F1129" s="12"/>
      <c r="G1129" s="12"/>
      <c r="H1129" s="12"/>
      <c r="L1129" s="12"/>
      <c r="M1129" s="12"/>
      <c r="S1129" s="20"/>
      <c r="T1129" s="12"/>
      <c r="AA1129" s="17"/>
    </row>
    <row r="1130" spans="1:27" ht="13" x14ac:dyDescent="0.15">
      <c r="A1130" s="18"/>
      <c r="C1130" s="12"/>
      <c r="D1130" s="12"/>
      <c r="E1130" s="12"/>
      <c r="F1130" s="12"/>
      <c r="G1130" s="12"/>
      <c r="H1130" s="12"/>
      <c r="L1130" s="12"/>
      <c r="M1130" s="12"/>
      <c r="S1130" s="20"/>
      <c r="T1130" s="12"/>
      <c r="AA1130" s="17"/>
    </row>
    <row r="1131" spans="1:27" ht="13" x14ac:dyDescent="0.15">
      <c r="A1131" s="18"/>
      <c r="C1131" s="12"/>
      <c r="D1131" s="12"/>
      <c r="E1131" s="12"/>
      <c r="F1131" s="12"/>
      <c r="G1131" s="12"/>
      <c r="H1131" s="12"/>
      <c r="L1131" s="12"/>
      <c r="M1131" s="12"/>
      <c r="S1131" s="20"/>
      <c r="T1131" s="12"/>
      <c r="AA1131" s="17"/>
    </row>
    <row r="1132" spans="1:27" ht="13" x14ac:dyDescent="0.15">
      <c r="A1132" s="18"/>
      <c r="C1132" s="12"/>
      <c r="D1132" s="12"/>
      <c r="E1132" s="12"/>
      <c r="F1132" s="12"/>
      <c r="G1132" s="12"/>
      <c r="H1132" s="12"/>
      <c r="L1132" s="12"/>
      <c r="M1132" s="12"/>
      <c r="S1132" s="20"/>
      <c r="T1132" s="12"/>
      <c r="AA1132" s="17"/>
    </row>
    <row r="1133" spans="1:27" ht="13" x14ac:dyDescent="0.15">
      <c r="A1133" s="18"/>
      <c r="C1133" s="12"/>
      <c r="D1133" s="12"/>
      <c r="E1133" s="12"/>
      <c r="F1133" s="12"/>
      <c r="G1133" s="12"/>
      <c r="H1133" s="12"/>
      <c r="L1133" s="12"/>
      <c r="M1133" s="12"/>
      <c r="S1133" s="20"/>
      <c r="T1133" s="12"/>
      <c r="AA1133" s="17"/>
    </row>
    <row r="1134" spans="1:27" ht="13" x14ac:dyDescent="0.15">
      <c r="A1134" s="18"/>
      <c r="C1134" s="12"/>
      <c r="D1134" s="12"/>
      <c r="E1134" s="12"/>
      <c r="F1134" s="12"/>
      <c r="G1134" s="12"/>
      <c r="H1134" s="12"/>
      <c r="L1134" s="12"/>
      <c r="M1134" s="12"/>
      <c r="S1134" s="20"/>
      <c r="T1134" s="12"/>
      <c r="AA1134" s="17"/>
    </row>
    <row r="1135" spans="1:27" ht="13" x14ac:dyDescent="0.15">
      <c r="A1135" s="18"/>
      <c r="C1135" s="12"/>
      <c r="D1135" s="12"/>
      <c r="E1135" s="12"/>
      <c r="F1135" s="12"/>
      <c r="G1135" s="12"/>
      <c r="H1135" s="12"/>
      <c r="L1135" s="12"/>
      <c r="M1135" s="12"/>
      <c r="S1135" s="20"/>
      <c r="T1135" s="12"/>
      <c r="AA1135" s="17"/>
    </row>
    <row r="1136" spans="1:27" ht="13" x14ac:dyDescent="0.15">
      <c r="A1136" s="18"/>
      <c r="C1136" s="12"/>
      <c r="D1136" s="12"/>
      <c r="E1136" s="12"/>
      <c r="F1136" s="12"/>
      <c r="G1136" s="12"/>
      <c r="H1136" s="12"/>
      <c r="L1136" s="12"/>
      <c r="M1136" s="12"/>
      <c r="S1136" s="20"/>
      <c r="T1136" s="12"/>
      <c r="AA1136" s="17"/>
    </row>
    <row r="1137" spans="1:27" ht="13" x14ac:dyDescent="0.15">
      <c r="A1137" s="18"/>
      <c r="C1137" s="12"/>
      <c r="D1137" s="12"/>
      <c r="E1137" s="12"/>
      <c r="F1137" s="12"/>
      <c r="G1137" s="12"/>
      <c r="H1137" s="12"/>
      <c r="L1137" s="12"/>
      <c r="M1137" s="12"/>
      <c r="S1137" s="20"/>
      <c r="T1137" s="12"/>
      <c r="AA1137" s="17"/>
    </row>
    <row r="1138" spans="1:27" ht="13" x14ac:dyDescent="0.15">
      <c r="A1138" s="18"/>
      <c r="C1138" s="12"/>
      <c r="D1138" s="12"/>
      <c r="E1138" s="12"/>
      <c r="F1138" s="12"/>
      <c r="G1138" s="12"/>
      <c r="H1138" s="12"/>
      <c r="L1138" s="12"/>
      <c r="M1138" s="12"/>
      <c r="S1138" s="20"/>
      <c r="T1138" s="12"/>
      <c r="AA1138" s="17"/>
    </row>
    <row r="1139" spans="1:27" ht="13" x14ac:dyDescent="0.15">
      <c r="A1139" s="18"/>
      <c r="C1139" s="12"/>
      <c r="D1139" s="12"/>
      <c r="E1139" s="12"/>
      <c r="F1139" s="12"/>
      <c r="G1139" s="12"/>
      <c r="H1139" s="12"/>
      <c r="L1139" s="12"/>
      <c r="M1139" s="12"/>
      <c r="S1139" s="20"/>
      <c r="T1139" s="12"/>
      <c r="AA1139" s="17"/>
    </row>
    <row r="1140" spans="1:27" ht="13" x14ac:dyDescent="0.15">
      <c r="A1140" s="18"/>
      <c r="C1140" s="12"/>
      <c r="D1140" s="12"/>
      <c r="E1140" s="12"/>
      <c r="F1140" s="12"/>
      <c r="G1140" s="12"/>
      <c r="H1140" s="12"/>
      <c r="L1140" s="12"/>
      <c r="M1140" s="12"/>
      <c r="S1140" s="20"/>
      <c r="T1140" s="12"/>
      <c r="AA1140" s="17"/>
    </row>
    <row r="1141" spans="1:27" ht="13" x14ac:dyDescent="0.15">
      <c r="A1141" s="18"/>
      <c r="C1141" s="12"/>
      <c r="D1141" s="12"/>
      <c r="E1141" s="12"/>
      <c r="F1141" s="12"/>
      <c r="G1141" s="12"/>
      <c r="H1141" s="12"/>
      <c r="L1141" s="12"/>
      <c r="M1141" s="12"/>
      <c r="S1141" s="20"/>
      <c r="T1141" s="12"/>
      <c r="AA1141" s="17"/>
    </row>
    <row r="1142" spans="1:27" ht="13" x14ac:dyDescent="0.15">
      <c r="A1142" s="18"/>
      <c r="C1142" s="12"/>
      <c r="D1142" s="12"/>
      <c r="E1142" s="12"/>
      <c r="F1142" s="12"/>
      <c r="G1142" s="12"/>
      <c r="H1142" s="12"/>
      <c r="L1142" s="12"/>
      <c r="M1142" s="12"/>
      <c r="S1142" s="20"/>
      <c r="T1142" s="12"/>
      <c r="AA1142" s="17"/>
    </row>
    <row r="1143" spans="1:27" ht="13" x14ac:dyDescent="0.15">
      <c r="A1143" s="18"/>
      <c r="C1143" s="12"/>
      <c r="D1143" s="12"/>
      <c r="E1143" s="12"/>
      <c r="F1143" s="12"/>
      <c r="G1143" s="12"/>
      <c r="H1143" s="12"/>
      <c r="L1143" s="12"/>
      <c r="M1143" s="12"/>
      <c r="S1143" s="20"/>
      <c r="T1143" s="12"/>
      <c r="AA1143" s="17"/>
    </row>
    <row r="1144" spans="1:27" ht="13" x14ac:dyDescent="0.15">
      <c r="A1144" s="18"/>
      <c r="C1144" s="12"/>
      <c r="D1144" s="12"/>
      <c r="E1144" s="12"/>
      <c r="F1144" s="12"/>
      <c r="G1144" s="12"/>
      <c r="H1144" s="12"/>
      <c r="L1144" s="12"/>
      <c r="M1144" s="12"/>
      <c r="S1144" s="20"/>
      <c r="T1144" s="12"/>
      <c r="AA1144" s="17"/>
    </row>
    <row r="1145" spans="1:27" ht="13" x14ac:dyDescent="0.15">
      <c r="A1145" s="18"/>
      <c r="C1145" s="12"/>
      <c r="D1145" s="12"/>
      <c r="E1145" s="12"/>
      <c r="F1145" s="12"/>
      <c r="G1145" s="12"/>
      <c r="H1145" s="12"/>
      <c r="L1145" s="12"/>
      <c r="M1145" s="12"/>
      <c r="S1145" s="20"/>
      <c r="T1145" s="12"/>
      <c r="AA1145" s="17"/>
    </row>
    <row r="1146" spans="1:27" ht="13" x14ac:dyDescent="0.15">
      <c r="A1146" s="18"/>
      <c r="C1146" s="12"/>
      <c r="D1146" s="12"/>
      <c r="E1146" s="12"/>
      <c r="F1146" s="12"/>
      <c r="G1146" s="12"/>
      <c r="H1146" s="12"/>
      <c r="L1146" s="12"/>
      <c r="M1146" s="12"/>
      <c r="S1146" s="20"/>
      <c r="T1146" s="12"/>
      <c r="AA1146" s="17"/>
    </row>
    <row r="1147" spans="1:27" ht="13" x14ac:dyDescent="0.15">
      <c r="A1147" s="18"/>
      <c r="C1147" s="12"/>
      <c r="D1147" s="12"/>
      <c r="E1147" s="12"/>
      <c r="F1147" s="12"/>
      <c r="G1147" s="12"/>
      <c r="H1147" s="12"/>
      <c r="L1147" s="12"/>
      <c r="M1147" s="12"/>
      <c r="S1147" s="20"/>
      <c r="T1147" s="12"/>
      <c r="AA1147" s="17"/>
    </row>
    <row r="1148" spans="1:27" ht="13" x14ac:dyDescent="0.15">
      <c r="A1148" s="18"/>
      <c r="C1148" s="12"/>
      <c r="D1148" s="12"/>
      <c r="E1148" s="12"/>
      <c r="F1148" s="12"/>
      <c r="G1148" s="12"/>
      <c r="H1148" s="12"/>
      <c r="L1148" s="12"/>
      <c r="M1148" s="12"/>
      <c r="S1148" s="20"/>
      <c r="T1148" s="12"/>
      <c r="AA1148" s="17"/>
    </row>
    <row r="1149" spans="1:27" ht="13" x14ac:dyDescent="0.15">
      <c r="A1149" s="18"/>
      <c r="C1149" s="12"/>
      <c r="D1149" s="12"/>
      <c r="E1149" s="12"/>
      <c r="F1149" s="12"/>
      <c r="G1149" s="12"/>
      <c r="H1149" s="12"/>
      <c r="L1149" s="12"/>
      <c r="M1149" s="12"/>
      <c r="S1149" s="20"/>
      <c r="T1149" s="12"/>
      <c r="AA1149" s="17"/>
    </row>
    <row r="1150" spans="1:27" ht="13" x14ac:dyDescent="0.15">
      <c r="A1150" s="18"/>
      <c r="C1150" s="12"/>
      <c r="D1150" s="12"/>
      <c r="E1150" s="12"/>
      <c r="F1150" s="12"/>
      <c r="G1150" s="12"/>
      <c r="H1150" s="12"/>
      <c r="L1150" s="12"/>
      <c r="M1150" s="12"/>
      <c r="S1150" s="20"/>
      <c r="T1150" s="12"/>
      <c r="AA1150" s="17"/>
    </row>
    <row r="1151" spans="1:27" ht="13" x14ac:dyDescent="0.15">
      <c r="A1151" s="18"/>
      <c r="C1151" s="12"/>
      <c r="D1151" s="12"/>
      <c r="E1151" s="12"/>
      <c r="F1151" s="12"/>
      <c r="G1151" s="12"/>
      <c r="H1151" s="12"/>
      <c r="L1151" s="12"/>
      <c r="M1151" s="12"/>
      <c r="S1151" s="20"/>
      <c r="T1151" s="12"/>
      <c r="AA1151" s="17"/>
    </row>
    <row r="1152" spans="1:27" ht="13" x14ac:dyDescent="0.15">
      <c r="A1152" s="18"/>
      <c r="C1152" s="12"/>
      <c r="D1152" s="12"/>
      <c r="E1152" s="12"/>
      <c r="F1152" s="12"/>
      <c r="G1152" s="12"/>
      <c r="H1152" s="12"/>
      <c r="L1152" s="12"/>
      <c r="M1152" s="12"/>
      <c r="S1152" s="20"/>
      <c r="T1152" s="12"/>
      <c r="AA1152" s="17"/>
    </row>
    <row r="1153" spans="1:27" ht="13" x14ac:dyDescent="0.15">
      <c r="A1153" s="18"/>
      <c r="C1153" s="12"/>
      <c r="D1153" s="12"/>
      <c r="E1153" s="12"/>
      <c r="F1153" s="12"/>
      <c r="G1153" s="12"/>
      <c r="H1153" s="12"/>
      <c r="L1153" s="12"/>
      <c r="M1153" s="12"/>
      <c r="S1153" s="20"/>
      <c r="T1153" s="12"/>
      <c r="AA1153" s="17"/>
    </row>
    <row r="1154" spans="1:27" ht="13" x14ac:dyDescent="0.15">
      <c r="A1154" s="18"/>
      <c r="C1154" s="12"/>
      <c r="D1154" s="12"/>
      <c r="E1154" s="12"/>
      <c r="F1154" s="12"/>
      <c r="G1154" s="12"/>
      <c r="H1154" s="12"/>
      <c r="L1154" s="12"/>
      <c r="M1154" s="12"/>
      <c r="S1154" s="20"/>
      <c r="T1154" s="12"/>
      <c r="AA1154" s="17"/>
    </row>
    <row r="1155" spans="1:27" ht="13" x14ac:dyDescent="0.15">
      <c r="A1155" s="18"/>
      <c r="C1155" s="12"/>
      <c r="D1155" s="12"/>
      <c r="E1155" s="12"/>
      <c r="F1155" s="12"/>
      <c r="G1155" s="12"/>
      <c r="H1155" s="12"/>
      <c r="L1155" s="12"/>
      <c r="M1155" s="12"/>
      <c r="S1155" s="20"/>
      <c r="T1155" s="12"/>
      <c r="AA1155" s="17"/>
    </row>
    <row r="1156" spans="1:27" ht="13" x14ac:dyDescent="0.15">
      <c r="A1156" s="18"/>
      <c r="C1156" s="12"/>
      <c r="D1156" s="12"/>
      <c r="E1156" s="12"/>
      <c r="F1156" s="12"/>
      <c r="G1156" s="12"/>
      <c r="H1156" s="12"/>
      <c r="L1156" s="12"/>
      <c r="M1156" s="12"/>
      <c r="S1156" s="20"/>
      <c r="T1156" s="12"/>
      <c r="AA1156" s="17"/>
    </row>
    <row r="1157" spans="1:27" ht="13" x14ac:dyDescent="0.15">
      <c r="A1157" s="18"/>
      <c r="C1157" s="12"/>
      <c r="D1157" s="12"/>
      <c r="E1157" s="12"/>
      <c r="F1157" s="12"/>
      <c r="G1157" s="12"/>
      <c r="H1157" s="12"/>
      <c r="L1157" s="12"/>
      <c r="M1157" s="12"/>
      <c r="S1157" s="20"/>
      <c r="T1157" s="12"/>
      <c r="AA1157" s="17"/>
    </row>
    <row r="1158" spans="1:27" ht="13" x14ac:dyDescent="0.15">
      <c r="A1158" s="18"/>
      <c r="C1158" s="12"/>
      <c r="D1158" s="12"/>
      <c r="E1158" s="12"/>
      <c r="F1158" s="12"/>
      <c r="G1158" s="12"/>
      <c r="H1158" s="12"/>
      <c r="L1158" s="12"/>
      <c r="M1158" s="12"/>
      <c r="S1158" s="20"/>
      <c r="T1158" s="12"/>
      <c r="AA1158" s="17"/>
    </row>
    <row r="1159" spans="1:27" ht="13" x14ac:dyDescent="0.15">
      <c r="A1159" s="18"/>
      <c r="C1159" s="12"/>
      <c r="D1159" s="12"/>
      <c r="E1159" s="12"/>
      <c r="F1159" s="12"/>
      <c r="G1159" s="12"/>
      <c r="H1159" s="12"/>
      <c r="L1159" s="12"/>
      <c r="M1159" s="12"/>
      <c r="S1159" s="20"/>
      <c r="T1159" s="12"/>
      <c r="AA1159" s="17"/>
    </row>
    <row r="1160" spans="1:27" ht="13" x14ac:dyDescent="0.15">
      <c r="A1160" s="18"/>
      <c r="C1160" s="12"/>
      <c r="D1160" s="12"/>
      <c r="E1160" s="12"/>
      <c r="F1160" s="12"/>
      <c r="G1160" s="12"/>
      <c r="H1160" s="12"/>
      <c r="L1160" s="12"/>
      <c r="M1160" s="12"/>
      <c r="S1160" s="20"/>
      <c r="T1160" s="12"/>
      <c r="AA1160" s="17"/>
    </row>
    <row r="1161" spans="1:27" ht="13" x14ac:dyDescent="0.15">
      <c r="A1161" s="18"/>
      <c r="C1161" s="12"/>
      <c r="D1161" s="12"/>
      <c r="E1161" s="12"/>
      <c r="F1161" s="12"/>
      <c r="G1161" s="12"/>
      <c r="H1161" s="12"/>
      <c r="L1161" s="12"/>
      <c r="M1161" s="12"/>
      <c r="S1161" s="20"/>
      <c r="T1161" s="12"/>
      <c r="AA1161" s="17"/>
    </row>
    <row r="1162" spans="1:27" ht="13" x14ac:dyDescent="0.15">
      <c r="A1162" s="18"/>
      <c r="C1162" s="12"/>
      <c r="D1162" s="12"/>
      <c r="E1162" s="12"/>
      <c r="F1162" s="12"/>
      <c r="G1162" s="12"/>
      <c r="H1162" s="12"/>
      <c r="L1162" s="12"/>
      <c r="M1162" s="12"/>
      <c r="S1162" s="20"/>
      <c r="T1162" s="12"/>
      <c r="AA1162" s="17"/>
    </row>
    <row r="1163" spans="1:27" ht="13" x14ac:dyDescent="0.15">
      <c r="A1163" s="18"/>
      <c r="C1163" s="12"/>
      <c r="D1163" s="12"/>
      <c r="E1163" s="12"/>
      <c r="F1163" s="12"/>
      <c r="G1163" s="12"/>
      <c r="H1163" s="12"/>
      <c r="L1163" s="12"/>
      <c r="M1163" s="12"/>
      <c r="S1163" s="20"/>
      <c r="T1163" s="12"/>
      <c r="AA1163" s="17"/>
    </row>
    <row r="1164" spans="1:27" ht="13" x14ac:dyDescent="0.15">
      <c r="A1164" s="18"/>
      <c r="C1164" s="12"/>
      <c r="D1164" s="12"/>
      <c r="E1164" s="12"/>
      <c r="F1164" s="12"/>
      <c r="G1164" s="12"/>
      <c r="H1164" s="12"/>
      <c r="L1164" s="12"/>
      <c r="M1164" s="12"/>
      <c r="S1164" s="20"/>
      <c r="T1164" s="12"/>
      <c r="AA1164" s="17"/>
    </row>
    <row r="1165" spans="1:27" ht="13" x14ac:dyDescent="0.15">
      <c r="A1165" s="18"/>
      <c r="C1165" s="12"/>
      <c r="D1165" s="12"/>
      <c r="E1165" s="12"/>
      <c r="F1165" s="12"/>
      <c r="G1165" s="12"/>
      <c r="H1165" s="12"/>
      <c r="L1165" s="12"/>
      <c r="M1165" s="12"/>
      <c r="S1165" s="20"/>
      <c r="T1165" s="12"/>
      <c r="AA1165" s="17"/>
    </row>
    <row r="1166" spans="1:27" ht="13" x14ac:dyDescent="0.15">
      <c r="A1166" s="18"/>
      <c r="C1166" s="12"/>
      <c r="D1166" s="12"/>
      <c r="E1166" s="12"/>
      <c r="F1166" s="12"/>
      <c r="G1166" s="12"/>
      <c r="H1166" s="12"/>
      <c r="L1166" s="12"/>
      <c r="M1166" s="12"/>
      <c r="S1166" s="20"/>
      <c r="T1166" s="12"/>
      <c r="AA1166" s="17"/>
    </row>
    <row r="1167" spans="1:27" ht="13" x14ac:dyDescent="0.15">
      <c r="A1167" s="18"/>
      <c r="C1167" s="12"/>
      <c r="D1167" s="12"/>
      <c r="E1167" s="12"/>
      <c r="F1167" s="12"/>
      <c r="G1167" s="12"/>
      <c r="H1167" s="12"/>
      <c r="L1167" s="12"/>
      <c r="M1167" s="12"/>
      <c r="S1167" s="20"/>
      <c r="T1167" s="12"/>
      <c r="AA1167" s="17"/>
    </row>
    <row r="1168" spans="1:27" ht="13" x14ac:dyDescent="0.15">
      <c r="A1168" s="18"/>
      <c r="C1168" s="12"/>
      <c r="D1168" s="12"/>
      <c r="E1168" s="12"/>
      <c r="F1168" s="12"/>
      <c r="G1168" s="12"/>
      <c r="H1168" s="12"/>
      <c r="L1168" s="12"/>
      <c r="M1168" s="12"/>
      <c r="S1168" s="20"/>
      <c r="T1168" s="12"/>
      <c r="AA1168" s="17"/>
    </row>
    <row r="1169" spans="1:27" ht="13" x14ac:dyDescent="0.15">
      <c r="A1169" s="18"/>
      <c r="C1169" s="12"/>
      <c r="D1169" s="12"/>
      <c r="E1169" s="12"/>
      <c r="F1169" s="12"/>
      <c r="G1169" s="12"/>
      <c r="H1169" s="12"/>
      <c r="L1169" s="12"/>
      <c r="M1169" s="12"/>
      <c r="S1169" s="20"/>
      <c r="T1169" s="12"/>
      <c r="AA1169" s="17"/>
    </row>
    <row r="1170" spans="1:27" ht="13" x14ac:dyDescent="0.15">
      <c r="A1170" s="18"/>
      <c r="C1170" s="12"/>
      <c r="D1170" s="12"/>
      <c r="E1170" s="12"/>
      <c r="F1170" s="12"/>
      <c r="G1170" s="12"/>
      <c r="H1170" s="12"/>
      <c r="L1170" s="12"/>
      <c r="M1170" s="12"/>
      <c r="S1170" s="20"/>
      <c r="T1170" s="12"/>
      <c r="AA1170" s="17"/>
    </row>
    <row r="1171" spans="1:27" ht="13" x14ac:dyDescent="0.15">
      <c r="A1171" s="18"/>
      <c r="C1171" s="12"/>
      <c r="D1171" s="12"/>
      <c r="E1171" s="12"/>
      <c r="F1171" s="12"/>
      <c r="G1171" s="12"/>
      <c r="H1171" s="12"/>
      <c r="L1171" s="12"/>
      <c r="M1171" s="12"/>
      <c r="S1171" s="20"/>
      <c r="T1171" s="12"/>
      <c r="AA1171" s="17"/>
    </row>
    <row r="1172" spans="1:27" ht="13" x14ac:dyDescent="0.15">
      <c r="A1172" s="18"/>
      <c r="C1172" s="12"/>
      <c r="D1172" s="12"/>
      <c r="E1172" s="12"/>
      <c r="F1172" s="12"/>
      <c r="G1172" s="12"/>
      <c r="H1172" s="12"/>
      <c r="L1172" s="12"/>
      <c r="M1172" s="12"/>
      <c r="S1172" s="20"/>
      <c r="T1172" s="12"/>
      <c r="AA1172" s="17"/>
    </row>
    <row r="1173" spans="1:27" ht="13" x14ac:dyDescent="0.15">
      <c r="A1173" s="18"/>
      <c r="C1173" s="12"/>
      <c r="D1173" s="12"/>
      <c r="E1173" s="12"/>
      <c r="F1173" s="12"/>
      <c r="G1173" s="12"/>
      <c r="H1173" s="12"/>
      <c r="L1173" s="12"/>
      <c r="M1173" s="12"/>
      <c r="S1173" s="20"/>
      <c r="T1173" s="12"/>
      <c r="AA1173" s="17"/>
    </row>
    <row r="1174" spans="1:27" ht="13" x14ac:dyDescent="0.15">
      <c r="A1174" s="18"/>
      <c r="C1174" s="12"/>
      <c r="D1174" s="12"/>
      <c r="E1174" s="12"/>
      <c r="F1174" s="12"/>
      <c r="G1174" s="12"/>
      <c r="H1174" s="12"/>
      <c r="L1174" s="12"/>
      <c r="M1174" s="12"/>
      <c r="S1174" s="20"/>
      <c r="T1174" s="12"/>
      <c r="AA1174" s="17"/>
    </row>
    <row r="1175" spans="1:27" ht="13" x14ac:dyDescent="0.15">
      <c r="A1175" s="18"/>
      <c r="C1175" s="12"/>
      <c r="D1175" s="12"/>
      <c r="E1175" s="12"/>
      <c r="F1175" s="12"/>
      <c r="G1175" s="12"/>
      <c r="H1175" s="12"/>
      <c r="L1175" s="12"/>
      <c r="M1175" s="12"/>
      <c r="S1175" s="20"/>
      <c r="T1175" s="12"/>
      <c r="AA1175" s="17"/>
    </row>
    <row r="1176" spans="1:27" ht="13" x14ac:dyDescent="0.15">
      <c r="A1176" s="18"/>
      <c r="C1176" s="12"/>
      <c r="D1176" s="12"/>
      <c r="E1176" s="12"/>
      <c r="F1176" s="12"/>
      <c r="G1176" s="12"/>
      <c r="H1176" s="12"/>
      <c r="L1176" s="12"/>
      <c r="M1176" s="12"/>
      <c r="S1176" s="20"/>
      <c r="T1176" s="12"/>
      <c r="AA1176" s="17"/>
    </row>
    <row r="1177" spans="1:27" ht="13" x14ac:dyDescent="0.15">
      <c r="A1177" s="18"/>
      <c r="C1177" s="12"/>
      <c r="D1177" s="12"/>
      <c r="E1177" s="12"/>
      <c r="F1177" s="12"/>
      <c r="G1177" s="12"/>
      <c r="H1177" s="12"/>
      <c r="L1177" s="12"/>
      <c r="M1177" s="12"/>
      <c r="S1177" s="20"/>
      <c r="T1177" s="12"/>
      <c r="AA1177" s="17"/>
    </row>
    <row r="1178" spans="1:27" ht="13" x14ac:dyDescent="0.15">
      <c r="A1178" s="18"/>
      <c r="C1178" s="12"/>
      <c r="D1178" s="12"/>
      <c r="E1178" s="12"/>
      <c r="F1178" s="12"/>
      <c r="G1178" s="12"/>
      <c r="H1178" s="12"/>
      <c r="L1178" s="12"/>
      <c r="M1178" s="12"/>
      <c r="S1178" s="20"/>
      <c r="T1178" s="12"/>
      <c r="AA1178" s="17"/>
    </row>
    <row r="1179" spans="1:27" ht="13" x14ac:dyDescent="0.15">
      <c r="A1179" s="18"/>
      <c r="C1179" s="12"/>
      <c r="D1179" s="12"/>
      <c r="E1179" s="12"/>
      <c r="F1179" s="12"/>
      <c r="G1179" s="12"/>
      <c r="H1179" s="12"/>
      <c r="L1179" s="12"/>
      <c r="M1179" s="12"/>
      <c r="S1179" s="20"/>
      <c r="T1179" s="12"/>
      <c r="AA1179" s="17"/>
    </row>
    <row r="1180" spans="1:27" ht="13" x14ac:dyDescent="0.15">
      <c r="A1180" s="18"/>
      <c r="C1180" s="12"/>
      <c r="D1180" s="12"/>
      <c r="E1180" s="12"/>
      <c r="F1180" s="12"/>
      <c r="G1180" s="12"/>
      <c r="H1180" s="12"/>
      <c r="L1180" s="12"/>
      <c r="M1180" s="12"/>
      <c r="S1180" s="20"/>
      <c r="T1180" s="12"/>
      <c r="AA1180" s="17"/>
    </row>
    <row r="1181" spans="1:27" ht="13" x14ac:dyDescent="0.15">
      <c r="A1181" s="18"/>
      <c r="C1181" s="12"/>
      <c r="D1181" s="12"/>
      <c r="E1181" s="12"/>
      <c r="F1181" s="12"/>
      <c r="G1181" s="12"/>
      <c r="H1181" s="12"/>
      <c r="L1181" s="12"/>
      <c r="M1181" s="12"/>
      <c r="S1181" s="20"/>
      <c r="T1181" s="12"/>
      <c r="AA1181" s="17"/>
    </row>
    <row r="1182" spans="1:27" ht="13" x14ac:dyDescent="0.15">
      <c r="A1182" s="18"/>
      <c r="C1182" s="12"/>
      <c r="D1182" s="12"/>
      <c r="E1182" s="12"/>
      <c r="F1182" s="12"/>
      <c r="G1182" s="12"/>
      <c r="H1182" s="12"/>
      <c r="L1182" s="12"/>
      <c r="M1182" s="12"/>
      <c r="S1182" s="20"/>
      <c r="T1182" s="12"/>
      <c r="AA1182" s="17"/>
    </row>
    <row r="1183" spans="1:27" ht="13" x14ac:dyDescent="0.15">
      <c r="A1183" s="18"/>
      <c r="C1183" s="12"/>
      <c r="D1183" s="12"/>
      <c r="E1183" s="12"/>
      <c r="F1183" s="12"/>
      <c r="G1183" s="12"/>
      <c r="H1183" s="12"/>
      <c r="L1183" s="12"/>
      <c r="M1183" s="12"/>
      <c r="S1183" s="20"/>
      <c r="T1183" s="12"/>
      <c r="AA1183" s="17"/>
    </row>
    <row r="1184" spans="1:27" ht="13" x14ac:dyDescent="0.15">
      <c r="A1184" s="18"/>
      <c r="C1184" s="12"/>
      <c r="D1184" s="12"/>
      <c r="E1184" s="12"/>
      <c r="F1184" s="12"/>
      <c r="G1184" s="12"/>
      <c r="H1184" s="12"/>
      <c r="L1184" s="12"/>
      <c r="M1184" s="12"/>
      <c r="S1184" s="20"/>
      <c r="T1184" s="12"/>
      <c r="AA1184" s="17"/>
    </row>
    <row r="1185" spans="1:27" ht="13" x14ac:dyDescent="0.15">
      <c r="A1185" s="18"/>
      <c r="C1185" s="12"/>
      <c r="D1185" s="12"/>
      <c r="E1185" s="12"/>
      <c r="F1185" s="12"/>
      <c r="G1185" s="12"/>
      <c r="H1185" s="12"/>
      <c r="L1185" s="12"/>
      <c r="M1185" s="12"/>
      <c r="S1185" s="20"/>
      <c r="T1185" s="12"/>
      <c r="AA1185" s="17"/>
    </row>
    <row r="1186" spans="1:27" ht="13" x14ac:dyDescent="0.15">
      <c r="A1186" s="18"/>
      <c r="C1186" s="12"/>
      <c r="D1186" s="12"/>
      <c r="E1186" s="12"/>
      <c r="F1186" s="12"/>
      <c r="G1186" s="12"/>
      <c r="H1186" s="12"/>
      <c r="L1186" s="12"/>
      <c r="M1186" s="12"/>
      <c r="S1186" s="20"/>
      <c r="T1186" s="12"/>
      <c r="AA1186" s="17"/>
    </row>
    <row r="1187" spans="1:27" ht="13" x14ac:dyDescent="0.15">
      <c r="A1187" s="18"/>
      <c r="C1187" s="12"/>
      <c r="D1187" s="12"/>
      <c r="E1187" s="12"/>
      <c r="F1187" s="12"/>
      <c r="G1187" s="12"/>
      <c r="H1187" s="12"/>
      <c r="L1187" s="12"/>
      <c r="M1187" s="12"/>
      <c r="S1187" s="20"/>
      <c r="T1187" s="12"/>
      <c r="AA1187" s="17"/>
    </row>
    <row r="1188" spans="1:27" ht="13" x14ac:dyDescent="0.15">
      <c r="A1188" s="18"/>
      <c r="C1188" s="12"/>
      <c r="D1188" s="12"/>
      <c r="E1188" s="12"/>
      <c r="F1188" s="12"/>
      <c r="G1188" s="12"/>
      <c r="H1188" s="12"/>
      <c r="L1188" s="12"/>
      <c r="M1188" s="12"/>
      <c r="S1188" s="20"/>
      <c r="T1188" s="12"/>
      <c r="AA1188" s="17"/>
    </row>
    <row r="1189" spans="1:27" ht="13" x14ac:dyDescent="0.15">
      <c r="A1189" s="18"/>
      <c r="C1189" s="12"/>
      <c r="D1189" s="12"/>
      <c r="E1189" s="12"/>
      <c r="F1189" s="12"/>
      <c r="G1189" s="12"/>
      <c r="H1189" s="12"/>
      <c r="L1189" s="12"/>
      <c r="M1189" s="12"/>
      <c r="S1189" s="20"/>
      <c r="T1189" s="12"/>
      <c r="AA1189" s="17"/>
    </row>
    <row r="1190" spans="1:27" ht="13" x14ac:dyDescent="0.15">
      <c r="A1190" s="18"/>
      <c r="C1190" s="12"/>
      <c r="D1190" s="12"/>
      <c r="E1190" s="12"/>
      <c r="F1190" s="12"/>
      <c r="G1190" s="12"/>
      <c r="H1190" s="12"/>
      <c r="L1190" s="12"/>
      <c r="M1190" s="12"/>
      <c r="S1190" s="20"/>
      <c r="T1190" s="12"/>
      <c r="AA1190" s="17"/>
    </row>
    <row r="1191" spans="1:27" ht="13" x14ac:dyDescent="0.15">
      <c r="A1191" s="18"/>
      <c r="C1191" s="12"/>
      <c r="D1191" s="12"/>
      <c r="E1191" s="12"/>
      <c r="F1191" s="12"/>
      <c r="G1191" s="12"/>
      <c r="H1191" s="12"/>
      <c r="L1191" s="12"/>
      <c r="M1191" s="12"/>
      <c r="S1191" s="20"/>
      <c r="T1191" s="12"/>
      <c r="AA1191" s="17"/>
    </row>
    <row r="1192" spans="1:27" ht="13" x14ac:dyDescent="0.15">
      <c r="A1192" s="18"/>
      <c r="C1192" s="12"/>
      <c r="D1192" s="12"/>
      <c r="E1192" s="12"/>
      <c r="F1192" s="12"/>
      <c r="G1192" s="12"/>
      <c r="H1192" s="12"/>
      <c r="L1192" s="12"/>
      <c r="M1192" s="12"/>
      <c r="S1192" s="20"/>
      <c r="T1192" s="12"/>
      <c r="AA1192" s="17"/>
    </row>
    <row r="1193" spans="1:27" ht="13" x14ac:dyDescent="0.15">
      <c r="A1193" s="18"/>
      <c r="C1193" s="12"/>
      <c r="D1193" s="12"/>
      <c r="E1193" s="12"/>
      <c r="F1193" s="12"/>
      <c r="G1193" s="12"/>
      <c r="H1193" s="12"/>
      <c r="L1193" s="12"/>
      <c r="M1193" s="12"/>
      <c r="S1193" s="20"/>
      <c r="T1193" s="12"/>
      <c r="AA1193" s="17"/>
    </row>
    <row r="1194" spans="1:27" ht="13" x14ac:dyDescent="0.15">
      <c r="A1194" s="18"/>
      <c r="C1194" s="12"/>
      <c r="D1194" s="12"/>
      <c r="E1194" s="12"/>
      <c r="F1194" s="12"/>
      <c r="G1194" s="12"/>
      <c r="H1194" s="12"/>
      <c r="L1194" s="12"/>
      <c r="M1194" s="12"/>
      <c r="S1194" s="20"/>
      <c r="T1194" s="12"/>
      <c r="AA1194" s="17"/>
    </row>
    <row r="1195" spans="1:27" ht="13" x14ac:dyDescent="0.15">
      <c r="A1195" s="18"/>
      <c r="C1195" s="12"/>
      <c r="D1195" s="12"/>
      <c r="E1195" s="12"/>
      <c r="F1195" s="12"/>
      <c r="G1195" s="12"/>
      <c r="H1195" s="12"/>
      <c r="L1195" s="12"/>
      <c r="M1195" s="12"/>
      <c r="S1195" s="20"/>
      <c r="T1195" s="12"/>
      <c r="AA1195" s="17"/>
    </row>
    <row r="1196" spans="1:27" ht="13" x14ac:dyDescent="0.15">
      <c r="A1196" s="18"/>
      <c r="C1196" s="12"/>
      <c r="D1196" s="12"/>
      <c r="E1196" s="12"/>
      <c r="F1196" s="12"/>
      <c r="G1196" s="12"/>
      <c r="H1196" s="12"/>
      <c r="L1196" s="12"/>
      <c r="M1196" s="12"/>
      <c r="S1196" s="20"/>
      <c r="T1196" s="12"/>
      <c r="AA1196" s="17"/>
    </row>
    <row r="1197" spans="1:27" ht="13" x14ac:dyDescent="0.15">
      <c r="A1197" s="18"/>
      <c r="C1197" s="12"/>
      <c r="D1197" s="12"/>
      <c r="E1197" s="12"/>
      <c r="F1197" s="12"/>
      <c r="G1197" s="12"/>
      <c r="H1197" s="12"/>
      <c r="L1197" s="12"/>
      <c r="M1197" s="12"/>
      <c r="S1197" s="20"/>
      <c r="T1197" s="12"/>
      <c r="AA1197" s="17"/>
    </row>
    <row r="1198" spans="1:27" ht="13" x14ac:dyDescent="0.15">
      <c r="A1198" s="18"/>
      <c r="C1198" s="12"/>
      <c r="D1198" s="12"/>
      <c r="E1198" s="12"/>
      <c r="F1198" s="12"/>
      <c r="G1198" s="12"/>
      <c r="H1198" s="12"/>
      <c r="L1198" s="12"/>
      <c r="M1198" s="12"/>
      <c r="S1198" s="20"/>
      <c r="T1198" s="12"/>
      <c r="AA1198" s="17"/>
    </row>
    <row r="1199" spans="1:27" ht="13" x14ac:dyDescent="0.15">
      <c r="A1199" s="18"/>
      <c r="C1199" s="12"/>
      <c r="D1199" s="12"/>
      <c r="E1199" s="12"/>
      <c r="F1199" s="12"/>
      <c r="G1199" s="12"/>
      <c r="H1199" s="12"/>
      <c r="L1199" s="12"/>
      <c r="M1199" s="12"/>
      <c r="S1199" s="20"/>
      <c r="T1199" s="12"/>
      <c r="AA1199" s="17"/>
    </row>
    <row r="1200" spans="1:27" ht="13" x14ac:dyDescent="0.15">
      <c r="A1200" s="18"/>
      <c r="C1200" s="12"/>
      <c r="D1200" s="12"/>
      <c r="E1200" s="12"/>
      <c r="F1200" s="12"/>
      <c r="G1200" s="12"/>
      <c r="H1200" s="12"/>
      <c r="L1200" s="12"/>
      <c r="M1200" s="12"/>
      <c r="S1200" s="20"/>
      <c r="T1200" s="12"/>
      <c r="AA1200" s="17"/>
    </row>
    <row r="1201" spans="1:27" ht="13" x14ac:dyDescent="0.15">
      <c r="A1201" s="18"/>
      <c r="C1201" s="12"/>
      <c r="D1201" s="12"/>
      <c r="E1201" s="12"/>
      <c r="F1201" s="12"/>
      <c r="G1201" s="12"/>
      <c r="H1201" s="12"/>
      <c r="L1201" s="12"/>
      <c r="M1201" s="12"/>
      <c r="S1201" s="20"/>
      <c r="T1201" s="12"/>
      <c r="AA1201" s="17"/>
    </row>
    <row r="1202" spans="1:27" ht="13" x14ac:dyDescent="0.15">
      <c r="A1202" s="18"/>
      <c r="C1202" s="12"/>
      <c r="D1202" s="12"/>
      <c r="E1202" s="12"/>
      <c r="F1202" s="12"/>
      <c r="G1202" s="12"/>
      <c r="H1202" s="12"/>
      <c r="L1202" s="12"/>
      <c r="M1202" s="12"/>
      <c r="S1202" s="20"/>
      <c r="T1202" s="12"/>
      <c r="AA1202" s="17"/>
    </row>
    <row r="1203" spans="1:27" ht="13" x14ac:dyDescent="0.15">
      <c r="A1203" s="18"/>
      <c r="C1203" s="12"/>
      <c r="D1203" s="12"/>
      <c r="E1203" s="12"/>
      <c r="F1203" s="12"/>
      <c r="G1203" s="12"/>
      <c r="H1203" s="12"/>
      <c r="L1203" s="12"/>
      <c r="M1203" s="12"/>
      <c r="S1203" s="20"/>
      <c r="T1203" s="12"/>
      <c r="AA1203" s="17"/>
    </row>
    <row r="1204" spans="1:27" ht="13" x14ac:dyDescent="0.15">
      <c r="A1204" s="18"/>
      <c r="C1204" s="12"/>
      <c r="D1204" s="12"/>
      <c r="E1204" s="12"/>
      <c r="F1204" s="12"/>
      <c r="G1204" s="12"/>
      <c r="H1204" s="12"/>
      <c r="L1204" s="12"/>
      <c r="M1204" s="12"/>
      <c r="S1204" s="20"/>
      <c r="T1204" s="12"/>
      <c r="AA1204" s="17"/>
    </row>
    <row r="1205" spans="1:27" ht="13" x14ac:dyDescent="0.15">
      <c r="A1205" s="18"/>
      <c r="C1205" s="12"/>
      <c r="D1205" s="12"/>
      <c r="E1205" s="12"/>
      <c r="F1205" s="12"/>
      <c r="G1205" s="12"/>
      <c r="H1205" s="12"/>
      <c r="L1205" s="12"/>
      <c r="M1205" s="12"/>
      <c r="S1205" s="20"/>
      <c r="T1205" s="12"/>
      <c r="AA1205" s="17"/>
    </row>
    <row r="1206" spans="1:27" ht="13" x14ac:dyDescent="0.15">
      <c r="A1206" s="18"/>
      <c r="C1206" s="12"/>
      <c r="D1206" s="12"/>
      <c r="E1206" s="12"/>
      <c r="F1206" s="12"/>
      <c r="G1206" s="12"/>
      <c r="H1206" s="12"/>
      <c r="L1206" s="12"/>
      <c r="M1206" s="12"/>
      <c r="S1206" s="20"/>
      <c r="T1206" s="12"/>
      <c r="AA1206" s="17"/>
    </row>
    <row r="1207" spans="1:27" ht="13" x14ac:dyDescent="0.15">
      <c r="A1207" s="18"/>
      <c r="C1207" s="12"/>
      <c r="D1207" s="12"/>
      <c r="E1207" s="12"/>
      <c r="F1207" s="12"/>
      <c r="G1207" s="12"/>
      <c r="H1207" s="12"/>
      <c r="L1207" s="12"/>
      <c r="M1207" s="12"/>
      <c r="S1207" s="20"/>
      <c r="T1207" s="12"/>
      <c r="AA1207" s="17"/>
    </row>
    <row r="1208" spans="1:27" ht="13" x14ac:dyDescent="0.15">
      <c r="A1208" s="18"/>
      <c r="C1208" s="12"/>
      <c r="D1208" s="12"/>
      <c r="E1208" s="12"/>
      <c r="F1208" s="12"/>
      <c r="G1208" s="12"/>
      <c r="H1208" s="12"/>
      <c r="L1208" s="12"/>
      <c r="M1208" s="12"/>
      <c r="S1208" s="20"/>
      <c r="T1208" s="12"/>
      <c r="AA1208" s="17"/>
    </row>
    <row r="1209" spans="1:27" ht="13" x14ac:dyDescent="0.15">
      <c r="A1209" s="18"/>
      <c r="C1209" s="12"/>
      <c r="D1209" s="12"/>
      <c r="E1209" s="12"/>
      <c r="F1209" s="12"/>
      <c r="G1209" s="12"/>
      <c r="H1209" s="12"/>
      <c r="L1209" s="12"/>
      <c r="M1209" s="12"/>
      <c r="S1209" s="20"/>
      <c r="T1209" s="12"/>
      <c r="AA1209" s="17"/>
    </row>
    <row r="1210" spans="1:27" ht="13" x14ac:dyDescent="0.15">
      <c r="A1210" s="18"/>
      <c r="C1210" s="12"/>
      <c r="D1210" s="12"/>
      <c r="E1210" s="12"/>
      <c r="F1210" s="12"/>
      <c r="G1210" s="12"/>
      <c r="H1210" s="12"/>
      <c r="L1210" s="12"/>
      <c r="M1210" s="12"/>
      <c r="S1210" s="20"/>
      <c r="T1210" s="12"/>
      <c r="AA1210" s="17"/>
    </row>
    <row r="1211" spans="1:27" ht="13" x14ac:dyDescent="0.15">
      <c r="A1211" s="18"/>
      <c r="C1211" s="12"/>
      <c r="D1211" s="12"/>
      <c r="E1211" s="12"/>
      <c r="F1211" s="12"/>
      <c r="G1211" s="12"/>
      <c r="H1211" s="12"/>
      <c r="L1211" s="12"/>
      <c r="M1211" s="12"/>
      <c r="S1211" s="20"/>
      <c r="T1211" s="12"/>
      <c r="AA1211" s="17"/>
    </row>
    <row r="1212" spans="1:27" ht="13" x14ac:dyDescent="0.15">
      <c r="A1212" s="18"/>
      <c r="C1212" s="12"/>
      <c r="D1212" s="12"/>
      <c r="E1212" s="12"/>
      <c r="F1212" s="12"/>
      <c r="G1212" s="12"/>
      <c r="H1212" s="12"/>
      <c r="L1212" s="12"/>
      <c r="M1212" s="12"/>
      <c r="S1212" s="20"/>
      <c r="T1212" s="12"/>
      <c r="AA1212" s="17"/>
    </row>
    <row r="1213" spans="1:27" ht="13" x14ac:dyDescent="0.15">
      <c r="A1213" s="18"/>
      <c r="C1213" s="12"/>
      <c r="D1213" s="12"/>
      <c r="E1213" s="12"/>
      <c r="F1213" s="12"/>
      <c r="G1213" s="12"/>
      <c r="H1213" s="12"/>
      <c r="L1213" s="12"/>
      <c r="M1213" s="12"/>
      <c r="S1213" s="20"/>
      <c r="T1213" s="12"/>
      <c r="AA1213" s="17"/>
    </row>
    <row r="1214" spans="1:27" ht="13" x14ac:dyDescent="0.15">
      <c r="A1214" s="18"/>
      <c r="C1214" s="12"/>
      <c r="D1214" s="12"/>
      <c r="E1214" s="12"/>
      <c r="F1214" s="12"/>
      <c r="G1214" s="12"/>
      <c r="H1214" s="12"/>
      <c r="L1214" s="12"/>
      <c r="M1214" s="12"/>
      <c r="S1214" s="20"/>
      <c r="T1214" s="12"/>
      <c r="AA1214" s="17"/>
    </row>
    <row r="1215" spans="1:27" ht="13" x14ac:dyDescent="0.15">
      <c r="A1215" s="18"/>
      <c r="C1215" s="12"/>
      <c r="D1215" s="12"/>
      <c r="E1215" s="12"/>
      <c r="F1215" s="12"/>
      <c r="G1215" s="12"/>
      <c r="H1215" s="12"/>
      <c r="L1215" s="12"/>
      <c r="M1215" s="12"/>
      <c r="S1215" s="20"/>
      <c r="T1215" s="12"/>
      <c r="AA1215" s="17"/>
    </row>
    <row r="1216" spans="1:27" ht="13" x14ac:dyDescent="0.15">
      <c r="A1216" s="18"/>
      <c r="C1216" s="12"/>
      <c r="D1216" s="12"/>
      <c r="E1216" s="12"/>
      <c r="F1216" s="12"/>
      <c r="G1216" s="12"/>
      <c r="H1216" s="12"/>
      <c r="L1216" s="12"/>
      <c r="M1216" s="12"/>
      <c r="S1216" s="20"/>
      <c r="T1216" s="12"/>
      <c r="AA1216" s="17"/>
    </row>
    <row r="1217" spans="1:27" ht="13" x14ac:dyDescent="0.15">
      <c r="A1217" s="18"/>
      <c r="C1217" s="12"/>
      <c r="D1217" s="12"/>
      <c r="E1217" s="12"/>
      <c r="F1217" s="12"/>
      <c r="G1217" s="12"/>
      <c r="H1217" s="12"/>
      <c r="L1217" s="12"/>
      <c r="M1217" s="12"/>
      <c r="S1217" s="20"/>
      <c r="T1217" s="12"/>
      <c r="AA1217" s="17"/>
    </row>
    <row r="1218" spans="1:27" ht="13" x14ac:dyDescent="0.15">
      <c r="A1218" s="18"/>
      <c r="C1218" s="12"/>
      <c r="D1218" s="12"/>
      <c r="E1218" s="12"/>
      <c r="F1218" s="12"/>
      <c r="G1218" s="12"/>
      <c r="H1218" s="12"/>
      <c r="L1218" s="12"/>
      <c r="M1218" s="12"/>
      <c r="S1218" s="20"/>
      <c r="T1218" s="12"/>
      <c r="AA1218" s="17"/>
    </row>
    <row r="1219" spans="1:27" ht="13" x14ac:dyDescent="0.15">
      <c r="A1219" s="18"/>
      <c r="C1219" s="12"/>
      <c r="D1219" s="12"/>
      <c r="E1219" s="12"/>
      <c r="F1219" s="12"/>
      <c r="G1219" s="12"/>
      <c r="H1219" s="12"/>
      <c r="L1219" s="12"/>
      <c r="M1219" s="12"/>
      <c r="S1219" s="20"/>
      <c r="T1219" s="12"/>
      <c r="AA1219" s="17"/>
    </row>
    <row r="1220" spans="1:27" ht="13" x14ac:dyDescent="0.15">
      <c r="A1220" s="18"/>
      <c r="C1220" s="12"/>
      <c r="D1220" s="12"/>
      <c r="E1220" s="12"/>
      <c r="F1220" s="12"/>
      <c r="G1220" s="12"/>
      <c r="H1220" s="12"/>
      <c r="L1220" s="12"/>
      <c r="M1220" s="12"/>
      <c r="S1220" s="20"/>
      <c r="T1220" s="12"/>
      <c r="AA1220" s="17"/>
    </row>
    <row r="1221" spans="1:27" ht="13" x14ac:dyDescent="0.15">
      <c r="A1221" s="18"/>
      <c r="C1221" s="12"/>
      <c r="D1221" s="12"/>
      <c r="E1221" s="12"/>
      <c r="F1221" s="12"/>
      <c r="G1221" s="12"/>
      <c r="H1221" s="12"/>
      <c r="L1221" s="12"/>
      <c r="M1221" s="12"/>
      <c r="S1221" s="20"/>
      <c r="T1221" s="12"/>
      <c r="AA1221" s="17"/>
    </row>
    <row r="1222" spans="1:27" ht="13" x14ac:dyDescent="0.15">
      <c r="A1222" s="18"/>
      <c r="C1222" s="12"/>
      <c r="D1222" s="12"/>
      <c r="E1222" s="12"/>
      <c r="F1222" s="12"/>
      <c r="G1222" s="12"/>
      <c r="H1222" s="12"/>
      <c r="L1222" s="12"/>
      <c r="M1222" s="12"/>
      <c r="S1222" s="20"/>
      <c r="T1222" s="12"/>
      <c r="AA1222" s="17"/>
    </row>
    <row r="1223" spans="1:27" ht="13" x14ac:dyDescent="0.15">
      <c r="A1223" s="18"/>
      <c r="C1223" s="12"/>
      <c r="D1223" s="12"/>
      <c r="E1223" s="12"/>
      <c r="F1223" s="12"/>
      <c r="G1223" s="12"/>
      <c r="H1223" s="12"/>
      <c r="L1223" s="12"/>
      <c r="M1223" s="12"/>
      <c r="S1223" s="20"/>
      <c r="T1223" s="12"/>
      <c r="AA1223" s="17"/>
    </row>
    <row r="1224" spans="1:27" ht="13" x14ac:dyDescent="0.15">
      <c r="A1224" s="18"/>
      <c r="C1224" s="12"/>
      <c r="D1224" s="12"/>
      <c r="E1224" s="12"/>
      <c r="F1224" s="12"/>
      <c r="G1224" s="12"/>
      <c r="H1224" s="12"/>
      <c r="L1224" s="12"/>
      <c r="M1224" s="12"/>
      <c r="S1224" s="20"/>
      <c r="T1224" s="12"/>
      <c r="AA1224" s="17"/>
    </row>
    <row r="1225" spans="1:27" ht="13" x14ac:dyDescent="0.15">
      <c r="A1225" s="18"/>
      <c r="C1225" s="12"/>
      <c r="D1225" s="12"/>
      <c r="E1225" s="12"/>
      <c r="F1225" s="12"/>
      <c r="G1225" s="12"/>
      <c r="H1225" s="12"/>
      <c r="L1225" s="12"/>
      <c r="M1225" s="12"/>
      <c r="S1225" s="20"/>
      <c r="T1225" s="12"/>
      <c r="AA1225" s="17"/>
    </row>
    <row r="1226" spans="1:27" ht="13" x14ac:dyDescent="0.15">
      <c r="A1226" s="18"/>
      <c r="C1226" s="12"/>
      <c r="D1226" s="12"/>
      <c r="E1226" s="12"/>
      <c r="F1226" s="12"/>
      <c r="G1226" s="12"/>
      <c r="H1226" s="12"/>
      <c r="L1226" s="12"/>
      <c r="M1226" s="12"/>
      <c r="S1226" s="20"/>
      <c r="T1226" s="12"/>
      <c r="AA1226" s="17"/>
    </row>
    <row r="1227" spans="1:27" ht="13" x14ac:dyDescent="0.15">
      <c r="A1227" s="18"/>
      <c r="C1227" s="12"/>
      <c r="D1227" s="12"/>
      <c r="E1227" s="12"/>
      <c r="F1227" s="12"/>
      <c r="G1227" s="12"/>
      <c r="H1227" s="12"/>
      <c r="L1227" s="12"/>
      <c r="M1227" s="12"/>
      <c r="S1227" s="20"/>
      <c r="T1227" s="12"/>
      <c r="AA1227" s="17"/>
    </row>
    <row r="1228" spans="1:27" ht="13" x14ac:dyDescent="0.15">
      <c r="A1228" s="18"/>
      <c r="C1228" s="12"/>
      <c r="D1228" s="12"/>
      <c r="E1228" s="12"/>
      <c r="F1228" s="12"/>
      <c r="G1228" s="12"/>
      <c r="H1228" s="12"/>
      <c r="L1228" s="12"/>
      <c r="M1228" s="12"/>
      <c r="S1228" s="20"/>
      <c r="T1228" s="12"/>
      <c r="AA1228" s="17"/>
    </row>
    <row r="1229" spans="1:27" ht="13" x14ac:dyDescent="0.15">
      <c r="A1229" s="18"/>
      <c r="C1229" s="12"/>
      <c r="D1229" s="12"/>
      <c r="E1229" s="12"/>
      <c r="F1229" s="12"/>
      <c r="G1229" s="12"/>
      <c r="H1229" s="12"/>
      <c r="L1229" s="12"/>
      <c r="M1229" s="12"/>
      <c r="S1229" s="20"/>
      <c r="T1229" s="12"/>
      <c r="AA1229" s="17"/>
    </row>
    <row r="1230" spans="1:27" ht="13" x14ac:dyDescent="0.15">
      <c r="A1230" s="18"/>
      <c r="C1230" s="12"/>
      <c r="D1230" s="12"/>
      <c r="E1230" s="12"/>
      <c r="F1230" s="12"/>
      <c r="G1230" s="12"/>
      <c r="H1230" s="12"/>
      <c r="L1230" s="12"/>
      <c r="M1230" s="12"/>
      <c r="S1230" s="20"/>
      <c r="T1230" s="12"/>
      <c r="AA1230" s="17"/>
    </row>
    <row r="1231" spans="1:27" ht="13" x14ac:dyDescent="0.15">
      <c r="A1231" s="18"/>
      <c r="C1231" s="12"/>
      <c r="D1231" s="12"/>
      <c r="E1231" s="12"/>
      <c r="F1231" s="12"/>
      <c r="G1231" s="12"/>
      <c r="H1231" s="12"/>
      <c r="L1231" s="12"/>
      <c r="M1231" s="12"/>
      <c r="S1231" s="20"/>
      <c r="T1231" s="12"/>
      <c r="AA1231" s="17"/>
    </row>
    <row r="1232" spans="1:27" ht="13" x14ac:dyDescent="0.15">
      <c r="A1232" s="18"/>
      <c r="C1232" s="12"/>
      <c r="D1232" s="12"/>
      <c r="E1232" s="12"/>
      <c r="F1232" s="12"/>
      <c r="G1232" s="12"/>
      <c r="H1232" s="12"/>
      <c r="L1232" s="12"/>
      <c r="M1232" s="12"/>
      <c r="S1232" s="20"/>
      <c r="T1232" s="12"/>
      <c r="AA1232" s="17"/>
    </row>
    <row r="1233" spans="1:27" ht="13" x14ac:dyDescent="0.15">
      <c r="A1233" s="18"/>
      <c r="C1233" s="12"/>
      <c r="D1233" s="12"/>
      <c r="E1233" s="12"/>
      <c r="F1233" s="12"/>
      <c r="G1233" s="12"/>
      <c r="H1233" s="12"/>
      <c r="L1233" s="12"/>
      <c r="M1233" s="12"/>
      <c r="S1233" s="20"/>
      <c r="T1233" s="12"/>
      <c r="AA1233" s="17"/>
    </row>
    <row r="1234" spans="1:27" ht="13" x14ac:dyDescent="0.15">
      <c r="A1234" s="18"/>
      <c r="C1234" s="12"/>
      <c r="D1234" s="12"/>
      <c r="E1234" s="12"/>
      <c r="F1234" s="12"/>
      <c r="G1234" s="12"/>
      <c r="H1234" s="12"/>
      <c r="L1234" s="12"/>
      <c r="M1234" s="12"/>
      <c r="S1234" s="20"/>
      <c r="T1234" s="12"/>
      <c r="AA1234" s="17"/>
    </row>
    <row r="1235" spans="1:27" ht="13" x14ac:dyDescent="0.15">
      <c r="A1235" s="18"/>
      <c r="C1235" s="12"/>
      <c r="D1235" s="12"/>
      <c r="E1235" s="12"/>
      <c r="F1235" s="12"/>
      <c r="G1235" s="12"/>
      <c r="H1235" s="12"/>
      <c r="L1235" s="12"/>
      <c r="M1235" s="12"/>
      <c r="S1235" s="20"/>
      <c r="T1235" s="12"/>
      <c r="AA1235" s="17"/>
    </row>
    <row r="1236" spans="1:27" ht="13" x14ac:dyDescent="0.15">
      <c r="A1236" s="18"/>
      <c r="C1236" s="12"/>
      <c r="D1236" s="12"/>
      <c r="E1236" s="12"/>
      <c r="F1236" s="12"/>
      <c r="G1236" s="12"/>
      <c r="H1236" s="12"/>
      <c r="L1236" s="12"/>
      <c r="M1236" s="12"/>
      <c r="S1236" s="20"/>
      <c r="T1236" s="12"/>
      <c r="AA1236" s="17"/>
    </row>
    <row r="1237" spans="1:27" ht="13" x14ac:dyDescent="0.15">
      <c r="A1237" s="18"/>
      <c r="C1237" s="12"/>
      <c r="D1237" s="12"/>
      <c r="E1237" s="12"/>
      <c r="F1237" s="12"/>
      <c r="G1237" s="12"/>
      <c r="H1237" s="12"/>
      <c r="L1237" s="12"/>
      <c r="M1237" s="12"/>
      <c r="S1237" s="20"/>
      <c r="T1237" s="12"/>
      <c r="AA1237" s="17"/>
    </row>
    <row r="1238" spans="1:27" ht="13" x14ac:dyDescent="0.15">
      <c r="A1238" s="18"/>
      <c r="C1238" s="12"/>
      <c r="D1238" s="12"/>
      <c r="E1238" s="12"/>
      <c r="F1238" s="12"/>
      <c r="G1238" s="12"/>
      <c r="H1238" s="12"/>
      <c r="L1238" s="12"/>
      <c r="M1238" s="12"/>
      <c r="S1238" s="20"/>
      <c r="T1238" s="12"/>
      <c r="AA1238" s="17"/>
    </row>
    <row r="1239" spans="1:27" ht="13" x14ac:dyDescent="0.15">
      <c r="A1239" s="18"/>
      <c r="C1239" s="12"/>
      <c r="D1239" s="12"/>
      <c r="E1239" s="12"/>
      <c r="F1239" s="12"/>
      <c r="G1239" s="12"/>
      <c r="H1239" s="12"/>
      <c r="L1239" s="12"/>
      <c r="M1239" s="12"/>
      <c r="S1239" s="20"/>
      <c r="T1239" s="12"/>
      <c r="AA1239" s="17"/>
    </row>
    <row r="1240" spans="1:27" ht="13" x14ac:dyDescent="0.15">
      <c r="A1240" s="18"/>
      <c r="C1240" s="12"/>
      <c r="D1240" s="12"/>
      <c r="E1240" s="12"/>
      <c r="F1240" s="12"/>
      <c r="G1240" s="12"/>
      <c r="H1240" s="12"/>
      <c r="L1240" s="12"/>
      <c r="M1240" s="12"/>
      <c r="S1240" s="20"/>
      <c r="T1240" s="12"/>
      <c r="AA1240" s="17"/>
    </row>
    <row r="1241" spans="1:27" ht="13" x14ac:dyDescent="0.15">
      <c r="A1241" s="18"/>
      <c r="C1241" s="12"/>
      <c r="D1241" s="12"/>
      <c r="E1241" s="12"/>
      <c r="F1241" s="12"/>
      <c r="G1241" s="12"/>
      <c r="H1241" s="12"/>
      <c r="L1241" s="12"/>
      <c r="M1241" s="12"/>
      <c r="S1241" s="20"/>
      <c r="T1241" s="12"/>
      <c r="AA1241" s="17"/>
    </row>
    <row r="1242" spans="1:27" ht="13" x14ac:dyDescent="0.15">
      <c r="A1242" s="18"/>
      <c r="C1242" s="12"/>
      <c r="D1242" s="12"/>
      <c r="E1242" s="12"/>
      <c r="F1242" s="12"/>
      <c r="G1242" s="12"/>
      <c r="H1242" s="12"/>
      <c r="L1242" s="12"/>
      <c r="M1242" s="12"/>
      <c r="S1242" s="20"/>
      <c r="T1242" s="12"/>
      <c r="AA1242" s="17"/>
    </row>
    <row r="1243" spans="1:27" ht="13" x14ac:dyDescent="0.15">
      <c r="A1243" s="18"/>
      <c r="C1243" s="12"/>
      <c r="D1243" s="12"/>
      <c r="E1243" s="12"/>
      <c r="F1243" s="12"/>
      <c r="G1243" s="12"/>
      <c r="H1243" s="12"/>
      <c r="L1243" s="12"/>
      <c r="M1243" s="12"/>
      <c r="S1243" s="20"/>
      <c r="T1243" s="12"/>
      <c r="AA1243" s="17"/>
    </row>
    <row r="1244" spans="1:27" ht="13" x14ac:dyDescent="0.15">
      <c r="A1244" s="18"/>
      <c r="C1244" s="12"/>
      <c r="D1244" s="12"/>
      <c r="E1244" s="12"/>
      <c r="F1244" s="12"/>
      <c r="G1244" s="12"/>
      <c r="H1244" s="12"/>
      <c r="L1244" s="12"/>
      <c r="M1244" s="12"/>
      <c r="S1244" s="20"/>
      <c r="T1244" s="12"/>
      <c r="AA1244" s="17"/>
    </row>
    <row r="1245" spans="1:27" ht="13" x14ac:dyDescent="0.15">
      <c r="A1245" s="18"/>
      <c r="C1245" s="12"/>
      <c r="D1245" s="12"/>
      <c r="E1245" s="12"/>
      <c r="F1245" s="12"/>
      <c r="G1245" s="12"/>
      <c r="H1245" s="12"/>
      <c r="L1245" s="12"/>
      <c r="M1245" s="12"/>
      <c r="S1245" s="20"/>
      <c r="T1245" s="12"/>
      <c r="AA1245" s="17"/>
    </row>
    <row r="1246" spans="1:27" ht="13" x14ac:dyDescent="0.15">
      <c r="A1246" s="18"/>
      <c r="C1246" s="12"/>
      <c r="D1246" s="12"/>
      <c r="E1246" s="12"/>
      <c r="F1246" s="12"/>
      <c r="G1246" s="12"/>
      <c r="H1246" s="12"/>
      <c r="L1246" s="12"/>
      <c r="M1246" s="12"/>
      <c r="S1246" s="20"/>
      <c r="T1246" s="12"/>
      <c r="AA1246" s="17"/>
    </row>
    <row r="1247" spans="1:27" ht="13" x14ac:dyDescent="0.15">
      <c r="A1247" s="18"/>
      <c r="C1247" s="12"/>
      <c r="D1247" s="12"/>
      <c r="E1247" s="12"/>
      <c r="F1247" s="12"/>
      <c r="G1247" s="12"/>
      <c r="H1247" s="12"/>
      <c r="L1247" s="12"/>
      <c r="M1247" s="12"/>
      <c r="S1247" s="20"/>
      <c r="T1247" s="12"/>
      <c r="AA1247" s="17"/>
    </row>
    <row r="1248" spans="1:27" ht="13" x14ac:dyDescent="0.15">
      <c r="A1248" s="18"/>
      <c r="C1248" s="12"/>
      <c r="D1248" s="12"/>
      <c r="E1248" s="12"/>
      <c r="F1248" s="12"/>
      <c r="G1248" s="12"/>
      <c r="H1248" s="12"/>
      <c r="L1248" s="12"/>
      <c r="M1248" s="12"/>
      <c r="S1248" s="20"/>
      <c r="T1248" s="12"/>
      <c r="AA1248" s="17"/>
    </row>
    <row r="1249" spans="1:27" ht="13" x14ac:dyDescent="0.15">
      <c r="A1249" s="18"/>
      <c r="C1249" s="12"/>
      <c r="D1249" s="12"/>
      <c r="E1249" s="12"/>
      <c r="F1249" s="12"/>
      <c r="G1249" s="12"/>
      <c r="H1249" s="12"/>
      <c r="L1249" s="12"/>
      <c r="M1249" s="12"/>
      <c r="S1249" s="20"/>
      <c r="T1249" s="12"/>
      <c r="AA1249" s="17"/>
    </row>
    <row r="1250" spans="1:27" ht="13" x14ac:dyDescent="0.15">
      <c r="A1250" s="18"/>
      <c r="C1250" s="12"/>
      <c r="D1250" s="12"/>
      <c r="E1250" s="12"/>
      <c r="F1250" s="12"/>
      <c r="G1250" s="12"/>
      <c r="H1250" s="12"/>
      <c r="L1250" s="12"/>
      <c r="M1250" s="12"/>
      <c r="S1250" s="20"/>
      <c r="T1250" s="12"/>
      <c r="AA1250" s="17"/>
    </row>
    <row r="1251" spans="1:27" ht="13" x14ac:dyDescent="0.15">
      <c r="A1251" s="18"/>
      <c r="C1251" s="12"/>
      <c r="D1251" s="12"/>
      <c r="E1251" s="12"/>
      <c r="F1251" s="12"/>
      <c r="G1251" s="12"/>
      <c r="H1251" s="12"/>
      <c r="L1251" s="12"/>
      <c r="M1251" s="12"/>
      <c r="S1251" s="20"/>
      <c r="T1251" s="12"/>
      <c r="AA1251" s="17"/>
    </row>
    <row r="1252" spans="1:27" ht="13" x14ac:dyDescent="0.15">
      <c r="A1252" s="18"/>
      <c r="C1252" s="12"/>
      <c r="D1252" s="12"/>
      <c r="E1252" s="12"/>
      <c r="F1252" s="12"/>
      <c r="G1252" s="12"/>
      <c r="H1252" s="12"/>
      <c r="L1252" s="12"/>
      <c r="M1252" s="12"/>
      <c r="S1252" s="20"/>
      <c r="T1252" s="12"/>
      <c r="AA1252" s="17"/>
    </row>
    <row r="1253" spans="1:27" ht="13" x14ac:dyDescent="0.15">
      <c r="A1253" s="18"/>
      <c r="C1253" s="12"/>
      <c r="D1253" s="12"/>
      <c r="E1253" s="12"/>
      <c r="F1253" s="12"/>
      <c r="G1253" s="12"/>
      <c r="H1253" s="12"/>
      <c r="L1253" s="12"/>
      <c r="M1253" s="12"/>
      <c r="S1253" s="20"/>
      <c r="T1253" s="12"/>
      <c r="AA1253" s="17"/>
    </row>
    <row r="1254" spans="1:27" ht="13" x14ac:dyDescent="0.15">
      <c r="A1254" s="18"/>
      <c r="C1254" s="12"/>
      <c r="D1254" s="12"/>
      <c r="E1254" s="12"/>
      <c r="F1254" s="12"/>
      <c r="G1254" s="12"/>
      <c r="H1254" s="12"/>
      <c r="L1254" s="12"/>
      <c r="M1254" s="12"/>
      <c r="S1254" s="20"/>
      <c r="T1254" s="12"/>
      <c r="AA1254" s="17"/>
    </row>
    <row r="1255" spans="1:27" ht="13" x14ac:dyDescent="0.15">
      <c r="A1255" s="18"/>
      <c r="C1255" s="12"/>
      <c r="D1255" s="12"/>
      <c r="E1255" s="12"/>
      <c r="F1255" s="12"/>
      <c r="G1255" s="12"/>
      <c r="H1255" s="12"/>
      <c r="L1255" s="12"/>
      <c r="M1255" s="12"/>
      <c r="S1255" s="20"/>
      <c r="T1255" s="12"/>
      <c r="AA1255" s="17"/>
    </row>
    <row r="1256" spans="1:27" ht="13" x14ac:dyDescent="0.15">
      <c r="A1256" s="18"/>
      <c r="C1256" s="12"/>
      <c r="D1256" s="12"/>
      <c r="E1256" s="12"/>
      <c r="F1256" s="12"/>
      <c r="G1256" s="12"/>
      <c r="H1256" s="12"/>
      <c r="L1256" s="12"/>
      <c r="M1256" s="12"/>
      <c r="S1256" s="20"/>
      <c r="T1256" s="12"/>
      <c r="AA1256" s="17"/>
    </row>
    <row r="1257" spans="1:27" ht="13" x14ac:dyDescent="0.15">
      <c r="A1257" s="18"/>
      <c r="C1257" s="12"/>
      <c r="D1257" s="12"/>
      <c r="E1257" s="12"/>
      <c r="F1257" s="12"/>
      <c r="G1257" s="12"/>
      <c r="H1257" s="12"/>
      <c r="L1257" s="12"/>
      <c r="M1257" s="12"/>
      <c r="S1257" s="20"/>
      <c r="T1257" s="12"/>
      <c r="AA1257" s="17"/>
    </row>
    <row r="1258" spans="1:27" ht="13" x14ac:dyDescent="0.15">
      <c r="A1258" s="18"/>
      <c r="C1258" s="12"/>
      <c r="D1258" s="12"/>
      <c r="E1258" s="12"/>
      <c r="F1258" s="12"/>
      <c r="G1258" s="12"/>
      <c r="H1258" s="12"/>
      <c r="L1258" s="12"/>
      <c r="M1258" s="12"/>
      <c r="S1258" s="20"/>
      <c r="T1258" s="12"/>
      <c r="AA1258" s="17"/>
    </row>
    <row r="1259" spans="1:27" ht="13" x14ac:dyDescent="0.15">
      <c r="A1259" s="18"/>
      <c r="C1259" s="12"/>
      <c r="D1259" s="12"/>
      <c r="E1259" s="12"/>
      <c r="F1259" s="12"/>
      <c r="G1259" s="12"/>
      <c r="H1259" s="12"/>
      <c r="L1259" s="12"/>
      <c r="M1259" s="12"/>
      <c r="S1259" s="20"/>
      <c r="T1259" s="12"/>
      <c r="AA1259" s="17"/>
    </row>
    <row r="1260" spans="1:27" ht="13" x14ac:dyDescent="0.15">
      <c r="A1260" s="18"/>
      <c r="C1260" s="12"/>
      <c r="D1260" s="12"/>
      <c r="E1260" s="12"/>
      <c r="F1260" s="12"/>
      <c r="G1260" s="12"/>
      <c r="H1260" s="12"/>
      <c r="L1260" s="12"/>
      <c r="M1260" s="12"/>
      <c r="S1260" s="20"/>
      <c r="T1260" s="12"/>
      <c r="AA1260" s="17"/>
    </row>
    <row r="1261" spans="1:27" ht="13" x14ac:dyDescent="0.15">
      <c r="A1261" s="18"/>
      <c r="C1261" s="12"/>
      <c r="D1261" s="12"/>
      <c r="E1261" s="12"/>
      <c r="F1261" s="12"/>
      <c r="G1261" s="12"/>
      <c r="H1261" s="12"/>
      <c r="L1261" s="12"/>
      <c r="M1261" s="12"/>
      <c r="S1261" s="20"/>
      <c r="T1261" s="12"/>
      <c r="AA1261" s="17"/>
    </row>
    <row r="1262" spans="1:27" ht="13" x14ac:dyDescent="0.15">
      <c r="A1262" s="18"/>
      <c r="C1262" s="12"/>
      <c r="D1262" s="12"/>
      <c r="E1262" s="12"/>
      <c r="F1262" s="12"/>
      <c r="G1262" s="12"/>
      <c r="H1262" s="12"/>
      <c r="L1262" s="12"/>
      <c r="M1262" s="12"/>
      <c r="S1262" s="20"/>
      <c r="T1262" s="12"/>
      <c r="AA1262" s="17"/>
    </row>
    <row r="1263" spans="1:27" ht="13" x14ac:dyDescent="0.15">
      <c r="A1263" s="18"/>
      <c r="C1263" s="12"/>
      <c r="D1263" s="12"/>
      <c r="E1263" s="12"/>
      <c r="F1263" s="12"/>
      <c r="G1263" s="12"/>
      <c r="H1263" s="12"/>
      <c r="L1263" s="12"/>
      <c r="M1263" s="12"/>
      <c r="S1263" s="20"/>
      <c r="T1263" s="12"/>
      <c r="AA1263" s="17"/>
    </row>
    <row r="1264" spans="1:27" ht="13" x14ac:dyDescent="0.15">
      <c r="A1264" s="18"/>
      <c r="C1264" s="12"/>
      <c r="D1264" s="12"/>
      <c r="E1264" s="12"/>
      <c r="F1264" s="12"/>
      <c r="G1264" s="12"/>
      <c r="H1264" s="12"/>
      <c r="L1264" s="12"/>
      <c r="M1264" s="12"/>
      <c r="S1264" s="20"/>
      <c r="T1264" s="12"/>
      <c r="AA1264" s="17"/>
    </row>
    <row r="1265" spans="1:27" ht="13" x14ac:dyDescent="0.15">
      <c r="A1265" s="18"/>
      <c r="C1265" s="12"/>
      <c r="D1265" s="12"/>
      <c r="E1265" s="12"/>
      <c r="F1265" s="12"/>
      <c r="G1265" s="12"/>
      <c r="H1265" s="12"/>
      <c r="L1265" s="12"/>
      <c r="M1265" s="12"/>
      <c r="S1265" s="20"/>
      <c r="T1265" s="12"/>
      <c r="AA1265" s="17"/>
    </row>
    <row r="1266" spans="1:27" ht="13" x14ac:dyDescent="0.15">
      <c r="A1266" s="18"/>
      <c r="C1266" s="12"/>
      <c r="D1266" s="12"/>
      <c r="E1266" s="12"/>
      <c r="F1266" s="12"/>
      <c r="G1266" s="12"/>
      <c r="H1266" s="12"/>
      <c r="L1266" s="12"/>
      <c r="M1266" s="12"/>
      <c r="S1266" s="20"/>
      <c r="T1266" s="12"/>
      <c r="AA1266" s="17"/>
    </row>
    <row r="1267" spans="1:27" ht="13" x14ac:dyDescent="0.15">
      <c r="A1267" s="18"/>
      <c r="C1267" s="12"/>
      <c r="D1267" s="12"/>
      <c r="E1267" s="12"/>
      <c r="F1267" s="12"/>
      <c r="G1267" s="12"/>
      <c r="H1267" s="12"/>
      <c r="L1267" s="12"/>
      <c r="M1267" s="12"/>
      <c r="S1267" s="20"/>
      <c r="T1267" s="12"/>
      <c r="AA1267" s="17"/>
    </row>
    <row r="1268" spans="1:27" ht="13" x14ac:dyDescent="0.15">
      <c r="A1268" s="18"/>
      <c r="C1268" s="12"/>
      <c r="D1268" s="12"/>
      <c r="E1268" s="12"/>
      <c r="F1268" s="12"/>
      <c r="G1268" s="12"/>
      <c r="H1268" s="12"/>
      <c r="L1268" s="12"/>
      <c r="M1268" s="12"/>
      <c r="S1268" s="20"/>
      <c r="T1268" s="12"/>
      <c r="AA1268" s="17"/>
    </row>
    <row r="1269" spans="1:27" ht="13" x14ac:dyDescent="0.15">
      <c r="A1269" s="18"/>
      <c r="C1269" s="12"/>
      <c r="D1269" s="12"/>
      <c r="E1269" s="12"/>
      <c r="F1269" s="12"/>
      <c r="G1269" s="12"/>
      <c r="H1269" s="12"/>
      <c r="L1269" s="12"/>
      <c r="M1269" s="12"/>
      <c r="S1269" s="20"/>
      <c r="T1269" s="12"/>
      <c r="AA1269" s="17"/>
    </row>
    <row r="1270" spans="1:27" ht="13" x14ac:dyDescent="0.15">
      <c r="A1270" s="18"/>
      <c r="C1270" s="12"/>
      <c r="D1270" s="12"/>
      <c r="E1270" s="12"/>
      <c r="F1270" s="12"/>
      <c r="G1270" s="12"/>
      <c r="H1270" s="12"/>
      <c r="L1270" s="12"/>
      <c r="M1270" s="12"/>
      <c r="S1270" s="20"/>
      <c r="T1270" s="12"/>
      <c r="AA1270" s="17"/>
    </row>
    <row r="1271" spans="1:27" ht="13" x14ac:dyDescent="0.15">
      <c r="A1271" s="18"/>
      <c r="C1271" s="12"/>
      <c r="D1271" s="12"/>
      <c r="E1271" s="12"/>
      <c r="F1271" s="12"/>
      <c r="G1271" s="12"/>
      <c r="H1271" s="12"/>
      <c r="L1271" s="12"/>
      <c r="M1271" s="12"/>
      <c r="S1271" s="20"/>
      <c r="T1271" s="12"/>
      <c r="AA1271" s="17"/>
    </row>
    <row r="1272" spans="1:27" ht="13" x14ac:dyDescent="0.15">
      <c r="A1272" s="18"/>
      <c r="C1272" s="12"/>
      <c r="D1272" s="12"/>
      <c r="E1272" s="12"/>
      <c r="F1272" s="12"/>
      <c r="G1272" s="12"/>
      <c r="H1272" s="12"/>
      <c r="L1272" s="12"/>
      <c r="M1272" s="12"/>
      <c r="S1272" s="20"/>
      <c r="T1272" s="12"/>
      <c r="AA1272" s="17"/>
    </row>
    <row r="1273" spans="1:27" ht="13" x14ac:dyDescent="0.15">
      <c r="A1273" s="18"/>
      <c r="C1273" s="12"/>
      <c r="D1273" s="12"/>
      <c r="E1273" s="12"/>
      <c r="F1273" s="12"/>
      <c r="G1273" s="12"/>
      <c r="H1273" s="12"/>
      <c r="L1273" s="12"/>
      <c r="M1273" s="12"/>
      <c r="S1273" s="20"/>
      <c r="T1273" s="12"/>
      <c r="AA1273" s="17"/>
    </row>
    <row r="1274" spans="1:27" ht="13" x14ac:dyDescent="0.15">
      <c r="A1274" s="18"/>
      <c r="C1274" s="12"/>
      <c r="D1274" s="12"/>
      <c r="E1274" s="12"/>
      <c r="F1274" s="12"/>
      <c r="G1274" s="12"/>
      <c r="H1274" s="12"/>
      <c r="L1274" s="12"/>
      <c r="M1274" s="12"/>
      <c r="S1274" s="20"/>
      <c r="T1274" s="12"/>
      <c r="AA1274" s="17"/>
    </row>
    <row r="1275" spans="1:27" ht="13" x14ac:dyDescent="0.15">
      <c r="A1275" s="18"/>
      <c r="C1275" s="12"/>
      <c r="D1275" s="12"/>
      <c r="E1275" s="12"/>
      <c r="F1275" s="12"/>
      <c r="G1275" s="12"/>
      <c r="H1275" s="12"/>
      <c r="L1275" s="12"/>
      <c r="M1275" s="12"/>
      <c r="S1275" s="20"/>
      <c r="T1275" s="12"/>
      <c r="AA1275" s="17"/>
    </row>
    <row r="1276" spans="1:27" ht="13" x14ac:dyDescent="0.15">
      <c r="A1276" s="18"/>
      <c r="C1276" s="12"/>
      <c r="D1276" s="12"/>
      <c r="E1276" s="12"/>
      <c r="F1276" s="12"/>
      <c r="G1276" s="12"/>
      <c r="H1276" s="12"/>
      <c r="L1276" s="12"/>
      <c r="M1276" s="12"/>
      <c r="S1276" s="20"/>
      <c r="T1276" s="12"/>
      <c r="AA1276" s="17"/>
    </row>
    <row r="1277" spans="1:27" ht="13" x14ac:dyDescent="0.15">
      <c r="A1277" s="18"/>
      <c r="C1277" s="12"/>
      <c r="D1277" s="12"/>
      <c r="E1277" s="12"/>
      <c r="F1277" s="12"/>
      <c r="G1277" s="12"/>
      <c r="H1277" s="12"/>
      <c r="L1277" s="12"/>
      <c r="M1277" s="12"/>
      <c r="S1277" s="20"/>
      <c r="T1277" s="12"/>
      <c r="AA1277" s="17"/>
    </row>
    <row r="1278" spans="1:27" ht="13" x14ac:dyDescent="0.15">
      <c r="A1278" s="18"/>
      <c r="C1278" s="12"/>
      <c r="D1278" s="12"/>
      <c r="E1278" s="12"/>
      <c r="F1278" s="12"/>
      <c r="G1278" s="12"/>
      <c r="H1278" s="12"/>
      <c r="L1278" s="12"/>
      <c r="M1278" s="12"/>
      <c r="S1278" s="20"/>
      <c r="T1278" s="12"/>
      <c r="AA1278" s="17"/>
    </row>
    <row r="1279" spans="1:27" ht="13" x14ac:dyDescent="0.15">
      <c r="A1279" s="18"/>
      <c r="C1279" s="12"/>
      <c r="D1279" s="12"/>
      <c r="E1279" s="12"/>
      <c r="F1279" s="12"/>
      <c r="G1279" s="12"/>
      <c r="H1279" s="12"/>
      <c r="L1279" s="12"/>
      <c r="M1279" s="12"/>
      <c r="S1279" s="20"/>
      <c r="T1279" s="12"/>
      <c r="AA1279" s="17"/>
    </row>
    <row r="1280" spans="1:27" ht="13" x14ac:dyDescent="0.15">
      <c r="A1280" s="18"/>
      <c r="C1280" s="12"/>
      <c r="D1280" s="12"/>
      <c r="E1280" s="12"/>
      <c r="F1280" s="12"/>
      <c r="G1280" s="12"/>
      <c r="H1280" s="12"/>
      <c r="L1280" s="12"/>
      <c r="M1280" s="12"/>
      <c r="S1280" s="20"/>
      <c r="T1280" s="12"/>
      <c r="AA1280" s="17"/>
    </row>
    <row r="1281" spans="1:27" ht="13" x14ac:dyDescent="0.15">
      <c r="A1281" s="18"/>
      <c r="C1281" s="12"/>
      <c r="D1281" s="12"/>
      <c r="E1281" s="12"/>
      <c r="F1281" s="12"/>
      <c r="G1281" s="12"/>
      <c r="H1281" s="12"/>
      <c r="L1281" s="12"/>
      <c r="M1281" s="12"/>
      <c r="S1281" s="20"/>
      <c r="T1281" s="12"/>
      <c r="AA1281" s="17"/>
    </row>
    <row r="1282" spans="1:27" ht="13" x14ac:dyDescent="0.15">
      <c r="A1282" s="18"/>
      <c r="C1282" s="12"/>
      <c r="D1282" s="12"/>
      <c r="E1282" s="12"/>
      <c r="F1282" s="12"/>
      <c r="G1282" s="12"/>
      <c r="H1282" s="12"/>
      <c r="L1282" s="12"/>
      <c r="M1282" s="12"/>
      <c r="S1282" s="20"/>
      <c r="T1282" s="12"/>
      <c r="AA1282" s="17"/>
    </row>
    <row r="1283" spans="1:27" ht="13" x14ac:dyDescent="0.15">
      <c r="A1283" s="18"/>
      <c r="C1283" s="12"/>
      <c r="D1283" s="12"/>
      <c r="E1283" s="12"/>
      <c r="F1283" s="12"/>
      <c r="G1283" s="12"/>
      <c r="H1283" s="12"/>
      <c r="L1283" s="12"/>
      <c r="M1283" s="12"/>
      <c r="S1283" s="20"/>
      <c r="T1283" s="12"/>
      <c r="AA1283" s="17"/>
    </row>
    <row r="1284" spans="1:27" ht="13" x14ac:dyDescent="0.15">
      <c r="A1284" s="18"/>
      <c r="C1284" s="12"/>
      <c r="D1284" s="12"/>
      <c r="E1284" s="12"/>
      <c r="F1284" s="12"/>
      <c r="G1284" s="12"/>
      <c r="H1284" s="12"/>
      <c r="L1284" s="12"/>
      <c r="M1284" s="12"/>
      <c r="S1284" s="20"/>
      <c r="T1284" s="12"/>
      <c r="AA1284" s="17"/>
    </row>
    <row r="1285" spans="1:27" ht="13" x14ac:dyDescent="0.15">
      <c r="A1285" s="18"/>
      <c r="C1285" s="12"/>
      <c r="D1285" s="12"/>
      <c r="E1285" s="12"/>
      <c r="F1285" s="12"/>
      <c r="G1285" s="12"/>
      <c r="H1285" s="12"/>
      <c r="L1285" s="12"/>
      <c r="M1285" s="12"/>
      <c r="S1285" s="20"/>
      <c r="T1285" s="12"/>
      <c r="AA1285" s="17"/>
    </row>
    <row r="1286" spans="1:27" ht="13" x14ac:dyDescent="0.15">
      <c r="A1286" s="18"/>
      <c r="C1286" s="12"/>
      <c r="D1286" s="12"/>
      <c r="E1286" s="12"/>
      <c r="F1286" s="12"/>
      <c r="G1286" s="12"/>
      <c r="H1286" s="12"/>
      <c r="L1286" s="12"/>
      <c r="M1286" s="12"/>
      <c r="S1286" s="20"/>
      <c r="T1286" s="12"/>
      <c r="AA1286" s="17"/>
    </row>
    <row r="1287" spans="1:27" ht="13" x14ac:dyDescent="0.15">
      <c r="A1287" s="18"/>
      <c r="C1287" s="12"/>
      <c r="D1287" s="12"/>
      <c r="E1287" s="12"/>
      <c r="F1287" s="12"/>
      <c r="G1287" s="12"/>
      <c r="H1287" s="12"/>
      <c r="L1287" s="12"/>
      <c r="M1287" s="12"/>
      <c r="S1287" s="20"/>
      <c r="T1287" s="12"/>
      <c r="AA1287" s="17"/>
    </row>
    <row r="1288" spans="1:27" ht="13" x14ac:dyDescent="0.15">
      <c r="A1288" s="18"/>
      <c r="C1288" s="12"/>
      <c r="D1288" s="12"/>
      <c r="E1288" s="12"/>
      <c r="F1288" s="12"/>
      <c r="G1288" s="12"/>
      <c r="H1288" s="12"/>
      <c r="L1288" s="12"/>
      <c r="M1288" s="12"/>
      <c r="S1288" s="20"/>
      <c r="T1288" s="12"/>
      <c r="AA1288" s="17"/>
    </row>
    <row r="1289" spans="1:27" ht="13" x14ac:dyDescent="0.15">
      <c r="A1289" s="18"/>
      <c r="C1289" s="12"/>
      <c r="D1289" s="12"/>
      <c r="E1289" s="12"/>
      <c r="F1289" s="12"/>
      <c r="G1289" s="12"/>
      <c r="H1289" s="12"/>
      <c r="L1289" s="12"/>
      <c r="M1289" s="12"/>
      <c r="S1289" s="20"/>
      <c r="T1289" s="12"/>
      <c r="AA1289" s="17"/>
    </row>
    <row r="1290" spans="1:27" ht="13" x14ac:dyDescent="0.15">
      <c r="A1290" s="18"/>
      <c r="C1290" s="12"/>
      <c r="D1290" s="12"/>
      <c r="E1290" s="12"/>
      <c r="F1290" s="12"/>
      <c r="G1290" s="12"/>
      <c r="H1290" s="12"/>
      <c r="L1290" s="12"/>
      <c r="M1290" s="12"/>
      <c r="S1290" s="20"/>
      <c r="T1290" s="12"/>
      <c r="AA1290" s="17"/>
    </row>
    <row r="1291" spans="1:27" ht="13" x14ac:dyDescent="0.15">
      <c r="A1291" s="18"/>
      <c r="C1291" s="12"/>
      <c r="D1291" s="12"/>
      <c r="E1291" s="12"/>
      <c r="F1291" s="12"/>
      <c r="G1291" s="12"/>
      <c r="H1291" s="12"/>
      <c r="L1291" s="12"/>
      <c r="M1291" s="12"/>
      <c r="S1291" s="20"/>
      <c r="T1291" s="12"/>
      <c r="AA1291" s="17"/>
    </row>
    <row r="1292" spans="1:27" ht="13" x14ac:dyDescent="0.15">
      <c r="A1292" s="18"/>
      <c r="C1292" s="12"/>
      <c r="D1292" s="12"/>
      <c r="E1292" s="12"/>
      <c r="F1292" s="12"/>
      <c r="G1292" s="12"/>
      <c r="H1292" s="12"/>
      <c r="L1292" s="12"/>
      <c r="M1292" s="12"/>
      <c r="S1292" s="20"/>
      <c r="T1292" s="12"/>
      <c r="AA1292" s="17"/>
    </row>
    <row r="1293" spans="1:27" ht="13" x14ac:dyDescent="0.15">
      <c r="A1293" s="18"/>
      <c r="C1293" s="12"/>
      <c r="D1293" s="12"/>
      <c r="E1293" s="12"/>
      <c r="F1293" s="12"/>
      <c r="G1293" s="12"/>
      <c r="H1293" s="12"/>
      <c r="L1293" s="12"/>
      <c r="M1293" s="12"/>
      <c r="S1293" s="20"/>
      <c r="T1293" s="12"/>
      <c r="AA1293" s="17"/>
    </row>
    <row r="1294" spans="1:27" ht="13" x14ac:dyDescent="0.15">
      <c r="A1294" s="18"/>
      <c r="C1294" s="12"/>
      <c r="D1294" s="12"/>
      <c r="E1294" s="12"/>
      <c r="F1294" s="12"/>
      <c r="G1294" s="12"/>
      <c r="H1294" s="12"/>
      <c r="L1294" s="12"/>
      <c r="M1294" s="12"/>
      <c r="S1294" s="20"/>
      <c r="T1294" s="12"/>
      <c r="AA1294" s="17"/>
    </row>
    <row r="1295" spans="1:27" ht="13" x14ac:dyDescent="0.15">
      <c r="A1295" s="18"/>
      <c r="C1295" s="12"/>
      <c r="D1295" s="12"/>
      <c r="E1295" s="12"/>
      <c r="F1295" s="12"/>
      <c r="G1295" s="12"/>
      <c r="H1295" s="12"/>
      <c r="L1295" s="12"/>
      <c r="M1295" s="12"/>
      <c r="S1295" s="20"/>
      <c r="T1295" s="12"/>
      <c r="AA1295" s="17"/>
    </row>
    <row r="1296" spans="1:27" ht="13" x14ac:dyDescent="0.15">
      <c r="A1296" s="18"/>
      <c r="C1296" s="12"/>
      <c r="D1296" s="12"/>
      <c r="E1296" s="12"/>
      <c r="F1296" s="12"/>
      <c r="G1296" s="12"/>
      <c r="H1296" s="12"/>
      <c r="L1296" s="12"/>
      <c r="M1296" s="12"/>
      <c r="S1296" s="20"/>
      <c r="T1296" s="12"/>
      <c r="AA1296" s="17"/>
    </row>
    <row r="1297" spans="1:27" ht="13" x14ac:dyDescent="0.15">
      <c r="A1297" s="18"/>
      <c r="C1297" s="12"/>
      <c r="D1297" s="12"/>
      <c r="E1297" s="12"/>
      <c r="F1297" s="12"/>
      <c r="G1297" s="12"/>
      <c r="H1297" s="12"/>
      <c r="L1297" s="12"/>
      <c r="M1297" s="12"/>
      <c r="S1297" s="20"/>
      <c r="T1297" s="12"/>
      <c r="AA1297" s="17"/>
    </row>
    <row r="1298" spans="1:27" ht="13" x14ac:dyDescent="0.15">
      <c r="A1298" s="18"/>
      <c r="C1298" s="12"/>
      <c r="D1298" s="12"/>
      <c r="E1298" s="12"/>
      <c r="F1298" s="12"/>
      <c r="G1298" s="12"/>
      <c r="H1298" s="12"/>
      <c r="L1298" s="12"/>
      <c r="M1298" s="12"/>
      <c r="S1298" s="20"/>
      <c r="T1298" s="12"/>
      <c r="AA1298" s="17"/>
    </row>
    <row r="1299" spans="1:27" ht="13" x14ac:dyDescent="0.15">
      <c r="A1299" s="18"/>
      <c r="C1299" s="12"/>
      <c r="D1299" s="12"/>
      <c r="E1299" s="12"/>
      <c r="F1299" s="12"/>
      <c r="G1299" s="12"/>
      <c r="H1299" s="12"/>
      <c r="L1299" s="12"/>
      <c r="M1299" s="12"/>
      <c r="S1299" s="20"/>
      <c r="T1299" s="12"/>
      <c r="AA1299" s="17"/>
    </row>
    <row r="1300" spans="1:27" ht="13" x14ac:dyDescent="0.15">
      <c r="A1300" s="18"/>
      <c r="C1300" s="12"/>
      <c r="D1300" s="12"/>
      <c r="E1300" s="12"/>
      <c r="F1300" s="12"/>
      <c r="G1300" s="12"/>
      <c r="H1300" s="12"/>
      <c r="L1300" s="12"/>
      <c r="M1300" s="12"/>
      <c r="S1300" s="20"/>
      <c r="T1300" s="12"/>
      <c r="AA1300" s="17"/>
    </row>
    <row r="1301" spans="1:27" ht="13" x14ac:dyDescent="0.15">
      <c r="A1301" s="18"/>
      <c r="C1301" s="12"/>
      <c r="D1301" s="12"/>
      <c r="E1301" s="12"/>
      <c r="F1301" s="12"/>
      <c r="G1301" s="12"/>
      <c r="H1301" s="12"/>
      <c r="L1301" s="12"/>
      <c r="M1301" s="12"/>
      <c r="S1301" s="20"/>
      <c r="T1301" s="12"/>
      <c r="AA1301" s="17"/>
    </row>
    <row r="1302" spans="1:27" ht="13" x14ac:dyDescent="0.15">
      <c r="A1302" s="18"/>
      <c r="C1302" s="12"/>
      <c r="D1302" s="12"/>
      <c r="E1302" s="12"/>
      <c r="F1302" s="12"/>
      <c r="G1302" s="12"/>
      <c r="H1302" s="12"/>
      <c r="L1302" s="12"/>
      <c r="M1302" s="12"/>
      <c r="S1302" s="20"/>
      <c r="T1302" s="12"/>
      <c r="AA1302" s="17"/>
    </row>
    <row r="1303" spans="1:27" ht="13" x14ac:dyDescent="0.15">
      <c r="A1303" s="18"/>
      <c r="C1303" s="12"/>
      <c r="D1303" s="12"/>
      <c r="E1303" s="12"/>
      <c r="F1303" s="12"/>
      <c r="G1303" s="12"/>
      <c r="H1303" s="12"/>
      <c r="L1303" s="12"/>
      <c r="M1303" s="12"/>
      <c r="S1303" s="20"/>
      <c r="T1303" s="12"/>
      <c r="AA1303" s="17"/>
    </row>
    <row r="1304" spans="1:27" ht="13" x14ac:dyDescent="0.15">
      <c r="A1304" s="18"/>
      <c r="C1304" s="12"/>
      <c r="D1304" s="12"/>
      <c r="E1304" s="12"/>
      <c r="F1304" s="12"/>
      <c r="G1304" s="12"/>
      <c r="H1304" s="12"/>
      <c r="L1304" s="12"/>
      <c r="M1304" s="12"/>
      <c r="S1304" s="20"/>
      <c r="T1304" s="12"/>
      <c r="AA1304" s="17"/>
    </row>
    <row r="1305" spans="1:27" ht="13" x14ac:dyDescent="0.15">
      <c r="A1305" s="18"/>
      <c r="C1305" s="12"/>
      <c r="D1305" s="12"/>
      <c r="E1305" s="12"/>
      <c r="F1305" s="12"/>
      <c r="G1305" s="12"/>
      <c r="H1305" s="12"/>
      <c r="L1305" s="12"/>
      <c r="M1305" s="12"/>
      <c r="S1305" s="20"/>
      <c r="T1305" s="12"/>
      <c r="AA1305" s="17"/>
    </row>
    <row r="1306" spans="1:27" ht="13" x14ac:dyDescent="0.15">
      <c r="A1306" s="18"/>
      <c r="C1306" s="12"/>
      <c r="D1306" s="12"/>
      <c r="E1306" s="12"/>
      <c r="F1306" s="12"/>
      <c r="G1306" s="12"/>
      <c r="H1306" s="12"/>
      <c r="L1306" s="12"/>
      <c r="M1306" s="12"/>
      <c r="S1306" s="20"/>
      <c r="T1306" s="12"/>
      <c r="AA1306" s="17"/>
    </row>
    <row r="1307" spans="1:27" ht="13" x14ac:dyDescent="0.15">
      <c r="A1307" s="18"/>
      <c r="C1307" s="12"/>
      <c r="D1307" s="12"/>
      <c r="E1307" s="12"/>
      <c r="F1307" s="12"/>
      <c r="G1307" s="12"/>
      <c r="H1307" s="12"/>
      <c r="L1307" s="12"/>
      <c r="M1307" s="12"/>
      <c r="S1307" s="20"/>
      <c r="T1307" s="12"/>
      <c r="AA1307" s="17"/>
    </row>
    <row r="1308" spans="1:27" ht="13" x14ac:dyDescent="0.15">
      <c r="A1308" s="18"/>
      <c r="C1308" s="12"/>
      <c r="D1308" s="12"/>
      <c r="E1308" s="12"/>
      <c r="F1308" s="12"/>
      <c r="G1308" s="12"/>
      <c r="H1308" s="12"/>
      <c r="L1308" s="12"/>
      <c r="M1308" s="12"/>
      <c r="S1308" s="20"/>
      <c r="T1308" s="12"/>
      <c r="AA1308" s="17"/>
    </row>
    <row r="1309" spans="1:27" ht="13" x14ac:dyDescent="0.15">
      <c r="A1309" s="18"/>
      <c r="C1309" s="12"/>
      <c r="D1309" s="12"/>
      <c r="E1309" s="12"/>
      <c r="F1309" s="12"/>
      <c r="G1309" s="12"/>
      <c r="H1309" s="12"/>
      <c r="L1309" s="12"/>
      <c r="M1309" s="12"/>
      <c r="S1309" s="20"/>
      <c r="T1309" s="12"/>
      <c r="AA1309" s="17"/>
    </row>
    <row r="1310" spans="1:27" ht="13" x14ac:dyDescent="0.15">
      <c r="A1310" s="18"/>
      <c r="C1310" s="12"/>
      <c r="D1310" s="12"/>
      <c r="E1310" s="12"/>
      <c r="F1310" s="12"/>
      <c r="G1310" s="12"/>
      <c r="H1310" s="12"/>
      <c r="L1310" s="12"/>
      <c r="M1310" s="12"/>
      <c r="S1310" s="20"/>
      <c r="T1310" s="12"/>
      <c r="AA1310" s="17"/>
    </row>
    <row r="1311" spans="1:27" ht="13" x14ac:dyDescent="0.15">
      <c r="A1311" s="18"/>
      <c r="C1311" s="12"/>
      <c r="D1311" s="12"/>
      <c r="E1311" s="12"/>
      <c r="F1311" s="12"/>
      <c r="G1311" s="12"/>
      <c r="H1311" s="12"/>
      <c r="L1311" s="12"/>
      <c r="M1311" s="12"/>
      <c r="S1311" s="20"/>
      <c r="T1311" s="12"/>
      <c r="AA1311" s="17"/>
    </row>
    <row r="1312" spans="1:27" ht="13" x14ac:dyDescent="0.15">
      <c r="A1312" s="18"/>
      <c r="C1312" s="12"/>
      <c r="D1312" s="12"/>
      <c r="E1312" s="12"/>
      <c r="F1312" s="12"/>
      <c r="G1312" s="12"/>
      <c r="H1312" s="12"/>
      <c r="L1312" s="12"/>
      <c r="M1312" s="12"/>
      <c r="S1312" s="20"/>
      <c r="T1312" s="12"/>
      <c r="AA1312" s="17"/>
    </row>
    <row r="1313" spans="1:27" ht="13" x14ac:dyDescent="0.15">
      <c r="A1313" s="18"/>
      <c r="C1313" s="12"/>
      <c r="D1313" s="12"/>
      <c r="E1313" s="12"/>
      <c r="F1313" s="12"/>
      <c r="G1313" s="12"/>
      <c r="H1313" s="12"/>
      <c r="L1313" s="12"/>
      <c r="M1313" s="12"/>
      <c r="S1313" s="20"/>
      <c r="T1313" s="12"/>
      <c r="AA1313" s="17"/>
    </row>
    <row r="1314" spans="1:27" ht="13" x14ac:dyDescent="0.15">
      <c r="A1314" s="18"/>
      <c r="C1314" s="12"/>
      <c r="D1314" s="12"/>
      <c r="E1314" s="12"/>
      <c r="F1314" s="12"/>
      <c r="G1314" s="12"/>
      <c r="H1314" s="12"/>
      <c r="L1314" s="12"/>
      <c r="M1314" s="12"/>
      <c r="S1314" s="20"/>
      <c r="T1314" s="12"/>
      <c r="AA1314" s="17"/>
    </row>
    <row r="1315" spans="1:27" ht="13" x14ac:dyDescent="0.15">
      <c r="A1315" s="18"/>
      <c r="C1315" s="12"/>
      <c r="D1315" s="12"/>
      <c r="E1315" s="12"/>
      <c r="F1315" s="12"/>
      <c r="G1315" s="12"/>
      <c r="H1315" s="12"/>
      <c r="L1315" s="12"/>
      <c r="M1315" s="12"/>
      <c r="S1315" s="20"/>
      <c r="T1315" s="12"/>
      <c r="AA1315" s="17"/>
    </row>
    <row r="1316" spans="1:27" ht="13" x14ac:dyDescent="0.15">
      <c r="A1316" s="18"/>
      <c r="C1316" s="12"/>
      <c r="D1316" s="12"/>
      <c r="E1316" s="12"/>
      <c r="F1316" s="12"/>
      <c r="G1316" s="12"/>
      <c r="H1316" s="12"/>
      <c r="L1316" s="12"/>
      <c r="M1316" s="12"/>
      <c r="S1316" s="20"/>
      <c r="T1316" s="12"/>
      <c r="AA1316" s="17"/>
    </row>
    <row r="1317" spans="1:27" ht="13" x14ac:dyDescent="0.15">
      <c r="A1317" s="18"/>
      <c r="C1317" s="12"/>
      <c r="D1317" s="12"/>
      <c r="E1317" s="12"/>
      <c r="F1317" s="12"/>
      <c r="G1317" s="12"/>
      <c r="H1317" s="12"/>
      <c r="L1317" s="12"/>
      <c r="M1317" s="12"/>
      <c r="S1317" s="20"/>
      <c r="T1317" s="12"/>
      <c r="AA1317" s="17"/>
    </row>
    <row r="1318" spans="1:27" ht="13" x14ac:dyDescent="0.15">
      <c r="A1318" s="18"/>
      <c r="C1318" s="12"/>
      <c r="D1318" s="12"/>
      <c r="E1318" s="12"/>
      <c r="F1318" s="12"/>
      <c r="G1318" s="12"/>
      <c r="H1318" s="12"/>
      <c r="L1318" s="12"/>
      <c r="M1318" s="12"/>
      <c r="S1318" s="20"/>
      <c r="T1318" s="12"/>
      <c r="AA1318" s="17"/>
    </row>
    <row r="1319" spans="1:27" ht="13" x14ac:dyDescent="0.15">
      <c r="A1319" s="18"/>
      <c r="C1319" s="12"/>
      <c r="D1319" s="12"/>
      <c r="E1319" s="12"/>
      <c r="F1319" s="12"/>
      <c r="G1319" s="12"/>
      <c r="H1319" s="12"/>
      <c r="L1319" s="12"/>
      <c r="M1319" s="12"/>
      <c r="S1319" s="20"/>
      <c r="T1319" s="12"/>
      <c r="AA1319" s="17"/>
    </row>
    <row r="1320" spans="1:27" ht="13" x14ac:dyDescent="0.15">
      <c r="A1320" s="18"/>
      <c r="C1320" s="12"/>
      <c r="D1320" s="12"/>
      <c r="E1320" s="12"/>
      <c r="F1320" s="12"/>
      <c r="G1320" s="12"/>
      <c r="H1320" s="12"/>
      <c r="L1320" s="12"/>
      <c r="M1320" s="12"/>
      <c r="S1320" s="20"/>
      <c r="T1320" s="12"/>
      <c r="AA1320" s="17"/>
    </row>
    <row r="1321" spans="1:27" ht="13" x14ac:dyDescent="0.15">
      <c r="A1321" s="18"/>
      <c r="C1321" s="12"/>
      <c r="D1321" s="12"/>
      <c r="E1321" s="12"/>
      <c r="F1321" s="12"/>
      <c r="G1321" s="12"/>
      <c r="H1321" s="12"/>
      <c r="L1321" s="12"/>
      <c r="M1321" s="12"/>
      <c r="S1321" s="20"/>
      <c r="T1321" s="12"/>
      <c r="AA1321" s="17"/>
    </row>
    <row r="1322" spans="1:27" ht="13" x14ac:dyDescent="0.15">
      <c r="A1322" s="18"/>
      <c r="C1322" s="12"/>
      <c r="D1322" s="12"/>
      <c r="E1322" s="12"/>
      <c r="F1322" s="12"/>
      <c r="G1322" s="12"/>
      <c r="H1322" s="12"/>
      <c r="L1322" s="12"/>
      <c r="M1322" s="12"/>
      <c r="S1322" s="20"/>
      <c r="T1322" s="12"/>
      <c r="AA1322" s="17"/>
    </row>
    <row r="1323" spans="1:27" ht="13" x14ac:dyDescent="0.15">
      <c r="A1323" s="18"/>
      <c r="C1323" s="12"/>
      <c r="D1323" s="12"/>
      <c r="E1323" s="12"/>
      <c r="F1323" s="12"/>
      <c r="G1323" s="12"/>
      <c r="H1323" s="12"/>
      <c r="L1323" s="12"/>
      <c r="M1323" s="12"/>
      <c r="S1323" s="20"/>
      <c r="T1323" s="12"/>
      <c r="AA1323" s="17"/>
    </row>
    <row r="1324" spans="1:27" ht="13" x14ac:dyDescent="0.15">
      <c r="A1324" s="18"/>
      <c r="C1324" s="12"/>
      <c r="D1324" s="12"/>
      <c r="E1324" s="12"/>
      <c r="F1324" s="12"/>
      <c r="G1324" s="12"/>
      <c r="H1324" s="12"/>
      <c r="L1324" s="12"/>
      <c r="M1324" s="12"/>
      <c r="S1324" s="20"/>
      <c r="T1324" s="12"/>
      <c r="AA1324" s="17"/>
    </row>
    <row r="1325" spans="1:27" ht="13" x14ac:dyDescent="0.15">
      <c r="A1325" s="18"/>
      <c r="C1325" s="12"/>
      <c r="D1325" s="12"/>
      <c r="E1325" s="12"/>
      <c r="F1325" s="12"/>
      <c r="G1325" s="12"/>
      <c r="H1325" s="12"/>
      <c r="L1325" s="12"/>
      <c r="M1325" s="12"/>
      <c r="S1325" s="20"/>
      <c r="T1325" s="12"/>
      <c r="AA1325" s="17"/>
    </row>
    <row r="1326" spans="1:27" ht="13" x14ac:dyDescent="0.15">
      <c r="A1326" s="18"/>
      <c r="C1326" s="12"/>
      <c r="D1326" s="12"/>
      <c r="E1326" s="12"/>
      <c r="F1326" s="12"/>
      <c r="G1326" s="12"/>
      <c r="H1326" s="12"/>
      <c r="L1326" s="12"/>
      <c r="M1326" s="12"/>
      <c r="S1326" s="20"/>
      <c r="T1326" s="12"/>
      <c r="AA1326" s="17"/>
    </row>
    <row r="1327" spans="1:27" ht="13" x14ac:dyDescent="0.15">
      <c r="A1327" s="18"/>
      <c r="C1327" s="12"/>
      <c r="D1327" s="12"/>
      <c r="E1327" s="12"/>
      <c r="F1327" s="12"/>
      <c r="G1327" s="12"/>
      <c r="H1327" s="12"/>
      <c r="L1327" s="12"/>
      <c r="M1327" s="12"/>
      <c r="S1327" s="20"/>
      <c r="T1327" s="12"/>
      <c r="AA1327" s="17"/>
    </row>
    <row r="1328" spans="1:27" ht="13" x14ac:dyDescent="0.15">
      <c r="A1328" s="18"/>
      <c r="C1328" s="12"/>
      <c r="D1328" s="12"/>
      <c r="E1328" s="12"/>
      <c r="F1328" s="12"/>
      <c r="G1328" s="12"/>
      <c r="H1328" s="12"/>
      <c r="L1328" s="12"/>
      <c r="M1328" s="12"/>
      <c r="S1328" s="20"/>
      <c r="T1328" s="12"/>
      <c r="AA1328" s="17"/>
    </row>
    <row r="1329" spans="1:27" ht="13" x14ac:dyDescent="0.15">
      <c r="A1329" s="18"/>
      <c r="C1329" s="12"/>
      <c r="D1329" s="12"/>
      <c r="E1329" s="12"/>
      <c r="F1329" s="12"/>
      <c r="G1329" s="12"/>
      <c r="H1329" s="12"/>
      <c r="L1329" s="12"/>
      <c r="M1329" s="12"/>
      <c r="S1329" s="20"/>
      <c r="T1329" s="12"/>
      <c r="AA1329" s="17"/>
    </row>
    <row r="1330" spans="1:27" ht="13" x14ac:dyDescent="0.15">
      <c r="A1330" s="18"/>
      <c r="C1330" s="12"/>
      <c r="D1330" s="12"/>
      <c r="E1330" s="12"/>
      <c r="F1330" s="12"/>
      <c r="G1330" s="12"/>
      <c r="H1330" s="12"/>
      <c r="L1330" s="12"/>
      <c r="M1330" s="12"/>
      <c r="S1330" s="20"/>
      <c r="T1330" s="12"/>
      <c r="AA1330" s="17"/>
    </row>
    <row r="1331" spans="1:27" ht="13" x14ac:dyDescent="0.15">
      <c r="A1331" s="18"/>
      <c r="C1331" s="12"/>
      <c r="D1331" s="12"/>
      <c r="E1331" s="12"/>
      <c r="F1331" s="12"/>
      <c r="G1331" s="12"/>
      <c r="H1331" s="12"/>
      <c r="L1331" s="12"/>
      <c r="M1331" s="12"/>
      <c r="S1331" s="20"/>
      <c r="T1331" s="12"/>
      <c r="AA1331" s="17"/>
    </row>
    <row r="1332" spans="1:27" ht="13" x14ac:dyDescent="0.15">
      <c r="A1332" s="18"/>
      <c r="C1332" s="12"/>
      <c r="D1332" s="12"/>
      <c r="E1332" s="12"/>
      <c r="F1332" s="12"/>
      <c r="G1332" s="12"/>
      <c r="H1332" s="12"/>
      <c r="L1332" s="12"/>
      <c r="M1332" s="12"/>
      <c r="S1332" s="20"/>
      <c r="T1332" s="12"/>
      <c r="AA1332" s="17"/>
    </row>
    <row r="1333" spans="1:27" ht="13" x14ac:dyDescent="0.15">
      <c r="A1333" s="18"/>
      <c r="C1333" s="12"/>
      <c r="D1333" s="12"/>
      <c r="E1333" s="12"/>
      <c r="F1333" s="12"/>
      <c r="G1333" s="12"/>
      <c r="H1333" s="12"/>
      <c r="L1333" s="12"/>
      <c r="M1333" s="12"/>
      <c r="S1333" s="20"/>
      <c r="T1333" s="12"/>
      <c r="AA1333" s="17"/>
    </row>
    <row r="1334" spans="1:27" ht="13" x14ac:dyDescent="0.15">
      <c r="A1334" s="18"/>
      <c r="C1334" s="12"/>
      <c r="D1334" s="12"/>
      <c r="E1334" s="12"/>
      <c r="F1334" s="12"/>
      <c r="G1334" s="12"/>
      <c r="H1334" s="12"/>
      <c r="L1334" s="12"/>
      <c r="M1334" s="12"/>
      <c r="S1334" s="20"/>
      <c r="T1334" s="12"/>
      <c r="AA1334" s="17"/>
    </row>
    <row r="1335" spans="1:27" ht="13" x14ac:dyDescent="0.15">
      <c r="A1335" s="18"/>
      <c r="C1335" s="12"/>
      <c r="D1335" s="12"/>
      <c r="E1335" s="12"/>
      <c r="F1335" s="12"/>
      <c r="G1335" s="12"/>
      <c r="H1335" s="12"/>
      <c r="L1335" s="12"/>
      <c r="M1335" s="12"/>
      <c r="S1335" s="20"/>
      <c r="T1335" s="12"/>
      <c r="AA1335" s="17"/>
    </row>
    <row r="1336" spans="1:27" ht="13" x14ac:dyDescent="0.15">
      <c r="A1336" s="18"/>
      <c r="C1336" s="12"/>
      <c r="D1336" s="12"/>
      <c r="E1336" s="12"/>
      <c r="F1336" s="12"/>
      <c r="G1336" s="12"/>
      <c r="H1336" s="12"/>
      <c r="L1336" s="12"/>
      <c r="M1336" s="12"/>
      <c r="S1336" s="20"/>
      <c r="T1336" s="12"/>
      <c r="AA1336" s="17"/>
    </row>
    <row r="1337" spans="1:27" ht="13" x14ac:dyDescent="0.15">
      <c r="A1337" s="18"/>
      <c r="C1337" s="12"/>
      <c r="D1337" s="12"/>
      <c r="E1337" s="12"/>
      <c r="F1337" s="12"/>
      <c r="G1337" s="12"/>
      <c r="H1337" s="12"/>
      <c r="L1337" s="12"/>
      <c r="M1337" s="12"/>
      <c r="S1337" s="20"/>
      <c r="T1337" s="12"/>
      <c r="AA1337" s="17"/>
    </row>
    <row r="1338" spans="1:27" ht="13" x14ac:dyDescent="0.15">
      <c r="A1338" s="18"/>
      <c r="C1338" s="12"/>
      <c r="D1338" s="12"/>
      <c r="E1338" s="12"/>
      <c r="F1338" s="12"/>
      <c r="G1338" s="12"/>
      <c r="H1338" s="12"/>
      <c r="L1338" s="12"/>
      <c r="M1338" s="12"/>
      <c r="S1338" s="20"/>
      <c r="T1338" s="12"/>
      <c r="AA1338" s="17"/>
    </row>
    <row r="1339" spans="1:27" ht="13" x14ac:dyDescent="0.15">
      <c r="A1339" s="18"/>
      <c r="C1339" s="12"/>
      <c r="D1339" s="12"/>
      <c r="E1339" s="12"/>
      <c r="F1339" s="12"/>
      <c r="G1339" s="12"/>
      <c r="H1339" s="12"/>
      <c r="L1339" s="12"/>
      <c r="M1339" s="12"/>
      <c r="S1339" s="20"/>
      <c r="T1339" s="12"/>
      <c r="AA1339" s="17"/>
    </row>
    <row r="1340" spans="1:27" ht="13" x14ac:dyDescent="0.15">
      <c r="A1340" s="18"/>
      <c r="C1340" s="12"/>
      <c r="D1340" s="12"/>
      <c r="E1340" s="12"/>
      <c r="F1340" s="12"/>
      <c r="G1340" s="12"/>
      <c r="H1340" s="12"/>
      <c r="L1340" s="12"/>
      <c r="M1340" s="12"/>
      <c r="S1340" s="20"/>
      <c r="T1340" s="12"/>
      <c r="AA1340" s="17"/>
    </row>
    <row r="1341" spans="1:27" ht="13" x14ac:dyDescent="0.15">
      <c r="A1341" s="18"/>
      <c r="C1341" s="12"/>
      <c r="D1341" s="12"/>
      <c r="E1341" s="12"/>
      <c r="F1341" s="12"/>
      <c r="G1341" s="12"/>
      <c r="H1341" s="12"/>
      <c r="L1341" s="12"/>
      <c r="M1341" s="12"/>
      <c r="S1341" s="20"/>
      <c r="T1341" s="12"/>
      <c r="AA1341" s="17"/>
    </row>
    <row r="1342" spans="1:27" ht="13" x14ac:dyDescent="0.15">
      <c r="A1342" s="18"/>
      <c r="C1342" s="12"/>
      <c r="D1342" s="12"/>
      <c r="E1342" s="12"/>
      <c r="F1342" s="12"/>
      <c r="G1342" s="12"/>
      <c r="H1342" s="12"/>
      <c r="L1342" s="12"/>
      <c r="M1342" s="12"/>
      <c r="S1342" s="20"/>
      <c r="T1342" s="12"/>
      <c r="AA1342" s="17"/>
    </row>
    <row r="1343" spans="1:27" ht="13" x14ac:dyDescent="0.15">
      <c r="A1343" s="18"/>
      <c r="C1343" s="12"/>
      <c r="D1343" s="12"/>
      <c r="E1343" s="12"/>
      <c r="F1343" s="12"/>
      <c r="G1343" s="12"/>
      <c r="H1343" s="12"/>
      <c r="L1343" s="12"/>
      <c r="M1343" s="12"/>
      <c r="S1343" s="20"/>
      <c r="T1343" s="12"/>
      <c r="AA1343" s="17"/>
    </row>
    <row r="1344" spans="1:27" ht="13" x14ac:dyDescent="0.15">
      <c r="A1344" s="18"/>
      <c r="C1344" s="12"/>
      <c r="D1344" s="12"/>
      <c r="E1344" s="12"/>
      <c r="F1344" s="12"/>
      <c r="G1344" s="12"/>
      <c r="H1344" s="12"/>
      <c r="L1344" s="12"/>
      <c r="M1344" s="12"/>
      <c r="S1344" s="20"/>
      <c r="T1344" s="12"/>
      <c r="AA1344" s="17"/>
    </row>
    <row r="1345" spans="1:27" ht="13" x14ac:dyDescent="0.15">
      <c r="A1345" s="18"/>
      <c r="C1345" s="12"/>
      <c r="D1345" s="12"/>
      <c r="E1345" s="12"/>
      <c r="F1345" s="12"/>
      <c r="G1345" s="12"/>
      <c r="H1345" s="12"/>
      <c r="L1345" s="12"/>
      <c r="M1345" s="12"/>
      <c r="S1345" s="20"/>
      <c r="T1345" s="12"/>
      <c r="AA1345" s="17"/>
    </row>
    <row r="1346" spans="1:27" ht="13" x14ac:dyDescent="0.15">
      <c r="A1346" s="18"/>
      <c r="C1346" s="12"/>
      <c r="D1346" s="12"/>
      <c r="E1346" s="12"/>
      <c r="F1346" s="12"/>
      <c r="G1346" s="12"/>
      <c r="H1346" s="12"/>
      <c r="L1346" s="12"/>
      <c r="M1346" s="12"/>
      <c r="S1346" s="20"/>
      <c r="T1346" s="12"/>
      <c r="AA1346" s="17"/>
    </row>
    <row r="1347" spans="1:27" ht="13" x14ac:dyDescent="0.15">
      <c r="A1347" s="18"/>
      <c r="C1347" s="12"/>
      <c r="D1347" s="12"/>
      <c r="E1347" s="12"/>
      <c r="F1347" s="12"/>
      <c r="G1347" s="12"/>
      <c r="H1347" s="12"/>
      <c r="L1347" s="12"/>
      <c r="M1347" s="12"/>
      <c r="S1347" s="20"/>
      <c r="T1347" s="12"/>
      <c r="AA1347" s="17"/>
    </row>
    <row r="1348" spans="1:27" ht="13" x14ac:dyDescent="0.15">
      <c r="A1348" s="18"/>
      <c r="C1348" s="12"/>
      <c r="D1348" s="12"/>
      <c r="E1348" s="12"/>
      <c r="F1348" s="12"/>
      <c r="G1348" s="12"/>
      <c r="H1348" s="12"/>
      <c r="L1348" s="12"/>
      <c r="M1348" s="12"/>
      <c r="S1348" s="20"/>
      <c r="T1348" s="12"/>
      <c r="AA1348" s="17"/>
    </row>
    <row r="1349" spans="1:27" ht="13" x14ac:dyDescent="0.15">
      <c r="A1349" s="18"/>
      <c r="C1349" s="12"/>
      <c r="D1349" s="12"/>
      <c r="E1349" s="12"/>
      <c r="F1349" s="12"/>
      <c r="G1349" s="12"/>
      <c r="H1349" s="12"/>
      <c r="L1349" s="12"/>
      <c r="M1349" s="12"/>
      <c r="S1349" s="20"/>
      <c r="T1349" s="12"/>
      <c r="AA1349" s="17"/>
    </row>
    <row r="1350" spans="1:27" ht="13" x14ac:dyDescent="0.15">
      <c r="A1350" s="18"/>
      <c r="C1350" s="12"/>
      <c r="D1350" s="12"/>
      <c r="E1350" s="12"/>
      <c r="F1350" s="12"/>
      <c r="G1350" s="12"/>
      <c r="H1350" s="12"/>
      <c r="L1350" s="12"/>
      <c r="M1350" s="12"/>
      <c r="S1350" s="20"/>
      <c r="T1350" s="12"/>
      <c r="AA1350" s="17"/>
    </row>
    <row r="1351" spans="1:27" ht="13" x14ac:dyDescent="0.15">
      <c r="A1351" s="18"/>
      <c r="C1351" s="12"/>
      <c r="D1351" s="12"/>
      <c r="E1351" s="12"/>
      <c r="F1351" s="12"/>
      <c r="G1351" s="12"/>
      <c r="H1351" s="12"/>
      <c r="L1351" s="12"/>
      <c r="M1351" s="12"/>
      <c r="S1351" s="20"/>
      <c r="T1351" s="12"/>
      <c r="AA1351" s="17"/>
    </row>
    <row r="1352" spans="1:27" ht="13" x14ac:dyDescent="0.15">
      <c r="A1352" s="18"/>
      <c r="C1352" s="12"/>
      <c r="D1352" s="12"/>
      <c r="E1352" s="12"/>
      <c r="F1352" s="12"/>
      <c r="G1352" s="12"/>
      <c r="H1352" s="12"/>
      <c r="L1352" s="12"/>
      <c r="M1352" s="12"/>
      <c r="S1352" s="20"/>
      <c r="T1352" s="12"/>
      <c r="AA1352" s="17"/>
    </row>
    <row r="1353" spans="1:27" ht="13" x14ac:dyDescent="0.15">
      <c r="A1353" s="18"/>
      <c r="C1353" s="12"/>
      <c r="D1353" s="12"/>
      <c r="E1353" s="12"/>
      <c r="F1353" s="12"/>
      <c r="G1353" s="12"/>
      <c r="H1353" s="12"/>
      <c r="L1353" s="12"/>
      <c r="M1353" s="12"/>
      <c r="S1353" s="20"/>
      <c r="T1353" s="12"/>
      <c r="AA1353" s="17"/>
    </row>
    <row r="1354" spans="1:27" ht="13" x14ac:dyDescent="0.15">
      <c r="A1354" s="18"/>
      <c r="C1354" s="12"/>
      <c r="D1354" s="12"/>
      <c r="E1354" s="12"/>
      <c r="F1354" s="12"/>
      <c r="G1354" s="12"/>
      <c r="H1354" s="12"/>
      <c r="L1354" s="12"/>
      <c r="M1354" s="12"/>
      <c r="S1354" s="20"/>
      <c r="T1354" s="12"/>
      <c r="AA1354" s="17"/>
    </row>
    <row r="1355" spans="1:27" ht="13" x14ac:dyDescent="0.15">
      <c r="A1355" s="18"/>
      <c r="C1355" s="12"/>
      <c r="D1355" s="12"/>
      <c r="E1355" s="12"/>
      <c r="F1355" s="12"/>
      <c r="G1355" s="12"/>
      <c r="H1355" s="12"/>
      <c r="L1355" s="12"/>
      <c r="M1355" s="12"/>
      <c r="S1355" s="20"/>
      <c r="T1355" s="12"/>
      <c r="AA1355" s="17"/>
    </row>
    <row r="1356" spans="1:27" ht="13" x14ac:dyDescent="0.15">
      <c r="A1356" s="18"/>
      <c r="C1356" s="12"/>
      <c r="D1356" s="12"/>
      <c r="E1356" s="12"/>
      <c r="F1356" s="12"/>
      <c r="G1356" s="12"/>
      <c r="H1356" s="12"/>
      <c r="L1356" s="12"/>
      <c r="M1356" s="12"/>
      <c r="S1356" s="20"/>
      <c r="T1356" s="12"/>
      <c r="AA1356" s="17"/>
    </row>
    <row r="1357" spans="1:27" ht="13" x14ac:dyDescent="0.15">
      <c r="A1357" s="18"/>
      <c r="C1357" s="12"/>
      <c r="D1357" s="12"/>
      <c r="E1357" s="12"/>
      <c r="F1357" s="12"/>
      <c r="G1357" s="12"/>
      <c r="H1357" s="12"/>
      <c r="L1357" s="12"/>
      <c r="M1357" s="12"/>
      <c r="S1357" s="20"/>
      <c r="T1357" s="12"/>
      <c r="AA1357" s="17"/>
    </row>
    <row r="1358" spans="1:27" ht="13" x14ac:dyDescent="0.15">
      <c r="A1358" s="18"/>
      <c r="C1358" s="12"/>
      <c r="D1358" s="12"/>
      <c r="E1358" s="12"/>
      <c r="F1358" s="12"/>
      <c r="G1358" s="12"/>
      <c r="H1358" s="12"/>
      <c r="L1358" s="12"/>
      <c r="M1358" s="12"/>
      <c r="S1358" s="20"/>
      <c r="T1358" s="12"/>
      <c r="AA1358" s="17"/>
    </row>
    <row r="1359" spans="1:27" ht="13" x14ac:dyDescent="0.15">
      <c r="A1359" s="18"/>
      <c r="C1359" s="12"/>
      <c r="D1359" s="12"/>
      <c r="E1359" s="12"/>
      <c r="F1359" s="12"/>
      <c r="G1359" s="12"/>
      <c r="H1359" s="12"/>
      <c r="L1359" s="12"/>
      <c r="M1359" s="12"/>
      <c r="S1359" s="20"/>
      <c r="T1359" s="12"/>
      <c r="AA1359" s="17"/>
    </row>
    <row r="1360" spans="1:27" ht="13" x14ac:dyDescent="0.15">
      <c r="A1360" s="18"/>
      <c r="C1360" s="12"/>
      <c r="D1360" s="12"/>
      <c r="E1360" s="12"/>
      <c r="F1360" s="12"/>
      <c r="G1360" s="12"/>
      <c r="H1360" s="12"/>
      <c r="L1360" s="12"/>
      <c r="M1360" s="12"/>
      <c r="S1360" s="20"/>
      <c r="T1360" s="12"/>
      <c r="AA1360" s="17"/>
    </row>
    <row r="1361" spans="1:27" ht="13" x14ac:dyDescent="0.15">
      <c r="A1361" s="18"/>
      <c r="C1361" s="12"/>
      <c r="D1361" s="12"/>
      <c r="E1361" s="12"/>
      <c r="F1361" s="12"/>
      <c r="G1361" s="12"/>
      <c r="H1361" s="12"/>
      <c r="L1361" s="12"/>
      <c r="M1361" s="12"/>
      <c r="S1361" s="20"/>
      <c r="T1361" s="12"/>
      <c r="AA1361" s="17"/>
    </row>
    <row r="1362" spans="1:27" ht="13" x14ac:dyDescent="0.15">
      <c r="A1362" s="18"/>
      <c r="C1362" s="12"/>
      <c r="D1362" s="12"/>
      <c r="E1362" s="12"/>
      <c r="F1362" s="12"/>
      <c r="G1362" s="12"/>
      <c r="H1362" s="12"/>
      <c r="L1362" s="12"/>
      <c r="M1362" s="12"/>
      <c r="S1362" s="20"/>
      <c r="T1362" s="12"/>
      <c r="AA1362" s="17"/>
    </row>
    <row r="1363" spans="1:27" ht="13" x14ac:dyDescent="0.15">
      <c r="A1363" s="18"/>
      <c r="C1363" s="12"/>
      <c r="D1363" s="12"/>
      <c r="E1363" s="12"/>
      <c r="F1363" s="12"/>
      <c r="G1363" s="12"/>
      <c r="H1363" s="12"/>
      <c r="L1363" s="12"/>
      <c r="M1363" s="12"/>
      <c r="S1363" s="20"/>
      <c r="T1363" s="12"/>
      <c r="AA1363" s="17"/>
    </row>
    <row r="1364" spans="1:27" ht="13" x14ac:dyDescent="0.15">
      <c r="A1364" s="18"/>
      <c r="C1364" s="12"/>
      <c r="D1364" s="12"/>
      <c r="E1364" s="12"/>
      <c r="F1364" s="12"/>
      <c r="G1364" s="12"/>
      <c r="H1364" s="12"/>
      <c r="L1364" s="12"/>
      <c r="M1364" s="12"/>
      <c r="S1364" s="20"/>
      <c r="T1364" s="12"/>
      <c r="AA1364" s="17"/>
    </row>
    <row r="1365" spans="1:27" ht="13" x14ac:dyDescent="0.15">
      <c r="A1365" s="18"/>
      <c r="C1365" s="12"/>
      <c r="D1365" s="12"/>
      <c r="E1365" s="12"/>
      <c r="F1365" s="12"/>
      <c r="G1365" s="12"/>
      <c r="H1365" s="12"/>
      <c r="L1365" s="12"/>
      <c r="M1365" s="12"/>
      <c r="S1365" s="20"/>
      <c r="T1365" s="12"/>
      <c r="AA1365" s="17"/>
    </row>
    <row r="1366" spans="1:27" ht="13" x14ac:dyDescent="0.15">
      <c r="A1366" s="18"/>
      <c r="C1366" s="12"/>
      <c r="D1366" s="12"/>
      <c r="E1366" s="12"/>
      <c r="F1366" s="12"/>
      <c r="G1366" s="12"/>
      <c r="H1366" s="12"/>
      <c r="L1366" s="12"/>
      <c r="M1366" s="12"/>
      <c r="S1366" s="20"/>
      <c r="T1366" s="12"/>
      <c r="AA1366" s="17"/>
    </row>
    <row r="1367" spans="1:27" ht="13" x14ac:dyDescent="0.15">
      <c r="A1367" s="18"/>
      <c r="C1367" s="12"/>
      <c r="D1367" s="12"/>
      <c r="E1367" s="12"/>
      <c r="F1367" s="12"/>
      <c r="G1367" s="12"/>
      <c r="H1367" s="12"/>
      <c r="L1367" s="12"/>
      <c r="M1367" s="12"/>
      <c r="S1367" s="20"/>
      <c r="T1367" s="12"/>
      <c r="AA1367" s="17"/>
    </row>
    <row r="1368" spans="1:27" ht="13" x14ac:dyDescent="0.15">
      <c r="A1368" s="18"/>
      <c r="C1368" s="12"/>
      <c r="D1368" s="12"/>
      <c r="E1368" s="12"/>
      <c r="F1368" s="12"/>
      <c r="G1368" s="12"/>
      <c r="H1368" s="12"/>
      <c r="L1368" s="12"/>
      <c r="M1368" s="12"/>
      <c r="S1368" s="20"/>
      <c r="T1368" s="12"/>
      <c r="AA1368" s="17"/>
    </row>
    <row r="1369" spans="1:27" ht="13" x14ac:dyDescent="0.15">
      <c r="A1369" s="18"/>
      <c r="C1369" s="12"/>
      <c r="D1369" s="12"/>
      <c r="E1369" s="12"/>
      <c r="F1369" s="12"/>
      <c r="G1369" s="12"/>
      <c r="H1369" s="12"/>
      <c r="L1369" s="12"/>
      <c r="M1369" s="12"/>
      <c r="S1369" s="20"/>
      <c r="T1369" s="12"/>
      <c r="AA1369" s="17"/>
    </row>
    <row r="1370" spans="1:27" ht="13" x14ac:dyDescent="0.15">
      <c r="A1370" s="18"/>
      <c r="C1370" s="12"/>
      <c r="D1370" s="12"/>
      <c r="E1370" s="12"/>
      <c r="F1370" s="12"/>
      <c r="G1370" s="12"/>
      <c r="H1370" s="12"/>
      <c r="L1370" s="12"/>
      <c r="M1370" s="12"/>
      <c r="S1370" s="20"/>
      <c r="T1370" s="12"/>
      <c r="AA1370" s="17"/>
    </row>
    <row r="1371" spans="1:27" ht="13" x14ac:dyDescent="0.15">
      <c r="A1371" s="18"/>
      <c r="C1371" s="12"/>
      <c r="D1371" s="12"/>
      <c r="E1371" s="12"/>
      <c r="F1371" s="12"/>
      <c r="G1371" s="12"/>
      <c r="H1371" s="12"/>
      <c r="L1371" s="12"/>
      <c r="M1371" s="12"/>
      <c r="S1371" s="20"/>
      <c r="T1371" s="12"/>
      <c r="AA1371" s="17"/>
    </row>
    <row r="1372" spans="1:27" ht="13" x14ac:dyDescent="0.15">
      <c r="A1372" s="18"/>
      <c r="C1372" s="12"/>
      <c r="D1372" s="12"/>
      <c r="E1372" s="12"/>
      <c r="F1372" s="12"/>
      <c r="G1372" s="12"/>
      <c r="H1372" s="12"/>
      <c r="L1372" s="12"/>
      <c r="M1372" s="12"/>
      <c r="S1372" s="20"/>
      <c r="T1372" s="12"/>
      <c r="AA1372" s="17"/>
    </row>
    <row r="1373" spans="1:27" ht="13" x14ac:dyDescent="0.15">
      <c r="A1373" s="18"/>
      <c r="C1373" s="12"/>
      <c r="D1373" s="12"/>
      <c r="E1373" s="12"/>
      <c r="F1373" s="12"/>
      <c r="G1373" s="12"/>
      <c r="H1373" s="12"/>
      <c r="L1373" s="12"/>
      <c r="M1373" s="12"/>
      <c r="S1373" s="20"/>
      <c r="T1373" s="12"/>
      <c r="AA1373" s="17"/>
    </row>
    <row r="1374" spans="1:27" ht="13" x14ac:dyDescent="0.15">
      <c r="A1374" s="18"/>
      <c r="C1374" s="12"/>
      <c r="D1374" s="12"/>
      <c r="E1374" s="12"/>
      <c r="F1374" s="12"/>
      <c r="G1374" s="12"/>
      <c r="H1374" s="12"/>
      <c r="L1374" s="12"/>
      <c r="M1374" s="12"/>
      <c r="S1374" s="20"/>
      <c r="T1374" s="12"/>
      <c r="AA1374" s="17"/>
    </row>
    <row r="1375" spans="1:27" ht="13" x14ac:dyDescent="0.15">
      <c r="A1375" s="18"/>
      <c r="C1375" s="12"/>
      <c r="D1375" s="12"/>
      <c r="E1375" s="12"/>
      <c r="F1375" s="12"/>
      <c r="G1375" s="12"/>
      <c r="H1375" s="12"/>
      <c r="L1375" s="12"/>
      <c r="M1375" s="12"/>
      <c r="S1375" s="20"/>
      <c r="T1375" s="12"/>
      <c r="AA1375" s="17"/>
    </row>
    <row r="1376" spans="1:27" ht="13" x14ac:dyDescent="0.15">
      <c r="A1376" s="18"/>
      <c r="C1376" s="12"/>
      <c r="D1376" s="12"/>
      <c r="E1376" s="12"/>
      <c r="F1376" s="12"/>
      <c r="G1376" s="12"/>
      <c r="H1376" s="12"/>
      <c r="L1376" s="12"/>
      <c r="M1376" s="12"/>
      <c r="S1376" s="20"/>
      <c r="T1376" s="12"/>
      <c r="AA1376" s="17"/>
    </row>
    <row r="1377" spans="1:27" ht="13" x14ac:dyDescent="0.15">
      <c r="A1377" s="18"/>
      <c r="C1377" s="12"/>
      <c r="D1377" s="12"/>
      <c r="E1377" s="12"/>
      <c r="F1377" s="12"/>
      <c r="G1377" s="12"/>
      <c r="H1377" s="12"/>
      <c r="L1377" s="12"/>
      <c r="M1377" s="12"/>
      <c r="S1377" s="20"/>
      <c r="T1377" s="12"/>
      <c r="AA1377" s="17"/>
    </row>
    <row r="1378" spans="1:27" ht="13" x14ac:dyDescent="0.15">
      <c r="A1378" s="18"/>
      <c r="C1378" s="12"/>
      <c r="D1378" s="12"/>
      <c r="E1378" s="12"/>
      <c r="F1378" s="12"/>
      <c r="G1378" s="12"/>
      <c r="H1378" s="12"/>
      <c r="L1378" s="12"/>
      <c r="M1378" s="12"/>
      <c r="S1378" s="20"/>
      <c r="T1378" s="12"/>
      <c r="AA1378" s="17"/>
    </row>
    <row r="1379" spans="1:27" ht="13" x14ac:dyDescent="0.15">
      <c r="A1379" s="18"/>
      <c r="C1379" s="12"/>
      <c r="D1379" s="12"/>
      <c r="E1379" s="12"/>
      <c r="F1379" s="12"/>
      <c r="G1379" s="12"/>
      <c r="H1379" s="12"/>
      <c r="L1379" s="12"/>
      <c r="M1379" s="12"/>
      <c r="S1379" s="20"/>
      <c r="T1379" s="12"/>
      <c r="AA1379" s="17"/>
    </row>
    <row r="1380" spans="1:27" ht="13" x14ac:dyDescent="0.15">
      <c r="A1380" s="18"/>
      <c r="C1380" s="12"/>
      <c r="D1380" s="12"/>
      <c r="E1380" s="12"/>
      <c r="F1380" s="12"/>
      <c r="G1380" s="12"/>
      <c r="H1380" s="12"/>
      <c r="L1380" s="12"/>
      <c r="M1380" s="12"/>
      <c r="S1380" s="20"/>
      <c r="T1380" s="12"/>
      <c r="AA1380" s="17"/>
    </row>
    <row r="1381" spans="1:27" ht="13" x14ac:dyDescent="0.15">
      <c r="A1381" s="18"/>
      <c r="C1381" s="12"/>
      <c r="D1381" s="12"/>
      <c r="E1381" s="12"/>
      <c r="F1381" s="12"/>
      <c r="G1381" s="12"/>
      <c r="H1381" s="12"/>
      <c r="L1381" s="12"/>
      <c r="M1381" s="12"/>
      <c r="S1381" s="20"/>
      <c r="T1381" s="12"/>
      <c r="AA1381" s="17"/>
    </row>
    <row r="1382" spans="1:27" ht="13" x14ac:dyDescent="0.15">
      <c r="A1382" s="18"/>
      <c r="C1382" s="12"/>
      <c r="D1382" s="12"/>
      <c r="E1382" s="12"/>
      <c r="F1382" s="12"/>
      <c r="G1382" s="12"/>
      <c r="H1382" s="12"/>
      <c r="L1382" s="12"/>
      <c r="M1382" s="12"/>
      <c r="S1382" s="20"/>
      <c r="T1382" s="12"/>
      <c r="AA1382" s="17"/>
    </row>
    <row r="1383" spans="1:27" ht="13" x14ac:dyDescent="0.15">
      <c r="A1383" s="18"/>
      <c r="C1383" s="12"/>
      <c r="D1383" s="12"/>
      <c r="E1383" s="12"/>
      <c r="F1383" s="12"/>
      <c r="G1383" s="12"/>
      <c r="H1383" s="12"/>
      <c r="L1383" s="12"/>
      <c r="M1383" s="12"/>
      <c r="S1383" s="20"/>
      <c r="T1383" s="12"/>
      <c r="AA1383" s="17"/>
    </row>
    <row r="1384" spans="1:27" ht="13" x14ac:dyDescent="0.15">
      <c r="A1384" s="18"/>
      <c r="C1384" s="12"/>
      <c r="D1384" s="12"/>
      <c r="E1384" s="12"/>
      <c r="F1384" s="12"/>
      <c r="G1384" s="12"/>
      <c r="H1384" s="12"/>
      <c r="L1384" s="12"/>
      <c r="M1384" s="12"/>
      <c r="S1384" s="20"/>
      <c r="T1384" s="12"/>
      <c r="AA1384" s="17"/>
    </row>
    <row r="1385" spans="1:27" ht="13" x14ac:dyDescent="0.15">
      <c r="A1385" s="18"/>
      <c r="C1385" s="12"/>
      <c r="D1385" s="12"/>
      <c r="E1385" s="12"/>
      <c r="F1385" s="12"/>
      <c r="G1385" s="12"/>
      <c r="H1385" s="12"/>
      <c r="L1385" s="12"/>
      <c r="M1385" s="12"/>
      <c r="S1385" s="20"/>
      <c r="T1385" s="12"/>
      <c r="AA1385" s="17"/>
    </row>
    <row r="1386" spans="1:27" ht="13" x14ac:dyDescent="0.15">
      <c r="A1386" s="18"/>
      <c r="C1386" s="12"/>
      <c r="D1386" s="12"/>
      <c r="E1386" s="12"/>
      <c r="F1386" s="12"/>
      <c r="G1386" s="12"/>
      <c r="H1386" s="12"/>
      <c r="L1386" s="12"/>
      <c r="M1386" s="12"/>
      <c r="S1386" s="20"/>
      <c r="T1386" s="12"/>
      <c r="AA1386" s="17"/>
    </row>
    <row r="1387" spans="1:27" ht="13" x14ac:dyDescent="0.15">
      <c r="A1387" s="18"/>
      <c r="C1387" s="12"/>
      <c r="D1387" s="12"/>
      <c r="E1387" s="12"/>
      <c r="F1387" s="12"/>
      <c r="G1387" s="12"/>
      <c r="H1387" s="12"/>
      <c r="L1387" s="12"/>
      <c r="M1387" s="12"/>
      <c r="S1387" s="20"/>
      <c r="T1387" s="12"/>
      <c r="AA1387" s="17"/>
    </row>
    <row r="1388" spans="1:27" ht="13" x14ac:dyDescent="0.15">
      <c r="A1388" s="18"/>
      <c r="C1388" s="12"/>
      <c r="D1388" s="12"/>
      <c r="E1388" s="12"/>
      <c r="F1388" s="12"/>
      <c r="G1388" s="12"/>
      <c r="H1388" s="12"/>
      <c r="L1388" s="12"/>
      <c r="M1388" s="12"/>
      <c r="S1388" s="20"/>
      <c r="T1388" s="12"/>
      <c r="AA1388" s="17"/>
    </row>
    <row r="1389" spans="1:27" ht="13" x14ac:dyDescent="0.15">
      <c r="A1389" s="18"/>
      <c r="C1389" s="12"/>
      <c r="D1389" s="12"/>
      <c r="E1389" s="12"/>
      <c r="F1389" s="12"/>
      <c r="G1389" s="12"/>
      <c r="H1389" s="12"/>
      <c r="L1389" s="12"/>
      <c r="M1389" s="12"/>
      <c r="S1389" s="20"/>
      <c r="T1389" s="12"/>
      <c r="AA1389" s="17"/>
    </row>
    <row r="1390" spans="1:27" ht="13" x14ac:dyDescent="0.15">
      <c r="A1390" s="18"/>
      <c r="C1390" s="12"/>
      <c r="D1390" s="12"/>
      <c r="E1390" s="12"/>
      <c r="F1390" s="12"/>
      <c r="G1390" s="12"/>
      <c r="H1390" s="12"/>
      <c r="L1390" s="12"/>
      <c r="M1390" s="12"/>
      <c r="S1390" s="20"/>
      <c r="T1390" s="12"/>
      <c r="AA1390" s="17"/>
    </row>
    <row r="1391" spans="1:27" ht="13" x14ac:dyDescent="0.15">
      <c r="A1391" s="18"/>
      <c r="C1391" s="12"/>
      <c r="D1391" s="12"/>
      <c r="E1391" s="12"/>
      <c r="F1391" s="12"/>
      <c r="G1391" s="12"/>
      <c r="H1391" s="12"/>
      <c r="L1391" s="12"/>
      <c r="M1391" s="12"/>
      <c r="S1391" s="20"/>
      <c r="T1391" s="12"/>
      <c r="AA1391" s="17"/>
    </row>
    <row r="1392" spans="1:27" ht="13" x14ac:dyDescent="0.15">
      <c r="A1392" s="18"/>
      <c r="C1392" s="12"/>
      <c r="D1392" s="12"/>
      <c r="E1392" s="12"/>
      <c r="F1392" s="12"/>
      <c r="G1392" s="12"/>
      <c r="H1392" s="12"/>
      <c r="L1392" s="12"/>
      <c r="M1392" s="12"/>
      <c r="S1392" s="20"/>
      <c r="T1392" s="12"/>
      <c r="AA1392" s="17"/>
    </row>
    <row r="1393" spans="1:27" ht="13" x14ac:dyDescent="0.15">
      <c r="A1393" s="18"/>
      <c r="C1393" s="12"/>
      <c r="D1393" s="12"/>
      <c r="E1393" s="12"/>
      <c r="F1393" s="12"/>
      <c r="G1393" s="12"/>
      <c r="H1393" s="12"/>
      <c r="L1393" s="12"/>
      <c r="M1393" s="12"/>
      <c r="S1393" s="20"/>
      <c r="T1393" s="12"/>
      <c r="AA1393" s="17"/>
    </row>
    <row r="1394" spans="1:27" ht="13" x14ac:dyDescent="0.15">
      <c r="A1394" s="18"/>
      <c r="C1394" s="12"/>
      <c r="D1394" s="12"/>
      <c r="E1394" s="12"/>
      <c r="F1394" s="12"/>
      <c r="G1394" s="12"/>
      <c r="H1394" s="12"/>
      <c r="L1394" s="12"/>
      <c r="M1394" s="12"/>
      <c r="S1394" s="20"/>
      <c r="T1394" s="12"/>
      <c r="AA1394" s="17"/>
    </row>
    <row r="1395" spans="1:27" ht="13" x14ac:dyDescent="0.15">
      <c r="A1395" s="18"/>
      <c r="C1395" s="12"/>
      <c r="D1395" s="12"/>
      <c r="E1395" s="12"/>
      <c r="F1395" s="12"/>
      <c r="G1395" s="12"/>
      <c r="H1395" s="12"/>
      <c r="L1395" s="12"/>
      <c r="M1395" s="12"/>
      <c r="S1395" s="20"/>
      <c r="T1395" s="12"/>
      <c r="AA1395" s="17"/>
    </row>
    <row r="1396" spans="1:27" ht="13" x14ac:dyDescent="0.15">
      <c r="A1396" s="18"/>
      <c r="C1396" s="12"/>
      <c r="D1396" s="12"/>
      <c r="E1396" s="12"/>
      <c r="F1396" s="12"/>
      <c r="G1396" s="12"/>
      <c r="H1396" s="12"/>
      <c r="L1396" s="12"/>
      <c r="M1396" s="12"/>
      <c r="S1396" s="20"/>
      <c r="T1396" s="12"/>
      <c r="AA1396" s="17"/>
    </row>
    <row r="1397" spans="1:27" ht="13" x14ac:dyDescent="0.15">
      <c r="A1397" s="18"/>
      <c r="C1397" s="12"/>
      <c r="D1397" s="12"/>
      <c r="E1397" s="12"/>
      <c r="F1397" s="12"/>
      <c r="G1397" s="12"/>
      <c r="H1397" s="12"/>
      <c r="L1397" s="12"/>
      <c r="M1397" s="12"/>
      <c r="S1397" s="20"/>
      <c r="T1397" s="12"/>
      <c r="AA1397" s="17"/>
    </row>
    <row r="1398" spans="1:27" ht="13" x14ac:dyDescent="0.15">
      <c r="A1398" s="18"/>
      <c r="C1398" s="12"/>
      <c r="D1398" s="12"/>
      <c r="E1398" s="12"/>
      <c r="F1398" s="12"/>
      <c r="G1398" s="12"/>
      <c r="H1398" s="12"/>
      <c r="L1398" s="12"/>
      <c r="M1398" s="12"/>
      <c r="S1398" s="20"/>
      <c r="T1398" s="12"/>
      <c r="AA1398" s="17"/>
    </row>
    <row r="1399" spans="1:27" ht="13" x14ac:dyDescent="0.15">
      <c r="A1399" s="18"/>
      <c r="C1399" s="12"/>
      <c r="D1399" s="12"/>
      <c r="E1399" s="12"/>
      <c r="F1399" s="12"/>
      <c r="G1399" s="12"/>
      <c r="H1399" s="12"/>
      <c r="L1399" s="12"/>
      <c r="M1399" s="12"/>
      <c r="S1399" s="20"/>
      <c r="T1399" s="12"/>
      <c r="AA1399" s="17"/>
    </row>
    <row r="1400" spans="1:27" ht="13" x14ac:dyDescent="0.15">
      <c r="A1400" s="18"/>
      <c r="C1400" s="12"/>
      <c r="D1400" s="12"/>
      <c r="E1400" s="12"/>
      <c r="F1400" s="12"/>
      <c r="G1400" s="12"/>
      <c r="H1400" s="12"/>
      <c r="L1400" s="12"/>
      <c r="M1400" s="12"/>
      <c r="S1400" s="20"/>
      <c r="T1400" s="12"/>
      <c r="AA1400" s="17"/>
    </row>
    <row r="1401" spans="1:27" ht="13" x14ac:dyDescent="0.15">
      <c r="A1401" s="18"/>
      <c r="C1401" s="12"/>
      <c r="D1401" s="12"/>
      <c r="E1401" s="12"/>
      <c r="F1401" s="12"/>
      <c r="G1401" s="12"/>
      <c r="H1401" s="12"/>
      <c r="L1401" s="12"/>
      <c r="M1401" s="12"/>
      <c r="S1401" s="20"/>
      <c r="T1401" s="12"/>
      <c r="AA1401" s="17"/>
    </row>
    <row r="1402" spans="1:27" ht="13" x14ac:dyDescent="0.15">
      <c r="A1402" s="18"/>
      <c r="C1402" s="12"/>
      <c r="D1402" s="12"/>
      <c r="E1402" s="12"/>
      <c r="F1402" s="12"/>
      <c r="G1402" s="12"/>
      <c r="H1402" s="12"/>
      <c r="L1402" s="12"/>
      <c r="M1402" s="12"/>
      <c r="S1402" s="20"/>
      <c r="T1402" s="12"/>
      <c r="AA1402" s="17"/>
    </row>
    <row r="1403" spans="1:27" ht="13" x14ac:dyDescent="0.15">
      <c r="A1403" s="18"/>
      <c r="C1403" s="12"/>
      <c r="D1403" s="12"/>
      <c r="E1403" s="12"/>
      <c r="F1403" s="12"/>
      <c r="G1403" s="12"/>
      <c r="H1403" s="12"/>
      <c r="L1403" s="12"/>
      <c r="M1403" s="12"/>
      <c r="S1403" s="20"/>
      <c r="T1403" s="12"/>
      <c r="AA1403" s="17"/>
    </row>
    <row r="1404" spans="1:27" ht="13" x14ac:dyDescent="0.15">
      <c r="A1404" s="18"/>
      <c r="C1404" s="12"/>
      <c r="D1404" s="12"/>
      <c r="E1404" s="12"/>
      <c r="F1404" s="12"/>
      <c r="G1404" s="12"/>
      <c r="H1404" s="12"/>
      <c r="L1404" s="12"/>
      <c r="M1404" s="12"/>
      <c r="S1404" s="20"/>
      <c r="T1404" s="12"/>
      <c r="AA1404" s="17"/>
    </row>
    <row r="1405" spans="1:27" ht="13" x14ac:dyDescent="0.15">
      <c r="A1405" s="18"/>
      <c r="C1405" s="12"/>
      <c r="D1405" s="12"/>
      <c r="E1405" s="12"/>
      <c r="F1405" s="12"/>
      <c r="G1405" s="12"/>
      <c r="H1405" s="12"/>
      <c r="L1405" s="12"/>
      <c r="M1405" s="12"/>
      <c r="S1405" s="20"/>
      <c r="T1405" s="12"/>
      <c r="AA1405" s="17"/>
    </row>
    <row r="1406" spans="1:27" ht="13" x14ac:dyDescent="0.15">
      <c r="A1406" s="18"/>
      <c r="C1406" s="12"/>
      <c r="D1406" s="12"/>
      <c r="E1406" s="12"/>
      <c r="F1406" s="12"/>
      <c r="G1406" s="12"/>
      <c r="H1406" s="12"/>
      <c r="L1406" s="12"/>
      <c r="M1406" s="12"/>
      <c r="S1406" s="20"/>
      <c r="T1406" s="12"/>
      <c r="AA1406" s="17"/>
    </row>
    <row r="1407" spans="1:27" ht="13" x14ac:dyDescent="0.15">
      <c r="A1407" s="18"/>
      <c r="C1407" s="12"/>
      <c r="D1407" s="12"/>
      <c r="E1407" s="12"/>
      <c r="F1407" s="12"/>
      <c r="G1407" s="12"/>
      <c r="H1407" s="12"/>
      <c r="L1407" s="12"/>
      <c r="M1407" s="12"/>
      <c r="S1407" s="20"/>
      <c r="T1407" s="12"/>
      <c r="AA1407" s="17"/>
    </row>
    <row r="1408" spans="1:27" ht="13" x14ac:dyDescent="0.15">
      <c r="A1408" s="18"/>
      <c r="C1408" s="12"/>
      <c r="D1408" s="12"/>
      <c r="E1408" s="12"/>
      <c r="F1408" s="12"/>
      <c r="G1408" s="12"/>
      <c r="H1408" s="12"/>
      <c r="L1408" s="12"/>
      <c r="M1408" s="12"/>
      <c r="S1408" s="20"/>
      <c r="T1408" s="12"/>
      <c r="AA1408" s="17"/>
    </row>
    <row r="1409" spans="1:27" ht="13" x14ac:dyDescent="0.15">
      <c r="A1409" s="18"/>
      <c r="C1409" s="12"/>
      <c r="D1409" s="12"/>
      <c r="E1409" s="12"/>
      <c r="F1409" s="12"/>
      <c r="G1409" s="12"/>
      <c r="H1409" s="12"/>
      <c r="L1409" s="12"/>
      <c r="M1409" s="12"/>
      <c r="S1409" s="20"/>
      <c r="T1409" s="12"/>
      <c r="AA1409" s="17"/>
    </row>
    <row r="1410" spans="1:27" ht="13" x14ac:dyDescent="0.15">
      <c r="A1410" s="18"/>
      <c r="C1410" s="12"/>
      <c r="D1410" s="12"/>
      <c r="E1410" s="12"/>
      <c r="F1410" s="12"/>
      <c r="G1410" s="12"/>
      <c r="H1410" s="12"/>
      <c r="L1410" s="12"/>
      <c r="M1410" s="12"/>
      <c r="S1410" s="20"/>
      <c r="T1410" s="12"/>
      <c r="AA1410" s="17"/>
    </row>
    <row r="1411" spans="1:27" ht="13" x14ac:dyDescent="0.15">
      <c r="A1411" s="18"/>
      <c r="C1411" s="12"/>
      <c r="D1411" s="12"/>
      <c r="E1411" s="12"/>
      <c r="F1411" s="12"/>
      <c r="G1411" s="12"/>
      <c r="H1411" s="12"/>
      <c r="L1411" s="12"/>
      <c r="M1411" s="12"/>
      <c r="S1411" s="20"/>
      <c r="T1411" s="12"/>
      <c r="AA1411" s="17"/>
    </row>
    <row r="1412" spans="1:27" ht="13" x14ac:dyDescent="0.15">
      <c r="A1412" s="18"/>
      <c r="C1412" s="12"/>
      <c r="D1412" s="12"/>
      <c r="E1412" s="12"/>
      <c r="F1412" s="12"/>
      <c r="G1412" s="12"/>
      <c r="H1412" s="12"/>
      <c r="L1412" s="12"/>
      <c r="M1412" s="12"/>
      <c r="S1412" s="20"/>
      <c r="T1412" s="12"/>
      <c r="AA1412" s="17"/>
    </row>
    <row r="1413" spans="1:27" ht="13" x14ac:dyDescent="0.15">
      <c r="A1413" s="18"/>
      <c r="C1413" s="12"/>
      <c r="D1413" s="12"/>
      <c r="E1413" s="12"/>
      <c r="F1413" s="12"/>
      <c r="G1413" s="12"/>
      <c r="H1413" s="12"/>
      <c r="L1413" s="12"/>
      <c r="M1413" s="12"/>
      <c r="S1413" s="20"/>
      <c r="T1413" s="12"/>
      <c r="AA1413" s="17"/>
    </row>
    <row r="1414" spans="1:27" ht="13" x14ac:dyDescent="0.15">
      <c r="A1414" s="18"/>
      <c r="C1414" s="12"/>
      <c r="D1414" s="12"/>
      <c r="E1414" s="12"/>
      <c r="F1414" s="12"/>
      <c r="G1414" s="12"/>
      <c r="H1414" s="12"/>
      <c r="L1414" s="12"/>
      <c r="M1414" s="12"/>
      <c r="S1414" s="20"/>
      <c r="T1414" s="12"/>
      <c r="AA1414" s="17"/>
    </row>
    <row r="1415" spans="1:27" ht="13" x14ac:dyDescent="0.15">
      <c r="A1415" s="18"/>
      <c r="C1415" s="12"/>
      <c r="D1415" s="12"/>
      <c r="E1415" s="12"/>
      <c r="F1415" s="12"/>
      <c r="G1415" s="12"/>
      <c r="H1415" s="12"/>
      <c r="L1415" s="12"/>
      <c r="M1415" s="12"/>
      <c r="S1415" s="20"/>
      <c r="T1415" s="12"/>
      <c r="AA1415" s="17"/>
    </row>
    <row r="1416" spans="1:27" ht="13" x14ac:dyDescent="0.15">
      <c r="A1416" s="18"/>
      <c r="C1416" s="12"/>
      <c r="D1416" s="12"/>
      <c r="E1416" s="12"/>
      <c r="F1416" s="12"/>
      <c r="G1416" s="12"/>
      <c r="H1416" s="12"/>
      <c r="L1416" s="12"/>
      <c r="M1416" s="12"/>
      <c r="S1416" s="20"/>
      <c r="T1416" s="12"/>
      <c r="AA1416" s="17"/>
    </row>
    <row r="1417" spans="1:27" ht="13" x14ac:dyDescent="0.15">
      <c r="A1417" s="18"/>
      <c r="C1417" s="12"/>
      <c r="D1417" s="12"/>
      <c r="E1417" s="12"/>
      <c r="F1417" s="12"/>
      <c r="G1417" s="12"/>
      <c r="H1417" s="12"/>
      <c r="L1417" s="12"/>
      <c r="M1417" s="12"/>
      <c r="S1417" s="20"/>
      <c r="T1417" s="12"/>
      <c r="AA1417" s="17"/>
    </row>
    <row r="1418" spans="1:27" ht="13" x14ac:dyDescent="0.15">
      <c r="A1418" s="18"/>
      <c r="C1418" s="12"/>
      <c r="D1418" s="12"/>
      <c r="E1418" s="12"/>
      <c r="F1418" s="12"/>
      <c r="G1418" s="12"/>
      <c r="H1418" s="12"/>
      <c r="L1418" s="12"/>
      <c r="M1418" s="12"/>
      <c r="S1418" s="20"/>
      <c r="T1418" s="12"/>
      <c r="AA1418" s="17"/>
    </row>
    <row r="1419" spans="1:27" ht="13" x14ac:dyDescent="0.15">
      <c r="A1419" s="18"/>
      <c r="C1419" s="12"/>
      <c r="D1419" s="12"/>
      <c r="E1419" s="12"/>
      <c r="F1419" s="12"/>
      <c r="G1419" s="12"/>
      <c r="H1419" s="12"/>
      <c r="L1419" s="12"/>
      <c r="M1419" s="12"/>
      <c r="S1419" s="20"/>
      <c r="T1419" s="12"/>
      <c r="AA1419" s="17"/>
    </row>
    <row r="1420" spans="1:27" ht="13" x14ac:dyDescent="0.15">
      <c r="A1420" s="18"/>
      <c r="C1420" s="12"/>
      <c r="D1420" s="12"/>
      <c r="E1420" s="12"/>
      <c r="F1420" s="12"/>
      <c r="G1420" s="12"/>
      <c r="H1420" s="12"/>
      <c r="L1420" s="12"/>
      <c r="M1420" s="12"/>
      <c r="S1420" s="20"/>
      <c r="T1420" s="12"/>
      <c r="AA1420" s="17"/>
    </row>
    <row r="1421" spans="1:27" ht="13" x14ac:dyDescent="0.15">
      <c r="A1421" s="18"/>
      <c r="C1421" s="12"/>
      <c r="D1421" s="12"/>
      <c r="E1421" s="12"/>
      <c r="F1421" s="12"/>
      <c r="G1421" s="12"/>
      <c r="H1421" s="12"/>
      <c r="L1421" s="12"/>
      <c r="M1421" s="12"/>
      <c r="S1421" s="20"/>
      <c r="T1421" s="12"/>
      <c r="AA1421" s="17"/>
    </row>
    <row r="1422" spans="1:27" ht="13" x14ac:dyDescent="0.15">
      <c r="A1422" s="18"/>
      <c r="C1422" s="12"/>
      <c r="D1422" s="12"/>
      <c r="E1422" s="12"/>
      <c r="F1422" s="12"/>
      <c r="G1422" s="12"/>
      <c r="H1422" s="12"/>
      <c r="L1422" s="12"/>
      <c r="M1422" s="12"/>
      <c r="S1422" s="20"/>
      <c r="T1422" s="12"/>
      <c r="AA1422" s="17"/>
    </row>
    <row r="1423" spans="1:27" ht="13" x14ac:dyDescent="0.15">
      <c r="A1423" s="18"/>
      <c r="C1423" s="12"/>
      <c r="D1423" s="12"/>
      <c r="E1423" s="12"/>
      <c r="F1423" s="12"/>
      <c r="G1423" s="12"/>
      <c r="H1423" s="12"/>
      <c r="L1423" s="12"/>
      <c r="M1423" s="12"/>
      <c r="S1423" s="20"/>
      <c r="T1423" s="12"/>
      <c r="AA1423" s="17"/>
    </row>
    <row r="1424" spans="1:27" ht="13" x14ac:dyDescent="0.15">
      <c r="A1424" s="18"/>
      <c r="C1424" s="12"/>
      <c r="D1424" s="12"/>
      <c r="E1424" s="12"/>
      <c r="F1424" s="12"/>
      <c r="G1424" s="12"/>
      <c r="H1424" s="12"/>
      <c r="L1424" s="12"/>
      <c r="M1424" s="12"/>
      <c r="S1424" s="20"/>
      <c r="T1424" s="12"/>
      <c r="AA1424" s="17"/>
    </row>
    <row r="1425" spans="1:27" ht="13" x14ac:dyDescent="0.15">
      <c r="A1425" s="18"/>
      <c r="C1425" s="12"/>
      <c r="D1425" s="12"/>
      <c r="E1425" s="12"/>
      <c r="F1425" s="12"/>
      <c r="G1425" s="12"/>
      <c r="H1425" s="12"/>
      <c r="L1425" s="12"/>
      <c r="M1425" s="12"/>
      <c r="S1425" s="20"/>
      <c r="T1425" s="12"/>
      <c r="AA1425" s="17"/>
    </row>
    <row r="1426" spans="1:27" ht="13" x14ac:dyDescent="0.15">
      <c r="A1426" s="18"/>
      <c r="C1426" s="12"/>
      <c r="D1426" s="12"/>
      <c r="E1426" s="12"/>
      <c r="F1426" s="12"/>
      <c r="G1426" s="12"/>
      <c r="H1426" s="12"/>
      <c r="L1426" s="12"/>
      <c r="M1426" s="12"/>
      <c r="S1426" s="20"/>
      <c r="T1426" s="12"/>
      <c r="AA1426" s="17"/>
    </row>
    <row r="1427" spans="1:27" ht="13" x14ac:dyDescent="0.15">
      <c r="A1427" s="18"/>
      <c r="C1427" s="12"/>
      <c r="D1427" s="12"/>
      <c r="E1427" s="12"/>
      <c r="F1427" s="12"/>
      <c r="G1427" s="12"/>
      <c r="H1427" s="12"/>
      <c r="L1427" s="12"/>
      <c r="M1427" s="12"/>
      <c r="S1427" s="20"/>
      <c r="T1427" s="12"/>
      <c r="AA1427" s="17"/>
    </row>
    <row r="1428" spans="1:27" ht="13" x14ac:dyDescent="0.15">
      <c r="A1428" s="18"/>
      <c r="C1428" s="12"/>
      <c r="D1428" s="12"/>
      <c r="E1428" s="12"/>
      <c r="F1428" s="12"/>
      <c r="G1428" s="12"/>
      <c r="H1428" s="12"/>
      <c r="L1428" s="12"/>
      <c r="M1428" s="12"/>
      <c r="S1428" s="20"/>
      <c r="T1428" s="12"/>
      <c r="AA1428" s="17"/>
    </row>
    <row r="1429" spans="1:27" ht="13" x14ac:dyDescent="0.15">
      <c r="A1429" s="18"/>
      <c r="C1429" s="12"/>
      <c r="D1429" s="12"/>
      <c r="E1429" s="12"/>
      <c r="F1429" s="12"/>
      <c r="G1429" s="12"/>
      <c r="H1429" s="12"/>
      <c r="L1429" s="12"/>
      <c r="M1429" s="12"/>
      <c r="S1429" s="20"/>
      <c r="T1429" s="12"/>
      <c r="AA1429" s="17"/>
    </row>
    <row r="1430" spans="1:27" ht="13" x14ac:dyDescent="0.15">
      <c r="A1430" s="18"/>
      <c r="C1430" s="12"/>
      <c r="D1430" s="12"/>
      <c r="E1430" s="12"/>
      <c r="F1430" s="12"/>
      <c r="G1430" s="12"/>
      <c r="H1430" s="12"/>
      <c r="L1430" s="12"/>
      <c r="M1430" s="12"/>
      <c r="S1430" s="20"/>
      <c r="T1430" s="12"/>
      <c r="AA1430" s="17"/>
    </row>
    <row r="1431" spans="1:27" ht="13" x14ac:dyDescent="0.15">
      <c r="A1431" s="18"/>
      <c r="C1431" s="12"/>
      <c r="D1431" s="12"/>
      <c r="E1431" s="12"/>
      <c r="F1431" s="12"/>
      <c r="G1431" s="12"/>
      <c r="H1431" s="12"/>
      <c r="L1431" s="12"/>
      <c r="M1431" s="12"/>
      <c r="S1431" s="20"/>
      <c r="T1431" s="12"/>
      <c r="AA1431" s="17"/>
    </row>
    <row r="1432" spans="1:27" ht="13" x14ac:dyDescent="0.15">
      <c r="A1432" s="18"/>
      <c r="C1432" s="12"/>
      <c r="D1432" s="12"/>
      <c r="E1432" s="12"/>
      <c r="F1432" s="12"/>
      <c r="G1432" s="12"/>
      <c r="H1432" s="12"/>
      <c r="L1432" s="12"/>
      <c r="M1432" s="12"/>
      <c r="S1432" s="20"/>
      <c r="T1432" s="12"/>
      <c r="AA1432" s="17"/>
    </row>
    <row r="1433" spans="1:27" ht="13" x14ac:dyDescent="0.15">
      <c r="A1433" s="18"/>
      <c r="C1433" s="12"/>
      <c r="D1433" s="12"/>
      <c r="E1433" s="12"/>
      <c r="F1433" s="12"/>
      <c r="G1433" s="12"/>
      <c r="H1433" s="12"/>
      <c r="L1433" s="12"/>
      <c r="M1433" s="12"/>
      <c r="S1433" s="20"/>
      <c r="T1433" s="12"/>
      <c r="AA1433" s="17"/>
    </row>
    <row r="1434" spans="1:27" ht="13" x14ac:dyDescent="0.15">
      <c r="A1434" s="18"/>
      <c r="C1434" s="12"/>
      <c r="D1434" s="12"/>
      <c r="E1434" s="12"/>
      <c r="F1434" s="12"/>
      <c r="G1434" s="12"/>
      <c r="H1434" s="12"/>
      <c r="L1434" s="12"/>
      <c r="M1434" s="12"/>
      <c r="S1434" s="20"/>
      <c r="T1434" s="12"/>
      <c r="AA1434" s="17"/>
    </row>
    <row r="1435" spans="1:27" ht="13" x14ac:dyDescent="0.15">
      <c r="A1435" s="18"/>
      <c r="C1435" s="12"/>
      <c r="D1435" s="12"/>
      <c r="E1435" s="12"/>
      <c r="F1435" s="12"/>
      <c r="G1435" s="12"/>
      <c r="H1435" s="12"/>
      <c r="L1435" s="12"/>
      <c r="M1435" s="12"/>
      <c r="S1435" s="20"/>
      <c r="T1435" s="12"/>
      <c r="AA1435" s="17"/>
    </row>
    <row r="1436" spans="1:27" ht="13" x14ac:dyDescent="0.15">
      <c r="A1436" s="18"/>
      <c r="C1436" s="12"/>
      <c r="D1436" s="12"/>
      <c r="E1436" s="12"/>
      <c r="F1436" s="12"/>
      <c r="G1436" s="12"/>
      <c r="H1436" s="12"/>
      <c r="L1436" s="12"/>
      <c r="M1436" s="12"/>
      <c r="S1436" s="20"/>
      <c r="T1436" s="12"/>
      <c r="AA1436" s="17"/>
    </row>
    <row r="1437" spans="1:27" ht="13" x14ac:dyDescent="0.15">
      <c r="A1437" s="18"/>
      <c r="C1437" s="12"/>
      <c r="D1437" s="12"/>
      <c r="E1437" s="12"/>
      <c r="F1437" s="12"/>
      <c r="G1437" s="12"/>
      <c r="H1437" s="12"/>
      <c r="L1437" s="12"/>
      <c r="M1437" s="12"/>
      <c r="S1437" s="20"/>
      <c r="T1437" s="12"/>
      <c r="AA1437" s="17"/>
    </row>
    <row r="1438" spans="1:27" ht="13" x14ac:dyDescent="0.15">
      <c r="A1438" s="18"/>
      <c r="C1438" s="12"/>
      <c r="D1438" s="12"/>
      <c r="E1438" s="12"/>
      <c r="F1438" s="12"/>
      <c r="G1438" s="12"/>
      <c r="H1438" s="12"/>
      <c r="L1438" s="12"/>
      <c r="M1438" s="12"/>
      <c r="S1438" s="20"/>
      <c r="T1438" s="12"/>
      <c r="AA1438" s="17"/>
    </row>
    <row r="1439" spans="1:27" ht="13" x14ac:dyDescent="0.15">
      <c r="A1439" s="18"/>
      <c r="C1439" s="12"/>
      <c r="D1439" s="12"/>
      <c r="E1439" s="12"/>
      <c r="F1439" s="12"/>
      <c r="G1439" s="12"/>
      <c r="H1439" s="12"/>
      <c r="L1439" s="12"/>
      <c r="M1439" s="12"/>
      <c r="S1439" s="20"/>
      <c r="T1439" s="12"/>
      <c r="AA1439" s="17"/>
    </row>
    <row r="1440" spans="1:27" ht="13" x14ac:dyDescent="0.15">
      <c r="A1440" s="18"/>
      <c r="C1440" s="12"/>
      <c r="D1440" s="12"/>
      <c r="E1440" s="12"/>
      <c r="F1440" s="12"/>
      <c r="G1440" s="12"/>
      <c r="H1440" s="12"/>
      <c r="L1440" s="12"/>
      <c r="M1440" s="12"/>
      <c r="S1440" s="20"/>
      <c r="T1440" s="12"/>
      <c r="AA1440" s="17"/>
    </row>
    <row r="1441" spans="1:27" ht="13" x14ac:dyDescent="0.15">
      <c r="A1441" s="18"/>
      <c r="C1441" s="12"/>
      <c r="D1441" s="12"/>
      <c r="E1441" s="12"/>
      <c r="F1441" s="12"/>
      <c r="G1441" s="12"/>
      <c r="H1441" s="12"/>
      <c r="L1441" s="12"/>
      <c r="M1441" s="12"/>
      <c r="S1441" s="20"/>
      <c r="T1441" s="12"/>
      <c r="AA1441" s="17"/>
    </row>
    <row r="1442" spans="1:27" ht="13" x14ac:dyDescent="0.15">
      <c r="A1442" s="18"/>
      <c r="C1442" s="12"/>
      <c r="D1442" s="12"/>
      <c r="E1442" s="12"/>
      <c r="F1442" s="12"/>
      <c r="G1442" s="12"/>
      <c r="H1442" s="12"/>
      <c r="L1442" s="12"/>
      <c r="M1442" s="12"/>
      <c r="S1442" s="20"/>
      <c r="T1442" s="12"/>
      <c r="AA1442" s="17"/>
    </row>
    <row r="1443" spans="1:27" ht="13" x14ac:dyDescent="0.15">
      <c r="A1443" s="18"/>
      <c r="C1443" s="12"/>
      <c r="D1443" s="12"/>
      <c r="E1443" s="12"/>
      <c r="F1443" s="12"/>
      <c r="G1443" s="12"/>
      <c r="H1443" s="12"/>
      <c r="L1443" s="12"/>
      <c r="M1443" s="12"/>
      <c r="S1443" s="20"/>
      <c r="T1443" s="12"/>
      <c r="AA1443" s="17"/>
    </row>
    <row r="1444" spans="1:27" ht="13" x14ac:dyDescent="0.15">
      <c r="A1444" s="18"/>
      <c r="C1444" s="12"/>
      <c r="D1444" s="12"/>
      <c r="E1444" s="12"/>
      <c r="F1444" s="12"/>
      <c r="G1444" s="12"/>
      <c r="H1444" s="12"/>
      <c r="L1444" s="12"/>
      <c r="M1444" s="12"/>
      <c r="S1444" s="20"/>
      <c r="T1444" s="12"/>
      <c r="AA1444" s="17"/>
    </row>
    <row r="1445" spans="1:27" ht="13" x14ac:dyDescent="0.15">
      <c r="A1445" s="18"/>
      <c r="C1445" s="12"/>
      <c r="D1445" s="12"/>
      <c r="E1445" s="12"/>
      <c r="F1445" s="12"/>
      <c r="G1445" s="12"/>
      <c r="H1445" s="12"/>
      <c r="L1445" s="12"/>
      <c r="M1445" s="12"/>
      <c r="S1445" s="20"/>
      <c r="T1445" s="12"/>
      <c r="AA1445" s="17"/>
    </row>
    <row r="1446" spans="1:27" ht="13" x14ac:dyDescent="0.15">
      <c r="A1446" s="18"/>
      <c r="C1446" s="12"/>
      <c r="D1446" s="12"/>
      <c r="E1446" s="12"/>
      <c r="F1446" s="12"/>
      <c r="G1446" s="12"/>
      <c r="H1446" s="12"/>
      <c r="L1446" s="12"/>
      <c r="M1446" s="12"/>
      <c r="S1446" s="20"/>
      <c r="T1446" s="12"/>
      <c r="AA1446" s="17"/>
    </row>
    <row r="1447" spans="1:27" ht="13" x14ac:dyDescent="0.15">
      <c r="A1447" s="18"/>
      <c r="C1447" s="12"/>
      <c r="D1447" s="12"/>
      <c r="E1447" s="12"/>
      <c r="F1447" s="12"/>
      <c r="G1447" s="12"/>
      <c r="H1447" s="12"/>
      <c r="L1447" s="12"/>
      <c r="M1447" s="12"/>
      <c r="S1447" s="20"/>
      <c r="T1447" s="12"/>
      <c r="AA1447" s="17"/>
    </row>
    <row r="1448" spans="1:27" ht="13" x14ac:dyDescent="0.15">
      <c r="A1448" s="18"/>
      <c r="C1448" s="12"/>
      <c r="D1448" s="12"/>
      <c r="E1448" s="12"/>
      <c r="F1448" s="12"/>
      <c r="G1448" s="12"/>
      <c r="H1448" s="12"/>
      <c r="L1448" s="12"/>
      <c r="M1448" s="12"/>
      <c r="S1448" s="20"/>
      <c r="T1448" s="12"/>
      <c r="AA1448" s="17"/>
    </row>
    <row r="1449" spans="1:27" ht="13" x14ac:dyDescent="0.15">
      <c r="A1449" s="18"/>
      <c r="C1449" s="12"/>
      <c r="D1449" s="12"/>
      <c r="E1449" s="12"/>
      <c r="F1449" s="12"/>
      <c r="G1449" s="12"/>
      <c r="H1449" s="12"/>
      <c r="L1449" s="12"/>
      <c r="M1449" s="12"/>
      <c r="S1449" s="20"/>
      <c r="T1449" s="12"/>
      <c r="AA1449" s="17"/>
    </row>
    <row r="1450" spans="1:27" ht="13" x14ac:dyDescent="0.15">
      <c r="A1450" s="18"/>
      <c r="C1450" s="12"/>
      <c r="D1450" s="12"/>
      <c r="E1450" s="12"/>
      <c r="F1450" s="12"/>
      <c r="G1450" s="12"/>
      <c r="H1450" s="12"/>
      <c r="L1450" s="12"/>
      <c r="M1450" s="12"/>
      <c r="S1450" s="20"/>
      <c r="T1450" s="12"/>
      <c r="AA1450" s="17"/>
    </row>
    <row r="1451" spans="1:27" ht="13" x14ac:dyDescent="0.15">
      <c r="A1451" s="18"/>
      <c r="C1451" s="12"/>
      <c r="D1451" s="12"/>
      <c r="E1451" s="12"/>
      <c r="F1451" s="12"/>
      <c r="G1451" s="12"/>
      <c r="H1451" s="12"/>
      <c r="L1451" s="12"/>
      <c r="M1451" s="12"/>
      <c r="S1451" s="20"/>
      <c r="T1451" s="12"/>
      <c r="AA1451" s="17"/>
    </row>
    <row r="1452" spans="1:27" ht="13" x14ac:dyDescent="0.15">
      <c r="A1452" s="18"/>
      <c r="C1452" s="12"/>
      <c r="D1452" s="12"/>
      <c r="E1452" s="12"/>
      <c r="F1452" s="12"/>
      <c r="G1452" s="12"/>
      <c r="H1452" s="12"/>
      <c r="L1452" s="12"/>
      <c r="M1452" s="12"/>
      <c r="S1452" s="20"/>
      <c r="T1452" s="12"/>
      <c r="AA1452" s="17"/>
    </row>
    <row r="1453" spans="1:27" ht="13" x14ac:dyDescent="0.15">
      <c r="A1453" s="18"/>
      <c r="C1453" s="12"/>
      <c r="D1453" s="12"/>
      <c r="E1453" s="12"/>
      <c r="F1453" s="12"/>
      <c r="G1453" s="12"/>
      <c r="H1453" s="12"/>
      <c r="L1453" s="12"/>
      <c r="M1453" s="12"/>
      <c r="S1453" s="20"/>
      <c r="T1453" s="12"/>
      <c r="AA1453" s="17"/>
    </row>
    <row r="1454" spans="1:27" ht="13" x14ac:dyDescent="0.15">
      <c r="A1454" s="18"/>
      <c r="C1454" s="12"/>
      <c r="D1454" s="12"/>
      <c r="E1454" s="12"/>
      <c r="F1454" s="12"/>
      <c r="G1454" s="12"/>
      <c r="H1454" s="12"/>
      <c r="L1454" s="12"/>
      <c r="M1454" s="12"/>
      <c r="S1454" s="20"/>
      <c r="T1454" s="12"/>
      <c r="AA1454" s="17"/>
    </row>
    <row r="1455" spans="1:27" ht="13" x14ac:dyDescent="0.15">
      <c r="A1455" s="18"/>
      <c r="C1455" s="12"/>
      <c r="D1455" s="12"/>
      <c r="E1455" s="12"/>
      <c r="F1455" s="12"/>
      <c r="G1455" s="12"/>
      <c r="H1455" s="12"/>
      <c r="L1455" s="12"/>
      <c r="M1455" s="12"/>
      <c r="S1455" s="20"/>
      <c r="T1455" s="12"/>
      <c r="AA1455" s="17"/>
    </row>
    <row r="1456" spans="1:27" ht="13" x14ac:dyDescent="0.15">
      <c r="A1456" s="18"/>
      <c r="C1456" s="12"/>
      <c r="D1456" s="12"/>
      <c r="E1456" s="12"/>
      <c r="F1456" s="12"/>
      <c r="G1456" s="12"/>
      <c r="H1456" s="12"/>
      <c r="L1456" s="12"/>
      <c r="M1456" s="12"/>
      <c r="S1456" s="20"/>
      <c r="T1456" s="12"/>
      <c r="AA1456" s="17"/>
    </row>
    <row r="1457" spans="1:27" ht="13" x14ac:dyDescent="0.15">
      <c r="A1457" s="18"/>
      <c r="C1457" s="12"/>
      <c r="D1457" s="12"/>
      <c r="E1457" s="12"/>
      <c r="F1457" s="12"/>
      <c r="G1457" s="12"/>
      <c r="H1457" s="12"/>
      <c r="L1457" s="12"/>
      <c r="M1457" s="12"/>
      <c r="S1457" s="20"/>
      <c r="T1457" s="12"/>
      <c r="AA1457" s="17"/>
    </row>
    <row r="1458" spans="1:27" ht="13" x14ac:dyDescent="0.15">
      <c r="A1458" s="18"/>
      <c r="C1458" s="12"/>
      <c r="D1458" s="12"/>
      <c r="E1458" s="12"/>
      <c r="F1458" s="12"/>
      <c r="G1458" s="12"/>
      <c r="H1458" s="12"/>
      <c r="L1458" s="12"/>
      <c r="M1458" s="12"/>
      <c r="S1458" s="20"/>
      <c r="T1458" s="12"/>
      <c r="AA1458" s="17"/>
    </row>
    <row r="1459" spans="1:27" ht="13" x14ac:dyDescent="0.15">
      <c r="A1459" s="18"/>
      <c r="C1459" s="12"/>
      <c r="D1459" s="12"/>
      <c r="E1459" s="12"/>
      <c r="F1459" s="12"/>
      <c r="G1459" s="12"/>
      <c r="H1459" s="12"/>
      <c r="L1459" s="12"/>
      <c r="M1459" s="12"/>
      <c r="S1459" s="20"/>
      <c r="T1459" s="12"/>
      <c r="AA1459" s="17"/>
    </row>
    <row r="1460" spans="1:27" ht="13" x14ac:dyDescent="0.15">
      <c r="A1460" s="18"/>
      <c r="C1460" s="12"/>
      <c r="D1460" s="12"/>
      <c r="E1460" s="12"/>
      <c r="F1460" s="12"/>
      <c r="G1460" s="12"/>
      <c r="H1460" s="12"/>
      <c r="L1460" s="12"/>
      <c r="M1460" s="12"/>
      <c r="S1460" s="20"/>
      <c r="T1460" s="12"/>
      <c r="AA1460" s="17"/>
    </row>
    <row r="1461" spans="1:27" ht="13" x14ac:dyDescent="0.15">
      <c r="A1461" s="18"/>
      <c r="C1461" s="12"/>
      <c r="D1461" s="12"/>
      <c r="E1461" s="12"/>
      <c r="F1461" s="12"/>
      <c r="G1461" s="12"/>
      <c r="H1461" s="12"/>
      <c r="L1461" s="12"/>
      <c r="M1461" s="12"/>
      <c r="S1461" s="20"/>
      <c r="T1461" s="12"/>
      <c r="AA1461" s="17"/>
    </row>
    <row r="1462" spans="1:27" ht="13" x14ac:dyDescent="0.15">
      <c r="A1462" s="18"/>
      <c r="C1462" s="12"/>
      <c r="D1462" s="12"/>
      <c r="E1462" s="12"/>
      <c r="F1462" s="12"/>
      <c r="G1462" s="12"/>
      <c r="H1462" s="12"/>
      <c r="L1462" s="12"/>
      <c r="M1462" s="12"/>
      <c r="S1462" s="20"/>
      <c r="T1462" s="12"/>
      <c r="AA1462" s="17"/>
    </row>
    <row r="1463" spans="1:27" ht="13" x14ac:dyDescent="0.15">
      <c r="A1463" s="18"/>
      <c r="C1463" s="12"/>
      <c r="D1463" s="12"/>
      <c r="E1463" s="12"/>
      <c r="F1463" s="12"/>
      <c r="G1463" s="12"/>
      <c r="H1463" s="12"/>
      <c r="L1463" s="12"/>
      <c r="M1463" s="12"/>
      <c r="S1463" s="20"/>
      <c r="T1463" s="12"/>
      <c r="AA1463" s="17"/>
    </row>
    <row r="1464" spans="1:27" ht="13" x14ac:dyDescent="0.15">
      <c r="A1464" s="18"/>
      <c r="C1464" s="12"/>
      <c r="D1464" s="12"/>
      <c r="E1464" s="12"/>
      <c r="F1464" s="12"/>
      <c r="G1464" s="12"/>
      <c r="H1464" s="12"/>
      <c r="L1464" s="12"/>
      <c r="M1464" s="12"/>
      <c r="S1464" s="20"/>
      <c r="T1464" s="12"/>
      <c r="AA1464" s="17"/>
    </row>
    <row r="1465" spans="1:27" ht="13" x14ac:dyDescent="0.15">
      <c r="A1465" s="18"/>
      <c r="C1465" s="12"/>
      <c r="D1465" s="12"/>
      <c r="E1465" s="12"/>
      <c r="F1465" s="12"/>
      <c r="G1465" s="12"/>
      <c r="H1465" s="12"/>
      <c r="L1465" s="12"/>
      <c r="M1465" s="12"/>
      <c r="S1465" s="20"/>
      <c r="T1465" s="12"/>
      <c r="AA1465" s="17"/>
    </row>
    <row r="1466" spans="1:27" ht="13" x14ac:dyDescent="0.15">
      <c r="A1466" s="18"/>
      <c r="C1466" s="12"/>
      <c r="D1466" s="12"/>
      <c r="E1466" s="12"/>
      <c r="F1466" s="12"/>
      <c r="G1466" s="12"/>
      <c r="H1466" s="12"/>
      <c r="L1466" s="12"/>
      <c r="M1466" s="12"/>
      <c r="S1466" s="20"/>
      <c r="T1466" s="12"/>
      <c r="AA1466" s="17"/>
    </row>
    <row r="1467" spans="1:27" ht="13" x14ac:dyDescent="0.15">
      <c r="A1467" s="18"/>
      <c r="C1467" s="12"/>
      <c r="D1467" s="12"/>
      <c r="E1467" s="12"/>
      <c r="F1467" s="12"/>
      <c r="G1467" s="12"/>
      <c r="H1467" s="12"/>
      <c r="L1467" s="12"/>
      <c r="M1467" s="12"/>
      <c r="S1467" s="20"/>
      <c r="T1467" s="12"/>
      <c r="AA1467" s="17"/>
    </row>
    <row r="1468" spans="1:27" ht="13" x14ac:dyDescent="0.15">
      <c r="A1468" s="18"/>
      <c r="C1468" s="12"/>
      <c r="D1468" s="12"/>
      <c r="E1468" s="12"/>
      <c r="F1468" s="12"/>
      <c r="G1468" s="12"/>
      <c r="H1468" s="12"/>
      <c r="L1468" s="12"/>
      <c r="M1468" s="12"/>
      <c r="S1468" s="20"/>
      <c r="T1468" s="12"/>
      <c r="AA1468" s="17"/>
    </row>
    <row r="1469" spans="1:27" ht="13" x14ac:dyDescent="0.15">
      <c r="A1469" s="18"/>
      <c r="C1469" s="12"/>
      <c r="D1469" s="12"/>
      <c r="E1469" s="12"/>
      <c r="F1469" s="12"/>
      <c r="G1469" s="12"/>
      <c r="H1469" s="12"/>
      <c r="L1469" s="12"/>
      <c r="M1469" s="12"/>
      <c r="S1469" s="20"/>
      <c r="T1469" s="12"/>
      <c r="AA1469" s="17"/>
    </row>
    <row r="1470" spans="1:27" ht="13" x14ac:dyDescent="0.15">
      <c r="A1470" s="18"/>
      <c r="C1470" s="12"/>
      <c r="D1470" s="12"/>
      <c r="E1470" s="12"/>
      <c r="F1470" s="12"/>
      <c r="G1470" s="12"/>
      <c r="H1470" s="12"/>
      <c r="L1470" s="12"/>
      <c r="M1470" s="12"/>
      <c r="S1470" s="20"/>
      <c r="T1470" s="12"/>
      <c r="AA1470" s="17"/>
    </row>
    <row r="1471" spans="1:27" ht="13" x14ac:dyDescent="0.15">
      <c r="A1471" s="18"/>
      <c r="C1471" s="12"/>
      <c r="D1471" s="12"/>
      <c r="E1471" s="12"/>
      <c r="F1471" s="12"/>
      <c r="G1471" s="12"/>
      <c r="H1471" s="12"/>
      <c r="L1471" s="12"/>
      <c r="M1471" s="12"/>
      <c r="S1471" s="20"/>
      <c r="T1471" s="12"/>
      <c r="AA1471" s="17"/>
    </row>
    <row r="1472" spans="1:27" ht="13" x14ac:dyDescent="0.15">
      <c r="A1472" s="18"/>
      <c r="C1472" s="12"/>
      <c r="D1472" s="12"/>
      <c r="E1472" s="12"/>
      <c r="F1472" s="12"/>
      <c r="G1472" s="12"/>
      <c r="H1472" s="12"/>
      <c r="L1472" s="12"/>
      <c r="M1472" s="12"/>
      <c r="S1472" s="20"/>
      <c r="T1472" s="12"/>
      <c r="AA1472" s="17"/>
    </row>
    <row r="1473" spans="1:27" ht="13" x14ac:dyDescent="0.15">
      <c r="A1473" s="18"/>
      <c r="C1473" s="12"/>
      <c r="D1473" s="12"/>
      <c r="E1473" s="12"/>
      <c r="F1473" s="12"/>
      <c r="G1473" s="12"/>
      <c r="H1473" s="12"/>
      <c r="L1473" s="12"/>
      <c r="M1473" s="12"/>
      <c r="S1473" s="20"/>
      <c r="T1473" s="12"/>
      <c r="AA1473" s="17"/>
    </row>
    <row r="1474" spans="1:27" ht="13" x14ac:dyDescent="0.15">
      <c r="A1474" s="18"/>
      <c r="C1474" s="12"/>
      <c r="D1474" s="12"/>
      <c r="E1474" s="12"/>
      <c r="F1474" s="12"/>
      <c r="G1474" s="12"/>
      <c r="H1474" s="12"/>
      <c r="L1474" s="12"/>
      <c r="M1474" s="12"/>
      <c r="S1474" s="20"/>
      <c r="T1474" s="12"/>
      <c r="AA1474" s="17"/>
    </row>
    <row r="1475" spans="1:27" ht="13" x14ac:dyDescent="0.15">
      <c r="A1475" s="18"/>
      <c r="C1475" s="12"/>
      <c r="D1475" s="12"/>
      <c r="E1475" s="12"/>
      <c r="F1475" s="12"/>
      <c r="G1475" s="12"/>
      <c r="H1475" s="12"/>
      <c r="L1475" s="12"/>
      <c r="M1475" s="12"/>
      <c r="S1475" s="20"/>
      <c r="T1475" s="12"/>
      <c r="AA1475" s="17"/>
    </row>
    <row r="1476" spans="1:27" ht="13" x14ac:dyDescent="0.15">
      <c r="A1476" s="18"/>
      <c r="C1476" s="12"/>
      <c r="D1476" s="12"/>
      <c r="E1476" s="12"/>
      <c r="F1476" s="12"/>
      <c r="G1476" s="12"/>
      <c r="H1476" s="12"/>
      <c r="L1476" s="12"/>
      <c r="M1476" s="12"/>
      <c r="S1476" s="20"/>
      <c r="T1476" s="12"/>
      <c r="AA1476" s="17"/>
    </row>
    <row r="1477" spans="1:27" ht="13" x14ac:dyDescent="0.15">
      <c r="A1477" s="18"/>
      <c r="C1477" s="12"/>
      <c r="D1477" s="12"/>
      <c r="E1477" s="12"/>
      <c r="F1477" s="12"/>
      <c r="G1477" s="12"/>
      <c r="H1477" s="12"/>
      <c r="L1477" s="12"/>
      <c r="M1477" s="12"/>
      <c r="S1477" s="20"/>
      <c r="T1477" s="12"/>
      <c r="AA1477" s="17"/>
    </row>
    <row r="1478" spans="1:27" ht="13" x14ac:dyDescent="0.15">
      <c r="A1478" s="18"/>
      <c r="C1478" s="12"/>
      <c r="D1478" s="12"/>
      <c r="E1478" s="12"/>
      <c r="F1478" s="12"/>
      <c r="G1478" s="12"/>
      <c r="H1478" s="12"/>
      <c r="L1478" s="12"/>
      <c r="M1478" s="12"/>
      <c r="S1478" s="20"/>
      <c r="T1478" s="12"/>
      <c r="AA1478" s="17"/>
    </row>
    <row r="1479" spans="1:27" ht="13" x14ac:dyDescent="0.15">
      <c r="A1479" s="18"/>
      <c r="C1479" s="12"/>
      <c r="D1479" s="12"/>
      <c r="E1479" s="12"/>
      <c r="F1479" s="12"/>
      <c r="G1479" s="12"/>
      <c r="H1479" s="12"/>
      <c r="L1479" s="12"/>
      <c r="M1479" s="12"/>
      <c r="S1479" s="20"/>
      <c r="T1479" s="12"/>
      <c r="AA1479" s="17"/>
    </row>
    <row r="1480" spans="1:27" ht="13" x14ac:dyDescent="0.15">
      <c r="A1480" s="18"/>
      <c r="C1480" s="12"/>
      <c r="D1480" s="12"/>
      <c r="E1480" s="12"/>
      <c r="F1480" s="12"/>
      <c r="G1480" s="12"/>
      <c r="H1480" s="12"/>
      <c r="L1480" s="12"/>
      <c r="M1480" s="12"/>
      <c r="S1480" s="20"/>
      <c r="T1480" s="12"/>
      <c r="AA1480" s="17"/>
    </row>
    <row r="1481" spans="1:27" ht="13" x14ac:dyDescent="0.15">
      <c r="A1481" s="18"/>
      <c r="C1481" s="12"/>
      <c r="D1481" s="12"/>
      <c r="E1481" s="12"/>
      <c r="F1481" s="12"/>
      <c r="G1481" s="12"/>
      <c r="H1481" s="12"/>
      <c r="L1481" s="12"/>
      <c r="M1481" s="12"/>
      <c r="S1481" s="20"/>
      <c r="T1481" s="12"/>
      <c r="AA1481" s="17"/>
    </row>
    <row r="1482" spans="1:27" ht="13" x14ac:dyDescent="0.15">
      <c r="A1482" s="18"/>
      <c r="C1482" s="12"/>
      <c r="D1482" s="12"/>
      <c r="E1482" s="12"/>
      <c r="F1482" s="12"/>
      <c r="G1482" s="12"/>
      <c r="H1482" s="12"/>
      <c r="L1482" s="12"/>
      <c r="M1482" s="12"/>
      <c r="S1482" s="20"/>
      <c r="T1482" s="12"/>
      <c r="AA1482" s="17"/>
    </row>
    <row r="1483" spans="1:27" ht="13" x14ac:dyDescent="0.15">
      <c r="A1483" s="18"/>
      <c r="C1483" s="12"/>
      <c r="D1483" s="12"/>
      <c r="E1483" s="12"/>
      <c r="F1483" s="12"/>
      <c r="G1483" s="12"/>
      <c r="H1483" s="12"/>
      <c r="L1483" s="12"/>
      <c r="M1483" s="12"/>
      <c r="S1483" s="20"/>
      <c r="T1483" s="12"/>
      <c r="AA1483" s="17"/>
    </row>
    <row r="1484" spans="1:27" ht="13" x14ac:dyDescent="0.15">
      <c r="A1484" s="18"/>
      <c r="C1484" s="12"/>
      <c r="D1484" s="12"/>
      <c r="E1484" s="12"/>
      <c r="F1484" s="12"/>
      <c r="G1484" s="12"/>
      <c r="H1484" s="12"/>
      <c r="L1484" s="12"/>
      <c r="M1484" s="12"/>
      <c r="S1484" s="20"/>
      <c r="T1484" s="12"/>
      <c r="AA1484" s="17"/>
    </row>
    <row r="1485" spans="1:27" ht="13" x14ac:dyDescent="0.15">
      <c r="A1485" s="18"/>
      <c r="C1485" s="12"/>
      <c r="D1485" s="12"/>
      <c r="E1485" s="12"/>
      <c r="F1485" s="12"/>
      <c r="G1485" s="12"/>
      <c r="H1485" s="12"/>
      <c r="L1485" s="12"/>
      <c r="M1485" s="12"/>
      <c r="S1485" s="20"/>
      <c r="T1485" s="12"/>
      <c r="AA1485" s="17"/>
    </row>
    <row r="1486" spans="1:27" ht="13" x14ac:dyDescent="0.15">
      <c r="A1486" s="18"/>
      <c r="C1486" s="12"/>
      <c r="D1486" s="12"/>
      <c r="E1486" s="12"/>
      <c r="F1486" s="12"/>
      <c r="G1486" s="12"/>
      <c r="H1486" s="12"/>
      <c r="L1486" s="12"/>
      <c r="M1486" s="12"/>
      <c r="S1486" s="20"/>
      <c r="T1486" s="12"/>
      <c r="AA1486" s="17"/>
    </row>
    <row r="1487" spans="1:27" ht="13" x14ac:dyDescent="0.15">
      <c r="A1487" s="18"/>
      <c r="C1487" s="12"/>
      <c r="D1487" s="12"/>
      <c r="E1487" s="12"/>
      <c r="F1487" s="12"/>
      <c r="G1487" s="12"/>
      <c r="H1487" s="12"/>
      <c r="L1487" s="12"/>
      <c r="M1487" s="12"/>
      <c r="S1487" s="20"/>
      <c r="T1487" s="12"/>
      <c r="AA1487" s="17"/>
    </row>
    <row r="1488" spans="1:27" ht="13" x14ac:dyDescent="0.15">
      <c r="A1488" s="18"/>
      <c r="C1488" s="12"/>
      <c r="D1488" s="12"/>
      <c r="E1488" s="12"/>
      <c r="F1488" s="12"/>
      <c r="G1488" s="12"/>
      <c r="H1488" s="12"/>
      <c r="L1488" s="12"/>
      <c r="M1488" s="12"/>
      <c r="S1488" s="20"/>
      <c r="T1488" s="12"/>
      <c r="AA1488" s="17"/>
    </row>
    <row r="1489" spans="1:27" ht="13" x14ac:dyDescent="0.15">
      <c r="A1489" s="18"/>
      <c r="C1489" s="12"/>
      <c r="D1489" s="12"/>
      <c r="E1489" s="12"/>
      <c r="F1489" s="12"/>
      <c r="G1489" s="12"/>
      <c r="H1489" s="12"/>
      <c r="L1489" s="12"/>
      <c r="M1489" s="12"/>
      <c r="S1489" s="20"/>
      <c r="T1489" s="12"/>
      <c r="AA1489" s="17"/>
    </row>
    <row r="1490" spans="1:27" ht="13" x14ac:dyDescent="0.15">
      <c r="A1490" s="18"/>
      <c r="C1490" s="12"/>
      <c r="D1490" s="12"/>
      <c r="E1490" s="12"/>
      <c r="F1490" s="12"/>
      <c r="G1490" s="12"/>
      <c r="H1490" s="12"/>
      <c r="L1490" s="12"/>
      <c r="M1490" s="12"/>
      <c r="S1490" s="20"/>
      <c r="T1490" s="12"/>
      <c r="AA1490" s="17"/>
    </row>
    <row r="1491" spans="1:27" ht="13" x14ac:dyDescent="0.15">
      <c r="A1491" s="18"/>
      <c r="C1491" s="12"/>
      <c r="D1491" s="12"/>
      <c r="E1491" s="12"/>
      <c r="F1491" s="12"/>
      <c r="G1491" s="12"/>
      <c r="H1491" s="12"/>
      <c r="L1491" s="12"/>
      <c r="M1491" s="12"/>
      <c r="S1491" s="20"/>
      <c r="T1491" s="12"/>
      <c r="AA1491" s="17"/>
    </row>
    <row r="1492" spans="1:27" ht="13" x14ac:dyDescent="0.15">
      <c r="A1492" s="18"/>
      <c r="C1492" s="12"/>
      <c r="D1492" s="12"/>
      <c r="E1492" s="12"/>
      <c r="F1492" s="12"/>
      <c r="G1492" s="12"/>
      <c r="H1492" s="12"/>
      <c r="L1492" s="12"/>
      <c r="M1492" s="12"/>
      <c r="S1492" s="20"/>
      <c r="T1492" s="12"/>
      <c r="AA1492" s="17"/>
    </row>
    <row r="1493" spans="1:27" ht="13" x14ac:dyDescent="0.15">
      <c r="A1493" s="18"/>
      <c r="C1493" s="12"/>
      <c r="D1493" s="12"/>
      <c r="E1493" s="12"/>
      <c r="F1493" s="12"/>
      <c r="G1493" s="12"/>
      <c r="H1493" s="12"/>
      <c r="L1493" s="12"/>
      <c r="M1493" s="12"/>
      <c r="S1493" s="20"/>
      <c r="T1493" s="12"/>
      <c r="AA1493" s="17"/>
    </row>
    <row r="1494" spans="1:27" ht="13" x14ac:dyDescent="0.15">
      <c r="A1494" s="18"/>
      <c r="C1494" s="12"/>
      <c r="D1494" s="12"/>
      <c r="E1494" s="12"/>
      <c r="F1494" s="12"/>
      <c r="G1494" s="12"/>
      <c r="H1494" s="12"/>
      <c r="L1494" s="12"/>
      <c r="M1494" s="12"/>
      <c r="S1494" s="20"/>
      <c r="T1494" s="12"/>
      <c r="AA1494" s="17"/>
    </row>
    <row r="1495" spans="1:27" ht="13" x14ac:dyDescent="0.15">
      <c r="A1495" s="18"/>
      <c r="C1495" s="12"/>
      <c r="D1495" s="12"/>
      <c r="E1495" s="12"/>
      <c r="F1495" s="12"/>
      <c r="G1495" s="12"/>
      <c r="H1495" s="12"/>
      <c r="L1495" s="12"/>
      <c r="M1495" s="12"/>
      <c r="S1495" s="20"/>
      <c r="T1495" s="12"/>
      <c r="AA1495" s="17"/>
    </row>
    <row r="1496" spans="1:27" ht="13" x14ac:dyDescent="0.15">
      <c r="A1496" s="18"/>
      <c r="C1496" s="12"/>
      <c r="D1496" s="12"/>
      <c r="E1496" s="12"/>
      <c r="F1496" s="12"/>
      <c r="G1496" s="12"/>
      <c r="H1496" s="12"/>
      <c r="L1496" s="12"/>
      <c r="M1496" s="12"/>
      <c r="S1496" s="20"/>
      <c r="T1496" s="12"/>
      <c r="AA1496" s="17"/>
    </row>
    <row r="1497" spans="1:27" ht="13" x14ac:dyDescent="0.15">
      <c r="A1497" s="18"/>
      <c r="C1497" s="12"/>
      <c r="D1497" s="12"/>
      <c r="E1497" s="12"/>
      <c r="F1497" s="12"/>
      <c r="G1497" s="12"/>
      <c r="H1497" s="12"/>
      <c r="L1497" s="12"/>
      <c r="M1497" s="12"/>
      <c r="S1497" s="20"/>
      <c r="T1497" s="12"/>
      <c r="AA1497" s="17"/>
    </row>
    <row r="1498" spans="1:27" ht="13" x14ac:dyDescent="0.15">
      <c r="A1498" s="18"/>
      <c r="C1498" s="12"/>
      <c r="D1498" s="12"/>
      <c r="E1498" s="12"/>
      <c r="F1498" s="12"/>
      <c r="G1498" s="12"/>
      <c r="H1498" s="12"/>
      <c r="L1498" s="12"/>
      <c r="M1498" s="12"/>
      <c r="S1498" s="20"/>
      <c r="T1498" s="12"/>
      <c r="AA1498" s="17"/>
    </row>
    <row r="1499" spans="1:27" ht="13" x14ac:dyDescent="0.15">
      <c r="A1499" s="18"/>
      <c r="C1499" s="12"/>
      <c r="D1499" s="12"/>
      <c r="E1499" s="12"/>
      <c r="F1499" s="12"/>
      <c r="G1499" s="12"/>
      <c r="H1499" s="12"/>
      <c r="L1499" s="12"/>
      <c r="M1499" s="12"/>
      <c r="S1499" s="20"/>
      <c r="T1499" s="12"/>
      <c r="AA1499" s="17"/>
    </row>
    <row r="1500" spans="1:27" ht="13" x14ac:dyDescent="0.15">
      <c r="A1500" s="18"/>
      <c r="C1500" s="12"/>
      <c r="D1500" s="12"/>
      <c r="E1500" s="12"/>
      <c r="F1500" s="12"/>
      <c r="G1500" s="12"/>
      <c r="H1500" s="12"/>
      <c r="L1500" s="12"/>
      <c r="M1500" s="12"/>
      <c r="S1500" s="20"/>
      <c r="T1500" s="12"/>
      <c r="AA1500" s="17"/>
    </row>
    <row r="1501" spans="1:27" ht="13" x14ac:dyDescent="0.15">
      <c r="A1501" s="18"/>
      <c r="C1501" s="12"/>
      <c r="D1501" s="12"/>
      <c r="E1501" s="12"/>
      <c r="F1501" s="12"/>
      <c r="G1501" s="12"/>
      <c r="H1501" s="12"/>
      <c r="L1501" s="12"/>
      <c r="M1501" s="12"/>
      <c r="S1501" s="20"/>
      <c r="T1501" s="12"/>
      <c r="AA1501" s="17"/>
    </row>
    <row r="1502" spans="1:27" ht="13" x14ac:dyDescent="0.15">
      <c r="A1502" s="18"/>
      <c r="C1502" s="12"/>
      <c r="D1502" s="12"/>
      <c r="E1502" s="12"/>
      <c r="F1502" s="12"/>
      <c r="G1502" s="12"/>
      <c r="H1502" s="12"/>
      <c r="L1502" s="12"/>
      <c r="M1502" s="12"/>
      <c r="S1502" s="20"/>
      <c r="T1502" s="12"/>
      <c r="AA1502" s="17"/>
    </row>
    <row r="1503" spans="1:27" ht="13" x14ac:dyDescent="0.15">
      <c r="A1503" s="18"/>
      <c r="C1503" s="12"/>
      <c r="D1503" s="12"/>
      <c r="E1503" s="12"/>
      <c r="F1503" s="12"/>
      <c r="G1503" s="12"/>
      <c r="H1503" s="12"/>
      <c r="L1503" s="12"/>
      <c r="M1503" s="12"/>
      <c r="S1503" s="20"/>
      <c r="T1503" s="12"/>
      <c r="AA1503" s="17"/>
    </row>
    <row r="1504" spans="1:27" ht="13" x14ac:dyDescent="0.15">
      <c r="A1504" s="18"/>
      <c r="C1504" s="12"/>
      <c r="D1504" s="12"/>
      <c r="E1504" s="12"/>
      <c r="F1504" s="12"/>
      <c r="G1504" s="12"/>
      <c r="H1504" s="12"/>
      <c r="L1504" s="12"/>
      <c r="M1504" s="12"/>
      <c r="S1504" s="20"/>
      <c r="T1504" s="12"/>
      <c r="AA1504" s="17"/>
    </row>
    <row r="1505" spans="1:27" ht="13" x14ac:dyDescent="0.15">
      <c r="A1505" s="18"/>
      <c r="C1505" s="12"/>
      <c r="D1505" s="12"/>
      <c r="E1505" s="12"/>
      <c r="F1505" s="12"/>
      <c r="G1505" s="12"/>
      <c r="H1505" s="12"/>
      <c r="L1505" s="12"/>
      <c r="M1505" s="12"/>
      <c r="S1505" s="20"/>
      <c r="T1505" s="12"/>
      <c r="AA1505" s="17"/>
    </row>
    <row r="1506" spans="1:27" ht="13" x14ac:dyDescent="0.15">
      <c r="A1506" s="18"/>
      <c r="C1506" s="12"/>
      <c r="D1506" s="12"/>
      <c r="E1506" s="12"/>
      <c r="F1506" s="12"/>
      <c r="G1506" s="12"/>
      <c r="H1506" s="12"/>
      <c r="L1506" s="12"/>
      <c r="M1506" s="12"/>
      <c r="S1506" s="20"/>
      <c r="T1506" s="12"/>
      <c r="AA1506" s="17"/>
    </row>
    <row r="1507" spans="1:27" ht="13" x14ac:dyDescent="0.15">
      <c r="A1507" s="18"/>
      <c r="C1507" s="12"/>
      <c r="D1507" s="12"/>
      <c r="E1507" s="12"/>
      <c r="F1507" s="12"/>
      <c r="G1507" s="12"/>
      <c r="H1507" s="12"/>
      <c r="L1507" s="12"/>
      <c r="M1507" s="12"/>
      <c r="S1507" s="20"/>
      <c r="T1507" s="12"/>
      <c r="AA1507" s="17"/>
    </row>
    <row r="1508" spans="1:27" ht="13" x14ac:dyDescent="0.15">
      <c r="A1508" s="18"/>
      <c r="C1508" s="12"/>
      <c r="D1508" s="12"/>
      <c r="E1508" s="12"/>
      <c r="F1508" s="12"/>
      <c r="G1508" s="12"/>
      <c r="H1508" s="12"/>
      <c r="L1508" s="12"/>
      <c r="M1508" s="12"/>
      <c r="S1508" s="20"/>
      <c r="T1508" s="12"/>
      <c r="AA1508" s="17"/>
    </row>
    <row r="1509" spans="1:27" ht="13" x14ac:dyDescent="0.15">
      <c r="A1509" s="18"/>
      <c r="C1509" s="12"/>
      <c r="D1509" s="12"/>
      <c r="E1509" s="12"/>
      <c r="F1509" s="12"/>
      <c r="G1509" s="12"/>
      <c r="H1509" s="12"/>
      <c r="L1509" s="12"/>
      <c r="M1509" s="12"/>
      <c r="S1509" s="20"/>
      <c r="T1509" s="12"/>
      <c r="AA1509" s="17"/>
    </row>
    <row r="1510" spans="1:27" ht="13" x14ac:dyDescent="0.15">
      <c r="A1510" s="18"/>
      <c r="C1510" s="12"/>
      <c r="D1510" s="12"/>
      <c r="E1510" s="12"/>
      <c r="F1510" s="12"/>
      <c r="G1510" s="12"/>
      <c r="H1510" s="12"/>
      <c r="L1510" s="12"/>
      <c r="M1510" s="12"/>
      <c r="S1510" s="20"/>
      <c r="T1510" s="12"/>
      <c r="AA1510" s="17"/>
    </row>
    <row r="1511" spans="1:27" ht="13" x14ac:dyDescent="0.15">
      <c r="A1511" s="18"/>
      <c r="C1511" s="12"/>
      <c r="D1511" s="12"/>
      <c r="E1511" s="12"/>
      <c r="F1511" s="12"/>
      <c r="G1511" s="12"/>
      <c r="H1511" s="12"/>
      <c r="L1511" s="12"/>
      <c r="M1511" s="12"/>
      <c r="S1511" s="20"/>
      <c r="T1511" s="12"/>
      <c r="AA1511" s="17"/>
    </row>
    <row r="1512" spans="1:27" ht="13" x14ac:dyDescent="0.15">
      <c r="A1512" s="18"/>
      <c r="C1512" s="12"/>
      <c r="D1512" s="12"/>
      <c r="E1512" s="12"/>
      <c r="F1512" s="12"/>
      <c r="G1512" s="12"/>
      <c r="H1512" s="12"/>
      <c r="L1512" s="12"/>
      <c r="M1512" s="12"/>
      <c r="S1512" s="20"/>
      <c r="T1512" s="12"/>
      <c r="AA1512" s="17"/>
    </row>
    <row r="1513" spans="1:27" ht="13" x14ac:dyDescent="0.15">
      <c r="A1513" s="18"/>
      <c r="C1513" s="12"/>
      <c r="D1513" s="12"/>
      <c r="E1513" s="12"/>
      <c r="F1513" s="12"/>
      <c r="G1513" s="12"/>
      <c r="H1513" s="12"/>
      <c r="L1513" s="12"/>
      <c r="M1513" s="12"/>
      <c r="S1513" s="20"/>
      <c r="T1513" s="12"/>
      <c r="AA1513" s="17"/>
    </row>
    <row r="1514" spans="1:27" ht="13" x14ac:dyDescent="0.15">
      <c r="A1514" s="18"/>
      <c r="C1514" s="12"/>
      <c r="D1514" s="12"/>
      <c r="E1514" s="12"/>
      <c r="F1514" s="12"/>
      <c r="G1514" s="12"/>
      <c r="H1514" s="12"/>
      <c r="L1514" s="12"/>
      <c r="M1514" s="12"/>
      <c r="S1514" s="20"/>
      <c r="T1514" s="12"/>
      <c r="AA1514" s="17"/>
    </row>
    <row r="1515" spans="1:27" ht="13" x14ac:dyDescent="0.15">
      <c r="A1515" s="18"/>
      <c r="C1515" s="12"/>
      <c r="D1515" s="12"/>
      <c r="E1515" s="12"/>
      <c r="F1515" s="12"/>
      <c r="G1515" s="12"/>
      <c r="H1515" s="12"/>
      <c r="L1515" s="12"/>
      <c r="M1515" s="12"/>
      <c r="S1515" s="20"/>
      <c r="T1515" s="12"/>
      <c r="AA1515" s="17"/>
    </row>
    <row r="1516" spans="1:27" ht="13" x14ac:dyDescent="0.15">
      <c r="A1516" s="18"/>
      <c r="C1516" s="12"/>
      <c r="D1516" s="12"/>
      <c r="E1516" s="12"/>
      <c r="F1516" s="12"/>
      <c r="G1516" s="12"/>
      <c r="H1516" s="12"/>
      <c r="L1516" s="12"/>
      <c r="M1516" s="12"/>
      <c r="S1516" s="20"/>
      <c r="T1516" s="12"/>
      <c r="AA1516" s="17"/>
    </row>
    <row r="1517" spans="1:27" ht="13" x14ac:dyDescent="0.15">
      <c r="A1517" s="18"/>
      <c r="C1517" s="12"/>
      <c r="D1517" s="12"/>
      <c r="E1517" s="12"/>
      <c r="F1517" s="12"/>
      <c r="G1517" s="12"/>
      <c r="H1517" s="12"/>
      <c r="L1517" s="12"/>
      <c r="M1517" s="12"/>
      <c r="S1517" s="20"/>
      <c r="T1517" s="12"/>
      <c r="AA1517" s="17"/>
    </row>
    <row r="1518" spans="1:27" ht="13" x14ac:dyDescent="0.15">
      <c r="A1518" s="18"/>
      <c r="C1518" s="12"/>
      <c r="D1518" s="12"/>
      <c r="E1518" s="12"/>
      <c r="F1518" s="12"/>
      <c r="G1518" s="12"/>
      <c r="H1518" s="12"/>
      <c r="L1518" s="12"/>
      <c r="M1518" s="12"/>
      <c r="S1518" s="20"/>
      <c r="T1518" s="12"/>
      <c r="AA1518" s="17"/>
    </row>
    <row r="1519" spans="1:27" ht="13" x14ac:dyDescent="0.15">
      <c r="A1519" s="18"/>
      <c r="C1519" s="12"/>
      <c r="D1519" s="12"/>
      <c r="E1519" s="12"/>
      <c r="F1519" s="12"/>
      <c r="G1519" s="12"/>
      <c r="H1519" s="12"/>
      <c r="L1519" s="12"/>
      <c r="M1519" s="12"/>
      <c r="S1519" s="20"/>
      <c r="T1519" s="12"/>
      <c r="AA1519" s="17"/>
    </row>
    <row r="1520" spans="1:27" ht="13" x14ac:dyDescent="0.15">
      <c r="A1520" s="18"/>
      <c r="C1520" s="12"/>
      <c r="D1520" s="12"/>
      <c r="E1520" s="12"/>
      <c r="F1520" s="12"/>
      <c r="G1520" s="12"/>
      <c r="H1520" s="12"/>
      <c r="L1520" s="12"/>
      <c r="M1520" s="12"/>
      <c r="S1520" s="20"/>
      <c r="T1520" s="12"/>
      <c r="AA1520" s="17"/>
    </row>
    <row r="1521" spans="1:27" ht="13" x14ac:dyDescent="0.15">
      <c r="A1521" s="18"/>
      <c r="C1521" s="12"/>
      <c r="D1521" s="12"/>
      <c r="E1521" s="12"/>
      <c r="F1521" s="12"/>
      <c r="G1521" s="12"/>
      <c r="H1521" s="12"/>
      <c r="L1521" s="12"/>
      <c r="M1521" s="12"/>
      <c r="S1521" s="20"/>
      <c r="T1521" s="12"/>
      <c r="AA1521" s="17"/>
    </row>
    <row r="1522" spans="1:27" ht="13" x14ac:dyDescent="0.15">
      <c r="A1522" s="18"/>
      <c r="C1522" s="12"/>
      <c r="D1522" s="12"/>
      <c r="E1522" s="12"/>
      <c r="F1522" s="12"/>
      <c r="G1522" s="12"/>
      <c r="H1522" s="12"/>
      <c r="L1522" s="12"/>
      <c r="M1522" s="12"/>
      <c r="S1522" s="20"/>
      <c r="T1522" s="12"/>
      <c r="AA1522" s="17"/>
    </row>
    <row r="1523" spans="1:27" ht="13" x14ac:dyDescent="0.15">
      <c r="A1523" s="18"/>
      <c r="C1523" s="12"/>
      <c r="D1523" s="12"/>
      <c r="E1523" s="12"/>
      <c r="F1523" s="12"/>
      <c r="G1523" s="12"/>
      <c r="H1523" s="12"/>
      <c r="L1523" s="12"/>
      <c r="M1523" s="12"/>
      <c r="S1523" s="20"/>
      <c r="T1523" s="12"/>
      <c r="AA1523" s="17"/>
    </row>
    <row r="1524" spans="1:27" ht="13" x14ac:dyDescent="0.15">
      <c r="A1524" s="18"/>
      <c r="C1524" s="12"/>
      <c r="D1524" s="12"/>
      <c r="E1524" s="12"/>
      <c r="F1524" s="12"/>
      <c r="G1524" s="12"/>
      <c r="H1524" s="12"/>
      <c r="L1524" s="12"/>
      <c r="M1524" s="12"/>
      <c r="S1524" s="20"/>
      <c r="T1524" s="12"/>
      <c r="AA1524" s="17"/>
    </row>
    <row r="1525" spans="1:27" ht="13" x14ac:dyDescent="0.15">
      <c r="A1525" s="18"/>
      <c r="C1525" s="12"/>
      <c r="D1525" s="12"/>
      <c r="E1525" s="12"/>
      <c r="F1525" s="12"/>
      <c r="G1525" s="12"/>
      <c r="H1525" s="12"/>
      <c r="L1525" s="12"/>
      <c r="M1525" s="12"/>
      <c r="S1525" s="20"/>
      <c r="T1525" s="12"/>
      <c r="AA1525" s="17"/>
    </row>
    <row r="1526" spans="1:27" ht="13" x14ac:dyDescent="0.15">
      <c r="A1526" s="18"/>
      <c r="C1526" s="12"/>
      <c r="D1526" s="12"/>
      <c r="E1526" s="12"/>
      <c r="F1526" s="12"/>
      <c r="G1526" s="12"/>
      <c r="H1526" s="12"/>
      <c r="L1526" s="12"/>
      <c r="M1526" s="12"/>
      <c r="S1526" s="20"/>
      <c r="T1526" s="12"/>
      <c r="AA1526" s="17"/>
    </row>
    <row r="1527" spans="1:27" ht="13" x14ac:dyDescent="0.15">
      <c r="A1527" s="18"/>
      <c r="C1527" s="12"/>
      <c r="D1527" s="12"/>
      <c r="E1527" s="12"/>
      <c r="F1527" s="12"/>
      <c r="G1527" s="12"/>
      <c r="H1527" s="12"/>
      <c r="L1527" s="12"/>
      <c r="M1527" s="12"/>
      <c r="S1527" s="20"/>
      <c r="T1527" s="12"/>
      <c r="AA1527" s="17"/>
    </row>
    <row r="1528" spans="1:27" ht="13" x14ac:dyDescent="0.15">
      <c r="A1528" s="18"/>
      <c r="C1528" s="12"/>
      <c r="D1528" s="12"/>
      <c r="E1528" s="12"/>
      <c r="F1528" s="12"/>
      <c r="G1528" s="12"/>
      <c r="H1528" s="12"/>
      <c r="L1528" s="12"/>
      <c r="M1528" s="12"/>
      <c r="S1528" s="20"/>
      <c r="T1528" s="12"/>
      <c r="AA1528" s="17"/>
    </row>
    <row r="1529" spans="1:27" ht="13" x14ac:dyDescent="0.15">
      <c r="A1529" s="18"/>
      <c r="C1529" s="12"/>
      <c r="D1529" s="12"/>
      <c r="E1529" s="12"/>
      <c r="F1529" s="12"/>
      <c r="G1529" s="12"/>
      <c r="H1529" s="12"/>
      <c r="L1529" s="12"/>
      <c r="M1529" s="12"/>
      <c r="S1529" s="20"/>
      <c r="T1529" s="12"/>
      <c r="AA1529" s="17"/>
    </row>
    <row r="1530" spans="1:27" ht="13" x14ac:dyDescent="0.15">
      <c r="A1530" s="18"/>
      <c r="C1530" s="12"/>
      <c r="D1530" s="12"/>
      <c r="E1530" s="12"/>
      <c r="F1530" s="12"/>
      <c r="G1530" s="12"/>
      <c r="H1530" s="12"/>
      <c r="L1530" s="12"/>
      <c r="M1530" s="12"/>
      <c r="S1530" s="20"/>
      <c r="T1530" s="12"/>
      <c r="AA1530" s="17"/>
    </row>
    <row r="1531" spans="1:27" ht="13" x14ac:dyDescent="0.15">
      <c r="A1531" s="18"/>
      <c r="C1531" s="12"/>
      <c r="D1531" s="12"/>
      <c r="E1531" s="12"/>
      <c r="F1531" s="12"/>
      <c r="G1531" s="12"/>
      <c r="H1531" s="12"/>
      <c r="L1531" s="12"/>
      <c r="M1531" s="12"/>
      <c r="S1531" s="20"/>
      <c r="T1531" s="12"/>
      <c r="AA1531" s="17"/>
    </row>
    <row r="1532" spans="1:27" ht="13" x14ac:dyDescent="0.15">
      <c r="A1532" s="18"/>
      <c r="C1532" s="12"/>
      <c r="D1532" s="12"/>
      <c r="E1532" s="12"/>
      <c r="F1532" s="12"/>
      <c r="G1532" s="12"/>
      <c r="H1532" s="12"/>
      <c r="L1532" s="12"/>
      <c r="M1532" s="12"/>
      <c r="S1532" s="20"/>
      <c r="T1532" s="12"/>
      <c r="AA1532" s="17"/>
    </row>
    <row r="1533" spans="1:27" ht="13" x14ac:dyDescent="0.15">
      <c r="A1533" s="18"/>
      <c r="C1533" s="12"/>
      <c r="D1533" s="12"/>
      <c r="E1533" s="12"/>
      <c r="F1533" s="12"/>
      <c r="G1533" s="12"/>
      <c r="H1533" s="12"/>
      <c r="L1533" s="12"/>
      <c r="M1533" s="12"/>
      <c r="S1533" s="20"/>
      <c r="T1533" s="12"/>
      <c r="AA1533" s="17"/>
    </row>
    <row r="1534" spans="1:27" ht="13" x14ac:dyDescent="0.15">
      <c r="A1534" s="18"/>
      <c r="C1534" s="12"/>
      <c r="D1534" s="12"/>
      <c r="E1534" s="12"/>
      <c r="F1534" s="12"/>
      <c r="G1534" s="12"/>
      <c r="H1534" s="12"/>
      <c r="L1534" s="12"/>
      <c r="M1534" s="12"/>
      <c r="S1534" s="20"/>
      <c r="T1534" s="12"/>
      <c r="AA1534" s="17"/>
    </row>
    <row r="1535" spans="1:27" ht="13" x14ac:dyDescent="0.15">
      <c r="A1535" s="18"/>
      <c r="C1535" s="12"/>
      <c r="D1535" s="12"/>
      <c r="E1535" s="12"/>
      <c r="F1535" s="12"/>
      <c r="G1535" s="12"/>
      <c r="H1535" s="12"/>
      <c r="L1535" s="12"/>
      <c r="M1535" s="12"/>
      <c r="S1535" s="20"/>
      <c r="T1535" s="12"/>
      <c r="AA1535" s="17"/>
    </row>
    <row r="1536" spans="1:27" ht="13" x14ac:dyDescent="0.15">
      <c r="A1536" s="18"/>
      <c r="C1536" s="12"/>
      <c r="D1536" s="12"/>
      <c r="E1536" s="12"/>
      <c r="F1536" s="12"/>
      <c r="G1536" s="12"/>
      <c r="H1536" s="12"/>
      <c r="L1536" s="12"/>
      <c r="M1536" s="12"/>
      <c r="S1536" s="20"/>
      <c r="T1536" s="12"/>
      <c r="AA1536" s="17"/>
    </row>
    <row r="1537" spans="1:27" ht="13" x14ac:dyDescent="0.15">
      <c r="A1537" s="18"/>
      <c r="C1537" s="12"/>
      <c r="D1537" s="12"/>
      <c r="E1537" s="12"/>
      <c r="F1537" s="12"/>
      <c r="G1537" s="12"/>
      <c r="H1537" s="12"/>
      <c r="L1537" s="12"/>
      <c r="M1537" s="12"/>
      <c r="S1537" s="20"/>
      <c r="T1537" s="12"/>
      <c r="AA1537" s="17"/>
    </row>
    <row r="1538" spans="1:27" ht="13" x14ac:dyDescent="0.15">
      <c r="A1538" s="18"/>
      <c r="C1538" s="12"/>
      <c r="D1538" s="12"/>
      <c r="E1538" s="12"/>
      <c r="F1538" s="12"/>
      <c r="G1538" s="12"/>
      <c r="H1538" s="12"/>
      <c r="L1538" s="12"/>
      <c r="M1538" s="12"/>
      <c r="S1538" s="20"/>
      <c r="T1538" s="12"/>
      <c r="AA1538" s="17"/>
    </row>
    <row r="1539" spans="1:27" ht="13" x14ac:dyDescent="0.15">
      <c r="A1539" s="18"/>
      <c r="C1539" s="12"/>
      <c r="D1539" s="12"/>
      <c r="E1539" s="12"/>
      <c r="F1539" s="12"/>
      <c r="G1539" s="12"/>
      <c r="H1539" s="12"/>
      <c r="L1539" s="12"/>
      <c r="M1539" s="12"/>
      <c r="S1539" s="20"/>
      <c r="T1539" s="12"/>
      <c r="AA1539" s="17"/>
    </row>
    <row r="1540" spans="1:27" ht="13" x14ac:dyDescent="0.15">
      <c r="A1540" s="18"/>
      <c r="C1540" s="12"/>
      <c r="D1540" s="12"/>
      <c r="E1540" s="12"/>
      <c r="F1540" s="12"/>
      <c r="G1540" s="12"/>
      <c r="H1540" s="12"/>
      <c r="L1540" s="12"/>
      <c r="M1540" s="12"/>
      <c r="S1540" s="20"/>
      <c r="T1540" s="12"/>
      <c r="AA1540" s="17"/>
    </row>
    <row r="1541" spans="1:27" ht="13" x14ac:dyDescent="0.15">
      <c r="A1541" s="18"/>
      <c r="C1541" s="12"/>
      <c r="D1541" s="12"/>
      <c r="E1541" s="12"/>
      <c r="F1541" s="12"/>
      <c r="G1541" s="12"/>
      <c r="H1541" s="12"/>
      <c r="L1541" s="12"/>
      <c r="M1541" s="12"/>
      <c r="S1541" s="20"/>
      <c r="T1541" s="12"/>
      <c r="AA1541" s="17"/>
    </row>
    <row r="1542" spans="1:27" ht="13" x14ac:dyDescent="0.15">
      <c r="A1542" s="18"/>
      <c r="C1542" s="12"/>
      <c r="D1542" s="12"/>
      <c r="E1542" s="12"/>
      <c r="F1542" s="12"/>
      <c r="G1542" s="12"/>
      <c r="H1542" s="12"/>
      <c r="L1542" s="12"/>
      <c r="M1542" s="12"/>
      <c r="S1542" s="20"/>
      <c r="T1542" s="12"/>
      <c r="AA1542" s="17"/>
    </row>
    <row r="1543" spans="1:27" ht="13" x14ac:dyDescent="0.15">
      <c r="A1543" s="18"/>
      <c r="C1543" s="12"/>
      <c r="D1543" s="12"/>
      <c r="E1543" s="12"/>
      <c r="F1543" s="12"/>
      <c r="G1543" s="12"/>
      <c r="H1543" s="12"/>
      <c r="L1543" s="12"/>
      <c r="M1543" s="12"/>
      <c r="S1543" s="20"/>
      <c r="T1543" s="12"/>
      <c r="AA1543" s="17"/>
    </row>
    <row r="1544" spans="1:27" ht="13" x14ac:dyDescent="0.15">
      <c r="A1544" s="18"/>
      <c r="C1544" s="12"/>
      <c r="D1544" s="12"/>
      <c r="E1544" s="12"/>
      <c r="F1544" s="12"/>
      <c r="G1544" s="12"/>
      <c r="H1544" s="12"/>
      <c r="L1544" s="12"/>
      <c r="M1544" s="12"/>
      <c r="S1544" s="20"/>
      <c r="T1544" s="12"/>
      <c r="AA1544" s="17"/>
    </row>
    <row r="1545" spans="1:27" ht="13" x14ac:dyDescent="0.15">
      <c r="A1545" s="18"/>
      <c r="C1545" s="12"/>
      <c r="D1545" s="12"/>
      <c r="E1545" s="12"/>
      <c r="F1545" s="12"/>
      <c r="G1545" s="12"/>
      <c r="H1545" s="12"/>
      <c r="L1545" s="12"/>
      <c r="M1545" s="12"/>
      <c r="S1545" s="20"/>
      <c r="T1545" s="12"/>
      <c r="AA1545" s="17"/>
    </row>
    <row r="1546" spans="1:27" ht="13" x14ac:dyDescent="0.15">
      <c r="A1546" s="18"/>
      <c r="C1546" s="12"/>
      <c r="D1546" s="12"/>
      <c r="E1546" s="12"/>
      <c r="F1546" s="12"/>
      <c r="G1546" s="12"/>
      <c r="H1546" s="12"/>
      <c r="L1546" s="12"/>
      <c r="M1546" s="12"/>
      <c r="S1546" s="20"/>
      <c r="T1546" s="12"/>
      <c r="AA1546" s="17"/>
    </row>
    <row r="1547" spans="1:27" ht="13" x14ac:dyDescent="0.15">
      <c r="A1547" s="18"/>
      <c r="C1547" s="12"/>
      <c r="D1547" s="12"/>
      <c r="E1547" s="12"/>
      <c r="F1547" s="12"/>
      <c r="G1547" s="12"/>
      <c r="H1547" s="12"/>
      <c r="L1547" s="12"/>
      <c r="M1547" s="12"/>
      <c r="S1547" s="20"/>
      <c r="T1547" s="12"/>
      <c r="AA1547" s="17"/>
    </row>
    <row r="1548" spans="1:27" ht="13" x14ac:dyDescent="0.15">
      <c r="A1548" s="18"/>
      <c r="C1548" s="12"/>
      <c r="D1548" s="12"/>
      <c r="E1548" s="12"/>
      <c r="F1548" s="12"/>
      <c r="G1548" s="12"/>
      <c r="H1548" s="12"/>
      <c r="L1548" s="12"/>
      <c r="M1548" s="12"/>
      <c r="S1548" s="20"/>
      <c r="T1548" s="12"/>
      <c r="AA1548" s="17"/>
    </row>
    <row r="1549" spans="1:27" ht="13" x14ac:dyDescent="0.15">
      <c r="A1549" s="18"/>
      <c r="C1549" s="12"/>
      <c r="D1549" s="12"/>
      <c r="E1549" s="12"/>
      <c r="F1549" s="12"/>
      <c r="G1549" s="12"/>
      <c r="H1549" s="12"/>
      <c r="L1549" s="12"/>
      <c r="M1549" s="12"/>
      <c r="S1549" s="20"/>
      <c r="T1549" s="12"/>
      <c r="AA1549" s="17"/>
    </row>
    <row r="1550" spans="1:27" ht="13" x14ac:dyDescent="0.15">
      <c r="A1550" s="18"/>
      <c r="C1550" s="12"/>
      <c r="D1550" s="12"/>
      <c r="E1550" s="12"/>
      <c r="F1550" s="12"/>
      <c r="G1550" s="12"/>
      <c r="H1550" s="12"/>
      <c r="L1550" s="12"/>
      <c r="M1550" s="12"/>
      <c r="S1550" s="20"/>
      <c r="T1550" s="12"/>
      <c r="AA1550" s="17"/>
    </row>
    <row r="1551" spans="1:27" ht="13" x14ac:dyDescent="0.15">
      <c r="A1551" s="18"/>
      <c r="C1551" s="12"/>
      <c r="D1551" s="12"/>
      <c r="E1551" s="12"/>
      <c r="F1551" s="12"/>
      <c r="G1551" s="12"/>
      <c r="H1551" s="12"/>
      <c r="L1551" s="12"/>
      <c r="M1551" s="12"/>
      <c r="S1551" s="20"/>
      <c r="T1551" s="12"/>
      <c r="AA1551" s="17"/>
    </row>
    <row r="1552" spans="1:27" ht="13" x14ac:dyDescent="0.15">
      <c r="A1552" s="18"/>
      <c r="C1552" s="12"/>
      <c r="D1552" s="12"/>
      <c r="E1552" s="12"/>
      <c r="F1552" s="12"/>
      <c r="G1552" s="12"/>
      <c r="H1552" s="12"/>
      <c r="L1552" s="12"/>
      <c r="M1552" s="12"/>
      <c r="S1552" s="20"/>
      <c r="T1552" s="12"/>
      <c r="AA1552" s="17"/>
    </row>
    <row r="1553" spans="1:27" ht="13" x14ac:dyDescent="0.15">
      <c r="A1553" s="18"/>
      <c r="C1553" s="12"/>
      <c r="D1553" s="12"/>
      <c r="E1553" s="12"/>
      <c r="F1553" s="12"/>
      <c r="G1553" s="12"/>
      <c r="H1553" s="12"/>
      <c r="L1553" s="12"/>
      <c r="M1553" s="12"/>
      <c r="S1553" s="20"/>
      <c r="T1553" s="12"/>
      <c r="AA1553" s="17"/>
    </row>
    <row r="1554" spans="1:27" ht="13" x14ac:dyDescent="0.15">
      <c r="A1554" s="18"/>
      <c r="C1554" s="12"/>
      <c r="D1554" s="12"/>
      <c r="E1554" s="12"/>
      <c r="F1554" s="12"/>
      <c r="G1554" s="12"/>
      <c r="H1554" s="12"/>
      <c r="L1554" s="12"/>
      <c r="M1554" s="12"/>
      <c r="S1554" s="20"/>
      <c r="T1554" s="12"/>
      <c r="AA1554" s="17"/>
    </row>
    <row r="1555" spans="1:27" ht="13" x14ac:dyDescent="0.15">
      <c r="A1555" s="18"/>
      <c r="C1555" s="12"/>
      <c r="D1555" s="12"/>
      <c r="E1555" s="12"/>
      <c r="F1555" s="12"/>
      <c r="G1555" s="12"/>
      <c r="H1555" s="12"/>
      <c r="L1555" s="12"/>
      <c r="M1555" s="12"/>
      <c r="S1555" s="20"/>
      <c r="T1555" s="12"/>
      <c r="AA1555" s="17"/>
    </row>
    <row r="1556" spans="1:27" ht="13" x14ac:dyDescent="0.15">
      <c r="A1556" s="18"/>
      <c r="C1556" s="12"/>
      <c r="D1556" s="12"/>
      <c r="E1556" s="12"/>
      <c r="F1556" s="12"/>
      <c r="G1556" s="12"/>
      <c r="H1556" s="12"/>
      <c r="L1556" s="12"/>
      <c r="M1556" s="12"/>
      <c r="S1556" s="20"/>
      <c r="T1556" s="12"/>
      <c r="AA1556" s="17"/>
    </row>
    <row r="1557" spans="1:27" ht="13" x14ac:dyDescent="0.15">
      <c r="A1557" s="18"/>
      <c r="C1557" s="12"/>
      <c r="D1557" s="12"/>
      <c r="E1557" s="12"/>
      <c r="F1557" s="12"/>
      <c r="G1557" s="12"/>
      <c r="H1557" s="12"/>
      <c r="L1557" s="12"/>
      <c r="M1557" s="12"/>
      <c r="S1557" s="20"/>
      <c r="T1557" s="12"/>
      <c r="AA1557" s="17"/>
    </row>
    <row r="1558" spans="1:27" ht="13" x14ac:dyDescent="0.15">
      <c r="A1558" s="18"/>
      <c r="C1558" s="12"/>
      <c r="D1558" s="12"/>
      <c r="E1558" s="12"/>
      <c r="F1558" s="12"/>
      <c r="G1558" s="12"/>
      <c r="H1558" s="12"/>
      <c r="L1558" s="12"/>
      <c r="M1558" s="12"/>
      <c r="S1558" s="20"/>
      <c r="T1558" s="12"/>
      <c r="AA1558" s="17"/>
    </row>
    <row r="1559" spans="1:27" ht="13" x14ac:dyDescent="0.15">
      <c r="A1559" s="18"/>
      <c r="C1559" s="12"/>
      <c r="D1559" s="12"/>
      <c r="E1559" s="12"/>
      <c r="F1559" s="12"/>
      <c r="G1559" s="12"/>
      <c r="H1559" s="12"/>
      <c r="L1559" s="12"/>
      <c r="M1559" s="12"/>
      <c r="S1559" s="20"/>
      <c r="T1559" s="12"/>
      <c r="AA1559" s="17"/>
    </row>
    <row r="1560" spans="1:27" ht="13" x14ac:dyDescent="0.15">
      <c r="A1560" s="18"/>
      <c r="C1560" s="12"/>
      <c r="D1560" s="12"/>
      <c r="E1560" s="12"/>
      <c r="F1560" s="12"/>
      <c r="G1560" s="12"/>
      <c r="H1560" s="12"/>
      <c r="L1560" s="12"/>
      <c r="M1560" s="12"/>
      <c r="S1560" s="20"/>
      <c r="T1560" s="12"/>
      <c r="AA1560" s="17"/>
    </row>
    <row r="1561" spans="1:27" ht="13" x14ac:dyDescent="0.15">
      <c r="A1561" s="18"/>
      <c r="C1561" s="12"/>
      <c r="D1561" s="12"/>
      <c r="E1561" s="12"/>
      <c r="F1561" s="12"/>
      <c r="G1561" s="12"/>
      <c r="H1561" s="12"/>
      <c r="L1561" s="12"/>
      <c r="M1561" s="12"/>
      <c r="S1561" s="20"/>
      <c r="T1561" s="12"/>
      <c r="AA1561" s="17"/>
    </row>
    <row r="1562" spans="1:27" ht="13" x14ac:dyDescent="0.15">
      <c r="A1562" s="18"/>
      <c r="C1562" s="12"/>
      <c r="D1562" s="12"/>
      <c r="E1562" s="12"/>
      <c r="F1562" s="12"/>
      <c r="G1562" s="12"/>
      <c r="H1562" s="12"/>
      <c r="L1562" s="12"/>
      <c r="M1562" s="12"/>
      <c r="S1562" s="20"/>
      <c r="T1562" s="12"/>
      <c r="AA1562" s="17"/>
    </row>
    <row r="1563" spans="1:27" ht="13" x14ac:dyDescent="0.15">
      <c r="A1563" s="18"/>
      <c r="C1563" s="12"/>
      <c r="D1563" s="12"/>
      <c r="E1563" s="12"/>
      <c r="F1563" s="12"/>
      <c r="G1563" s="12"/>
      <c r="H1563" s="12"/>
      <c r="L1563" s="12"/>
      <c r="M1563" s="12"/>
      <c r="S1563" s="20"/>
      <c r="T1563" s="12"/>
      <c r="AA1563" s="17"/>
    </row>
    <row r="1564" spans="1:27" ht="13" x14ac:dyDescent="0.15">
      <c r="A1564" s="18"/>
      <c r="C1564" s="12"/>
      <c r="D1564" s="12"/>
      <c r="E1564" s="12"/>
      <c r="F1564" s="12"/>
      <c r="G1564" s="12"/>
      <c r="H1564" s="12"/>
      <c r="L1564" s="12"/>
      <c r="M1564" s="12"/>
      <c r="S1564" s="20"/>
      <c r="T1564" s="12"/>
      <c r="AA1564" s="17"/>
    </row>
    <row r="1565" spans="1:27" ht="13" x14ac:dyDescent="0.15">
      <c r="A1565" s="18"/>
      <c r="C1565" s="12"/>
      <c r="D1565" s="12"/>
      <c r="E1565" s="12"/>
      <c r="F1565" s="12"/>
      <c r="G1565" s="12"/>
      <c r="H1565" s="12"/>
      <c r="L1565" s="12"/>
      <c r="M1565" s="12"/>
      <c r="S1565" s="20"/>
      <c r="T1565" s="12"/>
      <c r="AA1565" s="17"/>
    </row>
    <row r="1566" spans="1:27" ht="13" x14ac:dyDescent="0.15">
      <c r="A1566" s="18"/>
      <c r="C1566" s="12"/>
      <c r="D1566" s="12"/>
      <c r="E1566" s="12"/>
      <c r="F1566" s="12"/>
      <c r="G1566" s="12"/>
      <c r="H1566" s="12"/>
      <c r="L1566" s="12"/>
      <c r="M1566" s="12"/>
      <c r="S1566" s="20"/>
      <c r="T1566" s="12"/>
      <c r="AA1566" s="17"/>
    </row>
    <row r="1567" spans="1:27" ht="13" x14ac:dyDescent="0.15">
      <c r="A1567" s="18"/>
      <c r="C1567" s="12"/>
      <c r="D1567" s="12"/>
      <c r="E1567" s="12"/>
      <c r="F1567" s="12"/>
      <c r="G1567" s="12"/>
      <c r="H1567" s="12"/>
      <c r="L1567" s="12"/>
      <c r="M1567" s="12"/>
      <c r="S1567" s="20"/>
      <c r="T1567" s="12"/>
      <c r="AA1567" s="17"/>
    </row>
    <row r="1568" spans="1:27" ht="13" x14ac:dyDescent="0.15">
      <c r="A1568" s="18"/>
      <c r="C1568" s="12"/>
      <c r="D1568" s="12"/>
      <c r="E1568" s="12"/>
      <c r="F1568" s="12"/>
      <c r="G1568" s="12"/>
      <c r="H1568" s="12"/>
      <c r="L1568" s="12"/>
      <c r="M1568" s="12"/>
      <c r="S1568" s="20"/>
      <c r="T1568" s="12"/>
      <c r="AA1568" s="17"/>
    </row>
    <row r="1569" spans="1:27" ht="13" x14ac:dyDescent="0.15">
      <c r="A1569" s="18"/>
      <c r="C1569" s="12"/>
      <c r="D1569" s="12"/>
      <c r="E1569" s="12"/>
      <c r="F1569" s="12"/>
      <c r="G1569" s="12"/>
      <c r="H1569" s="12"/>
      <c r="L1569" s="12"/>
      <c r="M1569" s="12"/>
      <c r="S1569" s="20"/>
      <c r="T1569" s="12"/>
      <c r="AA1569" s="17"/>
    </row>
    <row r="1570" spans="1:27" ht="13" x14ac:dyDescent="0.15">
      <c r="A1570" s="18"/>
      <c r="C1570" s="12"/>
      <c r="D1570" s="12"/>
      <c r="E1570" s="12"/>
      <c r="F1570" s="12"/>
      <c r="G1570" s="12"/>
      <c r="H1570" s="12"/>
      <c r="L1570" s="12"/>
      <c r="M1570" s="12"/>
      <c r="S1570" s="20"/>
      <c r="T1570" s="12"/>
      <c r="AA1570" s="17"/>
    </row>
    <row r="1571" spans="1:27" ht="13" x14ac:dyDescent="0.15">
      <c r="A1571" s="18"/>
      <c r="C1571" s="12"/>
      <c r="D1571" s="12"/>
      <c r="E1571" s="12"/>
      <c r="F1571" s="12"/>
      <c r="G1571" s="12"/>
      <c r="H1571" s="12"/>
      <c r="L1571" s="12"/>
      <c r="M1571" s="12"/>
      <c r="S1571" s="20"/>
      <c r="T1571" s="12"/>
      <c r="AA1571" s="17"/>
    </row>
    <row r="1572" spans="1:27" ht="13" x14ac:dyDescent="0.15">
      <c r="A1572" s="18"/>
      <c r="C1572" s="12"/>
      <c r="D1572" s="12"/>
      <c r="E1572" s="12"/>
      <c r="F1572" s="12"/>
      <c r="G1572" s="12"/>
      <c r="H1572" s="12"/>
      <c r="L1572" s="12"/>
      <c r="M1572" s="12"/>
      <c r="S1572" s="20"/>
      <c r="T1572" s="12"/>
      <c r="AA1572" s="17"/>
    </row>
    <row r="1573" spans="1:27" ht="13" x14ac:dyDescent="0.15">
      <c r="A1573" s="18"/>
      <c r="C1573" s="12"/>
      <c r="D1573" s="12"/>
      <c r="E1573" s="12"/>
      <c r="F1573" s="12"/>
      <c r="G1573" s="12"/>
      <c r="H1573" s="12"/>
      <c r="L1573" s="12"/>
      <c r="M1573" s="12"/>
      <c r="S1573" s="20"/>
      <c r="T1573" s="12"/>
      <c r="AA1573" s="17"/>
    </row>
    <row r="1574" spans="1:27" ht="13" x14ac:dyDescent="0.15">
      <c r="A1574" s="18"/>
      <c r="C1574" s="12"/>
      <c r="D1574" s="12"/>
      <c r="E1574" s="12"/>
      <c r="F1574" s="12"/>
      <c r="G1574" s="12"/>
      <c r="H1574" s="12"/>
      <c r="L1574" s="12"/>
      <c r="M1574" s="12"/>
      <c r="S1574" s="20"/>
      <c r="T1574" s="12"/>
      <c r="AA1574" s="17"/>
    </row>
    <row r="1575" spans="1:27" ht="13" x14ac:dyDescent="0.15">
      <c r="A1575" s="18"/>
      <c r="C1575" s="12"/>
      <c r="D1575" s="12"/>
      <c r="E1575" s="12"/>
      <c r="F1575" s="12"/>
      <c r="G1575" s="12"/>
      <c r="H1575" s="12"/>
      <c r="L1575" s="12"/>
      <c r="M1575" s="12"/>
      <c r="S1575" s="20"/>
      <c r="T1575" s="12"/>
      <c r="AA1575" s="17"/>
    </row>
    <row r="1576" spans="1:27" ht="13" x14ac:dyDescent="0.15">
      <c r="A1576" s="18"/>
      <c r="C1576" s="12"/>
      <c r="D1576" s="12"/>
      <c r="E1576" s="12"/>
      <c r="F1576" s="12"/>
      <c r="G1576" s="12"/>
      <c r="H1576" s="12"/>
      <c r="L1576" s="12"/>
      <c r="M1576" s="12"/>
      <c r="S1576" s="20"/>
      <c r="T1576" s="12"/>
      <c r="AA1576" s="17"/>
    </row>
    <row r="1577" spans="1:27" ht="13" x14ac:dyDescent="0.15">
      <c r="A1577" s="18"/>
      <c r="C1577" s="12"/>
      <c r="D1577" s="12"/>
      <c r="E1577" s="12"/>
      <c r="F1577" s="12"/>
      <c r="G1577" s="12"/>
      <c r="H1577" s="12"/>
      <c r="L1577" s="12"/>
      <c r="M1577" s="12"/>
      <c r="S1577" s="20"/>
      <c r="T1577" s="12"/>
      <c r="AA1577" s="17"/>
    </row>
    <row r="1578" spans="1:27" ht="13" x14ac:dyDescent="0.15">
      <c r="A1578" s="18"/>
      <c r="C1578" s="12"/>
      <c r="D1578" s="12"/>
      <c r="E1578" s="12"/>
      <c r="F1578" s="12"/>
      <c r="G1578" s="12"/>
      <c r="H1578" s="12"/>
      <c r="L1578" s="12"/>
      <c r="M1578" s="12"/>
      <c r="S1578" s="20"/>
      <c r="T1578" s="12"/>
      <c r="AA1578" s="17"/>
    </row>
    <row r="1579" spans="1:27" ht="13" x14ac:dyDescent="0.15">
      <c r="A1579" s="18"/>
      <c r="C1579" s="12"/>
      <c r="D1579" s="12"/>
      <c r="E1579" s="12"/>
      <c r="F1579" s="12"/>
      <c r="G1579" s="12"/>
      <c r="H1579" s="12"/>
      <c r="L1579" s="12"/>
      <c r="M1579" s="12"/>
      <c r="S1579" s="20"/>
      <c r="T1579" s="12"/>
      <c r="AA1579" s="17"/>
    </row>
    <row r="1580" spans="1:27" ht="13" x14ac:dyDescent="0.15">
      <c r="A1580" s="18"/>
      <c r="C1580" s="12"/>
      <c r="D1580" s="12"/>
      <c r="E1580" s="12"/>
      <c r="F1580" s="12"/>
      <c r="G1580" s="12"/>
      <c r="H1580" s="12"/>
      <c r="L1580" s="12"/>
      <c r="M1580" s="12"/>
      <c r="S1580" s="20"/>
      <c r="T1580" s="12"/>
      <c r="AA1580" s="17"/>
    </row>
    <row r="1581" spans="1:27" ht="13" x14ac:dyDescent="0.15">
      <c r="A1581" s="18"/>
      <c r="C1581" s="12"/>
      <c r="D1581" s="12"/>
      <c r="E1581" s="12"/>
      <c r="F1581" s="12"/>
      <c r="G1581" s="12"/>
      <c r="H1581" s="12"/>
      <c r="L1581" s="12"/>
      <c r="M1581" s="12"/>
      <c r="S1581" s="20"/>
      <c r="T1581" s="12"/>
      <c r="AA1581" s="17"/>
    </row>
    <row r="1582" spans="1:27" ht="13" x14ac:dyDescent="0.15">
      <c r="A1582" s="18"/>
      <c r="C1582" s="12"/>
      <c r="D1582" s="12"/>
      <c r="E1582" s="12"/>
      <c r="F1582" s="12"/>
      <c r="G1582" s="12"/>
      <c r="H1582" s="12"/>
      <c r="L1582" s="12"/>
      <c r="M1582" s="12"/>
      <c r="S1582" s="20"/>
      <c r="T1582" s="12"/>
      <c r="AA1582" s="17"/>
    </row>
    <row r="1583" spans="1:27" ht="13" x14ac:dyDescent="0.15">
      <c r="A1583" s="18"/>
      <c r="C1583" s="12"/>
      <c r="D1583" s="12"/>
      <c r="E1583" s="12"/>
      <c r="F1583" s="12"/>
      <c r="G1583" s="12"/>
      <c r="H1583" s="12"/>
      <c r="L1583" s="12"/>
      <c r="M1583" s="12"/>
      <c r="S1583" s="20"/>
      <c r="T1583" s="12"/>
      <c r="AA1583" s="17"/>
    </row>
    <row r="1584" spans="1:27" ht="13" x14ac:dyDescent="0.15">
      <c r="A1584" s="18"/>
      <c r="C1584" s="12"/>
      <c r="D1584" s="12"/>
      <c r="E1584" s="12"/>
      <c r="F1584" s="12"/>
      <c r="G1584" s="12"/>
      <c r="H1584" s="12"/>
      <c r="L1584" s="12"/>
      <c r="M1584" s="12"/>
      <c r="S1584" s="20"/>
      <c r="T1584" s="12"/>
      <c r="AA1584" s="17"/>
    </row>
    <row r="1585" spans="1:27" ht="13" x14ac:dyDescent="0.15">
      <c r="A1585" s="18"/>
      <c r="C1585" s="12"/>
      <c r="D1585" s="12"/>
      <c r="E1585" s="12"/>
      <c r="F1585" s="12"/>
      <c r="G1585" s="12"/>
      <c r="H1585" s="12"/>
      <c r="L1585" s="12"/>
      <c r="M1585" s="12"/>
      <c r="S1585" s="20"/>
      <c r="T1585" s="12"/>
      <c r="AA1585" s="17"/>
    </row>
    <row r="1586" spans="1:27" ht="13" x14ac:dyDescent="0.15">
      <c r="A1586" s="18"/>
      <c r="C1586" s="12"/>
      <c r="D1586" s="12"/>
      <c r="E1586" s="12"/>
      <c r="F1586" s="12"/>
      <c r="G1586" s="12"/>
      <c r="H1586" s="12"/>
      <c r="L1586" s="12"/>
      <c r="M1586" s="12"/>
      <c r="S1586" s="20"/>
      <c r="T1586" s="12"/>
      <c r="AA1586" s="17"/>
    </row>
    <row r="1587" spans="1:27" ht="13" x14ac:dyDescent="0.15">
      <c r="A1587" s="18"/>
      <c r="C1587" s="12"/>
      <c r="D1587" s="12"/>
      <c r="E1587" s="12"/>
      <c r="F1587" s="12"/>
      <c r="G1587" s="12"/>
      <c r="H1587" s="12"/>
      <c r="L1587" s="12"/>
      <c r="M1587" s="12"/>
      <c r="S1587" s="20"/>
      <c r="T1587" s="12"/>
      <c r="AA1587" s="17"/>
    </row>
    <row r="1588" spans="1:27" ht="13" x14ac:dyDescent="0.15">
      <c r="A1588" s="18"/>
      <c r="C1588" s="12"/>
      <c r="D1588" s="12"/>
      <c r="E1588" s="12"/>
      <c r="F1588" s="12"/>
      <c r="G1588" s="12"/>
      <c r="H1588" s="12"/>
      <c r="L1588" s="12"/>
      <c r="M1588" s="12"/>
      <c r="S1588" s="20"/>
      <c r="T1588" s="12"/>
      <c r="AA1588" s="17"/>
    </row>
    <row r="1589" spans="1:27" ht="13" x14ac:dyDescent="0.15">
      <c r="A1589" s="18"/>
      <c r="C1589" s="12"/>
      <c r="D1589" s="12"/>
      <c r="E1589" s="12"/>
      <c r="F1589" s="12"/>
      <c r="G1589" s="12"/>
      <c r="H1589" s="12"/>
      <c r="L1589" s="12"/>
      <c r="M1589" s="12"/>
      <c r="S1589" s="20"/>
      <c r="T1589" s="12"/>
      <c r="AA1589" s="17"/>
    </row>
    <row r="1590" spans="1:27" ht="13" x14ac:dyDescent="0.15">
      <c r="A1590" s="18"/>
      <c r="C1590" s="12"/>
      <c r="D1590" s="12"/>
      <c r="E1590" s="12"/>
      <c r="F1590" s="12"/>
      <c r="G1590" s="12"/>
      <c r="H1590" s="12"/>
      <c r="L1590" s="12"/>
      <c r="M1590" s="12"/>
      <c r="S1590" s="20"/>
      <c r="T1590" s="12"/>
      <c r="AA1590" s="17"/>
    </row>
    <row r="1591" spans="1:27" ht="13" x14ac:dyDescent="0.15">
      <c r="A1591" s="18"/>
      <c r="C1591" s="12"/>
      <c r="D1591" s="12"/>
      <c r="E1591" s="12"/>
      <c r="F1591" s="12"/>
      <c r="G1591" s="12"/>
      <c r="H1591" s="12"/>
      <c r="L1591" s="12"/>
      <c r="M1591" s="12"/>
      <c r="S1591" s="20"/>
      <c r="T1591" s="12"/>
      <c r="AA1591" s="17"/>
    </row>
    <row r="1592" spans="1:27" ht="13" x14ac:dyDescent="0.15">
      <c r="A1592" s="18"/>
      <c r="C1592" s="12"/>
      <c r="D1592" s="12"/>
      <c r="E1592" s="12"/>
      <c r="F1592" s="12"/>
      <c r="G1592" s="12"/>
      <c r="H1592" s="12"/>
      <c r="L1592" s="12"/>
      <c r="M1592" s="12"/>
      <c r="S1592" s="20"/>
      <c r="T1592" s="12"/>
      <c r="AA1592" s="17"/>
    </row>
    <row r="1593" spans="1:27" ht="13" x14ac:dyDescent="0.15">
      <c r="A1593" s="18"/>
      <c r="C1593" s="12"/>
      <c r="D1593" s="12"/>
      <c r="E1593" s="12"/>
      <c r="F1593" s="12"/>
      <c r="G1593" s="12"/>
      <c r="H1593" s="12"/>
      <c r="L1593" s="12"/>
      <c r="M1593" s="12"/>
      <c r="S1593" s="20"/>
      <c r="T1593" s="12"/>
      <c r="AA1593" s="17"/>
    </row>
    <row r="1594" spans="1:27" ht="13" x14ac:dyDescent="0.15">
      <c r="A1594" s="18"/>
      <c r="C1594" s="12"/>
      <c r="D1594" s="12"/>
      <c r="E1594" s="12"/>
      <c r="F1594" s="12"/>
      <c r="G1594" s="12"/>
      <c r="H1594" s="12"/>
      <c r="L1594" s="12"/>
      <c r="M1594" s="12"/>
      <c r="S1594" s="20"/>
      <c r="T1594" s="12"/>
      <c r="AA1594" s="17"/>
    </row>
    <row r="1595" spans="1:27" ht="13" x14ac:dyDescent="0.15">
      <c r="A1595" s="18"/>
      <c r="C1595" s="12"/>
      <c r="D1595" s="12"/>
      <c r="E1595" s="12"/>
      <c r="F1595" s="12"/>
      <c r="G1595" s="12"/>
      <c r="H1595" s="12"/>
      <c r="L1595" s="12"/>
      <c r="M1595" s="12"/>
      <c r="S1595" s="20"/>
      <c r="T1595" s="12"/>
      <c r="AA1595" s="17"/>
    </row>
    <row r="1596" spans="1:27" ht="13" x14ac:dyDescent="0.15">
      <c r="A1596" s="18"/>
      <c r="C1596" s="12"/>
      <c r="D1596" s="12"/>
      <c r="E1596" s="12"/>
      <c r="F1596" s="12"/>
      <c r="G1596" s="12"/>
      <c r="H1596" s="12"/>
      <c r="L1596" s="12"/>
      <c r="M1596" s="12"/>
      <c r="S1596" s="20"/>
      <c r="T1596" s="12"/>
      <c r="AA1596" s="17"/>
    </row>
    <row r="1597" spans="1:27" ht="13" x14ac:dyDescent="0.15">
      <c r="A1597" s="18"/>
      <c r="C1597" s="12"/>
      <c r="D1597" s="12"/>
      <c r="E1597" s="12"/>
      <c r="F1597" s="12"/>
      <c r="G1597" s="12"/>
      <c r="H1597" s="12"/>
      <c r="L1597" s="12"/>
      <c r="M1597" s="12"/>
      <c r="S1597" s="20"/>
      <c r="T1597" s="12"/>
      <c r="AA1597" s="17"/>
    </row>
    <row r="1598" spans="1:27" ht="13" x14ac:dyDescent="0.15">
      <c r="A1598" s="18"/>
      <c r="C1598" s="12"/>
      <c r="D1598" s="12"/>
      <c r="E1598" s="12"/>
      <c r="F1598" s="12"/>
      <c r="G1598" s="12"/>
      <c r="H1598" s="12"/>
      <c r="L1598" s="12"/>
      <c r="M1598" s="12"/>
      <c r="S1598" s="20"/>
      <c r="T1598" s="12"/>
      <c r="AA1598" s="17"/>
    </row>
    <row r="1599" spans="1:27" ht="13" x14ac:dyDescent="0.15">
      <c r="A1599" s="18"/>
      <c r="C1599" s="12"/>
      <c r="D1599" s="12"/>
      <c r="E1599" s="12"/>
      <c r="F1599" s="12"/>
      <c r="G1599" s="12"/>
      <c r="H1599" s="12"/>
      <c r="L1599" s="12"/>
      <c r="M1599" s="12"/>
      <c r="S1599" s="20"/>
      <c r="T1599" s="12"/>
      <c r="AA1599" s="17"/>
    </row>
    <row r="1600" spans="1:27" ht="13" x14ac:dyDescent="0.15">
      <c r="A1600" s="18"/>
      <c r="C1600" s="12"/>
      <c r="D1600" s="12"/>
      <c r="E1600" s="12"/>
      <c r="F1600" s="12"/>
      <c r="G1600" s="12"/>
      <c r="H1600" s="12"/>
      <c r="L1600" s="12"/>
      <c r="M1600" s="12"/>
      <c r="S1600" s="20"/>
      <c r="T1600" s="12"/>
      <c r="AA1600" s="17"/>
    </row>
    <row r="1601" spans="1:27" ht="13" x14ac:dyDescent="0.15">
      <c r="A1601" s="18"/>
      <c r="C1601" s="12"/>
      <c r="D1601" s="12"/>
      <c r="E1601" s="12"/>
      <c r="F1601" s="12"/>
      <c r="G1601" s="12"/>
      <c r="H1601" s="12"/>
      <c r="L1601" s="12"/>
      <c r="M1601" s="12"/>
      <c r="S1601" s="20"/>
      <c r="T1601" s="12"/>
      <c r="AA1601" s="17"/>
    </row>
    <row r="1602" spans="1:27" ht="13" x14ac:dyDescent="0.15">
      <c r="A1602" s="18"/>
      <c r="C1602" s="12"/>
      <c r="D1602" s="12"/>
      <c r="E1602" s="12"/>
      <c r="F1602" s="12"/>
      <c r="G1602" s="12"/>
      <c r="H1602" s="12"/>
      <c r="L1602" s="12"/>
      <c r="M1602" s="12"/>
      <c r="S1602" s="20"/>
      <c r="T1602" s="12"/>
      <c r="AA1602" s="17"/>
    </row>
    <row r="1603" spans="1:27" ht="13" x14ac:dyDescent="0.15">
      <c r="A1603" s="18"/>
      <c r="C1603" s="12"/>
      <c r="D1603" s="12"/>
      <c r="E1603" s="12"/>
      <c r="F1603" s="12"/>
      <c r="G1603" s="12"/>
      <c r="H1603" s="12"/>
      <c r="L1603" s="12"/>
      <c r="M1603" s="12"/>
      <c r="S1603" s="20"/>
      <c r="T1603" s="12"/>
      <c r="AA1603" s="17"/>
    </row>
    <row r="1604" spans="1:27" ht="13" x14ac:dyDescent="0.15">
      <c r="A1604" s="18"/>
      <c r="C1604" s="12"/>
      <c r="D1604" s="12"/>
      <c r="E1604" s="12"/>
      <c r="F1604" s="12"/>
      <c r="G1604" s="12"/>
      <c r="H1604" s="12"/>
      <c r="L1604" s="12"/>
      <c r="M1604" s="12"/>
      <c r="S1604" s="20"/>
      <c r="T1604" s="12"/>
      <c r="AA1604" s="17"/>
    </row>
    <row r="1605" spans="1:27" ht="13" x14ac:dyDescent="0.15">
      <c r="A1605" s="18"/>
      <c r="C1605" s="12"/>
      <c r="D1605" s="12"/>
      <c r="E1605" s="12"/>
      <c r="F1605" s="12"/>
      <c r="G1605" s="12"/>
      <c r="H1605" s="12"/>
      <c r="L1605" s="12"/>
      <c r="M1605" s="12"/>
      <c r="S1605" s="20"/>
      <c r="T1605" s="12"/>
      <c r="AA1605" s="17"/>
    </row>
    <row r="1606" spans="1:27" ht="13" x14ac:dyDescent="0.15">
      <c r="A1606" s="18"/>
      <c r="C1606" s="12"/>
      <c r="D1606" s="12"/>
      <c r="E1606" s="12"/>
      <c r="F1606" s="12"/>
      <c r="G1606" s="12"/>
      <c r="H1606" s="12"/>
      <c r="L1606" s="12"/>
      <c r="M1606" s="12"/>
      <c r="S1606" s="20"/>
      <c r="T1606" s="12"/>
      <c r="AA1606" s="17"/>
    </row>
    <row r="1607" spans="1:27" ht="13" x14ac:dyDescent="0.15">
      <c r="A1607" s="18"/>
      <c r="C1607" s="12"/>
      <c r="D1607" s="12"/>
      <c r="E1607" s="12"/>
      <c r="F1607" s="12"/>
      <c r="G1607" s="12"/>
      <c r="H1607" s="12"/>
      <c r="L1607" s="12"/>
      <c r="M1607" s="12"/>
      <c r="S1607" s="20"/>
      <c r="T1607" s="12"/>
      <c r="AA1607" s="17"/>
    </row>
    <row r="1608" spans="1:27" ht="13" x14ac:dyDescent="0.15">
      <c r="A1608" s="18"/>
      <c r="C1608" s="12"/>
      <c r="D1608" s="12"/>
      <c r="E1608" s="12"/>
      <c r="F1608" s="12"/>
      <c r="G1608" s="12"/>
      <c r="H1608" s="12"/>
      <c r="L1608" s="12"/>
      <c r="M1608" s="12"/>
      <c r="S1608" s="20"/>
      <c r="T1608" s="12"/>
      <c r="AA1608" s="17"/>
    </row>
    <row r="1609" spans="1:27" ht="13" x14ac:dyDescent="0.15">
      <c r="A1609" s="18"/>
      <c r="C1609" s="12"/>
      <c r="D1609" s="12"/>
      <c r="E1609" s="12"/>
      <c r="F1609" s="12"/>
      <c r="G1609" s="12"/>
      <c r="H1609" s="12"/>
      <c r="L1609" s="12"/>
      <c r="M1609" s="12"/>
      <c r="S1609" s="20"/>
      <c r="T1609" s="12"/>
      <c r="AA1609" s="17"/>
    </row>
    <row r="1610" spans="1:27" ht="13" x14ac:dyDescent="0.15">
      <c r="A1610" s="18"/>
      <c r="C1610" s="12"/>
      <c r="D1610" s="12"/>
      <c r="E1610" s="12"/>
      <c r="F1610" s="12"/>
      <c r="G1610" s="12"/>
      <c r="H1610" s="12"/>
      <c r="L1610" s="12"/>
      <c r="M1610" s="12"/>
      <c r="S1610" s="20"/>
      <c r="T1610" s="12"/>
      <c r="AA1610" s="17"/>
    </row>
    <row r="1611" spans="1:27" ht="13" x14ac:dyDescent="0.15">
      <c r="A1611" s="18"/>
      <c r="C1611" s="12"/>
      <c r="D1611" s="12"/>
      <c r="E1611" s="12"/>
      <c r="F1611" s="12"/>
      <c r="G1611" s="12"/>
      <c r="H1611" s="12"/>
      <c r="L1611" s="12"/>
      <c r="M1611" s="12"/>
      <c r="S1611" s="20"/>
      <c r="T1611" s="12"/>
      <c r="AA1611" s="17"/>
    </row>
    <row r="1612" spans="1:27" ht="13" x14ac:dyDescent="0.15">
      <c r="A1612" s="18"/>
      <c r="C1612" s="12"/>
      <c r="D1612" s="12"/>
      <c r="E1612" s="12"/>
      <c r="F1612" s="12"/>
      <c r="G1612" s="12"/>
      <c r="H1612" s="12"/>
      <c r="L1612" s="12"/>
      <c r="M1612" s="12"/>
      <c r="S1612" s="20"/>
      <c r="T1612" s="12"/>
      <c r="AA1612" s="17"/>
    </row>
    <row r="1613" spans="1:27" ht="13" x14ac:dyDescent="0.15">
      <c r="A1613" s="18"/>
      <c r="C1613" s="12"/>
      <c r="D1613" s="12"/>
      <c r="E1613" s="12"/>
      <c r="F1613" s="12"/>
      <c r="G1613" s="12"/>
      <c r="H1613" s="12"/>
      <c r="L1613" s="12"/>
      <c r="M1613" s="12"/>
      <c r="S1613" s="20"/>
      <c r="T1613" s="12"/>
      <c r="AA1613" s="17"/>
    </row>
    <row r="1614" spans="1:27" ht="13" x14ac:dyDescent="0.15">
      <c r="A1614" s="18"/>
      <c r="C1614" s="12"/>
      <c r="D1614" s="12"/>
      <c r="E1614" s="12"/>
      <c r="F1614" s="12"/>
      <c r="G1614" s="12"/>
      <c r="H1614" s="12"/>
      <c r="L1614" s="12"/>
      <c r="M1614" s="12"/>
      <c r="S1614" s="20"/>
      <c r="T1614" s="12"/>
      <c r="AA1614" s="17"/>
    </row>
    <row r="1615" spans="1:27" ht="13" x14ac:dyDescent="0.15">
      <c r="A1615" s="18"/>
      <c r="C1615" s="12"/>
      <c r="D1615" s="12"/>
      <c r="E1615" s="12"/>
      <c r="F1615" s="12"/>
      <c r="G1615" s="12"/>
      <c r="H1615" s="12"/>
      <c r="L1615" s="12"/>
      <c r="M1615" s="12"/>
      <c r="S1615" s="20"/>
      <c r="T1615" s="12"/>
      <c r="AA1615" s="17"/>
    </row>
    <row r="1616" spans="1:27" ht="13" x14ac:dyDescent="0.15">
      <c r="A1616" s="18"/>
      <c r="C1616" s="12"/>
      <c r="D1616" s="12"/>
      <c r="E1616" s="12"/>
      <c r="F1616" s="12"/>
      <c r="G1616" s="12"/>
      <c r="H1616" s="12"/>
      <c r="L1616" s="12"/>
      <c r="M1616" s="12"/>
      <c r="S1616" s="20"/>
      <c r="T1616" s="12"/>
      <c r="AA1616" s="17"/>
    </row>
    <row r="1617" spans="1:27" ht="13" x14ac:dyDescent="0.15">
      <c r="A1617" s="18"/>
      <c r="C1617" s="12"/>
      <c r="D1617" s="12"/>
      <c r="E1617" s="12"/>
      <c r="F1617" s="12"/>
      <c r="G1617" s="12"/>
      <c r="H1617" s="12"/>
      <c r="L1617" s="12"/>
      <c r="M1617" s="12"/>
      <c r="S1617" s="20"/>
      <c r="T1617" s="12"/>
      <c r="AA1617" s="17"/>
    </row>
    <row r="1618" spans="1:27" ht="13" x14ac:dyDescent="0.15">
      <c r="A1618" s="18"/>
      <c r="C1618" s="12"/>
      <c r="D1618" s="12"/>
      <c r="E1618" s="12"/>
      <c r="F1618" s="12"/>
      <c r="G1618" s="12"/>
      <c r="H1618" s="12"/>
      <c r="L1618" s="12"/>
      <c r="M1618" s="12"/>
      <c r="S1618" s="20"/>
      <c r="T1618" s="12"/>
      <c r="AA1618" s="17"/>
    </row>
    <row r="1619" spans="1:27" ht="13" x14ac:dyDescent="0.15">
      <c r="A1619" s="18"/>
      <c r="C1619" s="12"/>
      <c r="D1619" s="12"/>
      <c r="E1619" s="12"/>
      <c r="F1619" s="12"/>
      <c r="G1619" s="12"/>
      <c r="H1619" s="12"/>
      <c r="L1619" s="12"/>
      <c r="M1619" s="12"/>
      <c r="S1619" s="20"/>
      <c r="T1619" s="12"/>
      <c r="AA1619" s="17"/>
    </row>
    <row r="1620" spans="1:27" ht="13" x14ac:dyDescent="0.15">
      <c r="A1620" s="18"/>
      <c r="C1620" s="12"/>
      <c r="D1620" s="12"/>
      <c r="E1620" s="12"/>
      <c r="F1620" s="12"/>
      <c r="G1620" s="12"/>
      <c r="H1620" s="12"/>
      <c r="L1620" s="12"/>
      <c r="M1620" s="12"/>
      <c r="S1620" s="20"/>
      <c r="T1620" s="12"/>
      <c r="AA1620" s="17"/>
    </row>
    <row r="1621" spans="1:27" ht="13" x14ac:dyDescent="0.15">
      <c r="A1621" s="18"/>
      <c r="C1621" s="12"/>
      <c r="D1621" s="12"/>
      <c r="E1621" s="12"/>
      <c r="F1621" s="12"/>
      <c r="G1621" s="12"/>
      <c r="H1621" s="12"/>
      <c r="L1621" s="12"/>
      <c r="M1621" s="12"/>
      <c r="S1621" s="20"/>
      <c r="T1621" s="12"/>
      <c r="AA1621" s="17"/>
    </row>
    <row r="1622" spans="1:27" ht="13" x14ac:dyDescent="0.15">
      <c r="A1622" s="18"/>
      <c r="C1622" s="12"/>
      <c r="D1622" s="12"/>
      <c r="E1622" s="12"/>
      <c r="F1622" s="12"/>
      <c r="G1622" s="12"/>
      <c r="H1622" s="12"/>
      <c r="L1622" s="12"/>
      <c r="M1622" s="12"/>
      <c r="S1622" s="20"/>
      <c r="T1622" s="12"/>
      <c r="AA1622" s="17"/>
    </row>
    <row r="1623" spans="1:27" ht="13" x14ac:dyDescent="0.15">
      <c r="A1623" s="18"/>
      <c r="C1623" s="12"/>
      <c r="D1623" s="12"/>
      <c r="E1623" s="12"/>
      <c r="F1623" s="12"/>
      <c r="G1623" s="12"/>
      <c r="H1623" s="12"/>
      <c r="L1623" s="12"/>
      <c r="M1623" s="12"/>
      <c r="S1623" s="20"/>
      <c r="T1623" s="12"/>
      <c r="AA1623" s="17"/>
    </row>
    <row r="1624" spans="1:27" ht="13" x14ac:dyDescent="0.15">
      <c r="A1624" s="18"/>
      <c r="C1624" s="12"/>
      <c r="D1624" s="12"/>
      <c r="E1624" s="12"/>
      <c r="F1624" s="12"/>
      <c r="G1624" s="12"/>
      <c r="H1624" s="12"/>
      <c r="L1624" s="12"/>
      <c r="M1624" s="12"/>
      <c r="S1624" s="20"/>
      <c r="T1624" s="12"/>
      <c r="AA1624" s="17"/>
    </row>
    <row r="1625" spans="1:27" ht="13" x14ac:dyDescent="0.15">
      <c r="A1625" s="18"/>
      <c r="C1625" s="12"/>
      <c r="D1625" s="12"/>
      <c r="E1625" s="12"/>
      <c r="F1625" s="12"/>
      <c r="G1625" s="12"/>
      <c r="H1625" s="12"/>
      <c r="L1625" s="12"/>
      <c r="M1625" s="12"/>
      <c r="S1625" s="20"/>
      <c r="T1625" s="12"/>
      <c r="AA1625" s="17"/>
    </row>
    <row r="1626" spans="1:27" ht="13" x14ac:dyDescent="0.15">
      <c r="A1626" s="18"/>
      <c r="C1626" s="12"/>
      <c r="D1626" s="12"/>
      <c r="E1626" s="12"/>
      <c r="F1626" s="12"/>
      <c r="G1626" s="12"/>
      <c r="H1626" s="12"/>
      <c r="L1626" s="12"/>
      <c r="M1626" s="12"/>
      <c r="S1626" s="20"/>
      <c r="T1626" s="12"/>
      <c r="AA1626" s="17"/>
    </row>
    <row r="1627" spans="1:27" ht="13" x14ac:dyDescent="0.15">
      <c r="A1627" s="18"/>
      <c r="C1627" s="12"/>
      <c r="D1627" s="12"/>
      <c r="E1627" s="12"/>
      <c r="F1627" s="12"/>
      <c r="G1627" s="12"/>
      <c r="H1627" s="12"/>
      <c r="L1627" s="12"/>
      <c r="M1627" s="12"/>
      <c r="S1627" s="20"/>
      <c r="T1627" s="12"/>
      <c r="AA1627" s="17"/>
    </row>
    <row r="1628" spans="1:27" ht="13" x14ac:dyDescent="0.15">
      <c r="A1628" s="18"/>
      <c r="C1628" s="12"/>
      <c r="D1628" s="12"/>
      <c r="E1628" s="12"/>
      <c r="F1628" s="12"/>
      <c r="G1628" s="12"/>
      <c r="H1628" s="12"/>
      <c r="L1628" s="12"/>
      <c r="M1628" s="12"/>
      <c r="S1628" s="20"/>
      <c r="T1628" s="12"/>
      <c r="AA1628" s="17"/>
    </row>
    <row r="1629" spans="1:27" ht="13" x14ac:dyDescent="0.15">
      <c r="A1629" s="18"/>
      <c r="C1629" s="12"/>
      <c r="D1629" s="12"/>
      <c r="E1629" s="12"/>
      <c r="F1629" s="12"/>
      <c r="G1629" s="12"/>
      <c r="H1629" s="12"/>
      <c r="L1629" s="12"/>
      <c r="M1629" s="12"/>
      <c r="S1629" s="20"/>
      <c r="T1629" s="12"/>
      <c r="AA1629" s="17"/>
    </row>
    <row r="1630" spans="1:27" ht="13" x14ac:dyDescent="0.15">
      <c r="A1630" s="18"/>
      <c r="C1630" s="12"/>
      <c r="D1630" s="12"/>
      <c r="E1630" s="12"/>
      <c r="F1630" s="12"/>
      <c r="G1630" s="12"/>
      <c r="H1630" s="12"/>
      <c r="L1630" s="12"/>
      <c r="M1630" s="12"/>
      <c r="S1630" s="20"/>
      <c r="T1630" s="12"/>
      <c r="AA1630" s="17"/>
    </row>
  </sheetData>
  <autoFilter ref="A2:AM71" xr:uid="{00000000-0009-0000-0000-000004000000}">
    <sortState xmlns:xlrd2="http://schemas.microsoft.com/office/spreadsheetml/2017/richdata2" ref="A2:AM71">
      <sortCondition ref="D2:D71"/>
      <sortCondition descending="1" ref="B2:B71"/>
      <sortCondition ref="F2:F71"/>
    </sortState>
  </autoFilter>
  <mergeCells count="9">
    <mergeCell ref="D60:E60"/>
    <mergeCell ref="D67:E67"/>
    <mergeCell ref="B1:T1"/>
    <mergeCell ref="D7:E7"/>
    <mergeCell ref="D13:E13"/>
    <mergeCell ref="G30:H30"/>
    <mergeCell ref="D54:E54"/>
    <mergeCell ref="D55:E55"/>
    <mergeCell ref="D57:F57"/>
  </mergeCells>
  <conditionalFormatting sqref="A3:T80">
    <cfRule type="expression" dxfId="9" priority="1">
      <formula>$R3 = TRUE</formula>
    </cfRule>
  </conditionalFormatting>
  <conditionalFormatting sqref="A3:T80">
    <cfRule type="expression" dxfId="8" priority="2">
      <formula>$Q3 = TRUE</formula>
    </cfRule>
  </conditionalFormatting>
  <conditionalFormatting sqref="J3:P71 Q3:R80">
    <cfRule type="expression" dxfId="7" priority="3">
      <formula>$I3 = FALSE</formula>
    </cfRule>
  </conditionalFormatting>
  <conditionalFormatting sqref="J3:P71 Q3:R80">
    <cfRule type="expression" dxfId="6" priority="4">
      <formula>$I3 = TRUE</formula>
    </cfRule>
  </conditionalFormatting>
  <conditionalFormatting sqref="A3:T80">
    <cfRule type="expression" dxfId="5" priority="5">
      <formula>$Q3 = FALSE</formula>
    </cfRule>
  </conditionalFormatting>
  <hyperlinks>
    <hyperlink ref="G3" r:id="rId1" xr:uid="{00000000-0004-0000-0400-000000000000}"/>
    <hyperlink ref="G4" r:id="rId2" xr:uid="{00000000-0004-0000-0400-000001000000}"/>
    <hyperlink ref="G5" r:id="rId3" xr:uid="{00000000-0004-0000-0400-000002000000}"/>
    <hyperlink ref="G8" r:id="rId4" xr:uid="{00000000-0004-0000-0400-000003000000}"/>
    <hyperlink ref="G11" r:id="rId5" xr:uid="{00000000-0004-0000-0400-000004000000}"/>
    <hyperlink ref="G12" r:id="rId6" xr:uid="{00000000-0004-0000-0400-000005000000}"/>
    <hyperlink ref="G13" r:id="rId7" xr:uid="{00000000-0004-0000-0400-000006000000}"/>
    <hyperlink ref="G14" r:id="rId8" xr:uid="{00000000-0004-0000-0400-000007000000}"/>
    <hyperlink ref="G15" r:id="rId9" xr:uid="{00000000-0004-0000-0400-000008000000}"/>
    <hyperlink ref="E16" r:id="rId10" xr:uid="{00000000-0004-0000-0400-000009000000}"/>
    <hyperlink ref="G16" r:id="rId11" xr:uid="{00000000-0004-0000-0400-00000A000000}"/>
    <hyperlink ref="G17" r:id="rId12" xr:uid="{00000000-0004-0000-0400-00000B000000}"/>
    <hyperlink ref="G18" r:id="rId13" xr:uid="{00000000-0004-0000-0400-00000C000000}"/>
    <hyperlink ref="G19" r:id="rId14" xr:uid="{00000000-0004-0000-0400-00000D000000}"/>
    <hyperlink ref="G21" r:id="rId15" xr:uid="{00000000-0004-0000-0400-00000E000000}"/>
    <hyperlink ref="G23" r:id="rId16" xr:uid="{00000000-0004-0000-0400-00000F000000}"/>
    <hyperlink ref="G24" r:id="rId17" xr:uid="{00000000-0004-0000-0400-000010000000}"/>
    <hyperlink ref="G25" r:id="rId18" xr:uid="{00000000-0004-0000-0400-000011000000}"/>
    <hyperlink ref="G26" r:id="rId19" xr:uid="{00000000-0004-0000-0400-000012000000}"/>
    <hyperlink ref="G27" r:id="rId20" xr:uid="{00000000-0004-0000-0400-000013000000}"/>
    <hyperlink ref="G28" r:id="rId21" xr:uid="{00000000-0004-0000-0400-000014000000}"/>
    <hyperlink ref="G30" r:id="rId22" xr:uid="{00000000-0004-0000-0400-000015000000}"/>
    <hyperlink ref="G31" r:id="rId23" xr:uid="{00000000-0004-0000-0400-000016000000}"/>
    <hyperlink ref="G35" r:id="rId24" xr:uid="{00000000-0004-0000-0400-000017000000}"/>
    <hyperlink ref="G36" r:id="rId25" xr:uid="{00000000-0004-0000-0400-000018000000}"/>
    <hyperlink ref="G38" r:id="rId26" xr:uid="{00000000-0004-0000-0400-000019000000}"/>
    <hyperlink ref="G39" r:id="rId27" xr:uid="{00000000-0004-0000-0400-00001A000000}"/>
    <hyperlink ref="G40" r:id="rId28" xr:uid="{00000000-0004-0000-0400-00001B000000}"/>
    <hyperlink ref="E41" r:id="rId29" xr:uid="{00000000-0004-0000-0400-00001C000000}"/>
    <hyperlink ref="G41" r:id="rId30" xr:uid="{00000000-0004-0000-0400-00001D000000}"/>
    <hyperlink ref="E42" r:id="rId31" xr:uid="{00000000-0004-0000-0400-00001E000000}"/>
    <hyperlink ref="G42" r:id="rId32" xr:uid="{00000000-0004-0000-0400-00001F000000}"/>
    <hyperlink ref="G43" r:id="rId33" xr:uid="{00000000-0004-0000-0400-000020000000}"/>
    <hyperlink ref="G44" r:id="rId34" xr:uid="{00000000-0004-0000-0400-000021000000}"/>
    <hyperlink ref="G45" r:id="rId35" xr:uid="{00000000-0004-0000-0400-000022000000}"/>
    <hyperlink ref="G46" r:id="rId36" xr:uid="{00000000-0004-0000-0400-000023000000}"/>
    <hyperlink ref="G49" r:id="rId37" xr:uid="{00000000-0004-0000-0400-000024000000}"/>
    <hyperlink ref="E50" r:id="rId38" xr:uid="{00000000-0004-0000-0400-000025000000}"/>
    <hyperlink ref="G50" r:id="rId39" xr:uid="{00000000-0004-0000-0400-000026000000}"/>
    <hyperlink ref="G51" r:id="rId40" xr:uid="{00000000-0004-0000-0400-000027000000}"/>
    <hyperlink ref="G52" r:id="rId41" xr:uid="{00000000-0004-0000-0400-000028000000}"/>
    <hyperlink ref="G53" r:id="rId42" xr:uid="{00000000-0004-0000-0400-000029000000}"/>
    <hyperlink ref="G56" r:id="rId43" xr:uid="{00000000-0004-0000-0400-00002A000000}"/>
    <hyperlink ref="G59" r:id="rId44" xr:uid="{00000000-0004-0000-0400-00002B000000}"/>
    <hyperlink ref="G61" r:id="rId45" xr:uid="{00000000-0004-0000-0400-00002C000000}"/>
    <hyperlink ref="G62" r:id="rId46" xr:uid="{00000000-0004-0000-0400-00002D000000}"/>
    <hyperlink ref="G63" r:id="rId47" xr:uid="{00000000-0004-0000-0400-00002E000000}"/>
    <hyperlink ref="G64" r:id="rId48" xr:uid="{00000000-0004-0000-0400-00002F000000}"/>
    <hyperlink ref="G66" r:id="rId49" xr:uid="{00000000-0004-0000-0400-000030000000}"/>
    <hyperlink ref="G68" r:id="rId50" xr:uid="{00000000-0004-0000-0400-000031000000}"/>
    <hyperlink ref="G69" r:id="rId51" xr:uid="{00000000-0004-0000-0400-000032000000}"/>
    <hyperlink ref="G70" r:id="rId52" xr:uid="{00000000-0004-0000-0400-000033000000}"/>
    <hyperlink ref="G71" r:id="rId53" xr:uid="{00000000-0004-0000-0400-000034000000}"/>
  </hyperlinks>
  <pageMargins left="0.7" right="0.7" top="0.75" bottom="0.75" header="0.3" footer="0.3"/>
  <legacyDrawing r:id="rId5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L1630"/>
  <sheetViews>
    <sheetView workbookViewId="0">
      <pane xSplit="1" ySplit="2" topLeftCell="H47" activePane="bottomRight" state="frozen"/>
      <selection pane="topRight" activeCell="B1" sqref="B1"/>
      <selection pane="bottomLeft" activeCell="A3" sqref="A3"/>
      <selection pane="bottomRight" activeCell="R3" sqref="R3:R71"/>
    </sheetView>
  </sheetViews>
  <sheetFormatPr baseColWidth="10" defaultColWidth="14.5" defaultRowHeight="15.75" customHeight="1" x14ac:dyDescent="0.15"/>
  <cols>
    <col min="1" max="1" width="15.33203125" customWidth="1"/>
    <col min="2" max="2" width="13.33203125" customWidth="1"/>
    <col min="3" max="3" width="46.6640625" customWidth="1"/>
    <col min="4" max="4" width="73.5" customWidth="1"/>
    <col min="5" max="5" width="32.6640625" customWidth="1"/>
    <col min="6" max="6" width="43.1640625" customWidth="1"/>
    <col min="7" max="7" width="22" customWidth="1"/>
    <col min="8" max="8" width="36.5" customWidth="1"/>
    <col min="9" max="9" width="14.5" hidden="1"/>
    <col min="10" max="10" width="10.6640625" customWidth="1"/>
    <col min="11" max="14" width="8" customWidth="1"/>
    <col min="15" max="15" width="8.5" customWidth="1"/>
    <col min="16" max="16" width="8.33203125" customWidth="1"/>
    <col min="17" max="17" width="12.83203125" customWidth="1"/>
    <col min="18" max="18" width="13.5" customWidth="1"/>
    <col min="19" max="19" width="29" customWidth="1"/>
    <col min="20" max="25" width="14.5" hidden="1"/>
    <col min="26" max="26" width="7" hidden="1" customWidth="1"/>
    <col min="27" max="38" width="14.5" hidden="1"/>
  </cols>
  <sheetData>
    <row r="1" spans="1:38" ht="13" x14ac:dyDescent="0.15">
      <c r="B1" s="101" t="s">
        <v>0</v>
      </c>
      <c r="C1" s="102"/>
      <c r="D1" s="102"/>
      <c r="E1" s="102"/>
      <c r="F1" s="102"/>
      <c r="G1" s="102"/>
      <c r="H1" s="102"/>
      <c r="I1" s="102"/>
      <c r="J1" s="102"/>
      <c r="K1" s="102"/>
      <c r="L1" s="102"/>
      <c r="M1" s="102"/>
      <c r="N1" s="102"/>
      <c r="O1" s="102"/>
      <c r="P1" s="102"/>
      <c r="Q1" s="102"/>
      <c r="R1" s="102"/>
      <c r="S1" s="103"/>
      <c r="T1" s="2"/>
      <c r="U1" s="2"/>
      <c r="V1" s="2"/>
      <c r="W1" s="2"/>
      <c r="X1" s="2"/>
      <c r="Y1" s="2"/>
      <c r="Z1" s="3"/>
      <c r="AA1" s="2"/>
      <c r="AB1" s="2"/>
      <c r="AC1" s="2"/>
      <c r="AD1" s="2"/>
      <c r="AE1" s="2"/>
      <c r="AF1" s="2"/>
      <c r="AG1" s="2"/>
      <c r="AH1" s="2"/>
      <c r="AI1" s="2"/>
      <c r="AJ1" s="2"/>
      <c r="AK1" s="2"/>
      <c r="AL1" s="2"/>
    </row>
    <row r="2" spans="1:38" ht="13" x14ac:dyDescent="0.15">
      <c r="A2" s="4" t="s">
        <v>488</v>
      </c>
      <c r="B2" s="4" t="s">
        <v>4</v>
      </c>
      <c r="C2" s="4" t="s">
        <v>2</v>
      </c>
      <c r="D2" s="29" t="s">
        <v>3</v>
      </c>
      <c r="E2" s="4" t="s">
        <v>489</v>
      </c>
      <c r="F2" s="4" t="s">
        <v>8</v>
      </c>
      <c r="G2" s="4" t="s">
        <v>7</v>
      </c>
      <c r="H2" s="4" t="s">
        <v>9</v>
      </c>
      <c r="I2" s="4" t="s">
        <v>10</v>
      </c>
      <c r="J2" s="23" t="s">
        <v>490</v>
      </c>
      <c r="K2" s="23" t="s">
        <v>491</v>
      </c>
      <c r="L2" s="23" t="s">
        <v>492</v>
      </c>
      <c r="M2" s="23" t="s">
        <v>493</v>
      </c>
      <c r="N2" s="6" t="s">
        <v>494</v>
      </c>
      <c r="O2" s="6" t="s">
        <v>495</v>
      </c>
      <c r="P2" s="6" t="s">
        <v>496</v>
      </c>
      <c r="Q2" s="5" t="s">
        <v>11</v>
      </c>
      <c r="R2" s="4" t="s">
        <v>13</v>
      </c>
      <c r="S2" s="4" t="s">
        <v>12</v>
      </c>
      <c r="T2" s="2"/>
      <c r="U2" s="2"/>
      <c r="V2" s="2"/>
      <c r="W2" s="2"/>
      <c r="X2" s="2"/>
      <c r="Y2" s="2"/>
      <c r="Z2" s="3" t="s">
        <v>14</v>
      </c>
      <c r="AA2" s="2"/>
      <c r="AB2" s="2"/>
      <c r="AC2" s="2"/>
      <c r="AD2" s="2"/>
      <c r="AE2" s="2"/>
      <c r="AF2" s="2"/>
      <c r="AG2" s="2"/>
      <c r="AH2" s="2"/>
      <c r="AI2" s="2"/>
      <c r="AJ2" s="2"/>
      <c r="AK2" s="2"/>
      <c r="AL2" s="2"/>
    </row>
    <row r="3" spans="1:38" ht="16" x14ac:dyDescent="0.2">
      <c r="A3" s="30" t="s">
        <v>569</v>
      </c>
      <c r="B3" s="31">
        <v>2020</v>
      </c>
      <c r="C3" s="30" t="s">
        <v>570</v>
      </c>
      <c r="D3" s="30" t="s">
        <v>64</v>
      </c>
      <c r="E3" s="30" t="s">
        <v>571</v>
      </c>
      <c r="F3" s="30" t="s">
        <v>572</v>
      </c>
      <c r="G3" s="32" t="s">
        <v>573</v>
      </c>
      <c r="H3" s="33"/>
      <c r="I3" s="34"/>
      <c r="J3" s="35" t="b">
        <v>0</v>
      </c>
      <c r="K3" s="35" t="b">
        <v>0</v>
      </c>
      <c r="L3" s="35" t="b">
        <v>0</v>
      </c>
      <c r="M3" s="35" t="b">
        <v>0</v>
      </c>
      <c r="N3" s="35" t="b">
        <v>1</v>
      </c>
      <c r="O3" s="35" t="b">
        <v>1</v>
      </c>
      <c r="P3" s="35" t="b">
        <v>1</v>
      </c>
      <c r="Q3" s="35" t="b">
        <v>1</v>
      </c>
      <c r="R3" s="1"/>
      <c r="S3" s="35"/>
      <c r="T3" s="36"/>
      <c r="U3" s="36"/>
      <c r="V3" s="36"/>
      <c r="W3" s="36"/>
      <c r="X3" s="36"/>
      <c r="Y3" s="36"/>
      <c r="Z3" s="37"/>
      <c r="AA3" s="36"/>
      <c r="AB3" s="36"/>
      <c r="AC3" s="36"/>
      <c r="AD3" s="36"/>
      <c r="AE3" s="36"/>
      <c r="AF3" s="36"/>
      <c r="AG3" s="36"/>
      <c r="AH3" s="36"/>
      <c r="AI3" s="36"/>
      <c r="AJ3" s="36"/>
      <c r="AK3" s="36"/>
      <c r="AL3" s="36"/>
    </row>
    <row r="4" spans="1:38" ht="16" x14ac:dyDescent="0.2">
      <c r="A4" s="30" t="s">
        <v>744</v>
      </c>
      <c r="B4" s="31">
        <v>2021</v>
      </c>
      <c r="C4" s="30" t="s">
        <v>745</v>
      </c>
      <c r="D4" s="30" t="s">
        <v>59</v>
      </c>
      <c r="E4" s="30" t="s">
        <v>60</v>
      </c>
      <c r="F4" s="30" t="s">
        <v>746</v>
      </c>
      <c r="G4" s="32" t="s">
        <v>747</v>
      </c>
      <c r="H4" s="30" t="s">
        <v>748</v>
      </c>
      <c r="I4" s="34"/>
      <c r="J4" s="35" t="b">
        <v>0</v>
      </c>
      <c r="K4" s="35" t="b">
        <v>0</v>
      </c>
      <c r="L4" s="35" t="b">
        <v>0</v>
      </c>
      <c r="M4" s="35" t="b">
        <v>0</v>
      </c>
      <c r="N4" s="35" t="b">
        <v>1</v>
      </c>
      <c r="O4" s="35" t="b">
        <v>1</v>
      </c>
      <c r="P4" s="35" t="b">
        <v>1</v>
      </c>
      <c r="Q4" s="35" t="b">
        <v>1</v>
      </c>
      <c r="R4" s="1"/>
      <c r="S4" s="38"/>
      <c r="T4" s="36"/>
      <c r="U4" s="36"/>
      <c r="V4" s="36"/>
      <c r="W4" s="36"/>
      <c r="X4" s="36"/>
      <c r="Y4" s="36"/>
      <c r="Z4" s="39"/>
      <c r="AA4" s="36"/>
      <c r="AB4" s="40"/>
      <c r="AC4" s="40"/>
      <c r="AD4" s="40"/>
      <c r="AE4" s="40"/>
      <c r="AF4" s="40"/>
      <c r="AG4" s="40"/>
      <c r="AH4" s="40"/>
      <c r="AI4" s="40"/>
      <c r="AJ4" s="40"/>
      <c r="AK4" s="40"/>
      <c r="AL4" s="40"/>
    </row>
    <row r="5" spans="1:38" ht="16" x14ac:dyDescent="0.2">
      <c r="A5" s="30" t="s">
        <v>509</v>
      </c>
      <c r="B5" s="31">
        <v>2021</v>
      </c>
      <c r="C5" s="30" t="s">
        <v>510</v>
      </c>
      <c r="D5" s="30" t="s">
        <v>77</v>
      </c>
      <c r="E5" s="30" t="s">
        <v>78</v>
      </c>
      <c r="F5" s="30" t="s">
        <v>511</v>
      </c>
      <c r="G5" s="32" t="s">
        <v>512</v>
      </c>
      <c r="H5" s="30" t="s">
        <v>513</v>
      </c>
      <c r="I5" s="34"/>
      <c r="J5" s="35" t="b">
        <v>0</v>
      </c>
      <c r="K5" s="35" t="b">
        <v>0</v>
      </c>
      <c r="L5" s="35" t="b">
        <v>0</v>
      </c>
      <c r="M5" s="35" t="b">
        <v>0</v>
      </c>
      <c r="N5" s="35" t="b">
        <v>1</v>
      </c>
      <c r="O5" s="35" t="b">
        <v>1</v>
      </c>
      <c r="P5" s="35" t="b">
        <v>1</v>
      </c>
      <c r="Q5" s="35" t="b">
        <v>1</v>
      </c>
      <c r="R5" s="1"/>
      <c r="S5" s="35"/>
      <c r="T5" s="36"/>
      <c r="U5" s="36"/>
      <c r="V5" s="36"/>
      <c r="W5" s="36"/>
      <c r="X5" s="36"/>
      <c r="Y5" s="36"/>
      <c r="Z5" s="39"/>
      <c r="AA5" s="36"/>
      <c r="AB5" s="36"/>
      <c r="AC5" s="36"/>
      <c r="AD5" s="36"/>
      <c r="AE5" s="36"/>
      <c r="AF5" s="36"/>
      <c r="AG5" s="36"/>
      <c r="AH5" s="36"/>
      <c r="AI5" s="36"/>
      <c r="AJ5" s="36"/>
      <c r="AK5" s="36"/>
      <c r="AL5" s="36"/>
    </row>
    <row r="6" spans="1:38" ht="16" x14ac:dyDescent="0.2">
      <c r="A6" s="30" t="s">
        <v>593</v>
      </c>
      <c r="B6" s="31">
        <v>2020</v>
      </c>
      <c r="C6" s="30" t="s">
        <v>594</v>
      </c>
      <c r="D6" s="30" t="s">
        <v>40</v>
      </c>
      <c r="E6" s="30" t="s">
        <v>41</v>
      </c>
      <c r="F6" s="30" t="s">
        <v>595</v>
      </c>
      <c r="G6" s="32" t="s">
        <v>596</v>
      </c>
      <c r="H6" s="30" t="s">
        <v>597</v>
      </c>
      <c r="I6" s="34"/>
      <c r="J6" s="35" t="b">
        <v>0</v>
      </c>
      <c r="K6" s="35" t="b">
        <v>0</v>
      </c>
      <c r="L6" s="35" t="b">
        <v>0</v>
      </c>
      <c r="M6" s="35" t="b">
        <v>0</v>
      </c>
      <c r="N6" s="35" t="b">
        <v>1</v>
      </c>
      <c r="O6" s="35" t="b">
        <v>1</v>
      </c>
      <c r="P6" s="35" t="b">
        <v>1</v>
      </c>
      <c r="Q6" s="35" t="b">
        <v>1</v>
      </c>
      <c r="R6" s="1"/>
      <c r="S6" s="34"/>
      <c r="T6" s="36"/>
      <c r="U6" s="36"/>
      <c r="V6" s="36"/>
      <c r="W6" s="36"/>
      <c r="X6" s="36"/>
      <c r="Y6" s="36"/>
      <c r="Z6" s="37"/>
      <c r="AA6" s="36"/>
      <c r="AB6" s="36"/>
      <c r="AC6" s="36"/>
      <c r="AD6" s="36"/>
      <c r="AE6" s="36"/>
      <c r="AF6" s="36"/>
      <c r="AG6" s="36"/>
      <c r="AH6" s="36"/>
      <c r="AI6" s="36"/>
      <c r="AJ6" s="36"/>
      <c r="AK6" s="36"/>
      <c r="AL6" s="36"/>
    </row>
    <row r="7" spans="1:38" ht="16" x14ac:dyDescent="0.2">
      <c r="A7" s="30" t="s">
        <v>607</v>
      </c>
      <c r="B7" s="31">
        <v>2021</v>
      </c>
      <c r="C7" s="30" t="s">
        <v>608</v>
      </c>
      <c r="D7" s="30" t="s">
        <v>116</v>
      </c>
      <c r="E7" s="30" t="s">
        <v>117</v>
      </c>
      <c r="F7" s="30" t="s">
        <v>609</v>
      </c>
      <c r="G7" s="107" t="s">
        <v>610</v>
      </c>
      <c r="H7" s="105"/>
      <c r="I7" s="34"/>
      <c r="J7" s="35" t="b">
        <v>0</v>
      </c>
      <c r="K7" s="35" t="b">
        <v>0</v>
      </c>
      <c r="L7" s="35" t="b">
        <v>0</v>
      </c>
      <c r="M7" s="35" t="b">
        <v>0</v>
      </c>
      <c r="N7" s="35" t="b">
        <v>1</v>
      </c>
      <c r="O7" s="35" t="b">
        <v>1</v>
      </c>
      <c r="P7" s="35" t="b">
        <v>1</v>
      </c>
      <c r="Q7" s="35" t="b">
        <v>1</v>
      </c>
      <c r="R7" s="1"/>
      <c r="S7" s="34"/>
      <c r="T7" s="36"/>
      <c r="U7" s="36"/>
      <c r="V7" s="36"/>
      <c r="W7" s="36"/>
      <c r="X7" s="36"/>
      <c r="Y7" s="36"/>
      <c r="Z7" s="37"/>
      <c r="AA7" s="36"/>
      <c r="AB7" s="36"/>
      <c r="AC7" s="36"/>
      <c r="AD7" s="36"/>
      <c r="AE7" s="36"/>
      <c r="AF7" s="36"/>
      <c r="AG7" s="36"/>
      <c r="AH7" s="36"/>
      <c r="AI7" s="36"/>
      <c r="AJ7" s="36"/>
      <c r="AK7" s="36"/>
      <c r="AL7" s="36"/>
    </row>
    <row r="8" spans="1:38" ht="16" x14ac:dyDescent="0.2">
      <c r="A8" s="30" t="s">
        <v>611</v>
      </c>
      <c r="B8" s="31">
        <v>2012</v>
      </c>
      <c r="C8" s="30" t="s">
        <v>612</v>
      </c>
      <c r="D8" s="30" t="s">
        <v>54</v>
      </c>
      <c r="E8" s="30" t="s">
        <v>55</v>
      </c>
      <c r="F8" s="30" t="s">
        <v>613</v>
      </c>
      <c r="G8" s="32" t="s">
        <v>614</v>
      </c>
      <c r="H8" s="30" t="s">
        <v>615</v>
      </c>
      <c r="I8" s="34"/>
      <c r="J8" s="35" t="b">
        <v>0</v>
      </c>
      <c r="K8" s="35" t="b">
        <v>0</v>
      </c>
      <c r="L8" s="35" t="b">
        <v>0</v>
      </c>
      <c r="M8" s="35" t="b">
        <v>0</v>
      </c>
      <c r="N8" s="35" t="b">
        <v>1</v>
      </c>
      <c r="O8" s="35" t="b">
        <v>1</v>
      </c>
      <c r="P8" s="35" t="b">
        <v>1</v>
      </c>
      <c r="Q8" s="35" t="b">
        <v>1</v>
      </c>
      <c r="R8" s="1"/>
      <c r="S8" s="34"/>
      <c r="T8" s="36"/>
      <c r="U8" s="36"/>
      <c r="V8" s="36"/>
      <c r="W8" s="36"/>
      <c r="X8" s="36"/>
      <c r="Y8" s="36"/>
      <c r="Z8" s="37"/>
      <c r="AA8" s="36"/>
      <c r="AB8" s="36"/>
      <c r="AC8" s="36"/>
      <c r="AD8" s="36"/>
      <c r="AE8" s="36"/>
      <c r="AF8" s="36"/>
      <c r="AG8" s="36"/>
      <c r="AH8" s="36"/>
      <c r="AI8" s="36"/>
      <c r="AJ8" s="36"/>
      <c r="AK8" s="36"/>
      <c r="AL8" s="36"/>
    </row>
    <row r="9" spans="1:38" ht="16" x14ac:dyDescent="0.2">
      <c r="A9" s="30" t="s">
        <v>623</v>
      </c>
      <c r="B9" s="31">
        <v>2012</v>
      </c>
      <c r="C9" s="30" t="s">
        <v>624</v>
      </c>
      <c r="D9" s="30" t="s">
        <v>25</v>
      </c>
      <c r="E9" s="30" t="s">
        <v>26</v>
      </c>
      <c r="F9" s="30" t="s">
        <v>625</v>
      </c>
      <c r="G9" s="32" t="s">
        <v>626</v>
      </c>
      <c r="H9" s="30" t="s">
        <v>627</v>
      </c>
      <c r="I9" s="34"/>
      <c r="J9" s="35" t="b">
        <v>0</v>
      </c>
      <c r="K9" s="35" t="b">
        <v>0</v>
      </c>
      <c r="L9" s="35" t="b">
        <v>0</v>
      </c>
      <c r="M9" s="35" t="b">
        <v>0</v>
      </c>
      <c r="N9" s="35" t="b">
        <v>1</v>
      </c>
      <c r="O9" s="35" t="b">
        <v>1</v>
      </c>
      <c r="P9" s="35" t="b">
        <v>1</v>
      </c>
      <c r="Q9" s="35" t="b">
        <v>1</v>
      </c>
      <c r="R9" s="1"/>
      <c r="S9" s="34"/>
      <c r="T9" s="36"/>
      <c r="U9" s="36"/>
      <c r="V9" s="36"/>
      <c r="W9" s="36"/>
      <c r="X9" s="36"/>
      <c r="Y9" s="36"/>
      <c r="Z9" s="39"/>
      <c r="AA9" s="36"/>
      <c r="AB9" s="36"/>
      <c r="AC9" s="36"/>
      <c r="AD9" s="36"/>
      <c r="AE9" s="36"/>
      <c r="AF9" s="36"/>
      <c r="AG9" s="36"/>
      <c r="AH9" s="36"/>
      <c r="AI9" s="36"/>
      <c r="AJ9" s="36"/>
      <c r="AK9" s="36"/>
      <c r="AL9" s="36"/>
    </row>
    <row r="10" spans="1:38" ht="16" x14ac:dyDescent="0.2">
      <c r="A10" s="30" t="s">
        <v>638</v>
      </c>
      <c r="B10" s="31">
        <v>2014</v>
      </c>
      <c r="C10" s="30" t="s">
        <v>639</v>
      </c>
      <c r="D10" s="30" t="s">
        <v>640</v>
      </c>
      <c r="E10" s="30" t="s">
        <v>641</v>
      </c>
      <c r="F10" s="30" t="s">
        <v>642</v>
      </c>
      <c r="G10" s="32" t="s">
        <v>643</v>
      </c>
      <c r="H10" s="30" t="s">
        <v>644</v>
      </c>
      <c r="I10" s="34"/>
      <c r="J10" s="35" t="b">
        <v>0</v>
      </c>
      <c r="K10" s="35" t="b">
        <v>0</v>
      </c>
      <c r="L10" s="35" t="b">
        <v>0</v>
      </c>
      <c r="M10" s="35" t="b">
        <v>0</v>
      </c>
      <c r="N10" s="35" t="b">
        <v>1</v>
      </c>
      <c r="O10" s="35" t="b">
        <v>1</v>
      </c>
      <c r="P10" s="35" t="b">
        <v>1</v>
      </c>
      <c r="Q10" s="35" t="b">
        <v>1</v>
      </c>
      <c r="R10" s="1"/>
      <c r="S10" s="35"/>
      <c r="T10" s="36"/>
      <c r="U10" s="36"/>
      <c r="V10" s="36"/>
      <c r="W10" s="36"/>
      <c r="X10" s="36"/>
      <c r="Y10" s="36"/>
      <c r="Z10" s="39"/>
      <c r="AA10" s="36"/>
      <c r="AB10" s="40"/>
      <c r="AC10" s="40"/>
      <c r="AD10" s="40"/>
      <c r="AE10" s="40"/>
      <c r="AF10" s="40"/>
      <c r="AG10" s="40"/>
      <c r="AH10" s="40"/>
      <c r="AI10" s="40"/>
      <c r="AJ10" s="40"/>
      <c r="AK10" s="40"/>
      <c r="AL10" s="40"/>
    </row>
    <row r="11" spans="1:38" ht="16" x14ac:dyDescent="0.2">
      <c r="A11" s="30" t="s">
        <v>668</v>
      </c>
      <c r="B11" s="31">
        <v>2020</v>
      </c>
      <c r="C11" s="30" t="s">
        <v>669</v>
      </c>
      <c r="D11" s="30" t="s">
        <v>670</v>
      </c>
      <c r="E11" s="30" t="s">
        <v>671</v>
      </c>
      <c r="F11" s="30" t="s">
        <v>672</v>
      </c>
      <c r="G11" s="32" t="s">
        <v>673</v>
      </c>
      <c r="H11" s="30" t="s">
        <v>674</v>
      </c>
      <c r="I11" s="34"/>
      <c r="J11" s="35" t="b">
        <v>0</v>
      </c>
      <c r="K11" s="35" t="b">
        <v>0</v>
      </c>
      <c r="L11" s="35" t="b">
        <v>0</v>
      </c>
      <c r="M11" s="35" t="b">
        <v>0</v>
      </c>
      <c r="N11" s="35" t="b">
        <v>1</v>
      </c>
      <c r="O11" s="35" t="b">
        <v>1</v>
      </c>
      <c r="P11" s="35" t="b">
        <v>1</v>
      </c>
      <c r="Q11" s="35" t="b">
        <v>1</v>
      </c>
      <c r="R11" s="1"/>
      <c r="S11" s="34"/>
      <c r="T11" s="36"/>
      <c r="U11" s="36"/>
      <c r="V11" s="36"/>
      <c r="W11" s="36"/>
      <c r="X11" s="36"/>
      <c r="Y11" s="36"/>
      <c r="Z11" s="37"/>
      <c r="AA11" s="36"/>
      <c r="AB11" s="36"/>
      <c r="AC11" s="36"/>
      <c r="AD11" s="36"/>
      <c r="AE11" s="36"/>
      <c r="AF11" s="36"/>
      <c r="AG11" s="36"/>
      <c r="AH11" s="36"/>
      <c r="AI11" s="36"/>
      <c r="AJ11" s="36"/>
      <c r="AK11" s="36"/>
      <c r="AL11" s="36"/>
    </row>
    <row r="12" spans="1:38" ht="16" x14ac:dyDescent="0.2">
      <c r="A12" s="30" t="s">
        <v>688</v>
      </c>
      <c r="B12" s="31">
        <v>2010</v>
      </c>
      <c r="C12" s="30" t="s">
        <v>689</v>
      </c>
      <c r="D12" s="30" t="s">
        <v>271</v>
      </c>
      <c r="E12" s="30" t="s">
        <v>690</v>
      </c>
      <c r="F12" s="30" t="s">
        <v>691</v>
      </c>
      <c r="G12" s="32" t="s">
        <v>692</v>
      </c>
      <c r="H12" s="30" t="s">
        <v>693</v>
      </c>
      <c r="I12" s="34"/>
      <c r="J12" s="35" t="b">
        <v>0</v>
      </c>
      <c r="K12" s="35" t="b">
        <v>0</v>
      </c>
      <c r="L12" s="35" t="b">
        <v>0</v>
      </c>
      <c r="M12" s="35" t="b">
        <v>0</v>
      </c>
      <c r="N12" s="35" t="b">
        <v>1</v>
      </c>
      <c r="O12" s="35" t="b">
        <v>1</v>
      </c>
      <c r="P12" s="35" t="b">
        <v>1</v>
      </c>
      <c r="Q12" s="35" t="b">
        <v>1</v>
      </c>
      <c r="R12" s="1"/>
      <c r="S12" s="34"/>
      <c r="T12" s="36"/>
      <c r="U12" s="36"/>
      <c r="V12" s="36"/>
      <c r="W12" s="36"/>
      <c r="X12" s="36"/>
      <c r="Y12" s="36"/>
      <c r="Z12" s="39"/>
      <c r="AA12" s="36"/>
      <c r="AB12" s="40"/>
      <c r="AC12" s="40"/>
      <c r="AD12" s="40"/>
      <c r="AE12" s="40"/>
      <c r="AF12" s="40"/>
      <c r="AG12" s="40"/>
      <c r="AH12" s="40"/>
      <c r="AI12" s="40"/>
      <c r="AJ12" s="40"/>
      <c r="AK12" s="40"/>
      <c r="AL12" s="40"/>
    </row>
    <row r="13" spans="1:38" ht="16" x14ac:dyDescent="0.2">
      <c r="A13" s="30" t="s">
        <v>700</v>
      </c>
      <c r="B13" s="31">
        <v>2016</v>
      </c>
      <c r="C13" s="30" t="s">
        <v>701</v>
      </c>
      <c r="D13" s="30" t="s">
        <v>107</v>
      </c>
      <c r="E13" s="30" t="s">
        <v>702</v>
      </c>
      <c r="F13" s="30" t="s">
        <v>703</v>
      </c>
      <c r="G13" s="32" t="s">
        <v>704</v>
      </c>
      <c r="H13" s="30" t="s">
        <v>705</v>
      </c>
      <c r="I13" s="34"/>
      <c r="J13" s="35" t="b">
        <v>0</v>
      </c>
      <c r="K13" s="35" t="b">
        <v>0</v>
      </c>
      <c r="L13" s="35" t="b">
        <v>0</v>
      </c>
      <c r="M13" s="35" t="b">
        <v>0</v>
      </c>
      <c r="N13" s="35" t="b">
        <v>1</v>
      </c>
      <c r="O13" s="35" t="b">
        <v>1</v>
      </c>
      <c r="P13" s="35" t="b">
        <v>1</v>
      </c>
      <c r="Q13" s="35" t="b">
        <v>1</v>
      </c>
      <c r="R13" s="1"/>
      <c r="S13" s="34"/>
      <c r="T13" s="36"/>
      <c r="U13" s="36"/>
      <c r="V13" s="36"/>
      <c r="W13" s="36"/>
      <c r="X13" s="36"/>
      <c r="Y13" s="36"/>
      <c r="Z13" s="39"/>
      <c r="AA13" s="36"/>
      <c r="AB13" s="36"/>
      <c r="AC13" s="36"/>
      <c r="AD13" s="36"/>
      <c r="AE13" s="36"/>
      <c r="AF13" s="36"/>
      <c r="AG13" s="36"/>
      <c r="AH13" s="36"/>
      <c r="AI13" s="36"/>
      <c r="AJ13" s="36"/>
      <c r="AK13" s="36"/>
      <c r="AL13" s="36"/>
    </row>
    <row r="14" spans="1:38" ht="16" x14ac:dyDescent="0.2">
      <c r="A14" s="30" t="s">
        <v>706</v>
      </c>
      <c r="B14" s="31">
        <v>2021</v>
      </c>
      <c r="C14" s="30" t="s">
        <v>518</v>
      </c>
      <c r="D14" s="30" t="s">
        <v>707</v>
      </c>
      <c r="E14" s="30" t="s">
        <v>94</v>
      </c>
      <c r="F14" s="30" t="s">
        <v>708</v>
      </c>
      <c r="G14" s="32" t="s">
        <v>709</v>
      </c>
      <c r="H14" s="30" t="s">
        <v>710</v>
      </c>
      <c r="I14" s="34"/>
      <c r="J14" s="35" t="b">
        <v>0</v>
      </c>
      <c r="K14" s="35" t="b">
        <v>0</v>
      </c>
      <c r="L14" s="35" t="b">
        <v>0</v>
      </c>
      <c r="M14" s="35" t="b">
        <v>0</v>
      </c>
      <c r="N14" s="35" t="b">
        <v>1</v>
      </c>
      <c r="O14" s="35" t="b">
        <v>1</v>
      </c>
      <c r="P14" s="35" t="b">
        <v>1</v>
      </c>
      <c r="Q14" s="35" t="b">
        <v>1</v>
      </c>
      <c r="R14" s="1"/>
      <c r="S14" s="35"/>
      <c r="T14" s="36"/>
      <c r="U14" s="36"/>
      <c r="V14" s="36"/>
      <c r="W14" s="36"/>
      <c r="X14" s="36"/>
      <c r="Y14" s="36"/>
      <c r="Z14" s="37"/>
      <c r="AA14" s="36"/>
      <c r="AB14" s="36"/>
      <c r="AC14" s="36"/>
      <c r="AD14" s="36"/>
      <c r="AE14" s="36"/>
      <c r="AF14" s="36"/>
      <c r="AG14" s="36"/>
      <c r="AH14" s="36"/>
      <c r="AI14" s="36"/>
      <c r="AJ14" s="36"/>
      <c r="AK14" s="36"/>
      <c r="AL14" s="36"/>
    </row>
    <row r="15" spans="1:38" ht="16" x14ac:dyDescent="0.2">
      <c r="A15" s="30" t="s">
        <v>715</v>
      </c>
      <c r="B15" s="30">
        <v>2020</v>
      </c>
      <c r="C15" s="30" t="s">
        <v>716</v>
      </c>
      <c r="D15" s="108" t="s">
        <v>717</v>
      </c>
      <c r="E15" s="105"/>
      <c r="F15" s="30" t="s">
        <v>793</v>
      </c>
      <c r="G15" s="32" t="s">
        <v>794</v>
      </c>
      <c r="H15" s="30" t="s">
        <v>718</v>
      </c>
      <c r="I15" s="34"/>
      <c r="J15" s="35" t="b">
        <v>0</v>
      </c>
      <c r="K15" s="35" t="b">
        <v>0</v>
      </c>
      <c r="L15" s="35" t="b">
        <v>0</v>
      </c>
      <c r="M15" s="35" t="b">
        <v>0</v>
      </c>
      <c r="N15" s="35" t="b">
        <v>1</v>
      </c>
      <c r="O15" s="35" t="b">
        <v>1</v>
      </c>
      <c r="P15" s="35" t="b">
        <v>1</v>
      </c>
      <c r="Q15" s="35" t="b">
        <v>1</v>
      </c>
      <c r="R15" s="1"/>
      <c r="S15" s="34"/>
      <c r="T15" s="36"/>
      <c r="U15" s="36"/>
      <c r="V15" s="36"/>
      <c r="W15" s="36"/>
      <c r="X15" s="36"/>
      <c r="Y15" s="36"/>
      <c r="Z15" s="39"/>
      <c r="AA15" s="36"/>
      <c r="AB15" s="40"/>
      <c r="AC15" s="40"/>
      <c r="AD15" s="40"/>
      <c r="AE15" s="40"/>
      <c r="AF15" s="40"/>
      <c r="AG15" s="40"/>
      <c r="AH15" s="40"/>
      <c r="AI15" s="40"/>
      <c r="AJ15" s="40"/>
      <c r="AK15" s="40"/>
      <c r="AL15" s="40"/>
    </row>
    <row r="16" spans="1:38" ht="16" x14ac:dyDescent="0.2">
      <c r="A16" s="30" t="s">
        <v>729</v>
      </c>
      <c r="B16" s="31">
        <v>2011</v>
      </c>
      <c r="C16" s="30" t="s">
        <v>730</v>
      </c>
      <c r="D16" s="30" t="s">
        <v>289</v>
      </c>
      <c r="E16" s="30" t="s">
        <v>731</v>
      </c>
      <c r="F16" s="30" t="s">
        <v>732</v>
      </c>
      <c r="G16" s="32" t="s">
        <v>733</v>
      </c>
      <c r="H16" s="30" t="s">
        <v>734</v>
      </c>
      <c r="I16" s="34"/>
      <c r="J16" s="35" t="b">
        <v>0</v>
      </c>
      <c r="K16" s="35" t="b">
        <v>0</v>
      </c>
      <c r="L16" s="35" t="b">
        <v>0</v>
      </c>
      <c r="M16" s="35" t="b">
        <v>0</v>
      </c>
      <c r="N16" s="35" t="b">
        <v>1</v>
      </c>
      <c r="O16" s="35" t="b">
        <v>1</v>
      </c>
      <c r="P16" s="35" t="b">
        <v>1</v>
      </c>
      <c r="Q16" s="35" t="b">
        <v>1</v>
      </c>
      <c r="R16" s="1"/>
      <c r="S16" s="34"/>
      <c r="T16" s="36"/>
      <c r="U16" s="36"/>
      <c r="V16" s="36"/>
      <c r="W16" s="36"/>
      <c r="X16" s="36"/>
      <c r="Y16" s="36"/>
      <c r="Z16" s="37"/>
      <c r="AA16" s="36"/>
      <c r="AB16" s="36"/>
      <c r="AC16" s="36"/>
      <c r="AD16" s="36"/>
      <c r="AE16" s="36"/>
      <c r="AF16" s="36"/>
      <c r="AG16" s="36"/>
      <c r="AH16" s="36"/>
      <c r="AI16" s="36"/>
      <c r="AJ16" s="36"/>
      <c r="AK16" s="36"/>
      <c r="AL16" s="36"/>
    </row>
    <row r="17" spans="1:38" ht="16" x14ac:dyDescent="0.2">
      <c r="A17" s="30" t="s">
        <v>739</v>
      </c>
      <c r="B17" s="31">
        <v>2016</v>
      </c>
      <c r="C17" s="30" t="s">
        <v>740</v>
      </c>
      <c r="D17" s="30" t="s">
        <v>20</v>
      </c>
      <c r="E17" s="30" t="s">
        <v>21</v>
      </c>
      <c r="F17" s="30" t="s">
        <v>742</v>
      </c>
      <c r="G17" s="32" t="s">
        <v>743</v>
      </c>
      <c r="H17" s="33"/>
      <c r="I17" s="34"/>
      <c r="J17" s="35" t="b">
        <v>0</v>
      </c>
      <c r="K17" s="35" t="b">
        <v>0</v>
      </c>
      <c r="L17" s="35" t="b">
        <v>0</v>
      </c>
      <c r="M17" s="35" t="b">
        <v>0</v>
      </c>
      <c r="N17" s="35" t="b">
        <v>1</v>
      </c>
      <c r="O17" s="35" t="b">
        <v>1</v>
      </c>
      <c r="P17" s="35" t="b">
        <v>1</v>
      </c>
      <c r="Q17" s="35" t="b">
        <v>1</v>
      </c>
      <c r="R17" s="1"/>
      <c r="S17" s="34"/>
      <c r="T17" s="36"/>
      <c r="U17" s="36"/>
      <c r="V17" s="36"/>
      <c r="W17" s="36"/>
      <c r="X17" s="36"/>
      <c r="Y17" s="36"/>
      <c r="Z17" s="39"/>
      <c r="AA17" s="36"/>
      <c r="AB17" s="36"/>
      <c r="AC17" s="36"/>
      <c r="AD17" s="36"/>
      <c r="AE17" s="36"/>
      <c r="AF17" s="36"/>
      <c r="AG17" s="36"/>
      <c r="AH17" s="36"/>
      <c r="AI17" s="36"/>
      <c r="AJ17" s="36"/>
      <c r="AK17" s="36"/>
      <c r="AL17" s="36"/>
    </row>
    <row r="18" spans="1:38" ht="16" x14ac:dyDescent="0.2">
      <c r="A18" s="30" t="s">
        <v>765</v>
      </c>
      <c r="B18" s="31">
        <v>2007</v>
      </c>
      <c r="C18" s="30" t="s">
        <v>766</v>
      </c>
      <c r="D18" s="30" t="s">
        <v>165</v>
      </c>
      <c r="E18" s="30" t="s">
        <v>166</v>
      </c>
      <c r="F18" s="30" t="s">
        <v>795</v>
      </c>
      <c r="G18" s="32" t="s">
        <v>796</v>
      </c>
      <c r="H18" s="30" t="s">
        <v>797</v>
      </c>
      <c r="I18" s="34"/>
      <c r="J18" s="35" t="b">
        <v>0</v>
      </c>
      <c r="K18" s="35" t="b">
        <v>0</v>
      </c>
      <c r="L18" s="35" t="b">
        <v>0</v>
      </c>
      <c r="M18" s="35" t="b">
        <v>0</v>
      </c>
      <c r="N18" s="35" t="b">
        <v>1</v>
      </c>
      <c r="O18" s="35" t="b">
        <v>1</v>
      </c>
      <c r="P18" s="35" t="b">
        <v>1</v>
      </c>
      <c r="Q18" s="35" t="b">
        <v>1</v>
      </c>
      <c r="R18" s="1"/>
      <c r="S18" s="35"/>
      <c r="T18" s="36"/>
      <c r="U18" s="36"/>
      <c r="V18" s="36"/>
      <c r="W18" s="36"/>
      <c r="X18" s="36"/>
      <c r="Y18" s="36"/>
      <c r="Z18" s="39"/>
      <c r="AA18" s="36"/>
      <c r="AB18" s="36"/>
      <c r="AC18" s="36"/>
      <c r="AD18" s="36"/>
      <c r="AE18" s="36"/>
      <c r="AF18" s="36"/>
      <c r="AG18" s="36"/>
      <c r="AH18" s="36"/>
      <c r="AI18" s="36"/>
      <c r="AJ18" s="36"/>
      <c r="AK18" s="36"/>
      <c r="AL18" s="36"/>
    </row>
    <row r="19" spans="1:38" ht="16" x14ac:dyDescent="0.2">
      <c r="A19" s="30" t="s">
        <v>772</v>
      </c>
      <c r="B19" s="30">
        <v>2018</v>
      </c>
      <c r="C19" s="30" t="s">
        <v>773</v>
      </c>
      <c r="D19" s="108" t="s">
        <v>338</v>
      </c>
      <c r="E19" s="105"/>
      <c r="F19" s="41"/>
      <c r="G19" s="42" t="s">
        <v>340</v>
      </c>
      <c r="H19" s="33"/>
      <c r="I19" s="34"/>
      <c r="J19" s="35" t="b">
        <v>0</v>
      </c>
      <c r="K19" s="35" t="b">
        <v>0</v>
      </c>
      <c r="L19" s="35" t="b">
        <v>0</v>
      </c>
      <c r="M19" s="35" t="b">
        <v>0</v>
      </c>
      <c r="N19" s="35" t="b">
        <v>1</v>
      </c>
      <c r="O19" s="35" t="b">
        <v>1</v>
      </c>
      <c r="P19" s="35" t="b">
        <v>1</v>
      </c>
      <c r="Q19" s="35" t="b">
        <v>1</v>
      </c>
      <c r="R19" s="1"/>
      <c r="S19" s="34"/>
      <c r="T19" s="36"/>
      <c r="U19" s="36"/>
      <c r="V19" s="36"/>
      <c r="W19" s="36"/>
      <c r="X19" s="36"/>
      <c r="Y19" s="36"/>
      <c r="Z19" s="37"/>
      <c r="AA19" s="36"/>
      <c r="AB19" s="36"/>
      <c r="AC19" s="36"/>
      <c r="AD19" s="36"/>
      <c r="AE19" s="36"/>
      <c r="AF19" s="36"/>
      <c r="AG19" s="36"/>
      <c r="AH19" s="36"/>
      <c r="AI19" s="36"/>
      <c r="AJ19" s="36"/>
      <c r="AK19" s="36"/>
      <c r="AL19" s="36"/>
    </row>
    <row r="20" spans="1:38" ht="16" x14ac:dyDescent="0.2">
      <c r="A20" s="30" t="s">
        <v>774</v>
      </c>
      <c r="B20" s="31">
        <v>2019</v>
      </c>
      <c r="C20" s="30" t="s">
        <v>518</v>
      </c>
      <c r="D20" s="30" t="s">
        <v>30</v>
      </c>
      <c r="E20" s="30" t="s">
        <v>31</v>
      </c>
      <c r="F20" s="30" t="s">
        <v>775</v>
      </c>
      <c r="G20" s="32" t="s">
        <v>776</v>
      </c>
      <c r="H20" s="30" t="s">
        <v>777</v>
      </c>
      <c r="I20" s="34"/>
      <c r="J20" s="35" t="b">
        <v>0</v>
      </c>
      <c r="K20" s="35" t="b">
        <v>0</v>
      </c>
      <c r="L20" s="35" t="b">
        <v>0</v>
      </c>
      <c r="M20" s="35" t="b">
        <v>0</v>
      </c>
      <c r="N20" s="35" t="b">
        <v>1</v>
      </c>
      <c r="O20" s="35" t="b">
        <v>1</v>
      </c>
      <c r="P20" s="35" t="b">
        <v>1</v>
      </c>
      <c r="Q20" s="35" t="b">
        <v>1</v>
      </c>
      <c r="R20" s="1"/>
      <c r="S20" s="34"/>
      <c r="T20" s="36"/>
      <c r="U20" s="36"/>
      <c r="V20" s="36"/>
      <c r="W20" s="36"/>
      <c r="X20" s="36"/>
      <c r="Y20" s="36"/>
      <c r="Z20" s="37"/>
      <c r="AA20" s="36"/>
      <c r="AB20" s="36"/>
      <c r="AC20" s="36"/>
      <c r="AD20" s="36"/>
      <c r="AE20" s="36"/>
      <c r="AF20" s="36"/>
      <c r="AG20" s="36"/>
      <c r="AH20" s="36"/>
      <c r="AI20" s="36"/>
      <c r="AJ20" s="36"/>
      <c r="AK20" s="36"/>
      <c r="AL20" s="36"/>
    </row>
    <row r="21" spans="1:38" ht="16" x14ac:dyDescent="0.2">
      <c r="A21" s="30" t="s">
        <v>778</v>
      </c>
      <c r="B21" s="31">
        <v>2021</v>
      </c>
      <c r="C21" s="30" t="s">
        <v>779</v>
      </c>
      <c r="D21" s="30" t="s">
        <v>98</v>
      </c>
      <c r="E21" s="30" t="s">
        <v>780</v>
      </c>
      <c r="F21" s="30" t="s">
        <v>781</v>
      </c>
      <c r="G21" s="32" t="s">
        <v>782</v>
      </c>
      <c r="H21" s="30" t="s">
        <v>783</v>
      </c>
      <c r="I21" s="34"/>
      <c r="J21" s="35" t="b">
        <v>0</v>
      </c>
      <c r="K21" s="35" t="b">
        <v>0</v>
      </c>
      <c r="L21" s="35" t="b">
        <v>0</v>
      </c>
      <c r="M21" s="35" t="b">
        <v>0</v>
      </c>
      <c r="N21" s="35" t="b">
        <v>1</v>
      </c>
      <c r="O21" s="35" t="b">
        <v>1</v>
      </c>
      <c r="P21" s="35" t="b">
        <v>1</v>
      </c>
      <c r="Q21" s="35" t="b">
        <v>1</v>
      </c>
      <c r="R21" s="1"/>
      <c r="S21" s="35"/>
      <c r="T21" s="36"/>
      <c r="U21" s="36"/>
      <c r="V21" s="36"/>
      <c r="W21" s="36"/>
      <c r="X21" s="36"/>
      <c r="Y21" s="36"/>
      <c r="Z21" s="39"/>
      <c r="AA21" s="36"/>
      <c r="AB21" s="36"/>
      <c r="AC21" s="36"/>
      <c r="AD21" s="36"/>
      <c r="AE21" s="36"/>
      <c r="AF21" s="36"/>
      <c r="AG21" s="36"/>
      <c r="AH21" s="36"/>
      <c r="AI21" s="36"/>
      <c r="AJ21" s="36"/>
      <c r="AK21" s="36"/>
      <c r="AL21" s="36"/>
    </row>
    <row r="22" spans="1:38" ht="16" x14ac:dyDescent="0.2">
      <c r="A22" s="43" t="s">
        <v>514</v>
      </c>
      <c r="B22" s="44"/>
      <c r="C22" s="43" t="s">
        <v>515</v>
      </c>
      <c r="D22" s="43" t="s">
        <v>516</v>
      </c>
      <c r="E22" s="45"/>
      <c r="F22" s="45"/>
      <c r="G22" s="46"/>
      <c r="H22" s="46"/>
      <c r="I22" s="47"/>
      <c r="J22" s="48" t="b">
        <v>0</v>
      </c>
      <c r="K22" s="48" t="b">
        <v>0</v>
      </c>
      <c r="L22" s="48" t="b">
        <v>0</v>
      </c>
      <c r="M22" s="48" t="b">
        <v>1</v>
      </c>
      <c r="N22" s="48" t="b">
        <v>1</v>
      </c>
      <c r="O22" s="48" t="b">
        <v>1</v>
      </c>
      <c r="P22" s="48" t="b">
        <v>1</v>
      </c>
      <c r="Q22" s="48" t="b">
        <v>0</v>
      </c>
      <c r="R22" s="49"/>
      <c r="S22" s="48" t="s">
        <v>798</v>
      </c>
      <c r="T22" s="50"/>
      <c r="U22" s="50"/>
      <c r="V22" s="50"/>
      <c r="W22" s="50"/>
      <c r="X22" s="50"/>
      <c r="Y22" s="50"/>
      <c r="Z22" s="50"/>
      <c r="AA22" s="50"/>
      <c r="AB22" s="50"/>
      <c r="AC22" s="50"/>
      <c r="AD22" s="50"/>
      <c r="AE22" s="50"/>
      <c r="AF22" s="50"/>
      <c r="AG22" s="50"/>
      <c r="AH22" s="50"/>
      <c r="AI22" s="50"/>
      <c r="AJ22" s="50"/>
      <c r="AK22" s="50"/>
      <c r="AL22" s="50"/>
    </row>
    <row r="23" spans="1:38" ht="16" x14ac:dyDescent="0.2">
      <c r="A23" s="7" t="s">
        <v>530</v>
      </c>
      <c r="B23" s="26"/>
      <c r="C23" s="7" t="s">
        <v>531</v>
      </c>
      <c r="D23" s="7" t="s">
        <v>532</v>
      </c>
      <c r="E23" s="9"/>
      <c r="F23" s="9"/>
      <c r="G23" s="9"/>
      <c r="H23" s="9"/>
      <c r="I23" s="12"/>
      <c r="J23" s="11" t="b">
        <v>0</v>
      </c>
      <c r="K23" s="11" t="b">
        <v>0</v>
      </c>
      <c r="L23" s="11" t="b">
        <v>0</v>
      </c>
      <c r="M23" s="11" t="b">
        <v>1</v>
      </c>
      <c r="N23" s="11" t="b">
        <v>1</v>
      </c>
      <c r="O23" s="11" t="b">
        <v>1</v>
      </c>
      <c r="P23" s="11" t="b">
        <v>1</v>
      </c>
      <c r="Q23" s="11" t="b">
        <v>0</v>
      </c>
      <c r="R23" s="14"/>
      <c r="S23" s="35" t="s">
        <v>799</v>
      </c>
      <c r="Z23" s="15"/>
      <c r="AB23" s="16"/>
      <c r="AC23" s="16"/>
      <c r="AD23" s="16"/>
      <c r="AE23" s="16"/>
      <c r="AF23" s="16"/>
      <c r="AG23" s="16"/>
      <c r="AH23" s="16"/>
      <c r="AI23" s="16"/>
      <c r="AJ23" s="16"/>
      <c r="AK23" s="16"/>
      <c r="AL23" s="16"/>
    </row>
    <row r="24" spans="1:38" ht="16" x14ac:dyDescent="0.2">
      <c r="A24" s="7" t="s">
        <v>549</v>
      </c>
      <c r="B24" s="8">
        <v>2008</v>
      </c>
      <c r="C24" s="7" t="s">
        <v>550</v>
      </c>
      <c r="D24" s="7" t="s">
        <v>111</v>
      </c>
      <c r="E24" s="7" t="s">
        <v>112</v>
      </c>
      <c r="F24" s="9"/>
      <c r="G24" s="10" t="s">
        <v>114</v>
      </c>
      <c r="H24" s="7" t="s">
        <v>551</v>
      </c>
      <c r="I24" s="12"/>
      <c r="J24" s="11" t="b">
        <v>0</v>
      </c>
      <c r="K24" s="11" t="b">
        <v>0</v>
      </c>
      <c r="L24" s="11" t="b">
        <v>0</v>
      </c>
      <c r="M24" s="11" t="b">
        <v>1</v>
      </c>
      <c r="N24" s="11" t="b">
        <v>1</v>
      </c>
      <c r="O24" s="11" t="b">
        <v>1</v>
      </c>
      <c r="P24" s="11" t="b">
        <v>1</v>
      </c>
      <c r="Q24" s="11" t="b">
        <v>0</v>
      </c>
      <c r="R24" s="14"/>
      <c r="S24" s="35" t="s">
        <v>799</v>
      </c>
      <c r="Z24" s="15"/>
      <c r="AB24" s="16"/>
      <c r="AC24" s="16"/>
      <c r="AD24" s="16"/>
      <c r="AE24" s="16"/>
      <c r="AF24" s="16"/>
      <c r="AG24" s="16"/>
      <c r="AH24" s="16"/>
      <c r="AI24" s="16"/>
      <c r="AJ24" s="16"/>
      <c r="AK24" s="16"/>
      <c r="AL24" s="16"/>
    </row>
    <row r="25" spans="1:38" ht="16" x14ac:dyDescent="0.2">
      <c r="A25" s="7" t="s">
        <v>552</v>
      </c>
      <c r="B25" s="26"/>
      <c r="C25" s="7" t="s">
        <v>553</v>
      </c>
      <c r="D25" s="7" t="s">
        <v>554</v>
      </c>
      <c r="E25" s="10" t="s">
        <v>113</v>
      </c>
      <c r="F25" s="9"/>
      <c r="G25" s="10" t="s">
        <v>158</v>
      </c>
      <c r="H25" s="7" t="s">
        <v>555</v>
      </c>
      <c r="I25" s="12"/>
      <c r="J25" s="11" t="b">
        <v>0</v>
      </c>
      <c r="K25" s="11" t="b">
        <v>0</v>
      </c>
      <c r="L25" s="11" t="b">
        <v>0</v>
      </c>
      <c r="M25" s="11" t="b">
        <v>1</v>
      </c>
      <c r="N25" s="11" t="b">
        <v>1</v>
      </c>
      <c r="O25" s="11" t="b">
        <v>1</v>
      </c>
      <c r="P25" s="11" t="b">
        <v>1</v>
      </c>
      <c r="Q25" s="11" t="b">
        <v>0</v>
      </c>
      <c r="R25" s="14"/>
      <c r="S25" s="35" t="s">
        <v>799</v>
      </c>
      <c r="Z25" s="15"/>
      <c r="AB25" s="16"/>
      <c r="AC25" s="16"/>
      <c r="AD25" s="16"/>
      <c r="AE25" s="16"/>
      <c r="AF25" s="16"/>
      <c r="AG25" s="16"/>
      <c r="AH25" s="16"/>
      <c r="AI25" s="16"/>
      <c r="AJ25" s="16"/>
      <c r="AK25" s="16"/>
      <c r="AL25" s="16"/>
    </row>
    <row r="26" spans="1:38" ht="16" x14ac:dyDescent="0.2">
      <c r="A26" s="7" t="s">
        <v>635</v>
      </c>
      <c r="B26" s="26"/>
      <c r="C26" s="7" t="s">
        <v>636</v>
      </c>
      <c r="D26" s="7" t="s">
        <v>276</v>
      </c>
      <c r="E26" s="9"/>
      <c r="F26" s="9"/>
      <c r="G26" s="25"/>
      <c r="H26" s="7" t="s">
        <v>637</v>
      </c>
      <c r="I26" s="12"/>
      <c r="J26" s="11" t="b">
        <v>0</v>
      </c>
      <c r="K26" s="11" t="b">
        <v>0</v>
      </c>
      <c r="L26" s="11" t="b">
        <v>0</v>
      </c>
      <c r="M26" s="11" t="b">
        <v>1</v>
      </c>
      <c r="N26" s="11" t="b">
        <v>1</v>
      </c>
      <c r="O26" s="11" t="b">
        <v>1</v>
      </c>
      <c r="P26" s="11" t="b">
        <v>1</v>
      </c>
      <c r="Q26" s="11" t="b">
        <v>0</v>
      </c>
      <c r="R26" s="14"/>
      <c r="S26" s="35" t="s">
        <v>800</v>
      </c>
      <c r="Z26" s="17"/>
    </row>
    <row r="27" spans="1:38" ht="16" x14ac:dyDescent="0.2">
      <c r="A27" s="7" t="s">
        <v>503</v>
      </c>
      <c r="B27" s="8">
        <v>2016</v>
      </c>
      <c r="C27" s="9"/>
      <c r="D27" s="7" t="s">
        <v>504</v>
      </c>
      <c r="E27" s="7" t="s">
        <v>505</v>
      </c>
      <c r="F27" s="7" t="s">
        <v>506</v>
      </c>
      <c r="G27" s="10" t="s">
        <v>507</v>
      </c>
      <c r="H27" s="25"/>
      <c r="I27" s="12"/>
      <c r="J27" s="11" t="b">
        <v>0</v>
      </c>
      <c r="K27" s="11" t="b">
        <v>1</v>
      </c>
      <c r="L27" s="11" t="b">
        <v>0</v>
      </c>
      <c r="M27" s="11" t="b">
        <v>1</v>
      </c>
      <c r="N27" s="11" t="b">
        <v>0</v>
      </c>
      <c r="O27" s="11" t="b">
        <v>0</v>
      </c>
      <c r="P27" s="11" t="b">
        <v>0</v>
      </c>
      <c r="Q27" s="11" t="b">
        <v>0</v>
      </c>
      <c r="R27" s="14"/>
      <c r="S27" s="11" t="s">
        <v>801</v>
      </c>
      <c r="Z27" s="17"/>
    </row>
    <row r="28" spans="1:38" ht="16" x14ac:dyDescent="0.2">
      <c r="A28" s="7" t="s">
        <v>520</v>
      </c>
      <c r="B28" s="8">
        <v>2016</v>
      </c>
      <c r="C28" s="7" t="s">
        <v>521</v>
      </c>
      <c r="D28" s="7" t="s">
        <v>311</v>
      </c>
      <c r="E28" s="7" t="s">
        <v>522</v>
      </c>
      <c r="F28" s="7" t="s">
        <v>523</v>
      </c>
      <c r="G28" s="10" t="s">
        <v>524</v>
      </c>
      <c r="H28" s="25"/>
      <c r="I28" s="12"/>
      <c r="J28" s="11" t="b">
        <v>0</v>
      </c>
      <c r="K28" s="11" t="b">
        <v>1</v>
      </c>
      <c r="L28" s="11" t="b">
        <v>0</v>
      </c>
      <c r="M28" s="11" t="b">
        <v>1</v>
      </c>
      <c r="N28" s="11" t="b">
        <v>0</v>
      </c>
      <c r="O28" s="11" t="b">
        <v>0</v>
      </c>
      <c r="P28" s="11" t="b">
        <v>0</v>
      </c>
      <c r="Q28" s="11" t="b">
        <v>0</v>
      </c>
      <c r="R28" s="14"/>
      <c r="S28" s="11" t="s">
        <v>802</v>
      </c>
      <c r="Z28" s="17"/>
    </row>
    <row r="29" spans="1:38" ht="16" x14ac:dyDescent="0.2">
      <c r="A29" s="7" t="s">
        <v>533</v>
      </c>
      <c r="B29" s="8">
        <v>2021</v>
      </c>
      <c r="C29" s="7" t="s">
        <v>534</v>
      </c>
      <c r="D29" s="7" t="s">
        <v>284</v>
      </c>
      <c r="E29" s="7" t="s">
        <v>285</v>
      </c>
      <c r="F29" s="7" t="s">
        <v>535</v>
      </c>
      <c r="G29" s="10" t="s">
        <v>287</v>
      </c>
      <c r="H29" s="7" t="s">
        <v>536</v>
      </c>
      <c r="I29" s="12"/>
      <c r="J29" s="11" t="b">
        <v>0</v>
      </c>
      <c r="K29" s="11" t="b">
        <v>1</v>
      </c>
      <c r="L29" s="11" t="b">
        <v>0</v>
      </c>
      <c r="M29" s="11" t="b">
        <v>0</v>
      </c>
      <c r="N29" s="11" t="b">
        <v>0</v>
      </c>
      <c r="O29" s="11" t="b">
        <v>1</v>
      </c>
      <c r="P29" s="11" t="b">
        <v>1</v>
      </c>
      <c r="Q29" s="11" t="b">
        <v>0</v>
      </c>
      <c r="R29" s="14"/>
      <c r="S29" s="11" t="s">
        <v>537</v>
      </c>
      <c r="Z29" s="17"/>
    </row>
    <row r="30" spans="1:38" ht="16" x14ac:dyDescent="0.2">
      <c r="A30" s="7" t="s">
        <v>538</v>
      </c>
      <c r="B30" s="8">
        <v>2020</v>
      </c>
      <c r="C30" s="7" t="s">
        <v>539</v>
      </c>
      <c r="D30" s="7" t="s">
        <v>121</v>
      </c>
      <c r="E30" s="9"/>
      <c r="F30" s="9"/>
      <c r="G30" s="10" t="s">
        <v>540</v>
      </c>
      <c r="H30" s="7" t="s">
        <v>541</v>
      </c>
      <c r="I30" s="12"/>
      <c r="J30" s="11" t="b">
        <v>0</v>
      </c>
      <c r="K30" s="11" t="b">
        <v>1</v>
      </c>
      <c r="L30" s="11" t="b">
        <v>0</v>
      </c>
      <c r="M30" s="11" t="b">
        <v>1</v>
      </c>
      <c r="N30" s="11" t="b">
        <v>0</v>
      </c>
      <c r="O30" s="11" t="b">
        <v>1</v>
      </c>
      <c r="P30" s="11" t="b">
        <v>1</v>
      </c>
      <c r="Q30" s="11" t="b">
        <v>0</v>
      </c>
      <c r="R30" s="14"/>
      <c r="S30" s="11" t="s">
        <v>803</v>
      </c>
      <c r="Z30" s="17"/>
    </row>
    <row r="31" spans="1:38" ht="16" x14ac:dyDescent="0.2">
      <c r="A31" s="7" t="s">
        <v>546</v>
      </c>
      <c r="B31" s="8">
        <v>2016</v>
      </c>
      <c r="C31" s="7" t="s">
        <v>547</v>
      </c>
      <c r="D31" s="7" t="s">
        <v>143</v>
      </c>
      <c r="E31" s="9"/>
      <c r="F31" s="9"/>
      <c r="G31" s="10" t="s">
        <v>145</v>
      </c>
      <c r="H31" s="7" t="s">
        <v>548</v>
      </c>
      <c r="I31" s="12"/>
      <c r="J31" s="11" t="b">
        <v>0</v>
      </c>
      <c r="K31" s="11" t="b">
        <v>0</v>
      </c>
      <c r="L31" s="11" t="b">
        <v>0</v>
      </c>
      <c r="M31" s="11" t="b">
        <v>1</v>
      </c>
      <c r="N31" s="11" t="b">
        <v>0</v>
      </c>
      <c r="O31" s="11" t="b">
        <v>1</v>
      </c>
      <c r="P31" s="11" t="b">
        <v>0</v>
      </c>
      <c r="Q31" s="11" t="b">
        <v>0</v>
      </c>
      <c r="R31" s="14"/>
      <c r="S31" s="11" t="s">
        <v>804</v>
      </c>
      <c r="Z31" s="15"/>
      <c r="AB31" s="16"/>
      <c r="AC31" s="16"/>
      <c r="AD31" s="16"/>
      <c r="AE31" s="16"/>
      <c r="AF31" s="16"/>
      <c r="AG31" s="16"/>
      <c r="AH31" s="16"/>
      <c r="AI31" s="16"/>
      <c r="AJ31" s="16"/>
      <c r="AK31" s="16"/>
      <c r="AL31" s="16"/>
    </row>
    <row r="32" spans="1:38" ht="20.25" customHeight="1" x14ac:dyDescent="0.2">
      <c r="A32" s="51" t="s">
        <v>556</v>
      </c>
      <c r="B32" s="52">
        <v>2020</v>
      </c>
      <c r="C32" s="51" t="s">
        <v>557</v>
      </c>
      <c r="D32" s="51" t="s">
        <v>81</v>
      </c>
      <c r="E32" s="51" t="s">
        <v>558</v>
      </c>
      <c r="F32" s="51" t="s">
        <v>559</v>
      </c>
      <c r="G32" s="53" t="s">
        <v>560</v>
      </c>
      <c r="H32" s="54"/>
      <c r="I32" s="55"/>
      <c r="J32" s="56" t="b">
        <v>0</v>
      </c>
      <c r="K32" s="56" t="b">
        <v>0</v>
      </c>
      <c r="L32" s="56" t="b">
        <v>0</v>
      </c>
      <c r="M32" s="56" t="b">
        <v>1</v>
      </c>
      <c r="N32" s="56" t="b">
        <v>1</v>
      </c>
      <c r="O32" s="56" t="b">
        <v>1</v>
      </c>
      <c r="P32" s="56" t="b">
        <v>1</v>
      </c>
      <c r="Q32" s="56" t="b">
        <v>0</v>
      </c>
      <c r="R32" s="14"/>
      <c r="S32" s="56" t="s">
        <v>805</v>
      </c>
      <c r="T32" s="57"/>
      <c r="U32" s="57"/>
      <c r="V32" s="57"/>
      <c r="W32" s="57"/>
      <c r="X32" s="57"/>
      <c r="Y32" s="57"/>
      <c r="Z32" s="57"/>
      <c r="AA32" s="57"/>
      <c r="AB32" s="57"/>
      <c r="AC32" s="57"/>
      <c r="AD32" s="57"/>
      <c r="AE32" s="57"/>
      <c r="AF32" s="57"/>
      <c r="AG32" s="57"/>
      <c r="AH32" s="57"/>
      <c r="AI32" s="57"/>
      <c r="AJ32" s="57"/>
      <c r="AK32" s="57"/>
      <c r="AL32" s="57"/>
    </row>
    <row r="33" spans="1:38" ht="16" x14ac:dyDescent="0.2">
      <c r="A33" s="7" t="s">
        <v>576</v>
      </c>
      <c r="B33" s="8">
        <v>2020</v>
      </c>
      <c r="C33" s="7" t="s">
        <v>577</v>
      </c>
      <c r="D33" s="7" t="s">
        <v>69</v>
      </c>
      <c r="E33" s="7" t="s">
        <v>41</v>
      </c>
      <c r="F33" s="7" t="s">
        <v>578</v>
      </c>
      <c r="G33" s="10" t="s">
        <v>579</v>
      </c>
      <c r="H33" s="25"/>
      <c r="I33" s="12"/>
      <c r="J33" s="11" t="b">
        <v>0</v>
      </c>
      <c r="K33" s="11" t="b">
        <v>1</v>
      </c>
      <c r="L33" s="11" t="b">
        <v>0</v>
      </c>
      <c r="M33" s="11" t="b">
        <v>1</v>
      </c>
      <c r="N33" s="11" t="b">
        <v>0</v>
      </c>
      <c r="O33" s="11" t="b">
        <v>1</v>
      </c>
      <c r="P33" s="11" t="b">
        <v>1</v>
      </c>
      <c r="Q33" s="11" t="b">
        <v>0</v>
      </c>
      <c r="R33" s="14"/>
      <c r="S33" s="11" t="s">
        <v>806</v>
      </c>
      <c r="Z33" s="17"/>
    </row>
    <row r="34" spans="1:38" ht="16" x14ac:dyDescent="0.2">
      <c r="A34" s="7" t="s">
        <v>598</v>
      </c>
      <c r="B34" s="8">
        <v>2020</v>
      </c>
      <c r="C34" s="7" t="s">
        <v>599</v>
      </c>
      <c r="D34" s="7" t="s">
        <v>298</v>
      </c>
      <c r="E34" s="9"/>
      <c r="F34" s="7" t="s">
        <v>600</v>
      </c>
      <c r="G34" s="10" t="s">
        <v>601</v>
      </c>
      <c r="H34" s="9"/>
      <c r="I34" s="12"/>
      <c r="J34" s="11" t="b">
        <v>0</v>
      </c>
      <c r="K34" s="11" t="b">
        <v>0</v>
      </c>
      <c r="L34" s="11" t="b">
        <v>0</v>
      </c>
      <c r="M34" s="11" t="b">
        <v>1</v>
      </c>
      <c r="N34" s="11" t="b">
        <v>0</v>
      </c>
      <c r="O34" s="11" t="b">
        <v>0</v>
      </c>
      <c r="P34" s="11" t="b">
        <v>0</v>
      </c>
      <c r="Q34" s="11" t="b">
        <v>0</v>
      </c>
      <c r="R34" s="14"/>
      <c r="S34" s="11" t="s">
        <v>807</v>
      </c>
      <c r="Z34" s="15"/>
      <c r="AB34" s="16"/>
      <c r="AC34" s="16"/>
      <c r="AD34" s="16"/>
      <c r="AE34" s="16"/>
      <c r="AF34" s="16"/>
      <c r="AG34" s="16"/>
      <c r="AH34" s="16"/>
      <c r="AI34" s="16"/>
      <c r="AJ34" s="16"/>
      <c r="AK34" s="16"/>
      <c r="AL34" s="16"/>
    </row>
    <row r="35" spans="1:38" ht="16" x14ac:dyDescent="0.2">
      <c r="A35" s="7" t="s">
        <v>619</v>
      </c>
      <c r="B35" s="26"/>
      <c r="C35" s="9"/>
      <c r="D35" s="7" t="s">
        <v>102</v>
      </c>
      <c r="E35" s="9"/>
      <c r="F35" s="9"/>
      <c r="G35" s="25"/>
      <c r="H35" s="25"/>
      <c r="I35" s="12"/>
      <c r="J35" s="11" t="b">
        <v>1</v>
      </c>
      <c r="K35" s="11" t="b">
        <v>1</v>
      </c>
      <c r="L35" s="11" t="b">
        <v>0</v>
      </c>
      <c r="M35" s="11" t="b">
        <v>1</v>
      </c>
      <c r="N35" s="11" t="b">
        <v>0</v>
      </c>
      <c r="O35" s="11" t="b">
        <v>0</v>
      </c>
      <c r="P35" s="11" t="b">
        <v>0</v>
      </c>
      <c r="Q35" s="11" t="b">
        <v>0</v>
      </c>
      <c r="R35" s="14"/>
      <c r="S35" s="11" t="s">
        <v>620</v>
      </c>
      <c r="Z35" s="15"/>
      <c r="AB35" s="16"/>
      <c r="AC35" s="16"/>
      <c r="AD35" s="16"/>
      <c r="AE35" s="16"/>
      <c r="AF35" s="16"/>
      <c r="AG35" s="16"/>
      <c r="AH35" s="16"/>
      <c r="AI35" s="16"/>
      <c r="AJ35" s="16"/>
      <c r="AK35" s="16"/>
      <c r="AL35" s="16"/>
    </row>
    <row r="36" spans="1:38" ht="16" x14ac:dyDescent="0.2">
      <c r="A36" s="7" t="s">
        <v>628</v>
      </c>
      <c r="B36" s="8">
        <v>2020</v>
      </c>
      <c r="C36" s="7" t="s">
        <v>629</v>
      </c>
      <c r="D36" s="7" t="s">
        <v>314</v>
      </c>
      <c r="E36" s="7" t="s">
        <v>630</v>
      </c>
      <c r="F36" s="7" t="s">
        <v>631</v>
      </c>
      <c r="G36" s="10" t="s">
        <v>632</v>
      </c>
      <c r="H36" s="7" t="s">
        <v>633</v>
      </c>
      <c r="I36" s="12"/>
      <c r="J36" s="11" t="b">
        <v>0</v>
      </c>
      <c r="K36" s="11" t="b">
        <v>1</v>
      </c>
      <c r="L36" s="11" t="b">
        <v>0</v>
      </c>
      <c r="M36" s="11" t="b">
        <v>0</v>
      </c>
      <c r="N36" s="11" t="b">
        <v>0</v>
      </c>
      <c r="O36" s="11" t="b">
        <v>1</v>
      </c>
      <c r="P36" s="11" t="b">
        <v>1</v>
      </c>
      <c r="Q36" s="11" t="b">
        <v>0</v>
      </c>
      <c r="R36" s="14"/>
      <c r="S36" s="11" t="s">
        <v>634</v>
      </c>
      <c r="Z36" s="17"/>
    </row>
    <row r="37" spans="1:38" ht="16" x14ac:dyDescent="0.2">
      <c r="A37" s="7" t="s">
        <v>650</v>
      </c>
      <c r="B37" s="8">
        <v>2010</v>
      </c>
      <c r="C37" s="7" t="s">
        <v>651</v>
      </c>
      <c r="D37" s="7" t="s">
        <v>652</v>
      </c>
      <c r="E37" s="7" t="s">
        <v>73</v>
      </c>
      <c r="F37" s="7" t="s">
        <v>653</v>
      </c>
      <c r="G37" s="10" t="s">
        <v>654</v>
      </c>
      <c r="H37" s="25"/>
      <c r="I37" s="12"/>
      <c r="J37" s="11" t="b">
        <v>0</v>
      </c>
      <c r="K37" s="11" t="b">
        <v>1</v>
      </c>
      <c r="L37" s="11" t="b">
        <v>0</v>
      </c>
      <c r="M37" s="11" t="b">
        <v>1</v>
      </c>
      <c r="N37" s="11" t="b">
        <v>0</v>
      </c>
      <c r="O37" s="11" t="b">
        <v>0</v>
      </c>
      <c r="P37" s="11" t="b">
        <v>0</v>
      </c>
      <c r="Q37" s="11" t="b">
        <v>0</v>
      </c>
      <c r="R37" s="14"/>
      <c r="S37" s="11" t="s">
        <v>808</v>
      </c>
      <c r="Z37" s="17"/>
    </row>
    <row r="38" spans="1:38" ht="16" x14ac:dyDescent="0.2">
      <c r="A38" s="7" t="s">
        <v>661</v>
      </c>
      <c r="B38" s="8">
        <v>2019</v>
      </c>
      <c r="C38" s="7" t="s">
        <v>662</v>
      </c>
      <c r="D38" s="7" t="s">
        <v>388</v>
      </c>
      <c r="E38" s="7" t="s">
        <v>663</v>
      </c>
      <c r="F38" s="7" t="s">
        <v>664</v>
      </c>
      <c r="G38" s="10" t="s">
        <v>665</v>
      </c>
      <c r="H38" s="7" t="s">
        <v>666</v>
      </c>
      <c r="I38" s="12"/>
      <c r="J38" s="11" t="b">
        <v>0</v>
      </c>
      <c r="K38" s="11" t="b">
        <v>1</v>
      </c>
      <c r="L38" s="11" t="b">
        <v>0</v>
      </c>
      <c r="M38" s="11" t="b">
        <v>0</v>
      </c>
      <c r="N38" s="11" t="b">
        <v>0</v>
      </c>
      <c r="O38" s="11" t="b">
        <v>1</v>
      </c>
      <c r="P38" s="11" t="b">
        <v>1</v>
      </c>
      <c r="Q38" s="11" t="b">
        <v>0</v>
      </c>
      <c r="R38" s="14"/>
      <c r="S38" s="11" t="s">
        <v>809</v>
      </c>
      <c r="Z38" s="17"/>
    </row>
    <row r="39" spans="1:38" ht="16" x14ac:dyDescent="0.2">
      <c r="A39" s="7" t="s">
        <v>683</v>
      </c>
      <c r="B39" s="8">
        <v>2021</v>
      </c>
      <c r="C39" s="7" t="s">
        <v>684</v>
      </c>
      <c r="D39" s="7" t="s">
        <v>133</v>
      </c>
      <c r="E39" s="9"/>
      <c r="F39" s="9"/>
      <c r="G39" s="9"/>
      <c r="H39" s="25"/>
      <c r="I39" s="12"/>
      <c r="J39" s="11" t="b">
        <v>0</v>
      </c>
      <c r="K39" s="11" t="b">
        <v>0</v>
      </c>
      <c r="L39" s="11" t="b">
        <v>0</v>
      </c>
      <c r="M39" s="11" t="b">
        <v>1</v>
      </c>
      <c r="N39" s="11" t="b">
        <v>0</v>
      </c>
      <c r="O39" s="11" t="b">
        <v>0</v>
      </c>
      <c r="P39" s="11" t="b">
        <v>0</v>
      </c>
      <c r="Q39" s="11" t="b">
        <v>0</v>
      </c>
      <c r="R39" s="14"/>
      <c r="S39" s="11" t="s">
        <v>810</v>
      </c>
      <c r="Z39" s="15"/>
      <c r="AB39" s="16"/>
      <c r="AC39" s="16"/>
      <c r="AD39" s="16"/>
      <c r="AE39" s="16"/>
      <c r="AF39" s="16"/>
      <c r="AG39" s="16"/>
      <c r="AH39" s="16"/>
      <c r="AI39" s="16"/>
      <c r="AJ39" s="16"/>
      <c r="AK39" s="16"/>
      <c r="AL39" s="16"/>
    </row>
    <row r="40" spans="1:38" ht="16" x14ac:dyDescent="0.2">
      <c r="A40" s="7" t="s">
        <v>686</v>
      </c>
      <c r="B40" s="8">
        <v>2021</v>
      </c>
      <c r="C40" s="9"/>
      <c r="D40" s="7" t="s">
        <v>322</v>
      </c>
      <c r="E40" s="9"/>
      <c r="F40" s="9"/>
      <c r="G40" s="9"/>
      <c r="H40" s="7" t="s">
        <v>687</v>
      </c>
      <c r="I40" s="12"/>
      <c r="J40" s="11" t="b">
        <v>0</v>
      </c>
      <c r="K40" s="11" t="b">
        <v>1</v>
      </c>
      <c r="L40" s="11" t="b">
        <v>0</v>
      </c>
      <c r="M40" s="11" t="b">
        <v>0</v>
      </c>
      <c r="N40" s="11" t="b">
        <v>0</v>
      </c>
      <c r="O40" s="11" t="b">
        <v>1</v>
      </c>
      <c r="P40" s="11" t="b">
        <v>0</v>
      </c>
      <c r="Q40" s="11" t="b">
        <v>0</v>
      </c>
      <c r="R40" s="14"/>
      <c r="S40" s="11" t="s">
        <v>811</v>
      </c>
      <c r="Z40" s="15"/>
    </row>
    <row r="41" spans="1:38" ht="16" x14ac:dyDescent="0.2">
      <c r="A41" s="7" t="s">
        <v>711</v>
      </c>
      <c r="B41" s="8">
        <v>2017</v>
      </c>
      <c r="C41" s="7" t="s">
        <v>712</v>
      </c>
      <c r="D41" s="104" t="s">
        <v>138</v>
      </c>
      <c r="E41" s="105"/>
      <c r="F41" s="9"/>
      <c r="G41" s="9"/>
      <c r="H41" s="7" t="s">
        <v>713</v>
      </c>
      <c r="I41" s="12"/>
      <c r="J41" s="11" t="b">
        <v>0</v>
      </c>
      <c r="K41" s="11" t="b">
        <v>0</v>
      </c>
      <c r="L41" s="11" t="b">
        <v>0</v>
      </c>
      <c r="M41" s="11" t="b">
        <v>1</v>
      </c>
      <c r="N41" s="11" t="b">
        <v>1</v>
      </c>
      <c r="O41" s="11" t="b">
        <v>1</v>
      </c>
      <c r="P41" s="11" t="b">
        <v>1</v>
      </c>
      <c r="Q41" s="11" t="b">
        <v>0</v>
      </c>
      <c r="R41" s="14"/>
      <c r="S41" s="11" t="s">
        <v>714</v>
      </c>
      <c r="Z41" s="17"/>
    </row>
    <row r="42" spans="1:38" ht="16" x14ac:dyDescent="0.2">
      <c r="A42" s="7" t="s">
        <v>735</v>
      </c>
      <c r="B42" s="26"/>
      <c r="C42" s="7" t="s">
        <v>736</v>
      </c>
      <c r="D42" s="104" t="s">
        <v>737</v>
      </c>
      <c r="E42" s="105"/>
      <c r="F42" s="9"/>
      <c r="G42" s="9"/>
      <c r="H42" s="25"/>
      <c r="I42" s="12"/>
      <c r="J42" s="11" t="b">
        <v>0</v>
      </c>
      <c r="K42" s="11" t="b">
        <v>1</v>
      </c>
      <c r="L42" s="11" t="b">
        <v>0</v>
      </c>
      <c r="M42" s="11" t="b">
        <v>0</v>
      </c>
      <c r="N42" s="11" t="b">
        <v>0</v>
      </c>
      <c r="O42" s="11" t="b">
        <v>1</v>
      </c>
      <c r="P42" s="11" t="b">
        <v>1</v>
      </c>
      <c r="Q42" s="11" t="b">
        <v>0</v>
      </c>
      <c r="R42" s="14"/>
      <c r="S42" s="11" t="s">
        <v>812</v>
      </c>
      <c r="Z42" s="17"/>
    </row>
    <row r="43" spans="1:38" ht="16" x14ac:dyDescent="0.2">
      <c r="A43" s="7" t="s">
        <v>787</v>
      </c>
      <c r="B43" s="8">
        <v>2016</v>
      </c>
      <c r="C43" s="7" t="s">
        <v>788</v>
      </c>
      <c r="D43" s="7" t="s">
        <v>789</v>
      </c>
      <c r="E43" s="7" t="s">
        <v>346</v>
      </c>
      <c r="F43" s="7" t="s">
        <v>790</v>
      </c>
      <c r="G43" s="10" t="s">
        <v>791</v>
      </c>
      <c r="H43" s="7" t="s">
        <v>792</v>
      </c>
      <c r="I43" s="12"/>
      <c r="J43" s="11" t="b">
        <v>0</v>
      </c>
      <c r="K43" s="11" t="b">
        <v>0</v>
      </c>
      <c r="L43" s="11" t="b">
        <v>0</v>
      </c>
      <c r="M43" s="11" t="b">
        <v>1</v>
      </c>
      <c r="N43" s="11" t="b">
        <v>0</v>
      </c>
      <c r="O43" s="11" t="b">
        <v>1</v>
      </c>
      <c r="P43" s="11" t="b">
        <v>0</v>
      </c>
      <c r="Q43" s="11" t="b">
        <v>0</v>
      </c>
      <c r="R43" s="14"/>
      <c r="S43" s="11" t="s">
        <v>813</v>
      </c>
      <c r="Z43" s="17"/>
    </row>
    <row r="44" spans="1:38" ht="16" x14ac:dyDescent="0.2">
      <c r="A44" s="7" t="s">
        <v>675</v>
      </c>
      <c r="B44" s="8">
        <v>2008</v>
      </c>
      <c r="C44" s="9"/>
      <c r="D44" s="7" t="s">
        <v>676</v>
      </c>
      <c r="E44" s="7" t="s">
        <v>677</v>
      </c>
      <c r="F44" s="7" t="s">
        <v>678</v>
      </c>
      <c r="G44" s="10" t="s">
        <v>679</v>
      </c>
      <c r="H44" s="25"/>
      <c r="I44" s="12"/>
      <c r="J44" s="11" t="b">
        <v>0</v>
      </c>
      <c r="K44" s="11" t="b">
        <v>0</v>
      </c>
      <c r="L44" s="11" t="b">
        <v>0</v>
      </c>
      <c r="M44" s="11" t="b">
        <v>1</v>
      </c>
      <c r="N44" s="11" t="b">
        <v>1</v>
      </c>
      <c r="O44" s="11" t="b">
        <v>1</v>
      </c>
      <c r="P44" s="11" t="b">
        <v>1</v>
      </c>
      <c r="Q44" s="11" t="b">
        <v>0</v>
      </c>
      <c r="R44" s="14"/>
      <c r="S44" s="11" t="s">
        <v>814</v>
      </c>
      <c r="Z44" s="17"/>
    </row>
    <row r="45" spans="1:38" ht="16" x14ac:dyDescent="0.2">
      <c r="A45" s="7" t="s">
        <v>719</v>
      </c>
      <c r="B45" s="8">
        <v>2007</v>
      </c>
      <c r="C45" s="7" t="s">
        <v>720</v>
      </c>
      <c r="D45" s="7" t="s">
        <v>16</v>
      </c>
      <c r="E45" s="7" t="s">
        <v>721</v>
      </c>
      <c r="F45" s="7" t="s">
        <v>722</v>
      </c>
      <c r="G45" s="10" t="s">
        <v>723</v>
      </c>
      <c r="H45" s="25"/>
      <c r="I45" s="12"/>
      <c r="J45" s="11" t="b">
        <v>0</v>
      </c>
      <c r="K45" s="11" t="b">
        <v>0</v>
      </c>
      <c r="L45" s="11" t="b">
        <v>0</v>
      </c>
      <c r="M45" s="11" t="b">
        <v>1</v>
      </c>
      <c r="N45" s="11" t="b">
        <v>1</v>
      </c>
      <c r="O45" s="11" t="b">
        <v>1</v>
      </c>
      <c r="P45" s="11" t="b">
        <v>1</v>
      </c>
      <c r="Q45" s="11" t="b">
        <v>0</v>
      </c>
      <c r="R45" s="14"/>
      <c r="S45" s="11" t="s">
        <v>814</v>
      </c>
      <c r="Z45" s="17"/>
    </row>
    <row r="46" spans="1:38" ht="16" x14ac:dyDescent="0.2">
      <c r="A46" s="7" t="s">
        <v>768</v>
      </c>
      <c r="B46" s="8">
        <v>2003</v>
      </c>
      <c r="C46" s="7" t="s">
        <v>769</v>
      </c>
      <c r="D46" s="7" t="s">
        <v>45</v>
      </c>
      <c r="E46" s="7" t="s">
        <v>46</v>
      </c>
      <c r="F46" s="7" t="s">
        <v>770</v>
      </c>
      <c r="G46" s="10" t="s">
        <v>771</v>
      </c>
      <c r="H46" s="25"/>
      <c r="I46" s="12"/>
      <c r="J46" s="11" t="b">
        <v>0</v>
      </c>
      <c r="K46" s="11" t="b">
        <v>0</v>
      </c>
      <c r="L46" s="11" t="b">
        <v>0</v>
      </c>
      <c r="M46" s="11" t="b">
        <v>1</v>
      </c>
      <c r="N46" s="11" t="b">
        <v>1</v>
      </c>
      <c r="O46" s="11" t="b">
        <v>1</v>
      </c>
      <c r="P46" s="11" t="b">
        <v>1</v>
      </c>
      <c r="Q46" s="11" t="b">
        <v>0</v>
      </c>
      <c r="R46" s="14"/>
      <c r="S46" s="11" t="s">
        <v>815</v>
      </c>
      <c r="Z46" s="17"/>
    </row>
    <row r="47" spans="1:38" ht="16" x14ac:dyDescent="0.2">
      <c r="A47" s="7" t="s">
        <v>498</v>
      </c>
      <c r="B47" s="8">
        <v>2011</v>
      </c>
      <c r="C47" s="7" t="s">
        <v>499</v>
      </c>
      <c r="D47" s="7" t="s">
        <v>152</v>
      </c>
      <c r="E47" s="7" t="s">
        <v>153</v>
      </c>
      <c r="F47" s="7" t="s">
        <v>500</v>
      </c>
      <c r="G47" s="10" t="s">
        <v>501</v>
      </c>
      <c r="H47" s="25"/>
      <c r="I47" s="12"/>
      <c r="J47" s="11" t="b">
        <v>0</v>
      </c>
      <c r="K47" s="11" t="b">
        <v>0</v>
      </c>
      <c r="L47" s="11" t="b">
        <v>1</v>
      </c>
      <c r="M47" s="11" t="b">
        <v>0</v>
      </c>
      <c r="N47" s="11" t="b">
        <v>0</v>
      </c>
      <c r="O47" s="11" t="b">
        <v>0</v>
      </c>
      <c r="P47" s="11" t="b">
        <v>0</v>
      </c>
      <c r="Q47" s="11" t="b">
        <v>0</v>
      </c>
      <c r="R47" s="14"/>
      <c r="S47" s="11" t="s">
        <v>502</v>
      </c>
      <c r="Z47" s="17"/>
    </row>
    <row r="48" spans="1:38" ht="16" x14ac:dyDescent="0.2">
      <c r="A48" s="7" t="s">
        <v>517</v>
      </c>
      <c r="B48" s="26"/>
      <c r="C48" s="7" t="s">
        <v>518</v>
      </c>
      <c r="D48" s="104" t="s">
        <v>129</v>
      </c>
      <c r="E48" s="105"/>
      <c r="F48" s="9"/>
      <c r="G48" s="9"/>
      <c r="H48" s="25"/>
      <c r="I48" s="12"/>
      <c r="J48" s="11" t="b">
        <v>0</v>
      </c>
      <c r="K48" s="11" t="b">
        <v>0</v>
      </c>
      <c r="L48" s="11" t="b">
        <v>0</v>
      </c>
      <c r="M48" s="11" t="b">
        <v>1</v>
      </c>
      <c r="N48" s="11" t="b">
        <v>1</v>
      </c>
      <c r="O48" s="11" t="b">
        <v>1</v>
      </c>
      <c r="P48" s="11" t="b">
        <v>1</v>
      </c>
      <c r="Q48" s="11" t="b">
        <v>0</v>
      </c>
      <c r="R48" s="14"/>
      <c r="S48" s="11" t="s">
        <v>519</v>
      </c>
      <c r="Z48" s="17"/>
    </row>
    <row r="49" spans="1:38" ht="16" x14ac:dyDescent="0.2">
      <c r="A49" s="7" t="s">
        <v>525</v>
      </c>
      <c r="B49" s="26"/>
      <c r="C49" s="7" t="s">
        <v>526</v>
      </c>
      <c r="D49" s="7" t="s">
        <v>527</v>
      </c>
      <c r="E49" s="9"/>
      <c r="F49" s="9"/>
      <c r="G49" s="9"/>
      <c r="H49" s="7" t="s">
        <v>528</v>
      </c>
      <c r="I49" s="12"/>
      <c r="J49" s="11" t="b">
        <v>0</v>
      </c>
      <c r="K49" s="11" t="b">
        <v>0</v>
      </c>
      <c r="L49" s="11" t="b">
        <v>0</v>
      </c>
      <c r="M49" s="11" t="b">
        <v>0</v>
      </c>
      <c r="N49" s="11" t="b">
        <v>0</v>
      </c>
      <c r="O49" s="11" t="b">
        <v>0</v>
      </c>
      <c r="P49" s="11" t="b">
        <v>0</v>
      </c>
      <c r="Q49" s="11" t="b">
        <v>0</v>
      </c>
      <c r="R49" s="14"/>
      <c r="S49" s="11" t="s">
        <v>529</v>
      </c>
      <c r="Z49" s="15"/>
      <c r="AB49" s="16"/>
      <c r="AC49" s="16"/>
      <c r="AD49" s="16"/>
      <c r="AE49" s="16"/>
      <c r="AF49" s="16"/>
      <c r="AG49" s="16"/>
      <c r="AH49" s="16"/>
      <c r="AI49" s="16"/>
      <c r="AJ49" s="16"/>
      <c r="AK49" s="16"/>
      <c r="AL49" s="16"/>
    </row>
    <row r="50" spans="1:38" ht="16" x14ac:dyDescent="0.2">
      <c r="A50" s="7" t="s">
        <v>543</v>
      </c>
      <c r="B50" s="8">
        <v>2003</v>
      </c>
      <c r="C50" s="7" t="s">
        <v>544</v>
      </c>
      <c r="D50" s="104" t="s">
        <v>267</v>
      </c>
      <c r="E50" s="105"/>
      <c r="F50" s="9"/>
      <c r="G50" s="10" t="s">
        <v>269</v>
      </c>
      <c r="H50" s="7" t="s">
        <v>545</v>
      </c>
      <c r="I50" s="12"/>
      <c r="J50" s="11" t="b">
        <v>0</v>
      </c>
      <c r="K50" s="11" t="b">
        <v>0</v>
      </c>
      <c r="L50" s="11" t="b">
        <v>1</v>
      </c>
      <c r="M50" s="11" t="b">
        <v>0</v>
      </c>
      <c r="N50" s="11" t="b">
        <v>0</v>
      </c>
      <c r="O50" s="11" t="b">
        <v>0</v>
      </c>
      <c r="P50" s="11" t="b">
        <v>0</v>
      </c>
      <c r="Q50" s="11" t="b">
        <v>0</v>
      </c>
      <c r="R50" s="14"/>
      <c r="S50" s="11" t="s">
        <v>502</v>
      </c>
      <c r="Z50" s="15"/>
      <c r="AB50" s="16"/>
      <c r="AC50" s="16"/>
      <c r="AD50" s="16"/>
      <c r="AE50" s="16"/>
      <c r="AF50" s="16"/>
      <c r="AG50" s="16"/>
      <c r="AH50" s="16"/>
      <c r="AI50" s="16"/>
      <c r="AJ50" s="16"/>
      <c r="AK50" s="16"/>
      <c r="AL50" s="16"/>
    </row>
    <row r="51" spans="1:38" ht="16" x14ac:dyDescent="0.2">
      <c r="A51" s="7" t="s">
        <v>562</v>
      </c>
      <c r="B51" s="8">
        <v>2014</v>
      </c>
      <c r="C51" s="7" t="s">
        <v>563</v>
      </c>
      <c r="D51" s="7" t="s">
        <v>564</v>
      </c>
      <c r="E51" s="7" t="s">
        <v>565</v>
      </c>
      <c r="F51" s="7" t="s">
        <v>566</v>
      </c>
      <c r="G51" s="10" t="s">
        <v>567</v>
      </c>
      <c r="H51" s="7" t="s">
        <v>568</v>
      </c>
      <c r="I51" s="12"/>
      <c r="J51" s="11" t="b">
        <v>0</v>
      </c>
      <c r="K51" s="11" t="b">
        <v>0</v>
      </c>
      <c r="L51" s="11" t="b">
        <v>0</v>
      </c>
      <c r="M51" s="11" t="b">
        <v>0</v>
      </c>
      <c r="N51" s="11" t="b">
        <v>0</v>
      </c>
      <c r="O51" s="11" t="b">
        <v>0</v>
      </c>
      <c r="P51" s="11" t="b">
        <v>0</v>
      </c>
      <c r="Q51" s="11" t="b">
        <v>0</v>
      </c>
      <c r="R51" s="14"/>
      <c r="S51" s="11" t="s">
        <v>529</v>
      </c>
      <c r="Z51" s="17"/>
    </row>
    <row r="52" spans="1:38" ht="16" x14ac:dyDescent="0.2">
      <c r="A52" s="7" t="s">
        <v>574</v>
      </c>
      <c r="B52" s="26"/>
      <c r="C52" s="9"/>
      <c r="D52" s="7" t="s">
        <v>575</v>
      </c>
      <c r="E52" s="9"/>
      <c r="F52" s="9"/>
      <c r="G52" s="25"/>
      <c r="H52" s="25"/>
      <c r="I52" s="12"/>
      <c r="J52" s="11" t="b">
        <v>0</v>
      </c>
      <c r="K52" s="11" t="b">
        <v>0</v>
      </c>
      <c r="L52" s="11" t="b">
        <v>0</v>
      </c>
      <c r="M52" s="11" t="b">
        <v>0</v>
      </c>
      <c r="N52" s="11" t="b">
        <v>0</v>
      </c>
      <c r="O52" s="11" t="b">
        <v>0</v>
      </c>
      <c r="P52" s="11" t="b">
        <v>0</v>
      </c>
      <c r="Q52" s="11" t="b">
        <v>0</v>
      </c>
      <c r="R52" s="14"/>
      <c r="S52" s="11" t="s">
        <v>529</v>
      </c>
      <c r="Z52" s="17"/>
    </row>
    <row r="53" spans="1:38" ht="16" x14ac:dyDescent="0.2">
      <c r="A53" s="7" t="s">
        <v>580</v>
      </c>
      <c r="B53" s="8">
        <v>1977</v>
      </c>
      <c r="C53" s="7" t="s">
        <v>341</v>
      </c>
      <c r="D53" s="7" t="s">
        <v>342</v>
      </c>
      <c r="E53" s="7" t="s">
        <v>343</v>
      </c>
      <c r="F53" s="9"/>
      <c r="G53" s="9"/>
      <c r="H53" s="9"/>
      <c r="I53" s="12"/>
      <c r="J53" s="11" t="b">
        <v>0</v>
      </c>
      <c r="K53" s="11" t="b">
        <v>0</v>
      </c>
      <c r="L53" s="11" t="b">
        <v>1</v>
      </c>
      <c r="M53" s="11" t="b">
        <v>0</v>
      </c>
      <c r="N53" s="11" t="b">
        <v>0</v>
      </c>
      <c r="O53" s="11" t="b">
        <v>0</v>
      </c>
      <c r="P53" s="11" t="b">
        <v>0</v>
      </c>
      <c r="Q53" s="11" t="b">
        <v>0</v>
      </c>
      <c r="R53" s="14"/>
      <c r="S53" s="11" t="s">
        <v>502</v>
      </c>
      <c r="Z53" s="15"/>
      <c r="AB53" s="16"/>
      <c r="AC53" s="16"/>
      <c r="AD53" s="16"/>
      <c r="AE53" s="16"/>
      <c r="AF53" s="16"/>
      <c r="AG53" s="16"/>
      <c r="AH53" s="16"/>
      <c r="AI53" s="16"/>
      <c r="AJ53" s="16"/>
      <c r="AK53" s="16"/>
      <c r="AL53" s="16"/>
    </row>
    <row r="54" spans="1:38" ht="16" x14ac:dyDescent="0.2">
      <c r="A54" s="7" t="s">
        <v>581</v>
      </c>
      <c r="B54" s="8">
        <v>2013</v>
      </c>
      <c r="C54" s="7" t="s">
        <v>582</v>
      </c>
      <c r="D54" s="7" t="s">
        <v>281</v>
      </c>
      <c r="E54" s="9"/>
      <c r="F54" s="9"/>
      <c r="G54" s="10" t="s">
        <v>282</v>
      </c>
      <c r="H54" s="7" t="s">
        <v>583</v>
      </c>
      <c r="I54" s="12"/>
      <c r="J54" s="11" t="b">
        <v>0</v>
      </c>
      <c r="K54" s="11" t="b">
        <v>0</v>
      </c>
      <c r="L54" s="11" t="b">
        <v>1</v>
      </c>
      <c r="M54" s="11" t="b">
        <v>0</v>
      </c>
      <c r="N54" s="11" t="b">
        <v>0</v>
      </c>
      <c r="O54" s="11" t="b">
        <v>0</v>
      </c>
      <c r="P54" s="11" t="b">
        <v>0</v>
      </c>
      <c r="Q54" s="11" t="b">
        <v>0</v>
      </c>
      <c r="R54" s="14"/>
      <c r="S54" s="11" t="s">
        <v>502</v>
      </c>
      <c r="Z54" s="15"/>
      <c r="AB54" s="16"/>
      <c r="AC54" s="16"/>
      <c r="AD54" s="16"/>
      <c r="AE54" s="16"/>
      <c r="AF54" s="16"/>
      <c r="AG54" s="16"/>
      <c r="AH54" s="16"/>
      <c r="AI54" s="16"/>
      <c r="AJ54" s="16"/>
      <c r="AK54" s="16"/>
      <c r="AL54" s="16"/>
    </row>
    <row r="55" spans="1:38" ht="16" x14ac:dyDescent="0.2">
      <c r="A55" s="7" t="s">
        <v>584</v>
      </c>
      <c r="B55" s="8">
        <v>2013</v>
      </c>
      <c r="C55" s="7" t="s">
        <v>585</v>
      </c>
      <c r="D55" s="7" t="s">
        <v>335</v>
      </c>
      <c r="E55" s="9"/>
      <c r="F55" s="9"/>
      <c r="G55" s="10" t="s">
        <v>336</v>
      </c>
      <c r="H55" s="7" t="s">
        <v>586</v>
      </c>
      <c r="I55" s="12"/>
      <c r="J55" s="11" t="b">
        <v>0</v>
      </c>
      <c r="K55" s="11" t="b">
        <v>0</v>
      </c>
      <c r="L55" s="11" t="b">
        <v>1</v>
      </c>
      <c r="M55" s="11" t="b">
        <v>0</v>
      </c>
      <c r="N55" s="11" t="b">
        <v>0</v>
      </c>
      <c r="O55" s="11" t="b">
        <v>0</v>
      </c>
      <c r="P55" s="11" t="b">
        <v>0</v>
      </c>
      <c r="Q55" s="11" t="b">
        <v>0</v>
      </c>
      <c r="R55" s="14"/>
      <c r="S55" s="11" t="s">
        <v>502</v>
      </c>
      <c r="Z55" s="15"/>
      <c r="AB55" s="16"/>
      <c r="AC55" s="16"/>
      <c r="AD55" s="16"/>
      <c r="AE55" s="16"/>
      <c r="AF55" s="16"/>
      <c r="AG55" s="16"/>
      <c r="AH55" s="16"/>
      <c r="AI55" s="16"/>
      <c r="AJ55" s="16"/>
      <c r="AK55" s="16"/>
      <c r="AL55" s="16"/>
    </row>
    <row r="56" spans="1:38" ht="16" x14ac:dyDescent="0.2">
      <c r="A56" s="7" t="s">
        <v>587</v>
      </c>
      <c r="B56" s="8">
        <v>2009</v>
      </c>
      <c r="C56" s="7" t="s">
        <v>588</v>
      </c>
      <c r="D56" s="7" t="s">
        <v>327</v>
      </c>
      <c r="E56" s="7" t="s">
        <v>328</v>
      </c>
      <c r="F56" s="9"/>
      <c r="G56" s="10" t="s">
        <v>330</v>
      </c>
      <c r="H56" s="7" t="s">
        <v>589</v>
      </c>
      <c r="I56" s="12"/>
      <c r="J56" s="11" t="b">
        <v>0</v>
      </c>
      <c r="K56" s="11" t="b">
        <v>0</v>
      </c>
      <c r="L56" s="11" t="b">
        <v>1</v>
      </c>
      <c r="M56" s="11" t="b">
        <v>0</v>
      </c>
      <c r="N56" s="11" t="b">
        <v>0</v>
      </c>
      <c r="O56" s="11" t="b">
        <v>0</v>
      </c>
      <c r="P56" s="11" t="b">
        <v>0</v>
      </c>
      <c r="Q56" s="11" t="b">
        <v>0</v>
      </c>
      <c r="R56" s="14"/>
      <c r="S56" s="11" t="s">
        <v>502</v>
      </c>
      <c r="Z56" s="15"/>
      <c r="AB56" s="16"/>
      <c r="AC56" s="16"/>
      <c r="AD56" s="16"/>
      <c r="AE56" s="16"/>
      <c r="AF56" s="16"/>
      <c r="AG56" s="16"/>
      <c r="AH56" s="16"/>
      <c r="AI56" s="16"/>
      <c r="AJ56" s="16"/>
      <c r="AK56" s="16"/>
      <c r="AL56" s="16"/>
    </row>
    <row r="57" spans="1:38" ht="16" x14ac:dyDescent="0.2">
      <c r="A57" s="7" t="s">
        <v>590</v>
      </c>
      <c r="B57" s="8">
        <v>2013</v>
      </c>
      <c r="C57" s="7" t="s">
        <v>591</v>
      </c>
      <c r="D57" s="7" t="s">
        <v>332</v>
      </c>
      <c r="E57" s="9"/>
      <c r="F57" s="9"/>
      <c r="G57" s="10" t="s">
        <v>333</v>
      </c>
      <c r="H57" s="7" t="s">
        <v>592</v>
      </c>
      <c r="I57" s="12"/>
      <c r="J57" s="11" t="b">
        <v>0</v>
      </c>
      <c r="K57" s="11" t="b">
        <v>0</v>
      </c>
      <c r="L57" s="11" t="b">
        <v>1</v>
      </c>
      <c r="M57" s="11" t="b">
        <v>0</v>
      </c>
      <c r="N57" s="11" t="b">
        <v>0</v>
      </c>
      <c r="O57" s="11" t="b">
        <v>0</v>
      </c>
      <c r="P57" s="11" t="b">
        <v>0</v>
      </c>
      <c r="Q57" s="11" t="b">
        <v>0</v>
      </c>
      <c r="R57" s="14"/>
      <c r="S57" s="11" t="s">
        <v>502</v>
      </c>
      <c r="Z57" s="15"/>
      <c r="AB57" s="16"/>
      <c r="AC57" s="16"/>
      <c r="AD57" s="16"/>
      <c r="AE57" s="16"/>
      <c r="AF57" s="16"/>
      <c r="AG57" s="16"/>
      <c r="AH57" s="16"/>
      <c r="AI57" s="16"/>
      <c r="AJ57" s="16"/>
      <c r="AK57" s="16"/>
      <c r="AL57" s="16"/>
    </row>
    <row r="58" spans="1:38" ht="16" x14ac:dyDescent="0.2">
      <c r="A58" s="7" t="s">
        <v>603</v>
      </c>
      <c r="B58" s="26"/>
      <c r="C58" s="7" t="s">
        <v>604</v>
      </c>
      <c r="D58" s="7" t="s">
        <v>605</v>
      </c>
      <c r="E58" s="9"/>
      <c r="F58" s="9"/>
      <c r="G58" s="9"/>
      <c r="H58" s="7" t="s">
        <v>606</v>
      </c>
      <c r="I58" s="12"/>
      <c r="J58" s="11" t="b">
        <v>0</v>
      </c>
      <c r="K58" s="11" t="b">
        <v>0</v>
      </c>
      <c r="L58" s="11" t="b">
        <v>0</v>
      </c>
      <c r="M58" s="11" t="b">
        <v>0</v>
      </c>
      <c r="N58" s="11" t="b">
        <v>0</v>
      </c>
      <c r="O58" s="11" t="b">
        <v>0</v>
      </c>
      <c r="P58" s="11" t="b">
        <v>0</v>
      </c>
      <c r="Q58" s="11" t="b">
        <v>0</v>
      </c>
      <c r="R58" s="14"/>
      <c r="S58" s="11" t="s">
        <v>529</v>
      </c>
      <c r="Z58" s="15"/>
      <c r="AB58" s="16"/>
      <c r="AC58" s="16"/>
      <c r="AD58" s="16"/>
      <c r="AE58" s="16"/>
      <c r="AF58" s="16"/>
      <c r="AG58" s="16"/>
      <c r="AH58" s="16"/>
      <c r="AI58" s="16"/>
      <c r="AJ58" s="16"/>
      <c r="AK58" s="16"/>
      <c r="AL58" s="16"/>
    </row>
    <row r="59" spans="1:38" ht="16" x14ac:dyDescent="0.2">
      <c r="A59" s="7" t="s">
        <v>616</v>
      </c>
      <c r="B59" s="26"/>
      <c r="C59" s="7" t="s">
        <v>617</v>
      </c>
      <c r="D59" s="7" t="s">
        <v>307</v>
      </c>
      <c r="E59" s="9"/>
      <c r="F59" s="9"/>
      <c r="G59" s="9"/>
      <c r="H59" s="25"/>
      <c r="I59" s="12"/>
      <c r="J59" s="11" t="b">
        <v>0</v>
      </c>
      <c r="K59" s="11" t="b">
        <v>0</v>
      </c>
      <c r="L59" s="11" t="b">
        <v>0</v>
      </c>
      <c r="M59" s="11" t="b">
        <v>1</v>
      </c>
      <c r="N59" s="11" t="b">
        <v>0</v>
      </c>
      <c r="O59" s="11" t="b">
        <v>0</v>
      </c>
      <c r="P59" s="11" t="b">
        <v>0</v>
      </c>
      <c r="Q59" s="11" t="b">
        <v>0</v>
      </c>
      <c r="R59" s="14"/>
      <c r="S59" s="11" t="s">
        <v>618</v>
      </c>
      <c r="Z59" s="17"/>
    </row>
    <row r="60" spans="1:38" ht="16" x14ac:dyDescent="0.2">
      <c r="A60" s="7" t="s">
        <v>621</v>
      </c>
      <c r="B60" s="26"/>
      <c r="C60" s="9"/>
      <c r="D60" s="7" t="s">
        <v>102</v>
      </c>
      <c r="E60" s="9"/>
      <c r="F60" s="9"/>
      <c r="G60" s="9"/>
      <c r="H60" s="25"/>
      <c r="I60" s="12"/>
      <c r="J60" s="11" t="b">
        <v>0</v>
      </c>
      <c r="K60" s="11" t="b">
        <v>0</v>
      </c>
      <c r="L60" s="11" t="b">
        <v>0</v>
      </c>
      <c r="M60" s="11" t="b">
        <v>0</v>
      </c>
      <c r="N60" s="11" t="b">
        <v>0</v>
      </c>
      <c r="O60" s="11" t="b">
        <v>0</v>
      </c>
      <c r="P60" s="11" t="b">
        <v>0</v>
      </c>
      <c r="Q60" s="11" t="b">
        <v>0</v>
      </c>
      <c r="R60" s="14"/>
      <c r="S60" s="11" t="s">
        <v>622</v>
      </c>
      <c r="Z60" s="17"/>
    </row>
    <row r="61" spans="1:38" ht="16" x14ac:dyDescent="0.2">
      <c r="A61" s="7" t="s">
        <v>645</v>
      </c>
      <c r="B61" s="8">
        <v>1996</v>
      </c>
      <c r="C61" s="7" t="s">
        <v>646</v>
      </c>
      <c r="D61" s="7" t="s">
        <v>294</v>
      </c>
      <c r="E61" s="7" t="s">
        <v>647</v>
      </c>
      <c r="F61" s="7" t="s">
        <v>648</v>
      </c>
      <c r="G61" s="10" t="s">
        <v>649</v>
      </c>
      <c r="H61" s="25"/>
      <c r="I61" s="12"/>
      <c r="J61" s="11" t="b">
        <v>0</v>
      </c>
      <c r="K61" s="11" t="b">
        <v>0</v>
      </c>
      <c r="L61" s="11" t="b">
        <v>0</v>
      </c>
      <c r="M61" s="11" t="b">
        <v>0</v>
      </c>
      <c r="N61" s="11" t="b">
        <v>0</v>
      </c>
      <c r="O61" s="11" t="b">
        <v>0</v>
      </c>
      <c r="P61" s="11" t="b">
        <v>0</v>
      </c>
      <c r="Q61" s="11" t="b">
        <v>0</v>
      </c>
      <c r="R61" s="14"/>
      <c r="S61" s="11" t="s">
        <v>529</v>
      </c>
      <c r="Z61" s="17"/>
    </row>
    <row r="62" spans="1:38" ht="16" x14ac:dyDescent="0.2">
      <c r="A62" s="7" t="s">
        <v>655</v>
      </c>
      <c r="B62" s="26"/>
      <c r="C62" s="7" t="s">
        <v>656</v>
      </c>
      <c r="D62" s="7" t="s">
        <v>318</v>
      </c>
      <c r="E62" s="10" t="s">
        <v>319</v>
      </c>
      <c r="F62" s="9"/>
      <c r="G62" s="10" t="s">
        <v>320</v>
      </c>
      <c r="H62" s="7" t="s">
        <v>657</v>
      </c>
      <c r="I62" s="12"/>
      <c r="J62" s="11" t="b">
        <v>0</v>
      </c>
      <c r="K62" s="11" t="b">
        <v>0</v>
      </c>
      <c r="L62" s="11" t="b">
        <v>0</v>
      </c>
      <c r="M62" s="11" t="b">
        <v>0</v>
      </c>
      <c r="N62" s="11" t="b">
        <v>0</v>
      </c>
      <c r="O62" s="11" t="b">
        <v>0</v>
      </c>
      <c r="P62" s="11" t="b">
        <v>0</v>
      </c>
      <c r="Q62" s="11" t="b">
        <v>0</v>
      </c>
      <c r="R62" s="14"/>
      <c r="S62" s="11" t="s">
        <v>529</v>
      </c>
      <c r="Z62" s="15"/>
      <c r="AB62" s="16"/>
      <c r="AC62" s="16"/>
      <c r="AD62" s="16"/>
      <c r="AE62" s="16"/>
      <c r="AF62" s="16"/>
      <c r="AG62" s="16"/>
      <c r="AH62" s="16"/>
      <c r="AI62" s="16"/>
      <c r="AJ62" s="16"/>
      <c r="AK62" s="16"/>
      <c r="AL62" s="16"/>
    </row>
    <row r="63" spans="1:38" ht="16" x14ac:dyDescent="0.2">
      <c r="A63" s="7" t="s">
        <v>658</v>
      </c>
      <c r="B63" s="26"/>
      <c r="C63" s="7" t="s">
        <v>659</v>
      </c>
      <c r="D63" s="7" t="s">
        <v>384</v>
      </c>
      <c r="E63" s="10" t="s">
        <v>385</v>
      </c>
      <c r="F63" s="9"/>
      <c r="G63" s="10" t="s">
        <v>386</v>
      </c>
      <c r="H63" s="7" t="s">
        <v>660</v>
      </c>
      <c r="I63" s="12"/>
      <c r="J63" s="11" t="b">
        <v>0</v>
      </c>
      <c r="K63" s="11" t="b">
        <v>0</v>
      </c>
      <c r="L63" s="11" t="b">
        <v>1</v>
      </c>
      <c r="M63" s="11" t="b">
        <v>0</v>
      </c>
      <c r="N63" s="11" t="b">
        <v>0</v>
      </c>
      <c r="O63" s="11" t="b">
        <v>0</v>
      </c>
      <c r="P63" s="11" t="b">
        <v>0</v>
      </c>
      <c r="Q63" s="11" t="b">
        <v>0</v>
      </c>
      <c r="R63" s="14"/>
      <c r="S63" s="11" t="s">
        <v>502</v>
      </c>
      <c r="Z63" s="15"/>
      <c r="AB63" s="16"/>
      <c r="AC63" s="16"/>
      <c r="AD63" s="16"/>
      <c r="AE63" s="16"/>
      <c r="AF63" s="16"/>
      <c r="AG63" s="16"/>
      <c r="AH63" s="16"/>
      <c r="AI63" s="16"/>
      <c r="AJ63" s="16"/>
      <c r="AK63" s="16"/>
      <c r="AL63" s="16"/>
    </row>
    <row r="64" spans="1:38" ht="16" x14ac:dyDescent="0.2">
      <c r="A64" s="7" t="s">
        <v>680</v>
      </c>
      <c r="B64" s="26"/>
      <c r="C64" s="7" t="s">
        <v>681</v>
      </c>
      <c r="D64" s="7" t="s">
        <v>302</v>
      </c>
      <c r="E64" s="7" t="s">
        <v>303</v>
      </c>
      <c r="F64" s="9"/>
      <c r="G64" s="10" t="s">
        <v>305</v>
      </c>
      <c r="H64" s="7" t="s">
        <v>682</v>
      </c>
      <c r="I64" s="12"/>
      <c r="J64" s="11" t="b">
        <v>0</v>
      </c>
      <c r="K64" s="11" t="b">
        <v>0</v>
      </c>
      <c r="L64" s="11" t="b">
        <v>1</v>
      </c>
      <c r="M64" s="11" t="b">
        <v>0</v>
      </c>
      <c r="N64" s="11" t="b">
        <v>0</v>
      </c>
      <c r="O64" s="11" t="b">
        <v>0</v>
      </c>
      <c r="P64" s="11" t="b">
        <v>0</v>
      </c>
      <c r="Q64" s="11" t="b">
        <v>0</v>
      </c>
      <c r="R64" s="14"/>
      <c r="S64" s="11" t="s">
        <v>502</v>
      </c>
      <c r="Z64" s="15"/>
      <c r="AB64" s="16"/>
      <c r="AC64" s="16"/>
      <c r="AD64" s="16"/>
      <c r="AE64" s="16"/>
      <c r="AF64" s="16"/>
      <c r="AG64" s="16"/>
      <c r="AH64" s="16"/>
      <c r="AI64" s="16"/>
      <c r="AJ64" s="16"/>
      <c r="AK64" s="16"/>
      <c r="AL64" s="16"/>
    </row>
    <row r="65" spans="1:38" ht="16" x14ac:dyDescent="0.2">
      <c r="A65" s="7" t="s">
        <v>694</v>
      </c>
      <c r="B65" s="26"/>
      <c r="C65" s="7" t="s">
        <v>695</v>
      </c>
      <c r="D65" s="7" t="s">
        <v>351</v>
      </c>
      <c r="E65" s="10" t="s">
        <v>352</v>
      </c>
      <c r="F65" s="9"/>
      <c r="G65" s="10" t="s">
        <v>353</v>
      </c>
      <c r="H65" s="7" t="s">
        <v>696</v>
      </c>
      <c r="I65" s="12"/>
      <c r="J65" s="11" t="b">
        <v>0</v>
      </c>
      <c r="K65" s="11" t="b">
        <v>0</v>
      </c>
      <c r="L65" s="11" t="b">
        <v>1</v>
      </c>
      <c r="M65" s="11" t="b">
        <v>0</v>
      </c>
      <c r="N65" s="11" t="b">
        <v>0</v>
      </c>
      <c r="O65" s="11" t="b">
        <v>0</v>
      </c>
      <c r="P65" s="11" t="b">
        <v>0</v>
      </c>
      <c r="Q65" s="11" t="b">
        <v>0</v>
      </c>
      <c r="R65" s="14"/>
      <c r="S65" s="11" t="s">
        <v>502</v>
      </c>
      <c r="Z65" s="15"/>
      <c r="AB65" s="16"/>
      <c r="AC65" s="16"/>
      <c r="AD65" s="16"/>
      <c r="AE65" s="16"/>
      <c r="AF65" s="16"/>
      <c r="AG65" s="16"/>
      <c r="AH65" s="16"/>
      <c r="AI65" s="16"/>
      <c r="AJ65" s="16"/>
      <c r="AK65" s="16"/>
      <c r="AL65" s="16"/>
    </row>
    <row r="66" spans="1:38" ht="16" x14ac:dyDescent="0.2">
      <c r="A66" s="7" t="s">
        <v>697</v>
      </c>
      <c r="B66" s="8">
        <v>2010</v>
      </c>
      <c r="C66" s="7" t="s">
        <v>698</v>
      </c>
      <c r="D66" s="7" t="s">
        <v>125</v>
      </c>
      <c r="E66" s="7" t="s">
        <v>126</v>
      </c>
      <c r="F66" s="9"/>
      <c r="G66" s="10" t="s">
        <v>128</v>
      </c>
      <c r="H66" s="7" t="s">
        <v>699</v>
      </c>
      <c r="I66" s="12"/>
      <c r="J66" s="11" t="b">
        <v>0</v>
      </c>
      <c r="K66" s="11" t="b">
        <v>0</v>
      </c>
      <c r="L66" s="11" t="b">
        <v>1</v>
      </c>
      <c r="M66" s="11" t="b">
        <v>0</v>
      </c>
      <c r="N66" s="11" t="b">
        <v>0</v>
      </c>
      <c r="O66" s="11" t="b">
        <v>0</v>
      </c>
      <c r="P66" s="11" t="b">
        <v>0</v>
      </c>
      <c r="Q66" s="11" t="b">
        <v>0</v>
      </c>
      <c r="R66" s="14"/>
      <c r="S66" s="11" t="s">
        <v>502</v>
      </c>
      <c r="Z66" s="15"/>
      <c r="AB66" s="16"/>
      <c r="AC66" s="16"/>
      <c r="AD66" s="16"/>
      <c r="AE66" s="16"/>
      <c r="AF66" s="16"/>
      <c r="AG66" s="16"/>
      <c r="AH66" s="16"/>
      <c r="AI66" s="16"/>
      <c r="AJ66" s="16"/>
      <c r="AK66" s="16"/>
      <c r="AL66" s="16"/>
    </row>
    <row r="67" spans="1:38" ht="16" x14ac:dyDescent="0.2">
      <c r="A67" s="7" t="s">
        <v>724</v>
      </c>
      <c r="B67" s="8">
        <v>2016</v>
      </c>
      <c r="C67" s="7" t="s">
        <v>725</v>
      </c>
      <c r="D67" s="104" t="s">
        <v>726</v>
      </c>
      <c r="E67" s="105"/>
      <c r="F67" s="105"/>
      <c r="G67" s="9"/>
      <c r="H67" s="9"/>
      <c r="I67" s="12"/>
      <c r="J67" s="11" t="b">
        <v>0</v>
      </c>
      <c r="K67" s="11" t="b">
        <v>0</v>
      </c>
      <c r="L67" s="11" t="b">
        <v>0</v>
      </c>
      <c r="M67" s="11" t="b">
        <v>0</v>
      </c>
      <c r="N67" s="11" t="b">
        <v>0</v>
      </c>
      <c r="O67" s="11" t="b">
        <v>0</v>
      </c>
      <c r="P67" s="11" t="b">
        <v>0</v>
      </c>
      <c r="Q67" s="11" t="b">
        <v>0</v>
      </c>
      <c r="R67" s="14"/>
      <c r="S67" s="11" t="s">
        <v>529</v>
      </c>
      <c r="Z67" s="15"/>
      <c r="AB67" s="16"/>
      <c r="AC67" s="16"/>
      <c r="AD67" s="16"/>
      <c r="AE67" s="16"/>
      <c r="AF67" s="16"/>
      <c r="AG67" s="16"/>
      <c r="AH67" s="16"/>
      <c r="AI67" s="16"/>
      <c r="AJ67" s="16"/>
      <c r="AK67" s="16"/>
      <c r="AL67" s="16"/>
    </row>
    <row r="68" spans="1:38" ht="16" x14ac:dyDescent="0.2">
      <c r="A68" s="7" t="s">
        <v>727</v>
      </c>
      <c r="B68" s="8">
        <v>2008</v>
      </c>
      <c r="C68" s="7" t="s">
        <v>728</v>
      </c>
      <c r="D68" s="7" t="s">
        <v>220</v>
      </c>
      <c r="E68" s="7" t="s">
        <v>221</v>
      </c>
      <c r="F68" s="9"/>
      <c r="G68" s="25"/>
      <c r="H68" s="25"/>
      <c r="I68" s="12"/>
      <c r="J68" s="11" t="b">
        <v>0</v>
      </c>
      <c r="K68" s="11" t="b">
        <v>0</v>
      </c>
      <c r="L68" s="11" t="b">
        <v>1</v>
      </c>
      <c r="M68" s="11" t="b">
        <v>0</v>
      </c>
      <c r="N68" s="11" t="b">
        <v>0</v>
      </c>
      <c r="O68" s="11" t="b">
        <v>0</v>
      </c>
      <c r="P68" s="11" t="b">
        <v>0</v>
      </c>
      <c r="Q68" s="11" t="b">
        <v>0</v>
      </c>
      <c r="R68" s="14"/>
      <c r="S68" s="11" t="s">
        <v>502</v>
      </c>
      <c r="Z68" s="15"/>
      <c r="AB68" s="16"/>
      <c r="AC68" s="16"/>
      <c r="AD68" s="16"/>
      <c r="AE68" s="16"/>
      <c r="AF68" s="16"/>
      <c r="AG68" s="16"/>
      <c r="AH68" s="16"/>
      <c r="AI68" s="16"/>
      <c r="AJ68" s="16"/>
      <c r="AK68" s="16"/>
      <c r="AL68" s="16"/>
    </row>
    <row r="69" spans="1:38" ht="16" x14ac:dyDescent="0.2">
      <c r="A69" s="7" t="s">
        <v>750</v>
      </c>
      <c r="B69" s="8">
        <v>2014</v>
      </c>
      <c r="C69" s="7" t="s">
        <v>751</v>
      </c>
      <c r="D69" s="7" t="s">
        <v>752</v>
      </c>
      <c r="E69" s="7" t="s">
        <v>753</v>
      </c>
      <c r="F69" s="7" t="s">
        <v>754</v>
      </c>
      <c r="G69" s="10" t="s">
        <v>755</v>
      </c>
      <c r="H69" s="7" t="s">
        <v>756</v>
      </c>
      <c r="I69" s="12"/>
      <c r="J69" s="11" t="b">
        <v>0</v>
      </c>
      <c r="K69" s="11" t="b">
        <v>0</v>
      </c>
      <c r="L69" s="11" t="b">
        <v>0</v>
      </c>
      <c r="M69" s="11" t="b">
        <v>0</v>
      </c>
      <c r="N69" s="11" t="b">
        <v>0</v>
      </c>
      <c r="O69" s="11" t="b">
        <v>0</v>
      </c>
      <c r="P69" s="11" t="b">
        <v>0</v>
      </c>
      <c r="Q69" s="11" t="b">
        <v>0</v>
      </c>
      <c r="R69" s="14"/>
      <c r="S69" s="11" t="s">
        <v>529</v>
      </c>
      <c r="Z69" s="17"/>
    </row>
    <row r="70" spans="1:38" ht="16" x14ac:dyDescent="0.2">
      <c r="A70" s="7" t="s">
        <v>757</v>
      </c>
      <c r="B70" s="8">
        <v>1980</v>
      </c>
      <c r="C70" s="7" t="s">
        <v>758</v>
      </c>
      <c r="D70" s="7" t="s">
        <v>759</v>
      </c>
      <c r="E70" s="7" t="s">
        <v>760</v>
      </c>
      <c r="F70" s="7" t="s">
        <v>761</v>
      </c>
      <c r="G70" s="10" t="s">
        <v>762</v>
      </c>
      <c r="H70" s="7" t="s">
        <v>763</v>
      </c>
      <c r="I70" s="12"/>
      <c r="J70" s="11" t="b">
        <v>1</v>
      </c>
      <c r="K70" s="11" t="b">
        <v>1</v>
      </c>
      <c r="L70" s="11" t="b">
        <v>0</v>
      </c>
      <c r="M70" s="11" t="b">
        <v>1</v>
      </c>
      <c r="N70" s="11" t="b">
        <v>0</v>
      </c>
      <c r="O70" s="11" t="b">
        <v>0</v>
      </c>
      <c r="P70" s="11" t="b">
        <v>0</v>
      </c>
      <c r="Q70" s="11" t="b">
        <v>0</v>
      </c>
      <c r="R70" s="14"/>
      <c r="S70" s="11" t="s">
        <v>764</v>
      </c>
      <c r="Z70" s="17"/>
    </row>
    <row r="71" spans="1:38" ht="16" x14ac:dyDescent="0.2">
      <c r="A71" s="7" t="s">
        <v>784</v>
      </c>
      <c r="B71" s="8">
        <v>2002</v>
      </c>
      <c r="C71" s="7" t="s">
        <v>785</v>
      </c>
      <c r="D71" s="7" t="s">
        <v>147</v>
      </c>
      <c r="E71" s="7" t="s">
        <v>148</v>
      </c>
      <c r="F71" s="9"/>
      <c r="G71" s="10" t="s">
        <v>150</v>
      </c>
      <c r="H71" s="7" t="s">
        <v>786</v>
      </c>
      <c r="I71" s="12"/>
      <c r="J71" s="11" t="b">
        <v>0</v>
      </c>
      <c r="K71" s="11" t="b">
        <v>0</v>
      </c>
      <c r="L71" s="11" t="b">
        <v>1</v>
      </c>
      <c r="M71" s="11" t="b">
        <v>0</v>
      </c>
      <c r="N71" s="11" t="b">
        <v>0</v>
      </c>
      <c r="O71" s="11" t="b">
        <v>0</v>
      </c>
      <c r="P71" s="11" t="b">
        <v>0</v>
      </c>
      <c r="Q71" s="11" t="b">
        <v>0</v>
      </c>
      <c r="R71" s="14"/>
      <c r="S71" s="11" t="s">
        <v>502</v>
      </c>
      <c r="Z71" s="15"/>
      <c r="AB71" s="16"/>
      <c r="AC71" s="16"/>
      <c r="AD71" s="16"/>
      <c r="AE71" s="16"/>
      <c r="AF71" s="16"/>
      <c r="AG71" s="16"/>
      <c r="AH71" s="16"/>
      <c r="AI71" s="16"/>
      <c r="AJ71" s="16"/>
      <c r="AK71" s="16"/>
      <c r="AL71" s="16"/>
    </row>
    <row r="72" spans="1:38" ht="13" x14ac:dyDescent="0.15">
      <c r="A72" s="1"/>
      <c r="B72" s="28"/>
      <c r="C72" s="11"/>
      <c r="D72" s="11"/>
      <c r="E72" s="11"/>
      <c r="F72" s="11"/>
      <c r="G72" s="12"/>
      <c r="H72" s="12"/>
      <c r="I72" s="12"/>
      <c r="J72" s="12"/>
      <c r="K72" s="12"/>
      <c r="L72" s="12"/>
      <c r="M72" s="12"/>
      <c r="N72" s="12"/>
      <c r="O72" s="12"/>
      <c r="P72" s="12"/>
      <c r="Q72" s="11"/>
      <c r="R72" s="14"/>
      <c r="S72" s="11"/>
      <c r="Z72" s="17"/>
    </row>
    <row r="73" spans="1:38" ht="13" x14ac:dyDescent="0.15">
      <c r="A73" s="1"/>
      <c r="B73" s="28"/>
      <c r="C73" s="11"/>
      <c r="D73" s="11"/>
      <c r="E73" s="11"/>
      <c r="F73" s="11"/>
      <c r="G73" s="11"/>
      <c r="H73" s="12"/>
      <c r="I73" s="12"/>
      <c r="J73" s="12"/>
      <c r="K73" s="12"/>
      <c r="L73" s="12"/>
      <c r="M73" s="12"/>
      <c r="N73" s="12"/>
      <c r="O73" s="12"/>
      <c r="P73" s="12"/>
      <c r="Q73" s="11"/>
      <c r="R73" s="14"/>
      <c r="S73" s="12"/>
      <c r="Z73" s="17"/>
    </row>
    <row r="74" spans="1:38" ht="13" x14ac:dyDescent="0.15">
      <c r="A74" s="1"/>
      <c r="B74" s="28"/>
      <c r="C74" s="11"/>
      <c r="D74" s="11"/>
      <c r="E74" s="11"/>
      <c r="F74" s="11"/>
      <c r="G74" s="12"/>
      <c r="H74" s="12"/>
      <c r="I74" s="12"/>
      <c r="J74" s="12"/>
      <c r="K74" s="12"/>
      <c r="L74" s="12"/>
      <c r="M74" s="12"/>
      <c r="N74" s="12"/>
      <c r="O74" s="12"/>
      <c r="P74" s="12"/>
      <c r="Q74" s="11"/>
      <c r="R74" s="14"/>
      <c r="S74" s="11"/>
      <c r="Z74" s="17"/>
    </row>
    <row r="75" spans="1:38" ht="13" x14ac:dyDescent="0.15">
      <c r="A75" s="1"/>
      <c r="B75" s="28"/>
      <c r="C75" s="11"/>
      <c r="D75" s="11"/>
      <c r="E75" s="11"/>
      <c r="F75" s="11"/>
      <c r="G75" s="11"/>
      <c r="H75" s="12"/>
      <c r="I75" s="12"/>
      <c r="J75" s="12"/>
      <c r="K75" s="12"/>
      <c r="L75" s="12"/>
      <c r="M75" s="12"/>
      <c r="N75" s="12"/>
      <c r="O75" s="12"/>
      <c r="P75" s="12"/>
      <c r="Q75" s="11"/>
      <c r="R75" s="14"/>
      <c r="S75" s="12"/>
      <c r="Z75" s="17"/>
    </row>
    <row r="76" spans="1:38" ht="13" x14ac:dyDescent="0.15">
      <c r="A76" s="1"/>
      <c r="B76" s="28"/>
      <c r="C76" s="11"/>
      <c r="D76" s="11"/>
      <c r="E76" s="11"/>
      <c r="F76" s="11"/>
      <c r="G76" s="12"/>
      <c r="H76" s="12"/>
      <c r="I76" s="12"/>
      <c r="J76" s="12"/>
      <c r="K76" s="12"/>
      <c r="L76" s="12"/>
      <c r="M76" s="12"/>
      <c r="N76" s="12"/>
      <c r="O76" s="12"/>
      <c r="P76" s="12"/>
      <c r="Q76" s="11"/>
      <c r="R76" s="14"/>
      <c r="S76" s="11"/>
      <c r="Z76" s="17"/>
    </row>
    <row r="77" spans="1:38" ht="13" x14ac:dyDescent="0.15">
      <c r="A77" s="1"/>
      <c r="B77" s="28"/>
      <c r="C77" s="11"/>
      <c r="D77" s="11"/>
      <c r="E77" s="11"/>
      <c r="F77" s="11"/>
      <c r="G77" s="11"/>
      <c r="H77" s="12"/>
      <c r="I77" s="12"/>
      <c r="J77" s="12"/>
      <c r="K77" s="12"/>
      <c r="L77" s="12"/>
      <c r="M77" s="12"/>
      <c r="N77" s="12"/>
      <c r="O77" s="12"/>
      <c r="P77" s="12"/>
      <c r="Q77" s="11"/>
      <c r="R77" s="14"/>
      <c r="S77" s="12"/>
      <c r="Z77" s="17"/>
    </row>
    <row r="78" spans="1:38" ht="13" x14ac:dyDescent="0.15">
      <c r="A78" s="1"/>
      <c r="B78" s="28"/>
      <c r="C78" s="11"/>
      <c r="D78" s="11"/>
      <c r="E78" s="11"/>
      <c r="F78" s="11"/>
      <c r="G78" s="12"/>
      <c r="H78" s="12"/>
      <c r="I78" s="12"/>
      <c r="J78" s="12"/>
      <c r="K78" s="12"/>
      <c r="L78" s="12"/>
      <c r="M78" s="12"/>
      <c r="N78" s="12"/>
      <c r="O78" s="12"/>
      <c r="P78" s="12"/>
      <c r="Q78" s="11"/>
      <c r="R78" s="14"/>
      <c r="S78" s="11"/>
      <c r="Z78" s="17"/>
    </row>
    <row r="79" spans="1:38" ht="13" x14ac:dyDescent="0.15">
      <c r="A79" s="1"/>
      <c r="B79" s="28"/>
      <c r="C79" s="11"/>
      <c r="D79" s="11"/>
      <c r="E79" s="11"/>
      <c r="F79" s="11"/>
      <c r="G79" s="11"/>
      <c r="H79" s="12"/>
      <c r="I79" s="12"/>
      <c r="J79" s="12"/>
      <c r="K79" s="12"/>
      <c r="L79" s="12"/>
      <c r="M79" s="12"/>
      <c r="N79" s="12"/>
      <c r="O79" s="12"/>
      <c r="P79" s="12"/>
      <c r="Q79" s="11"/>
      <c r="R79" s="14"/>
      <c r="S79" s="12"/>
      <c r="Z79" s="17"/>
    </row>
    <row r="80" spans="1:38" ht="13" x14ac:dyDescent="0.15">
      <c r="A80" s="1"/>
      <c r="B80" s="28"/>
      <c r="C80" s="11"/>
      <c r="D80" s="11"/>
      <c r="E80" s="11"/>
      <c r="F80" s="11"/>
      <c r="G80" s="12"/>
      <c r="H80" s="12"/>
      <c r="I80" s="12"/>
      <c r="J80" s="12"/>
      <c r="K80" s="12"/>
      <c r="L80" s="12"/>
      <c r="M80" s="12"/>
      <c r="N80" s="12"/>
      <c r="O80" s="12"/>
      <c r="P80" s="12"/>
      <c r="Q80" s="11"/>
      <c r="R80" s="14"/>
      <c r="S80" s="11"/>
      <c r="Z80" s="17"/>
    </row>
    <row r="81" spans="1:26" ht="32" x14ac:dyDescent="0.4">
      <c r="A81" s="18"/>
      <c r="C81" s="12"/>
      <c r="D81" s="12"/>
      <c r="E81" s="12"/>
      <c r="F81" s="12"/>
      <c r="G81" s="12"/>
      <c r="H81" s="12"/>
      <c r="L81" s="12"/>
      <c r="M81" s="12"/>
      <c r="P81" s="11" t="b">
        <v>1</v>
      </c>
      <c r="Q81" s="19">
        <f>COUNTIF(Q3:Q71, "=TRUE")</f>
        <v>19</v>
      </c>
      <c r="S81" s="12"/>
      <c r="Z81" s="17"/>
    </row>
    <row r="82" spans="1:26" ht="32" x14ac:dyDescent="0.4">
      <c r="A82" s="18"/>
      <c r="C82" s="12"/>
      <c r="D82" s="12"/>
      <c r="E82" s="12"/>
      <c r="F82" s="12"/>
      <c r="G82" s="12"/>
      <c r="H82" s="12"/>
      <c r="L82" s="12"/>
      <c r="M82" s="12"/>
      <c r="P82" s="11" t="b">
        <v>0</v>
      </c>
      <c r="Q82" s="19">
        <f>COUNTIF(Q3:Q71, FALSE)</f>
        <v>50</v>
      </c>
      <c r="S82" s="12"/>
      <c r="Z82" s="17"/>
    </row>
    <row r="83" spans="1:26" ht="13" x14ac:dyDescent="0.15">
      <c r="A83" s="18"/>
      <c r="C83" s="12"/>
      <c r="D83" s="12"/>
      <c r="E83" s="12"/>
      <c r="F83" s="12"/>
      <c r="G83" s="12"/>
      <c r="H83" s="12"/>
      <c r="L83" s="12"/>
      <c r="M83" s="12"/>
      <c r="R83" s="20"/>
      <c r="S83" s="12"/>
      <c r="Z83" s="17"/>
    </row>
    <row r="84" spans="1:26" ht="13" x14ac:dyDescent="0.15">
      <c r="A84" s="18"/>
      <c r="C84" s="12"/>
      <c r="D84" s="12"/>
      <c r="E84" s="12"/>
      <c r="F84" s="12"/>
      <c r="G84" s="12"/>
      <c r="H84" s="12"/>
      <c r="L84" s="12"/>
      <c r="M84" s="12"/>
      <c r="R84" s="20"/>
      <c r="S84" s="12"/>
      <c r="Z84" s="17"/>
    </row>
    <row r="85" spans="1:26" ht="13" x14ac:dyDescent="0.15">
      <c r="A85" s="18"/>
      <c r="C85" s="12"/>
      <c r="D85" s="12"/>
      <c r="E85" s="12"/>
      <c r="F85" s="12"/>
      <c r="G85" s="12"/>
      <c r="H85" s="12"/>
      <c r="L85" s="12"/>
      <c r="M85" s="12"/>
      <c r="R85" s="20"/>
      <c r="S85" s="12"/>
      <c r="Z85" s="17"/>
    </row>
    <row r="86" spans="1:26" ht="13" x14ac:dyDescent="0.15">
      <c r="A86" s="18"/>
      <c r="C86" s="12"/>
      <c r="D86" s="12"/>
      <c r="E86" s="12"/>
      <c r="F86" s="12"/>
      <c r="G86" s="12"/>
      <c r="H86" s="12"/>
      <c r="L86" s="12"/>
      <c r="M86" s="12"/>
      <c r="R86" s="20"/>
      <c r="S86" s="12"/>
      <c r="Z86" s="17"/>
    </row>
    <row r="87" spans="1:26" ht="13" x14ac:dyDescent="0.15">
      <c r="A87" s="18"/>
      <c r="C87" s="12"/>
      <c r="D87" s="12"/>
      <c r="E87" s="12"/>
      <c r="F87" s="12"/>
      <c r="G87" s="12"/>
      <c r="H87" s="12"/>
      <c r="L87" s="12"/>
      <c r="M87" s="12"/>
      <c r="R87" s="20"/>
      <c r="S87" s="12"/>
      <c r="Z87" s="17"/>
    </row>
    <row r="88" spans="1:26" ht="13" x14ac:dyDescent="0.15">
      <c r="A88" s="18"/>
      <c r="C88" s="12"/>
      <c r="D88" s="12"/>
      <c r="E88" s="12"/>
      <c r="F88" s="12"/>
      <c r="G88" s="12"/>
      <c r="H88" s="12"/>
      <c r="L88" s="12"/>
      <c r="M88" s="12"/>
      <c r="R88" s="20"/>
      <c r="S88" s="12"/>
      <c r="Z88" s="17"/>
    </row>
    <row r="89" spans="1:26" ht="13" x14ac:dyDescent="0.15">
      <c r="A89" s="18"/>
      <c r="C89" s="12"/>
      <c r="D89" s="12"/>
      <c r="E89" s="12"/>
      <c r="F89" s="12"/>
      <c r="G89" s="12"/>
      <c r="H89" s="12"/>
      <c r="L89" s="12"/>
      <c r="M89" s="12"/>
      <c r="R89" s="20"/>
      <c r="S89" s="12"/>
      <c r="Z89" s="17"/>
    </row>
    <row r="90" spans="1:26" ht="13" x14ac:dyDescent="0.15">
      <c r="A90" s="18"/>
      <c r="C90" s="12"/>
      <c r="D90" s="12"/>
      <c r="E90" s="12"/>
      <c r="F90" s="12"/>
      <c r="G90" s="12"/>
      <c r="H90" s="12"/>
      <c r="L90" s="12"/>
      <c r="M90" s="12"/>
      <c r="R90" s="20"/>
      <c r="S90" s="12"/>
      <c r="Z90" s="17"/>
    </row>
    <row r="91" spans="1:26" ht="13" x14ac:dyDescent="0.15">
      <c r="A91" s="18"/>
      <c r="C91" s="12"/>
      <c r="D91" s="12"/>
      <c r="E91" s="12"/>
      <c r="F91" s="12"/>
      <c r="G91" s="12"/>
      <c r="H91" s="12"/>
      <c r="L91" s="12"/>
      <c r="M91" s="12"/>
      <c r="R91" s="20"/>
      <c r="S91" s="12"/>
      <c r="Z91" s="17"/>
    </row>
    <row r="92" spans="1:26" ht="13" x14ac:dyDescent="0.15">
      <c r="A92" s="18"/>
      <c r="C92" s="12"/>
      <c r="D92" s="12"/>
      <c r="E92" s="12"/>
      <c r="F92" s="12"/>
      <c r="G92" s="12"/>
      <c r="H92" s="12"/>
      <c r="L92" s="12"/>
      <c r="M92" s="12"/>
      <c r="R92" s="20"/>
      <c r="S92" s="12"/>
      <c r="Z92" s="17"/>
    </row>
    <row r="93" spans="1:26" ht="13" x14ac:dyDescent="0.15">
      <c r="A93" s="18"/>
      <c r="C93" s="12"/>
      <c r="D93" s="12"/>
      <c r="E93" s="12"/>
      <c r="F93" s="12"/>
      <c r="G93" s="12"/>
      <c r="H93" s="12"/>
      <c r="L93" s="12"/>
      <c r="M93" s="12"/>
      <c r="R93" s="20"/>
      <c r="S93" s="12"/>
      <c r="Z93" s="17"/>
    </row>
    <row r="94" spans="1:26" ht="13" x14ac:dyDescent="0.15">
      <c r="A94" s="18"/>
      <c r="C94" s="12"/>
      <c r="D94" s="12"/>
      <c r="E94" s="12"/>
      <c r="F94" s="12"/>
      <c r="G94" s="12"/>
      <c r="H94" s="12"/>
      <c r="L94" s="12"/>
      <c r="M94" s="12"/>
      <c r="R94" s="20"/>
      <c r="S94" s="12"/>
      <c r="Z94" s="17"/>
    </row>
    <row r="95" spans="1:26" ht="13" x14ac:dyDescent="0.15">
      <c r="A95" s="18"/>
      <c r="C95" s="12"/>
      <c r="D95" s="12"/>
      <c r="E95" s="12"/>
      <c r="F95" s="12"/>
      <c r="G95" s="12"/>
      <c r="H95" s="12"/>
      <c r="L95" s="12"/>
      <c r="M95" s="12"/>
      <c r="R95" s="20"/>
      <c r="S95" s="12"/>
      <c r="Z95" s="17"/>
    </row>
    <row r="96" spans="1:26" ht="13" x14ac:dyDescent="0.15">
      <c r="A96" s="18"/>
      <c r="C96" s="12"/>
      <c r="D96" s="12"/>
      <c r="E96" s="12"/>
      <c r="F96" s="12"/>
      <c r="G96" s="12"/>
      <c r="H96" s="12"/>
      <c r="L96" s="12"/>
      <c r="M96" s="12"/>
      <c r="R96" s="20"/>
      <c r="S96" s="12"/>
      <c r="Z96" s="17"/>
    </row>
    <row r="97" spans="1:26" ht="13" x14ac:dyDescent="0.15">
      <c r="A97" s="18"/>
      <c r="C97" s="12"/>
      <c r="D97" s="12"/>
      <c r="E97" s="12"/>
      <c r="F97" s="12"/>
      <c r="G97" s="12"/>
      <c r="H97" s="12"/>
      <c r="L97" s="12"/>
      <c r="M97" s="12"/>
      <c r="R97" s="20"/>
      <c r="S97" s="12"/>
      <c r="Z97" s="17"/>
    </row>
    <row r="98" spans="1:26" ht="13" x14ac:dyDescent="0.15">
      <c r="A98" s="18"/>
      <c r="C98" s="12"/>
      <c r="D98" s="12"/>
      <c r="E98" s="12"/>
      <c r="F98" s="12"/>
      <c r="G98" s="12"/>
      <c r="H98" s="12"/>
      <c r="L98" s="12"/>
      <c r="M98" s="12"/>
      <c r="R98" s="20"/>
      <c r="S98" s="12"/>
      <c r="Z98" s="17"/>
    </row>
    <row r="99" spans="1:26" ht="13" x14ac:dyDescent="0.15">
      <c r="A99" s="18"/>
      <c r="C99" s="12"/>
      <c r="D99" s="12"/>
      <c r="E99" s="12"/>
      <c r="F99" s="12"/>
      <c r="G99" s="12"/>
      <c r="H99" s="12"/>
      <c r="L99" s="12"/>
      <c r="M99" s="12"/>
      <c r="R99" s="20"/>
      <c r="S99" s="12"/>
      <c r="Z99" s="17"/>
    </row>
    <row r="100" spans="1:26" ht="13" x14ac:dyDescent="0.15">
      <c r="A100" s="18"/>
      <c r="C100" s="12"/>
      <c r="D100" s="12"/>
      <c r="E100" s="12"/>
      <c r="F100" s="12"/>
      <c r="G100" s="12"/>
      <c r="H100" s="12"/>
      <c r="L100" s="12"/>
      <c r="M100" s="12"/>
      <c r="R100" s="20"/>
      <c r="S100" s="12"/>
      <c r="Z100" s="17"/>
    </row>
    <row r="101" spans="1:26" ht="13" x14ac:dyDescent="0.15">
      <c r="A101" s="18"/>
      <c r="C101" s="12"/>
      <c r="D101" s="12"/>
      <c r="E101" s="12"/>
      <c r="F101" s="12"/>
      <c r="G101" s="12"/>
      <c r="H101" s="12"/>
      <c r="L101" s="12"/>
      <c r="M101" s="12"/>
      <c r="R101" s="20"/>
      <c r="S101" s="12"/>
      <c r="Z101" s="17"/>
    </row>
    <row r="102" spans="1:26" ht="13" x14ac:dyDescent="0.15">
      <c r="A102" s="18"/>
      <c r="C102" s="12"/>
      <c r="D102" s="12"/>
      <c r="E102" s="12"/>
      <c r="F102" s="12"/>
      <c r="G102" s="12"/>
      <c r="H102" s="12"/>
      <c r="L102" s="12"/>
      <c r="M102" s="12"/>
      <c r="R102" s="20"/>
      <c r="S102" s="12"/>
      <c r="Z102" s="17"/>
    </row>
    <row r="103" spans="1:26" ht="13" x14ac:dyDescent="0.15">
      <c r="A103" s="18"/>
      <c r="C103" s="12"/>
      <c r="D103" s="12"/>
      <c r="E103" s="12"/>
      <c r="F103" s="12"/>
      <c r="G103" s="12"/>
      <c r="H103" s="12"/>
      <c r="L103" s="12"/>
      <c r="M103" s="12"/>
      <c r="R103" s="20"/>
      <c r="S103" s="12"/>
      <c r="Z103" s="17"/>
    </row>
    <row r="104" spans="1:26" ht="13" x14ac:dyDescent="0.15">
      <c r="A104" s="18"/>
      <c r="C104" s="12"/>
      <c r="D104" s="12"/>
      <c r="E104" s="12"/>
      <c r="F104" s="12"/>
      <c r="G104" s="12"/>
      <c r="H104" s="12"/>
      <c r="L104" s="12"/>
      <c r="M104" s="12"/>
      <c r="R104" s="20"/>
      <c r="S104" s="12"/>
      <c r="Z104" s="17"/>
    </row>
    <row r="105" spans="1:26" ht="13" x14ac:dyDescent="0.15">
      <c r="A105" s="18"/>
      <c r="C105" s="12"/>
      <c r="D105" s="12"/>
      <c r="E105" s="12"/>
      <c r="F105" s="12"/>
      <c r="G105" s="12"/>
      <c r="H105" s="12"/>
      <c r="L105" s="12"/>
      <c r="M105" s="12"/>
      <c r="R105" s="20"/>
      <c r="S105" s="12"/>
      <c r="Z105" s="17"/>
    </row>
    <row r="106" spans="1:26" ht="13" x14ac:dyDescent="0.15">
      <c r="A106" s="18"/>
      <c r="C106" s="12"/>
      <c r="D106" s="12"/>
      <c r="E106" s="12"/>
      <c r="F106" s="12"/>
      <c r="G106" s="12"/>
      <c r="H106" s="12"/>
      <c r="L106" s="12"/>
      <c r="M106" s="12"/>
      <c r="R106" s="20"/>
      <c r="S106" s="12"/>
      <c r="Z106" s="17"/>
    </row>
    <row r="107" spans="1:26" ht="13" x14ac:dyDescent="0.15">
      <c r="A107" s="18"/>
      <c r="C107" s="12"/>
      <c r="D107" s="12"/>
      <c r="E107" s="12"/>
      <c r="F107" s="12"/>
      <c r="G107" s="12"/>
      <c r="H107" s="12"/>
      <c r="L107" s="12"/>
      <c r="M107" s="12"/>
      <c r="R107" s="20"/>
      <c r="S107" s="12"/>
      <c r="Z107" s="17"/>
    </row>
    <row r="108" spans="1:26" ht="13" x14ac:dyDescent="0.15">
      <c r="A108" s="18"/>
      <c r="C108" s="12"/>
      <c r="D108" s="12"/>
      <c r="E108" s="12"/>
      <c r="F108" s="12"/>
      <c r="G108" s="12"/>
      <c r="H108" s="12"/>
      <c r="L108" s="12"/>
      <c r="M108" s="12"/>
      <c r="R108" s="20"/>
      <c r="S108" s="12"/>
      <c r="Z108" s="17"/>
    </row>
    <row r="109" spans="1:26" ht="13" x14ac:dyDescent="0.15">
      <c r="A109" s="18"/>
      <c r="C109" s="12"/>
      <c r="D109" s="12"/>
      <c r="E109" s="12"/>
      <c r="F109" s="12"/>
      <c r="G109" s="12"/>
      <c r="H109" s="12"/>
      <c r="L109" s="12"/>
      <c r="M109" s="12"/>
      <c r="R109" s="20"/>
      <c r="S109" s="12"/>
      <c r="Z109" s="17"/>
    </row>
    <row r="110" spans="1:26" ht="13" x14ac:dyDescent="0.15">
      <c r="A110" s="18"/>
      <c r="C110" s="12"/>
      <c r="D110" s="12"/>
      <c r="E110" s="12"/>
      <c r="F110" s="12"/>
      <c r="G110" s="12"/>
      <c r="H110" s="12"/>
      <c r="L110" s="12"/>
      <c r="M110" s="12"/>
      <c r="R110" s="20"/>
      <c r="S110" s="12"/>
      <c r="Z110" s="17"/>
    </row>
    <row r="111" spans="1:26" ht="13" x14ac:dyDescent="0.15">
      <c r="A111" s="18"/>
      <c r="C111" s="12"/>
      <c r="D111" s="12"/>
      <c r="E111" s="12"/>
      <c r="F111" s="12"/>
      <c r="G111" s="12"/>
      <c r="H111" s="12"/>
      <c r="L111" s="12"/>
      <c r="M111" s="12"/>
      <c r="R111" s="20"/>
      <c r="S111" s="12"/>
      <c r="Z111" s="17"/>
    </row>
    <row r="112" spans="1:26" ht="13" x14ac:dyDescent="0.15">
      <c r="A112" s="18"/>
      <c r="C112" s="12"/>
      <c r="D112" s="12"/>
      <c r="E112" s="12"/>
      <c r="F112" s="12"/>
      <c r="G112" s="12"/>
      <c r="H112" s="12"/>
      <c r="L112" s="12"/>
      <c r="M112" s="12"/>
      <c r="R112" s="20"/>
      <c r="S112" s="12"/>
      <c r="Z112" s="17"/>
    </row>
    <row r="113" spans="1:26" ht="13" x14ac:dyDescent="0.15">
      <c r="A113" s="18"/>
      <c r="C113" s="12"/>
      <c r="D113" s="12"/>
      <c r="E113" s="12"/>
      <c r="F113" s="12"/>
      <c r="G113" s="12"/>
      <c r="H113" s="12"/>
      <c r="L113" s="12"/>
      <c r="M113" s="12"/>
      <c r="R113" s="20"/>
      <c r="S113" s="12"/>
      <c r="Z113" s="17"/>
    </row>
    <row r="114" spans="1:26" ht="13" x14ac:dyDescent="0.15">
      <c r="A114" s="18"/>
      <c r="C114" s="12"/>
      <c r="D114" s="12"/>
      <c r="E114" s="12"/>
      <c r="F114" s="12"/>
      <c r="G114" s="12"/>
      <c r="H114" s="12"/>
      <c r="L114" s="12"/>
      <c r="M114" s="12"/>
      <c r="R114" s="20"/>
      <c r="S114" s="12"/>
      <c r="Z114" s="17"/>
    </row>
    <row r="115" spans="1:26" ht="13" x14ac:dyDescent="0.15">
      <c r="A115" s="18"/>
      <c r="C115" s="12"/>
      <c r="D115" s="12"/>
      <c r="E115" s="12"/>
      <c r="F115" s="12"/>
      <c r="G115" s="12"/>
      <c r="H115" s="12"/>
      <c r="L115" s="12"/>
      <c r="M115" s="12"/>
      <c r="R115" s="20"/>
      <c r="S115" s="12"/>
      <c r="Z115" s="17"/>
    </row>
    <row r="116" spans="1:26" ht="13" x14ac:dyDescent="0.15">
      <c r="A116" s="18"/>
      <c r="C116" s="12"/>
      <c r="D116" s="12"/>
      <c r="E116" s="12"/>
      <c r="F116" s="12"/>
      <c r="G116" s="12"/>
      <c r="H116" s="12"/>
      <c r="L116" s="12"/>
      <c r="M116" s="12"/>
      <c r="R116" s="20"/>
      <c r="S116" s="12"/>
      <c r="Z116" s="17"/>
    </row>
    <row r="117" spans="1:26" ht="13" x14ac:dyDescent="0.15">
      <c r="A117" s="18"/>
      <c r="C117" s="12"/>
      <c r="D117" s="12"/>
      <c r="E117" s="12"/>
      <c r="F117" s="12"/>
      <c r="G117" s="12"/>
      <c r="H117" s="12"/>
      <c r="L117" s="12"/>
      <c r="M117" s="12"/>
      <c r="R117" s="20"/>
      <c r="S117" s="12"/>
      <c r="Z117" s="17"/>
    </row>
    <row r="118" spans="1:26" ht="13" x14ac:dyDescent="0.15">
      <c r="A118" s="18"/>
      <c r="C118" s="12"/>
      <c r="D118" s="12"/>
      <c r="E118" s="12"/>
      <c r="F118" s="12"/>
      <c r="G118" s="12"/>
      <c r="H118" s="12"/>
      <c r="L118" s="12"/>
      <c r="M118" s="12"/>
      <c r="R118" s="20"/>
      <c r="S118" s="12"/>
      <c r="Z118" s="17"/>
    </row>
    <row r="119" spans="1:26" ht="13" x14ac:dyDescent="0.15">
      <c r="A119" s="18"/>
      <c r="C119" s="12"/>
      <c r="D119" s="12"/>
      <c r="E119" s="12"/>
      <c r="F119" s="12"/>
      <c r="G119" s="12"/>
      <c r="H119" s="12"/>
      <c r="L119" s="12"/>
      <c r="M119" s="12"/>
      <c r="R119" s="20"/>
      <c r="S119" s="12"/>
      <c r="Z119" s="17"/>
    </row>
    <row r="120" spans="1:26" ht="13" x14ac:dyDescent="0.15">
      <c r="A120" s="18"/>
      <c r="C120" s="12"/>
      <c r="D120" s="12"/>
      <c r="E120" s="12"/>
      <c r="F120" s="12"/>
      <c r="G120" s="12"/>
      <c r="H120" s="12"/>
      <c r="L120" s="12"/>
      <c r="M120" s="12"/>
      <c r="R120" s="20"/>
      <c r="S120" s="12"/>
      <c r="Z120" s="17"/>
    </row>
    <row r="121" spans="1:26" ht="13" x14ac:dyDescent="0.15">
      <c r="A121" s="18"/>
      <c r="C121" s="12"/>
      <c r="D121" s="12"/>
      <c r="E121" s="12"/>
      <c r="F121" s="12"/>
      <c r="G121" s="12"/>
      <c r="H121" s="12"/>
      <c r="L121" s="12"/>
      <c r="M121" s="12"/>
      <c r="R121" s="20"/>
      <c r="S121" s="12"/>
      <c r="Z121" s="17"/>
    </row>
    <row r="122" spans="1:26" ht="13" x14ac:dyDescent="0.15">
      <c r="A122" s="18"/>
      <c r="C122" s="12"/>
      <c r="D122" s="12"/>
      <c r="E122" s="12"/>
      <c r="F122" s="12"/>
      <c r="G122" s="12"/>
      <c r="H122" s="12"/>
      <c r="L122" s="12"/>
      <c r="M122" s="12"/>
      <c r="R122" s="20"/>
      <c r="S122" s="12"/>
      <c r="Z122" s="17"/>
    </row>
    <row r="123" spans="1:26" ht="13" x14ac:dyDescent="0.15">
      <c r="A123" s="18"/>
      <c r="C123" s="12"/>
      <c r="D123" s="12"/>
      <c r="E123" s="12"/>
      <c r="F123" s="12"/>
      <c r="G123" s="12"/>
      <c r="H123" s="12"/>
      <c r="L123" s="12"/>
      <c r="M123" s="12"/>
      <c r="R123" s="20"/>
      <c r="S123" s="12"/>
      <c r="Z123" s="17"/>
    </row>
    <row r="124" spans="1:26" ht="13" x14ac:dyDescent="0.15">
      <c r="A124" s="18"/>
      <c r="C124" s="12"/>
      <c r="D124" s="12"/>
      <c r="E124" s="12"/>
      <c r="F124" s="12"/>
      <c r="G124" s="12"/>
      <c r="H124" s="12"/>
      <c r="L124" s="12"/>
      <c r="M124" s="12"/>
      <c r="R124" s="20"/>
      <c r="S124" s="12"/>
      <c r="Z124" s="17"/>
    </row>
    <row r="125" spans="1:26" ht="13" x14ac:dyDescent="0.15">
      <c r="A125" s="18"/>
      <c r="C125" s="12"/>
      <c r="D125" s="12"/>
      <c r="E125" s="12"/>
      <c r="F125" s="12"/>
      <c r="G125" s="12"/>
      <c r="H125" s="12"/>
      <c r="L125" s="12"/>
      <c r="M125" s="12"/>
      <c r="R125" s="20"/>
      <c r="S125" s="12"/>
      <c r="Z125" s="17"/>
    </row>
    <row r="126" spans="1:26" ht="13" x14ac:dyDescent="0.15">
      <c r="A126" s="18"/>
      <c r="C126" s="12"/>
      <c r="D126" s="12"/>
      <c r="E126" s="12"/>
      <c r="F126" s="12"/>
      <c r="G126" s="12"/>
      <c r="H126" s="12"/>
      <c r="L126" s="12"/>
      <c r="M126" s="12"/>
      <c r="R126" s="20"/>
      <c r="S126" s="12"/>
      <c r="Z126" s="17"/>
    </row>
    <row r="127" spans="1:26" ht="13" x14ac:dyDescent="0.15">
      <c r="A127" s="18"/>
      <c r="C127" s="12"/>
      <c r="D127" s="12"/>
      <c r="E127" s="12"/>
      <c r="F127" s="12"/>
      <c r="G127" s="12"/>
      <c r="H127" s="12"/>
      <c r="L127" s="12"/>
      <c r="M127" s="12"/>
      <c r="R127" s="20"/>
      <c r="S127" s="12"/>
      <c r="Z127" s="17"/>
    </row>
    <row r="128" spans="1:26" ht="13" x14ac:dyDescent="0.15">
      <c r="A128" s="18"/>
      <c r="C128" s="12"/>
      <c r="D128" s="12"/>
      <c r="E128" s="12"/>
      <c r="F128" s="12"/>
      <c r="G128" s="12"/>
      <c r="H128" s="12"/>
      <c r="L128" s="12"/>
      <c r="M128" s="12"/>
      <c r="R128" s="20"/>
      <c r="S128" s="12"/>
      <c r="Z128" s="17"/>
    </row>
    <row r="129" spans="1:26" ht="13" x14ac:dyDescent="0.15">
      <c r="A129" s="18"/>
      <c r="C129" s="12"/>
      <c r="D129" s="12"/>
      <c r="E129" s="12"/>
      <c r="F129" s="12"/>
      <c r="G129" s="12"/>
      <c r="H129" s="12"/>
      <c r="L129" s="12"/>
      <c r="M129" s="12"/>
      <c r="R129" s="20"/>
      <c r="S129" s="12"/>
      <c r="Z129" s="17"/>
    </row>
    <row r="130" spans="1:26" ht="13" x14ac:dyDescent="0.15">
      <c r="A130" s="18"/>
      <c r="C130" s="12"/>
      <c r="D130" s="12"/>
      <c r="E130" s="12"/>
      <c r="F130" s="12"/>
      <c r="G130" s="12"/>
      <c r="H130" s="12"/>
      <c r="L130" s="12"/>
      <c r="M130" s="12"/>
      <c r="R130" s="20"/>
      <c r="S130" s="12"/>
      <c r="Z130" s="17"/>
    </row>
    <row r="131" spans="1:26" ht="13" x14ac:dyDescent="0.15">
      <c r="A131" s="18"/>
      <c r="C131" s="12"/>
      <c r="D131" s="12"/>
      <c r="E131" s="12"/>
      <c r="F131" s="12"/>
      <c r="G131" s="12"/>
      <c r="H131" s="12"/>
      <c r="L131" s="12"/>
      <c r="M131" s="12"/>
      <c r="R131" s="20"/>
      <c r="S131" s="12"/>
      <c r="Z131" s="17"/>
    </row>
    <row r="132" spans="1:26" ht="13" x14ac:dyDescent="0.15">
      <c r="A132" s="18"/>
      <c r="C132" s="12"/>
      <c r="D132" s="12"/>
      <c r="E132" s="12"/>
      <c r="F132" s="12"/>
      <c r="G132" s="12"/>
      <c r="H132" s="12"/>
      <c r="L132" s="12"/>
      <c r="M132" s="12"/>
      <c r="R132" s="20"/>
      <c r="S132" s="12"/>
      <c r="Z132" s="17"/>
    </row>
    <row r="133" spans="1:26" ht="13" x14ac:dyDescent="0.15">
      <c r="A133" s="18"/>
      <c r="C133" s="12"/>
      <c r="D133" s="12"/>
      <c r="E133" s="12"/>
      <c r="F133" s="12"/>
      <c r="G133" s="12"/>
      <c r="H133" s="12"/>
      <c r="L133" s="12"/>
      <c r="M133" s="12"/>
      <c r="R133" s="20"/>
      <c r="S133" s="12"/>
      <c r="Z133" s="17"/>
    </row>
    <row r="134" spans="1:26" ht="13" x14ac:dyDescent="0.15">
      <c r="A134" s="18"/>
      <c r="C134" s="12"/>
      <c r="D134" s="12"/>
      <c r="E134" s="12"/>
      <c r="F134" s="12"/>
      <c r="G134" s="12"/>
      <c r="H134" s="12"/>
      <c r="L134" s="12"/>
      <c r="M134" s="12"/>
      <c r="R134" s="20"/>
      <c r="S134" s="12"/>
      <c r="Z134" s="17"/>
    </row>
    <row r="135" spans="1:26" ht="13" x14ac:dyDescent="0.15">
      <c r="A135" s="18"/>
      <c r="C135" s="12"/>
      <c r="D135" s="12"/>
      <c r="E135" s="12"/>
      <c r="F135" s="12"/>
      <c r="G135" s="12"/>
      <c r="H135" s="12"/>
      <c r="L135" s="12"/>
      <c r="M135" s="12"/>
      <c r="R135" s="20"/>
      <c r="S135" s="12"/>
      <c r="Z135" s="17"/>
    </row>
    <row r="136" spans="1:26" ht="13" x14ac:dyDescent="0.15">
      <c r="A136" s="18"/>
      <c r="C136" s="12"/>
      <c r="D136" s="12"/>
      <c r="E136" s="12"/>
      <c r="F136" s="12"/>
      <c r="G136" s="12"/>
      <c r="H136" s="12"/>
      <c r="L136" s="12"/>
      <c r="M136" s="12"/>
      <c r="R136" s="20"/>
      <c r="S136" s="12"/>
      <c r="Z136" s="17"/>
    </row>
    <row r="137" spans="1:26" ht="13" x14ac:dyDescent="0.15">
      <c r="A137" s="18"/>
      <c r="C137" s="12"/>
      <c r="D137" s="12"/>
      <c r="E137" s="12"/>
      <c r="F137" s="12"/>
      <c r="G137" s="12"/>
      <c r="H137" s="12"/>
      <c r="L137" s="12"/>
      <c r="M137" s="12"/>
      <c r="R137" s="20"/>
      <c r="S137" s="12"/>
      <c r="Z137" s="17"/>
    </row>
    <row r="138" spans="1:26" ht="13" x14ac:dyDescent="0.15">
      <c r="A138" s="18"/>
      <c r="C138" s="12"/>
      <c r="D138" s="12"/>
      <c r="E138" s="12"/>
      <c r="F138" s="12"/>
      <c r="G138" s="12"/>
      <c r="H138" s="12"/>
      <c r="L138" s="12"/>
      <c r="M138" s="12"/>
      <c r="R138" s="20"/>
      <c r="S138" s="12"/>
      <c r="Z138" s="17"/>
    </row>
    <row r="139" spans="1:26" ht="13" x14ac:dyDescent="0.15">
      <c r="A139" s="18"/>
      <c r="C139" s="12"/>
      <c r="D139" s="12"/>
      <c r="E139" s="12"/>
      <c r="F139" s="12"/>
      <c r="G139" s="12"/>
      <c r="H139" s="12"/>
      <c r="L139" s="12"/>
      <c r="M139" s="12"/>
      <c r="R139" s="20"/>
      <c r="S139" s="12"/>
      <c r="Z139" s="17"/>
    </row>
    <row r="140" spans="1:26" ht="13" x14ac:dyDescent="0.15">
      <c r="A140" s="18"/>
      <c r="C140" s="12"/>
      <c r="D140" s="12"/>
      <c r="E140" s="12"/>
      <c r="F140" s="12"/>
      <c r="G140" s="12"/>
      <c r="H140" s="12"/>
      <c r="L140" s="12"/>
      <c r="M140" s="12"/>
      <c r="R140" s="20"/>
      <c r="S140" s="12"/>
      <c r="Z140" s="17"/>
    </row>
    <row r="141" spans="1:26" ht="13" x14ac:dyDescent="0.15">
      <c r="A141" s="18"/>
      <c r="C141" s="12"/>
      <c r="D141" s="12"/>
      <c r="E141" s="12"/>
      <c r="F141" s="12"/>
      <c r="G141" s="12"/>
      <c r="H141" s="12"/>
      <c r="L141" s="12"/>
      <c r="M141" s="12"/>
      <c r="R141" s="20"/>
      <c r="S141" s="12"/>
      <c r="Z141" s="17"/>
    </row>
    <row r="142" spans="1:26" ht="13" x14ac:dyDescent="0.15">
      <c r="A142" s="18"/>
      <c r="C142" s="12"/>
      <c r="D142" s="12"/>
      <c r="E142" s="12"/>
      <c r="F142" s="12"/>
      <c r="G142" s="12"/>
      <c r="H142" s="12"/>
      <c r="L142" s="12"/>
      <c r="M142" s="12"/>
      <c r="R142" s="20"/>
      <c r="S142" s="12"/>
      <c r="Z142" s="17"/>
    </row>
    <row r="143" spans="1:26" ht="13" x14ac:dyDescent="0.15">
      <c r="A143" s="18"/>
      <c r="C143" s="12"/>
      <c r="D143" s="12"/>
      <c r="E143" s="12"/>
      <c r="F143" s="12"/>
      <c r="G143" s="12"/>
      <c r="H143" s="12"/>
      <c r="L143" s="12"/>
      <c r="M143" s="12"/>
      <c r="R143" s="20"/>
      <c r="S143" s="12"/>
      <c r="Z143" s="17"/>
    </row>
    <row r="144" spans="1:26" ht="13" x14ac:dyDescent="0.15">
      <c r="A144" s="18"/>
      <c r="C144" s="12"/>
      <c r="D144" s="12"/>
      <c r="E144" s="12"/>
      <c r="F144" s="12"/>
      <c r="G144" s="12"/>
      <c r="H144" s="12"/>
      <c r="L144" s="12"/>
      <c r="M144" s="12"/>
      <c r="R144" s="20"/>
      <c r="S144" s="12"/>
      <c r="Z144" s="17"/>
    </row>
    <row r="145" spans="1:26" ht="13" x14ac:dyDescent="0.15">
      <c r="A145" s="18"/>
      <c r="C145" s="12"/>
      <c r="D145" s="12"/>
      <c r="E145" s="12"/>
      <c r="F145" s="12"/>
      <c r="G145" s="12"/>
      <c r="H145" s="12"/>
      <c r="L145" s="12"/>
      <c r="M145" s="12"/>
      <c r="R145" s="20"/>
      <c r="S145" s="12"/>
      <c r="Z145" s="17"/>
    </row>
    <row r="146" spans="1:26" ht="13" x14ac:dyDescent="0.15">
      <c r="A146" s="18"/>
      <c r="C146" s="12"/>
      <c r="D146" s="12"/>
      <c r="E146" s="12"/>
      <c r="F146" s="12"/>
      <c r="G146" s="12"/>
      <c r="H146" s="12"/>
      <c r="L146" s="12"/>
      <c r="M146" s="12"/>
      <c r="R146" s="20"/>
      <c r="S146" s="12"/>
      <c r="Z146" s="17"/>
    </row>
    <row r="147" spans="1:26" ht="13" x14ac:dyDescent="0.15">
      <c r="A147" s="18"/>
      <c r="C147" s="12"/>
      <c r="D147" s="12"/>
      <c r="E147" s="12"/>
      <c r="F147" s="12"/>
      <c r="G147" s="12"/>
      <c r="H147" s="12"/>
      <c r="L147" s="12"/>
      <c r="M147" s="12"/>
      <c r="R147" s="20"/>
      <c r="S147" s="12"/>
      <c r="Z147" s="17"/>
    </row>
    <row r="148" spans="1:26" ht="13" x14ac:dyDescent="0.15">
      <c r="A148" s="18"/>
      <c r="C148" s="12"/>
      <c r="D148" s="12"/>
      <c r="E148" s="12"/>
      <c r="F148" s="12"/>
      <c r="G148" s="12"/>
      <c r="H148" s="12"/>
      <c r="L148" s="12"/>
      <c r="M148" s="12"/>
      <c r="R148" s="20"/>
      <c r="S148" s="12"/>
      <c r="Z148" s="17"/>
    </row>
    <row r="149" spans="1:26" ht="13" x14ac:dyDescent="0.15">
      <c r="A149" s="18"/>
      <c r="C149" s="12"/>
      <c r="D149" s="12"/>
      <c r="E149" s="12"/>
      <c r="F149" s="12"/>
      <c r="G149" s="12"/>
      <c r="H149" s="12"/>
      <c r="L149" s="12"/>
      <c r="M149" s="12"/>
      <c r="R149" s="20"/>
      <c r="S149" s="12"/>
      <c r="Z149" s="17"/>
    </row>
    <row r="150" spans="1:26" ht="13" x14ac:dyDescent="0.15">
      <c r="A150" s="18"/>
      <c r="C150" s="12"/>
      <c r="D150" s="12"/>
      <c r="E150" s="12"/>
      <c r="F150" s="12"/>
      <c r="G150" s="12"/>
      <c r="H150" s="12"/>
      <c r="L150" s="12"/>
      <c r="M150" s="12"/>
      <c r="R150" s="20"/>
      <c r="S150" s="12"/>
      <c r="Z150" s="17"/>
    </row>
    <row r="151" spans="1:26" ht="13" x14ac:dyDescent="0.15">
      <c r="A151" s="18"/>
      <c r="C151" s="12"/>
      <c r="D151" s="12"/>
      <c r="E151" s="12"/>
      <c r="F151" s="12"/>
      <c r="G151" s="12"/>
      <c r="H151" s="12"/>
      <c r="L151" s="12"/>
      <c r="M151" s="12"/>
      <c r="R151" s="20"/>
      <c r="S151" s="12"/>
      <c r="Z151" s="17"/>
    </row>
    <row r="152" spans="1:26" ht="13" x14ac:dyDescent="0.15">
      <c r="A152" s="18"/>
      <c r="C152" s="12"/>
      <c r="D152" s="12"/>
      <c r="E152" s="12"/>
      <c r="F152" s="12"/>
      <c r="G152" s="12"/>
      <c r="H152" s="12"/>
      <c r="L152" s="12"/>
      <c r="M152" s="12"/>
      <c r="R152" s="20"/>
      <c r="S152" s="12"/>
      <c r="Z152" s="17"/>
    </row>
    <row r="153" spans="1:26" ht="13" x14ac:dyDescent="0.15">
      <c r="A153" s="18"/>
      <c r="C153" s="12"/>
      <c r="D153" s="12"/>
      <c r="E153" s="12"/>
      <c r="F153" s="12"/>
      <c r="G153" s="12"/>
      <c r="H153" s="12"/>
      <c r="L153" s="12"/>
      <c r="M153" s="12"/>
      <c r="R153" s="20"/>
      <c r="S153" s="12"/>
      <c r="Z153" s="17"/>
    </row>
    <row r="154" spans="1:26" ht="13" x14ac:dyDescent="0.15">
      <c r="A154" s="18"/>
      <c r="C154" s="12"/>
      <c r="D154" s="12"/>
      <c r="E154" s="12"/>
      <c r="F154" s="12"/>
      <c r="G154" s="12"/>
      <c r="H154" s="12"/>
      <c r="L154" s="12"/>
      <c r="M154" s="12"/>
      <c r="R154" s="20"/>
      <c r="S154" s="12"/>
      <c r="Z154" s="17"/>
    </row>
    <row r="155" spans="1:26" ht="13" x14ac:dyDescent="0.15">
      <c r="A155" s="18"/>
      <c r="C155" s="12"/>
      <c r="D155" s="12"/>
      <c r="E155" s="12"/>
      <c r="F155" s="12"/>
      <c r="G155" s="12"/>
      <c r="H155" s="12"/>
      <c r="L155" s="12"/>
      <c r="M155" s="12"/>
      <c r="R155" s="20"/>
      <c r="S155" s="12"/>
      <c r="Z155" s="17"/>
    </row>
    <row r="156" spans="1:26" ht="13" x14ac:dyDescent="0.15">
      <c r="A156" s="18"/>
      <c r="C156" s="12"/>
      <c r="D156" s="12"/>
      <c r="E156" s="12"/>
      <c r="F156" s="12"/>
      <c r="G156" s="12"/>
      <c r="H156" s="12"/>
      <c r="L156" s="12"/>
      <c r="M156" s="12"/>
      <c r="R156" s="20"/>
      <c r="S156" s="12"/>
      <c r="Z156" s="17"/>
    </row>
    <row r="157" spans="1:26" ht="13" x14ac:dyDescent="0.15">
      <c r="A157" s="18"/>
      <c r="C157" s="12"/>
      <c r="D157" s="12"/>
      <c r="E157" s="12"/>
      <c r="F157" s="12"/>
      <c r="G157" s="12"/>
      <c r="H157" s="12"/>
      <c r="L157" s="12"/>
      <c r="M157" s="12"/>
      <c r="R157" s="20"/>
      <c r="S157" s="12"/>
      <c r="Z157" s="17"/>
    </row>
    <row r="158" spans="1:26" ht="13" x14ac:dyDescent="0.15">
      <c r="A158" s="18"/>
      <c r="C158" s="12"/>
      <c r="D158" s="12"/>
      <c r="E158" s="12"/>
      <c r="F158" s="12"/>
      <c r="G158" s="12"/>
      <c r="H158" s="12"/>
      <c r="L158" s="12"/>
      <c r="M158" s="12"/>
      <c r="R158" s="20"/>
      <c r="S158" s="12"/>
      <c r="Z158" s="17"/>
    </row>
    <row r="159" spans="1:26" ht="13" x14ac:dyDescent="0.15">
      <c r="A159" s="18"/>
      <c r="C159" s="12"/>
      <c r="D159" s="12"/>
      <c r="E159" s="12"/>
      <c r="F159" s="12"/>
      <c r="G159" s="12"/>
      <c r="H159" s="12"/>
      <c r="L159" s="12"/>
      <c r="M159" s="12"/>
      <c r="R159" s="20"/>
      <c r="S159" s="12"/>
      <c r="Z159" s="17"/>
    </row>
    <row r="160" spans="1:26" ht="13" x14ac:dyDescent="0.15">
      <c r="A160" s="18"/>
      <c r="C160" s="12"/>
      <c r="D160" s="12"/>
      <c r="E160" s="12"/>
      <c r="F160" s="12"/>
      <c r="G160" s="12"/>
      <c r="H160" s="12"/>
      <c r="L160" s="12"/>
      <c r="M160" s="12"/>
      <c r="R160" s="20"/>
      <c r="S160" s="12"/>
      <c r="Z160" s="17"/>
    </row>
    <row r="161" spans="1:26" ht="13" x14ac:dyDescent="0.15">
      <c r="A161" s="18"/>
      <c r="C161" s="12"/>
      <c r="D161" s="12"/>
      <c r="E161" s="12"/>
      <c r="F161" s="12"/>
      <c r="G161" s="12"/>
      <c r="H161" s="12"/>
      <c r="L161" s="12"/>
      <c r="M161" s="12"/>
      <c r="R161" s="20"/>
      <c r="S161" s="12"/>
      <c r="Z161" s="17"/>
    </row>
    <row r="162" spans="1:26" ht="13" x14ac:dyDescent="0.15">
      <c r="A162" s="18"/>
      <c r="C162" s="12"/>
      <c r="D162" s="12"/>
      <c r="E162" s="12"/>
      <c r="F162" s="12"/>
      <c r="G162" s="12"/>
      <c r="H162" s="12"/>
      <c r="L162" s="12"/>
      <c r="M162" s="12"/>
      <c r="R162" s="20"/>
      <c r="S162" s="12"/>
      <c r="Z162" s="17"/>
    </row>
    <row r="163" spans="1:26" ht="13" x14ac:dyDescent="0.15">
      <c r="A163" s="18"/>
      <c r="C163" s="12"/>
      <c r="D163" s="12"/>
      <c r="E163" s="12"/>
      <c r="F163" s="12"/>
      <c r="G163" s="12"/>
      <c r="H163" s="12"/>
      <c r="L163" s="12"/>
      <c r="M163" s="12"/>
      <c r="R163" s="20"/>
      <c r="S163" s="12"/>
      <c r="Z163" s="17"/>
    </row>
    <row r="164" spans="1:26" ht="13" x14ac:dyDescent="0.15">
      <c r="A164" s="18"/>
      <c r="C164" s="12"/>
      <c r="D164" s="12"/>
      <c r="E164" s="12"/>
      <c r="F164" s="12"/>
      <c r="G164" s="12"/>
      <c r="H164" s="12"/>
      <c r="L164" s="12"/>
      <c r="M164" s="12"/>
      <c r="R164" s="20"/>
      <c r="S164" s="12"/>
      <c r="Z164" s="17"/>
    </row>
    <row r="165" spans="1:26" ht="13" x14ac:dyDescent="0.15">
      <c r="A165" s="18"/>
      <c r="C165" s="12"/>
      <c r="D165" s="12"/>
      <c r="E165" s="12"/>
      <c r="F165" s="12"/>
      <c r="G165" s="12"/>
      <c r="H165" s="12"/>
      <c r="L165" s="12"/>
      <c r="M165" s="12"/>
      <c r="R165" s="20"/>
      <c r="S165" s="12"/>
      <c r="Z165" s="17"/>
    </row>
    <row r="166" spans="1:26" ht="13" x14ac:dyDescent="0.15">
      <c r="A166" s="18"/>
      <c r="C166" s="12"/>
      <c r="D166" s="12"/>
      <c r="E166" s="12"/>
      <c r="F166" s="12"/>
      <c r="G166" s="12"/>
      <c r="H166" s="12"/>
      <c r="L166" s="12"/>
      <c r="M166" s="12"/>
      <c r="R166" s="20"/>
      <c r="S166" s="12"/>
      <c r="Z166" s="17"/>
    </row>
    <row r="167" spans="1:26" ht="13" x14ac:dyDescent="0.15">
      <c r="A167" s="18"/>
      <c r="C167" s="12"/>
      <c r="D167" s="12"/>
      <c r="E167" s="12"/>
      <c r="F167" s="12"/>
      <c r="G167" s="12"/>
      <c r="H167" s="12"/>
      <c r="L167" s="12"/>
      <c r="M167" s="12"/>
      <c r="R167" s="20"/>
      <c r="S167" s="12"/>
      <c r="Z167" s="17"/>
    </row>
    <row r="168" spans="1:26" ht="13" x14ac:dyDescent="0.15">
      <c r="A168" s="18"/>
      <c r="C168" s="12"/>
      <c r="D168" s="12"/>
      <c r="E168" s="12"/>
      <c r="F168" s="12"/>
      <c r="G168" s="12"/>
      <c r="H168" s="12"/>
      <c r="L168" s="12"/>
      <c r="M168" s="12"/>
      <c r="R168" s="20"/>
      <c r="S168" s="12"/>
      <c r="Z168" s="17"/>
    </row>
    <row r="169" spans="1:26" ht="13" x14ac:dyDescent="0.15">
      <c r="A169" s="18"/>
      <c r="C169" s="12"/>
      <c r="D169" s="12"/>
      <c r="E169" s="12"/>
      <c r="F169" s="12"/>
      <c r="G169" s="12"/>
      <c r="H169" s="12"/>
      <c r="L169" s="12"/>
      <c r="M169" s="12"/>
      <c r="R169" s="20"/>
      <c r="S169" s="12"/>
      <c r="Z169" s="17"/>
    </row>
    <row r="170" spans="1:26" ht="13" x14ac:dyDescent="0.15">
      <c r="A170" s="18"/>
      <c r="C170" s="12"/>
      <c r="D170" s="12"/>
      <c r="E170" s="12"/>
      <c r="F170" s="12"/>
      <c r="G170" s="12"/>
      <c r="H170" s="12"/>
      <c r="L170" s="12"/>
      <c r="M170" s="12"/>
      <c r="R170" s="20"/>
      <c r="S170" s="12"/>
      <c r="Z170" s="17"/>
    </row>
    <row r="171" spans="1:26" ht="13" x14ac:dyDescent="0.15">
      <c r="A171" s="18"/>
      <c r="C171" s="12"/>
      <c r="D171" s="12"/>
      <c r="E171" s="12"/>
      <c r="F171" s="12"/>
      <c r="G171" s="12"/>
      <c r="H171" s="12"/>
      <c r="L171" s="12"/>
      <c r="M171" s="12"/>
      <c r="R171" s="20"/>
      <c r="S171" s="12"/>
      <c r="Z171" s="17"/>
    </row>
    <row r="172" spans="1:26" ht="13" x14ac:dyDescent="0.15">
      <c r="A172" s="18"/>
      <c r="C172" s="12"/>
      <c r="D172" s="12"/>
      <c r="E172" s="12"/>
      <c r="F172" s="12"/>
      <c r="G172" s="12"/>
      <c r="H172" s="12"/>
      <c r="L172" s="12"/>
      <c r="M172" s="12"/>
      <c r="R172" s="20"/>
      <c r="S172" s="12"/>
      <c r="Z172" s="17"/>
    </row>
    <row r="173" spans="1:26" ht="13" x14ac:dyDescent="0.15">
      <c r="A173" s="18"/>
      <c r="C173" s="12"/>
      <c r="D173" s="12"/>
      <c r="E173" s="12"/>
      <c r="F173" s="12"/>
      <c r="G173" s="12"/>
      <c r="H173" s="12"/>
      <c r="L173" s="12"/>
      <c r="M173" s="12"/>
      <c r="R173" s="20"/>
      <c r="S173" s="12"/>
      <c r="Z173" s="17"/>
    </row>
    <row r="174" spans="1:26" ht="13" x14ac:dyDescent="0.15">
      <c r="A174" s="18"/>
      <c r="C174" s="12"/>
      <c r="D174" s="12"/>
      <c r="E174" s="12"/>
      <c r="F174" s="12"/>
      <c r="G174" s="12"/>
      <c r="H174" s="12"/>
      <c r="L174" s="12"/>
      <c r="M174" s="12"/>
      <c r="R174" s="20"/>
      <c r="S174" s="12"/>
      <c r="Z174" s="17"/>
    </row>
    <row r="175" spans="1:26" ht="13" x14ac:dyDescent="0.15">
      <c r="A175" s="18"/>
      <c r="C175" s="12"/>
      <c r="D175" s="12"/>
      <c r="E175" s="12"/>
      <c r="F175" s="12"/>
      <c r="G175" s="12"/>
      <c r="H175" s="12"/>
      <c r="L175" s="12"/>
      <c r="M175" s="12"/>
      <c r="R175" s="20"/>
      <c r="S175" s="12"/>
      <c r="Z175" s="17"/>
    </row>
    <row r="176" spans="1:26" ht="13" x14ac:dyDescent="0.15">
      <c r="A176" s="18"/>
      <c r="C176" s="12"/>
      <c r="D176" s="12"/>
      <c r="E176" s="12"/>
      <c r="F176" s="12"/>
      <c r="G176" s="12"/>
      <c r="H176" s="12"/>
      <c r="L176" s="12"/>
      <c r="M176" s="12"/>
      <c r="R176" s="20"/>
      <c r="S176" s="12"/>
      <c r="Z176" s="17"/>
    </row>
    <row r="177" spans="1:26" ht="13" x14ac:dyDescent="0.15">
      <c r="A177" s="18"/>
      <c r="C177" s="12"/>
      <c r="D177" s="12"/>
      <c r="E177" s="12"/>
      <c r="F177" s="12"/>
      <c r="G177" s="12"/>
      <c r="H177" s="12"/>
      <c r="L177" s="12"/>
      <c r="M177" s="12"/>
      <c r="R177" s="20"/>
      <c r="S177" s="12"/>
      <c r="Z177" s="17"/>
    </row>
    <row r="178" spans="1:26" ht="13" x14ac:dyDescent="0.15">
      <c r="A178" s="18"/>
      <c r="C178" s="12"/>
      <c r="D178" s="12"/>
      <c r="E178" s="12"/>
      <c r="F178" s="12"/>
      <c r="G178" s="12"/>
      <c r="H178" s="12"/>
      <c r="L178" s="12"/>
      <c r="M178" s="12"/>
      <c r="R178" s="20"/>
      <c r="S178" s="12"/>
      <c r="Z178" s="17"/>
    </row>
    <row r="179" spans="1:26" ht="13" x14ac:dyDescent="0.15">
      <c r="A179" s="18"/>
      <c r="C179" s="12"/>
      <c r="D179" s="12"/>
      <c r="E179" s="12"/>
      <c r="F179" s="12"/>
      <c r="G179" s="12"/>
      <c r="H179" s="12"/>
      <c r="L179" s="12"/>
      <c r="M179" s="12"/>
      <c r="R179" s="20"/>
      <c r="S179" s="12"/>
      <c r="Z179" s="17"/>
    </row>
    <row r="180" spans="1:26" ht="13" x14ac:dyDescent="0.15">
      <c r="A180" s="18"/>
      <c r="C180" s="12"/>
      <c r="D180" s="12"/>
      <c r="E180" s="12"/>
      <c r="F180" s="12"/>
      <c r="G180" s="12"/>
      <c r="H180" s="12"/>
      <c r="L180" s="12"/>
      <c r="M180" s="12"/>
      <c r="R180" s="20"/>
      <c r="S180" s="12"/>
      <c r="Z180" s="17"/>
    </row>
    <row r="181" spans="1:26" ht="13" x14ac:dyDescent="0.15">
      <c r="A181" s="18"/>
      <c r="C181" s="12"/>
      <c r="D181" s="12"/>
      <c r="E181" s="12"/>
      <c r="F181" s="12"/>
      <c r="G181" s="12"/>
      <c r="H181" s="12"/>
      <c r="L181" s="12"/>
      <c r="M181" s="12"/>
      <c r="R181" s="20"/>
      <c r="S181" s="12"/>
      <c r="Z181" s="17"/>
    </row>
    <row r="182" spans="1:26" ht="13" x14ac:dyDescent="0.15">
      <c r="A182" s="18"/>
      <c r="C182" s="12"/>
      <c r="D182" s="12"/>
      <c r="E182" s="12"/>
      <c r="F182" s="12"/>
      <c r="G182" s="12"/>
      <c r="H182" s="12"/>
      <c r="L182" s="12"/>
      <c r="M182" s="12"/>
      <c r="R182" s="20"/>
      <c r="S182" s="12"/>
      <c r="Z182" s="17"/>
    </row>
    <row r="183" spans="1:26" ht="13" x14ac:dyDescent="0.15">
      <c r="A183" s="18"/>
      <c r="C183" s="12"/>
      <c r="D183" s="12"/>
      <c r="E183" s="12"/>
      <c r="F183" s="12"/>
      <c r="G183" s="12"/>
      <c r="H183" s="12"/>
      <c r="L183" s="12"/>
      <c r="M183" s="12"/>
      <c r="R183" s="20"/>
      <c r="S183" s="12"/>
      <c r="Z183" s="17"/>
    </row>
    <row r="184" spans="1:26" ht="13" x14ac:dyDescent="0.15">
      <c r="A184" s="18"/>
      <c r="C184" s="12"/>
      <c r="D184" s="12"/>
      <c r="E184" s="12"/>
      <c r="F184" s="12"/>
      <c r="G184" s="12"/>
      <c r="H184" s="12"/>
      <c r="L184" s="12"/>
      <c r="M184" s="12"/>
      <c r="R184" s="20"/>
      <c r="S184" s="12"/>
      <c r="Z184" s="17"/>
    </row>
    <row r="185" spans="1:26" ht="13" x14ac:dyDescent="0.15">
      <c r="A185" s="18"/>
      <c r="C185" s="12"/>
      <c r="D185" s="12"/>
      <c r="E185" s="12"/>
      <c r="F185" s="12"/>
      <c r="G185" s="12"/>
      <c r="H185" s="12"/>
      <c r="L185" s="12"/>
      <c r="M185" s="12"/>
      <c r="R185" s="20"/>
      <c r="S185" s="12"/>
      <c r="Z185" s="17"/>
    </row>
    <row r="186" spans="1:26" ht="13" x14ac:dyDescent="0.15">
      <c r="A186" s="18"/>
      <c r="C186" s="12"/>
      <c r="D186" s="12"/>
      <c r="E186" s="12"/>
      <c r="F186" s="12"/>
      <c r="G186" s="12"/>
      <c r="H186" s="12"/>
      <c r="L186" s="12"/>
      <c r="M186" s="12"/>
      <c r="R186" s="20"/>
      <c r="S186" s="12"/>
      <c r="Z186" s="17"/>
    </row>
    <row r="187" spans="1:26" ht="13" x14ac:dyDescent="0.15">
      <c r="A187" s="18"/>
      <c r="C187" s="12"/>
      <c r="D187" s="12"/>
      <c r="E187" s="12"/>
      <c r="F187" s="12"/>
      <c r="G187" s="12"/>
      <c r="H187" s="12"/>
      <c r="L187" s="12"/>
      <c r="M187" s="12"/>
      <c r="R187" s="20"/>
      <c r="S187" s="12"/>
      <c r="Z187" s="17"/>
    </row>
    <row r="188" spans="1:26" ht="13" x14ac:dyDescent="0.15">
      <c r="A188" s="18"/>
      <c r="C188" s="12"/>
      <c r="D188" s="12"/>
      <c r="E188" s="12"/>
      <c r="F188" s="12"/>
      <c r="G188" s="12"/>
      <c r="H188" s="12"/>
      <c r="L188" s="12"/>
      <c r="M188" s="12"/>
      <c r="R188" s="20"/>
      <c r="S188" s="12"/>
      <c r="Z188" s="17"/>
    </row>
    <row r="189" spans="1:26" ht="13" x14ac:dyDescent="0.15">
      <c r="A189" s="18"/>
      <c r="C189" s="12"/>
      <c r="D189" s="12"/>
      <c r="E189" s="12"/>
      <c r="F189" s="12"/>
      <c r="G189" s="12"/>
      <c r="H189" s="12"/>
      <c r="L189" s="12"/>
      <c r="M189" s="12"/>
      <c r="R189" s="20"/>
      <c r="S189" s="12"/>
      <c r="Z189" s="17"/>
    </row>
    <row r="190" spans="1:26" ht="13" x14ac:dyDescent="0.15">
      <c r="A190" s="18"/>
      <c r="C190" s="12"/>
      <c r="D190" s="12"/>
      <c r="E190" s="12"/>
      <c r="F190" s="12"/>
      <c r="G190" s="12"/>
      <c r="H190" s="12"/>
      <c r="L190" s="12"/>
      <c r="M190" s="12"/>
      <c r="R190" s="20"/>
      <c r="S190" s="12"/>
      <c r="Z190" s="17"/>
    </row>
    <row r="191" spans="1:26" ht="13" x14ac:dyDescent="0.15">
      <c r="A191" s="18"/>
      <c r="C191" s="12"/>
      <c r="D191" s="12"/>
      <c r="E191" s="12"/>
      <c r="F191" s="12"/>
      <c r="G191" s="12"/>
      <c r="H191" s="12"/>
      <c r="L191" s="12"/>
      <c r="M191" s="12"/>
      <c r="R191" s="20"/>
      <c r="S191" s="12"/>
      <c r="Z191" s="17"/>
    </row>
    <row r="192" spans="1:26" ht="13" x14ac:dyDescent="0.15">
      <c r="A192" s="18"/>
      <c r="C192" s="12"/>
      <c r="D192" s="12"/>
      <c r="E192" s="12"/>
      <c r="F192" s="12"/>
      <c r="G192" s="12"/>
      <c r="H192" s="12"/>
      <c r="L192" s="12"/>
      <c r="M192" s="12"/>
      <c r="R192" s="20"/>
      <c r="S192" s="12"/>
      <c r="Z192" s="17"/>
    </row>
    <row r="193" spans="1:26" ht="13" x14ac:dyDescent="0.15">
      <c r="A193" s="18"/>
      <c r="C193" s="12"/>
      <c r="D193" s="12"/>
      <c r="E193" s="12"/>
      <c r="F193" s="12"/>
      <c r="G193" s="12"/>
      <c r="H193" s="12"/>
      <c r="L193" s="12"/>
      <c r="M193" s="12"/>
      <c r="R193" s="20"/>
      <c r="S193" s="12"/>
      <c r="Z193" s="17"/>
    </row>
    <row r="194" spans="1:26" ht="13" x14ac:dyDescent="0.15">
      <c r="A194" s="18"/>
      <c r="C194" s="12"/>
      <c r="D194" s="12"/>
      <c r="E194" s="12"/>
      <c r="F194" s="12"/>
      <c r="G194" s="12"/>
      <c r="H194" s="12"/>
      <c r="L194" s="12"/>
      <c r="M194" s="12"/>
      <c r="R194" s="20"/>
      <c r="S194" s="12"/>
      <c r="Z194" s="17"/>
    </row>
    <row r="195" spans="1:26" ht="13" x14ac:dyDescent="0.15">
      <c r="A195" s="18"/>
      <c r="C195" s="12"/>
      <c r="D195" s="12"/>
      <c r="E195" s="12"/>
      <c r="F195" s="12"/>
      <c r="G195" s="12"/>
      <c r="H195" s="12"/>
      <c r="L195" s="12"/>
      <c r="M195" s="12"/>
      <c r="R195" s="20"/>
      <c r="S195" s="12"/>
      <c r="Z195" s="17"/>
    </row>
    <row r="196" spans="1:26" ht="13" x14ac:dyDescent="0.15">
      <c r="A196" s="18"/>
      <c r="C196" s="12"/>
      <c r="D196" s="12"/>
      <c r="E196" s="12"/>
      <c r="F196" s="12"/>
      <c r="G196" s="12"/>
      <c r="H196" s="12"/>
      <c r="L196" s="12"/>
      <c r="M196" s="12"/>
      <c r="R196" s="20"/>
      <c r="S196" s="12"/>
      <c r="Z196" s="17"/>
    </row>
    <row r="197" spans="1:26" ht="13" x14ac:dyDescent="0.15">
      <c r="A197" s="18"/>
      <c r="C197" s="12"/>
      <c r="D197" s="12"/>
      <c r="E197" s="12"/>
      <c r="F197" s="12"/>
      <c r="G197" s="12"/>
      <c r="H197" s="12"/>
      <c r="L197" s="12"/>
      <c r="M197" s="12"/>
      <c r="R197" s="20"/>
      <c r="S197" s="12"/>
      <c r="Z197" s="17"/>
    </row>
    <row r="198" spans="1:26" ht="13" x14ac:dyDescent="0.15">
      <c r="A198" s="18"/>
      <c r="C198" s="12"/>
      <c r="D198" s="12"/>
      <c r="E198" s="12"/>
      <c r="F198" s="12"/>
      <c r="G198" s="12"/>
      <c r="H198" s="12"/>
      <c r="L198" s="12"/>
      <c r="M198" s="12"/>
      <c r="R198" s="20"/>
      <c r="S198" s="12"/>
      <c r="Z198" s="17"/>
    </row>
    <row r="199" spans="1:26" ht="13" x14ac:dyDescent="0.15">
      <c r="A199" s="18"/>
      <c r="C199" s="12"/>
      <c r="D199" s="12"/>
      <c r="E199" s="12"/>
      <c r="F199" s="12"/>
      <c r="G199" s="12"/>
      <c r="H199" s="12"/>
      <c r="L199" s="12"/>
      <c r="M199" s="12"/>
      <c r="R199" s="20"/>
      <c r="S199" s="12"/>
      <c r="Z199" s="17"/>
    </row>
    <row r="200" spans="1:26" ht="13" x14ac:dyDescent="0.15">
      <c r="A200" s="18"/>
      <c r="C200" s="12"/>
      <c r="D200" s="12"/>
      <c r="E200" s="12"/>
      <c r="F200" s="12"/>
      <c r="G200" s="12"/>
      <c r="H200" s="12"/>
      <c r="L200" s="12"/>
      <c r="M200" s="12"/>
      <c r="R200" s="20"/>
      <c r="S200" s="12"/>
      <c r="Z200" s="17"/>
    </row>
    <row r="201" spans="1:26" ht="13" x14ac:dyDescent="0.15">
      <c r="A201" s="18"/>
      <c r="C201" s="12"/>
      <c r="D201" s="12"/>
      <c r="E201" s="12"/>
      <c r="F201" s="12"/>
      <c r="G201" s="12"/>
      <c r="H201" s="12"/>
      <c r="L201" s="12"/>
      <c r="M201" s="12"/>
      <c r="R201" s="20"/>
      <c r="S201" s="12"/>
      <c r="Z201" s="17"/>
    </row>
    <row r="202" spans="1:26" ht="13" x14ac:dyDescent="0.15">
      <c r="A202" s="18"/>
      <c r="C202" s="12"/>
      <c r="D202" s="12"/>
      <c r="E202" s="12"/>
      <c r="F202" s="12"/>
      <c r="G202" s="12"/>
      <c r="H202" s="12"/>
      <c r="L202" s="12"/>
      <c r="M202" s="12"/>
      <c r="R202" s="20"/>
      <c r="S202" s="12"/>
      <c r="Z202" s="17"/>
    </row>
    <row r="203" spans="1:26" ht="13" x14ac:dyDescent="0.15">
      <c r="A203" s="18"/>
      <c r="C203" s="12"/>
      <c r="D203" s="12"/>
      <c r="E203" s="12"/>
      <c r="F203" s="12"/>
      <c r="G203" s="12"/>
      <c r="H203" s="12"/>
      <c r="L203" s="12"/>
      <c r="M203" s="12"/>
      <c r="R203" s="20"/>
      <c r="S203" s="12"/>
      <c r="Z203" s="17"/>
    </row>
    <row r="204" spans="1:26" ht="13" x14ac:dyDescent="0.15">
      <c r="A204" s="18"/>
      <c r="C204" s="12"/>
      <c r="D204" s="12"/>
      <c r="E204" s="12"/>
      <c r="F204" s="12"/>
      <c r="G204" s="12"/>
      <c r="H204" s="12"/>
      <c r="L204" s="12"/>
      <c r="M204" s="12"/>
      <c r="R204" s="20"/>
      <c r="S204" s="12"/>
      <c r="Z204" s="17"/>
    </row>
    <row r="205" spans="1:26" ht="13" x14ac:dyDescent="0.15">
      <c r="A205" s="18"/>
      <c r="C205" s="12"/>
      <c r="D205" s="12"/>
      <c r="E205" s="12"/>
      <c r="F205" s="12"/>
      <c r="G205" s="12"/>
      <c r="H205" s="12"/>
      <c r="L205" s="12"/>
      <c r="M205" s="12"/>
      <c r="R205" s="20"/>
      <c r="S205" s="12"/>
      <c r="Z205" s="17"/>
    </row>
    <row r="206" spans="1:26" ht="13" x14ac:dyDescent="0.15">
      <c r="A206" s="18"/>
      <c r="C206" s="12"/>
      <c r="D206" s="12"/>
      <c r="E206" s="12"/>
      <c r="F206" s="12"/>
      <c r="G206" s="12"/>
      <c r="H206" s="12"/>
      <c r="L206" s="12"/>
      <c r="M206" s="12"/>
      <c r="R206" s="20"/>
      <c r="S206" s="12"/>
      <c r="Z206" s="17"/>
    </row>
    <row r="207" spans="1:26" ht="13" x14ac:dyDescent="0.15">
      <c r="A207" s="18"/>
      <c r="C207" s="12"/>
      <c r="D207" s="12"/>
      <c r="E207" s="12"/>
      <c r="F207" s="12"/>
      <c r="G207" s="12"/>
      <c r="H207" s="12"/>
      <c r="L207" s="12"/>
      <c r="M207" s="12"/>
      <c r="R207" s="20"/>
      <c r="S207" s="12"/>
      <c r="Z207" s="17"/>
    </row>
    <row r="208" spans="1:26" ht="13" x14ac:dyDescent="0.15">
      <c r="A208" s="18"/>
      <c r="C208" s="12"/>
      <c r="D208" s="12"/>
      <c r="E208" s="12"/>
      <c r="F208" s="12"/>
      <c r="G208" s="12"/>
      <c r="H208" s="12"/>
      <c r="L208" s="12"/>
      <c r="M208" s="12"/>
      <c r="R208" s="20"/>
      <c r="S208" s="12"/>
      <c r="Z208" s="17"/>
    </row>
    <row r="209" spans="1:26" ht="13" x14ac:dyDescent="0.15">
      <c r="A209" s="18"/>
      <c r="C209" s="12"/>
      <c r="D209" s="12"/>
      <c r="E209" s="12"/>
      <c r="F209" s="12"/>
      <c r="G209" s="12"/>
      <c r="H209" s="12"/>
      <c r="L209" s="12"/>
      <c r="M209" s="12"/>
      <c r="R209" s="20"/>
      <c r="S209" s="12"/>
      <c r="Z209" s="17"/>
    </row>
    <row r="210" spans="1:26" ht="13" x14ac:dyDescent="0.15">
      <c r="A210" s="18"/>
      <c r="C210" s="12"/>
      <c r="D210" s="12"/>
      <c r="E210" s="12"/>
      <c r="F210" s="12"/>
      <c r="G210" s="12"/>
      <c r="H210" s="12"/>
      <c r="L210" s="12"/>
      <c r="M210" s="12"/>
      <c r="R210" s="20"/>
      <c r="S210" s="12"/>
      <c r="Z210" s="17"/>
    </row>
    <row r="211" spans="1:26" ht="13" x14ac:dyDescent="0.15">
      <c r="A211" s="18"/>
      <c r="C211" s="12"/>
      <c r="D211" s="12"/>
      <c r="E211" s="12"/>
      <c r="F211" s="12"/>
      <c r="G211" s="12"/>
      <c r="H211" s="12"/>
      <c r="L211" s="12"/>
      <c r="M211" s="12"/>
      <c r="R211" s="20"/>
      <c r="S211" s="12"/>
      <c r="Z211" s="17"/>
    </row>
    <row r="212" spans="1:26" ht="13" x14ac:dyDescent="0.15">
      <c r="A212" s="18"/>
      <c r="C212" s="12"/>
      <c r="D212" s="12"/>
      <c r="E212" s="12"/>
      <c r="F212" s="12"/>
      <c r="G212" s="12"/>
      <c r="H212" s="12"/>
      <c r="L212" s="12"/>
      <c r="M212" s="12"/>
      <c r="R212" s="20"/>
      <c r="S212" s="12"/>
      <c r="Z212" s="17"/>
    </row>
    <row r="213" spans="1:26" ht="13" x14ac:dyDescent="0.15">
      <c r="A213" s="18"/>
      <c r="C213" s="12"/>
      <c r="D213" s="12"/>
      <c r="E213" s="12"/>
      <c r="F213" s="12"/>
      <c r="G213" s="12"/>
      <c r="H213" s="12"/>
      <c r="L213" s="12"/>
      <c r="M213" s="12"/>
      <c r="R213" s="20"/>
      <c r="S213" s="12"/>
      <c r="Z213" s="17"/>
    </row>
    <row r="214" spans="1:26" ht="13" x14ac:dyDescent="0.15">
      <c r="A214" s="18"/>
      <c r="C214" s="12"/>
      <c r="D214" s="12"/>
      <c r="E214" s="12"/>
      <c r="F214" s="12"/>
      <c r="G214" s="12"/>
      <c r="H214" s="12"/>
      <c r="L214" s="12"/>
      <c r="M214" s="12"/>
      <c r="R214" s="20"/>
      <c r="S214" s="12"/>
      <c r="Z214" s="17"/>
    </row>
    <row r="215" spans="1:26" ht="13" x14ac:dyDescent="0.15">
      <c r="A215" s="18"/>
      <c r="C215" s="12"/>
      <c r="D215" s="12"/>
      <c r="E215" s="12"/>
      <c r="F215" s="12"/>
      <c r="G215" s="12"/>
      <c r="H215" s="12"/>
      <c r="L215" s="12"/>
      <c r="M215" s="12"/>
      <c r="R215" s="20"/>
      <c r="S215" s="12"/>
      <c r="Z215" s="17"/>
    </row>
    <row r="216" spans="1:26" ht="13" x14ac:dyDescent="0.15">
      <c r="A216" s="18"/>
      <c r="C216" s="12"/>
      <c r="D216" s="12"/>
      <c r="E216" s="12"/>
      <c r="F216" s="12"/>
      <c r="G216" s="12"/>
      <c r="H216" s="12"/>
      <c r="L216" s="12"/>
      <c r="M216" s="12"/>
      <c r="R216" s="20"/>
      <c r="S216" s="12"/>
      <c r="Z216" s="17"/>
    </row>
    <row r="217" spans="1:26" ht="13" x14ac:dyDescent="0.15">
      <c r="A217" s="18"/>
      <c r="C217" s="12"/>
      <c r="D217" s="12"/>
      <c r="E217" s="12"/>
      <c r="F217" s="12"/>
      <c r="G217" s="12"/>
      <c r="H217" s="12"/>
      <c r="L217" s="12"/>
      <c r="M217" s="12"/>
      <c r="R217" s="20"/>
      <c r="S217" s="12"/>
      <c r="Z217" s="17"/>
    </row>
    <row r="218" spans="1:26" ht="13" x14ac:dyDescent="0.15">
      <c r="A218" s="18"/>
      <c r="C218" s="12"/>
      <c r="D218" s="12"/>
      <c r="E218" s="12"/>
      <c r="F218" s="12"/>
      <c r="G218" s="12"/>
      <c r="H218" s="12"/>
      <c r="L218" s="12"/>
      <c r="M218" s="12"/>
      <c r="R218" s="20"/>
      <c r="S218" s="12"/>
      <c r="Z218" s="17"/>
    </row>
    <row r="219" spans="1:26" ht="13" x14ac:dyDescent="0.15">
      <c r="A219" s="18"/>
      <c r="C219" s="12"/>
      <c r="D219" s="12"/>
      <c r="E219" s="12"/>
      <c r="F219" s="12"/>
      <c r="G219" s="12"/>
      <c r="H219" s="12"/>
      <c r="L219" s="12"/>
      <c r="M219" s="12"/>
      <c r="R219" s="20"/>
      <c r="S219" s="12"/>
      <c r="Z219" s="17"/>
    </row>
    <row r="220" spans="1:26" ht="13" x14ac:dyDescent="0.15">
      <c r="A220" s="18"/>
      <c r="C220" s="12"/>
      <c r="D220" s="12"/>
      <c r="E220" s="12"/>
      <c r="F220" s="12"/>
      <c r="G220" s="12"/>
      <c r="H220" s="12"/>
      <c r="L220" s="12"/>
      <c r="M220" s="12"/>
      <c r="R220" s="20"/>
      <c r="S220" s="12"/>
      <c r="Z220" s="17"/>
    </row>
    <row r="221" spans="1:26" ht="13" x14ac:dyDescent="0.15">
      <c r="A221" s="18"/>
      <c r="C221" s="12"/>
      <c r="D221" s="12"/>
      <c r="E221" s="12"/>
      <c r="F221" s="12"/>
      <c r="G221" s="12"/>
      <c r="H221" s="12"/>
      <c r="L221" s="12"/>
      <c r="M221" s="12"/>
      <c r="R221" s="20"/>
      <c r="S221" s="12"/>
      <c r="Z221" s="17"/>
    </row>
    <row r="222" spans="1:26" ht="13" x14ac:dyDescent="0.15">
      <c r="A222" s="18"/>
      <c r="C222" s="12"/>
      <c r="D222" s="12"/>
      <c r="E222" s="12"/>
      <c r="F222" s="12"/>
      <c r="G222" s="12"/>
      <c r="H222" s="12"/>
      <c r="L222" s="12"/>
      <c r="M222" s="12"/>
      <c r="R222" s="20"/>
      <c r="S222" s="12"/>
      <c r="Z222" s="17"/>
    </row>
    <row r="223" spans="1:26" ht="13" x14ac:dyDescent="0.15">
      <c r="A223" s="18"/>
      <c r="C223" s="12"/>
      <c r="D223" s="12"/>
      <c r="E223" s="12"/>
      <c r="F223" s="12"/>
      <c r="G223" s="12"/>
      <c r="H223" s="12"/>
      <c r="L223" s="12"/>
      <c r="M223" s="12"/>
      <c r="R223" s="20"/>
      <c r="S223" s="12"/>
      <c r="Z223" s="17"/>
    </row>
    <row r="224" spans="1:26" ht="13" x14ac:dyDescent="0.15">
      <c r="A224" s="18"/>
      <c r="C224" s="12"/>
      <c r="D224" s="12"/>
      <c r="E224" s="12"/>
      <c r="F224" s="12"/>
      <c r="G224" s="12"/>
      <c r="H224" s="12"/>
      <c r="L224" s="12"/>
      <c r="M224" s="12"/>
      <c r="R224" s="20"/>
      <c r="S224" s="12"/>
      <c r="Z224" s="17"/>
    </row>
    <row r="225" spans="1:26" ht="13" x14ac:dyDescent="0.15">
      <c r="A225" s="18"/>
      <c r="C225" s="12"/>
      <c r="D225" s="12"/>
      <c r="E225" s="12"/>
      <c r="F225" s="12"/>
      <c r="G225" s="12"/>
      <c r="H225" s="12"/>
      <c r="L225" s="12"/>
      <c r="M225" s="12"/>
      <c r="R225" s="20"/>
      <c r="S225" s="12"/>
      <c r="Z225" s="17"/>
    </row>
    <row r="226" spans="1:26" ht="13" x14ac:dyDescent="0.15">
      <c r="A226" s="18"/>
      <c r="C226" s="12"/>
      <c r="D226" s="12"/>
      <c r="E226" s="12"/>
      <c r="F226" s="12"/>
      <c r="G226" s="12"/>
      <c r="H226" s="12"/>
      <c r="L226" s="12"/>
      <c r="M226" s="12"/>
      <c r="R226" s="20"/>
      <c r="S226" s="12"/>
      <c r="Z226" s="17"/>
    </row>
    <row r="227" spans="1:26" ht="13" x14ac:dyDescent="0.15">
      <c r="A227" s="18"/>
      <c r="C227" s="12"/>
      <c r="D227" s="12"/>
      <c r="E227" s="12"/>
      <c r="F227" s="12"/>
      <c r="G227" s="12"/>
      <c r="H227" s="12"/>
      <c r="L227" s="12"/>
      <c r="M227" s="12"/>
      <c r="R227" s="20"/>
      <c r="S227" s="12"/>
      <c r="Z227" s="17"/>
    </row>
    <row r="228" spans="1:26" ht="13" x14ac:dyDescent="0.15">
      <c r="A228" s="18"/>
      <c r="C228" s="12"/>
      <c r="D228" s="12"/>
      <c r="E228" s="12"/>
      <c r="F228" s="12"/>
      <c r="G228" s="12"/>
      <c r="H228" s="12"/>
      <c r="L228" s="12"/>
      <c r="M228" s="12"/>
      <c r="R228" s="20"/>
      <c r="S228" s="12"/>
      <c r="Z228" s="17"/>
    </row>
    <row r="229" spans="1:26" ht="13" x14ac:dyDescent="0.15">
      <c r="A229" s="18"/>
      <c r="C229" s="12"/>
      <c r="D229" s="12"/>
      <c r="E229" s="12"/>
      <c r="F229" s="12"/>
      <c r="G229" s="12"/>
      <c r="H229" s="12"/>
      <c r="L229" s="12"/>
      <c r="M229" s="12"/>
      <c r="R229" s="20"/>
      <c r="S229" s="12"/>
      <c r="Z229" s="17"/>
    </row>
    <row r="230" spans="1:26" ht="13" x14ac:dyDescent="0.15">
      <c r="A230" s="18"/>
      <c r="C230" s="12"/>
      <c r="D230" s="12"/>
      <c r="E230" s="12"/>
      <c r="F230" s="12"/>
      <c r="G230" s="12"/>
      <c r="H230" s="12"/>
      <c r="L230" s="12"/>
      <c r="M230" s="12"/>
      <c r="R230" s="20"/>
      <c r="S230" s="12"/>
      <c r="Z230" s="17"/>
    </row>
    <row r="231" spans="1:26" ht="13" x14ac:dyDescent="0.15">
      <c r="A231" s="18"/>
      <c r="C231" s="12"/>
      <c r="D231" s="12"/>
      <c r="E231" s="12"/>
      <c r="F231" s="12"/>
      <c r="G231" s="12"/>
      <c r="H231" s="12"/>
      <c r="L231" s="12"/>
      <c r="M231" s="12"/>
      <c r="R231" s="20"/>
      <c r="S231" s="12"/>
      <c r="Z231" s="17"/>
    </row>
    <row r="232" spans="1:26" ht="13" x14ac:dyDescent="0.15">
      <c r="A232" s="18"/>
      <c r="C232" s="12"/>
      <c r="D232" s="12"/>
      <c r="E232" s="12"/>
      <c r="F232" s="12"/>
      <c r="G232" s="12"/>
      <c r="H232" s="12"/>
      <c r="L232" s="12"/>
      <c r="M232" s="12"/>
      <c r="R232" s="20"/>
      <c r="S232" s="12"/>
      <c r="Z232" s="17"/>
    </row>
    <row r="233" spans="1:26" ht="13" x14ac:dyDescent="0.15">
      <c r="A233" s="18"/>
      <c r="C233" s="12"/>
      <c r="D233" s="12"/>
      <c r="E233" s="12"/>
      <c r="F233" s="12"/>
      <c r="G233" s="12"/>
      <c r="H233" s="12"/>
      <c r="L233" s="12"/>
      <c r="M233" s="12"/>
      <c r="R233" s="20"/>
      <c r="S233" s="12"/>
      <c r="Z233" s="17"/>
    </row>
    <row r="234" spans="1:26" ht="13" x14ac:dyDescent="0.15">
      <c r="A234" s="18"/>
      <c r="C234" s="12"/>
      <c r="D234" s="12"/>
      <c r="E234" s="12"/>
      <c r="F234" s="12"/>
      <c r="G234" s="12"/>
      <c r="H234" s="12"/>
      <c r="L234" s="12"/>
      <c r="M234" s="12"/>
      <c r="R234" s="20"/>
      <c r="S234" s="12"/>
      <c r="Z234" s="17"/>
    </row>
    <row r="235" spans="1:26" ht="13" x14ac:dyDescent="0.15">
      <c r="A235" s="18"/>
      <c r="C235" s="12"/>
      <c r="D235" s="12"/>
      <c r="E235" s="12"/>
      <c r="F235" s="12"/>
      <c r="G235" s="12"/>
      <c r="H235" s="12"/>
      <c r="L235" s="12"/>
      <c r="M235" s="12"/>
      <c r="R235" s="20"/>
      <c r="S235" s="12"/>
      <c r="Z235" s="17"/>
    </row>
    <row r="236" spans="1:26" ht="13" x14ac:dyDescent="0.15">
      <c r="A236" s="18"/>
      <c r="C236" s="12"/>
      <c r="D236" s="12"/>
      <c r="E236" s="12"/>
      <c r="F236" s="12"/>
      <c r="G236" s="12"/>
      <c r="H236" s="12"/>
      <c r="L236" s="12"/>
      <c r="M236" s="12"/>
      <c r="R236" s="20"/>
      <c r="S236" s="12"/>
      <c r="Z236" s="17"/>
    </row>
    <row r="237" spans="1:26" ht="13" x14ac:dyDescent="0.15">
      <c r="A237" s="18"/>
      <c r="C237" s="12"/>
      <c r="D237" s="12"/>
      <c r="E237" s="12"/>
      <c r="F237" s="12"/>
      <c r="G237" s="12"/>
      <c r="H237" s="12"/>
      <c r="L237" s="12"/>
      <c r="M237" s="12"/>
      <c r="R237" s="20"/>
      <c r="S237" s="12"/>
      <c r="Z237" s="17"/>
    </row>
    <row r="238" spans="1:26" ht="13" x14ac:dyDescent="0.15">
      <c r="A238" s="18"/>
      <c r="C238" s="12"/>
      <c r="D238" s="12"/>
      <c r="E238" s="12"/>
      <c r="F238" s="12"/>
      <c r="G238" s="12"/>
      <c r="H238" s="12"/>
      <c r="L238" s="12"/>
      <c r="M238" s="12"/>
      <c r="R238" s="20"/>
      <c r="S238" s="12"/>
      <c r="Z238" s="17"/>
    </row>
    <row r="239" spans="1:26" ht="13" x14ac:dyDescent="0.15">
      <c r="A239" s="18"/>
      <c r="C239" s="12"/>
      <c r="D239" s="12"/>
      <c r="E239" s="12"/>
      <c r="F239" s="12"/>
      <c r="G239" s="12"/>
      <c r="H239" s="12"/>
      <c r="L239" s="12"/>
      <c r="M239" s="12"/>
      <c r="R239" s="20"/>
      <c r="S239" s="12"/>
      <c r="Z239" s="17"/>
    </row>
    <row r="240" spans="1:26" ht="13" x14ac:dyDescent="0.15">
      <c r="A240" s="18"/>
      <c r="C240" s="12"/>
      <c r="D240" s="12"/>
      <c r="E240" s="12"/>
      <c r="F240" s="12"/>
      <c r="G240" s="12"/>
      <c r="H240" s="12"/>
      <c r="L240" s="12"/>
      <c r="M240" s="12"/>
      <c r="R240" s="20"/>
      <c r="S240" s="12"/>
      <c r="Z240" s="17"/>
    </row>
    <row r="241" spans="1:26" ht="13" x14ac:dyDescent="0.15">
      <c r="A241" s="18"/>
      <c r="C241" s="12"/>
      <c r="D241" s="12"/>
      <c r="E241" s="12"/>
      <c r="F241" s="12"/>
      <c r="G241" s="12"/>
      <c r="H241" s="12"/>
      <c r="L241" s="12"/>
      <c r="M241" s="12"/>
      <c r="R241" s="20"/>
      <c r="S241" s="12"/>
      <c r="Z241" s="17"/>
    </row>
    <row r="242" spans="1:26" ht="13" x14ac:dyDescent="0.15">
      <c r="A242" s="18"/>
      <c r="C242" s="12"/>
      <c r="D242" s="12"/>
      <c r="E242" s="12"/>
      <c r="F242" s="12"/>
      <c r="G242" s="12"/>
      <c r="H242" s="12"/>
      <c r="L242" s="12"/>
      <c r="M242" s="12"/>
      <c r="R242" s="20"/>
      <c r="S242" s="12"/>
      <c r="Z242" s="17"/>
    </row>
    <row r="243" spans="1:26" ht="13" x14ac:dyDescent="0.15">
      <c r="A243" s="18"/>
      <c r="C243" s="12"/>
      <c r="D243" s="12"/>
      <c r="E243" s="12"/>
      <c r="F243" s="12"/>
      <c r="G243" s="12"/>
      <c r="H243" s="12"/>
      <c r="L243" s="12"/>
      <c r="M243" s="12"/>
      <c r="R243" s="20"/>
      <c r="S243" s="12"/>
      <c r="Z243" s="17"/>
    </row>
    <row r="244" spans="1:26" ht="13" x14ac:dyDescent="0.15">
      <c r="A244" s="18"/>
      <c r="C244" s="12"/>
      <c r="D244" s="12"/>
      <c r="E244" s="12"/>
      <c r="F244" s="12"/>
      <c r="G244" s="12"/>
      <c r="H244" s="12"/>
      <c r="L244" s="12"/>
      <c r="M244" s="12"/>
      <c r="R244" s="20"/>
      <c r="S244" s="12"/>
      <c r="Z244" s="17"/>
    </row>
    <row r="245" spans="1:26" ht="13" x14ac:dyDescent="0.15">
      <c r="A245" s="18"/>
      <c r="C245" s="12"/>
      <c r="D245" s="12"/>
      <c r="E245" s="12"/>
      <c r="F245" s="12"/>
      <c r="G245" s="12"/>
      <c r="H245" s="12"/>
      <c r="L245" s="12"/>
      <c r="M245" s="12"/>
      <c r="R245" s="20"/>
      <c r="S245" s="12"/>
      <c r="Z245" s="17"/>
    </row>
    <row r="246" spans="1:26" ht="13" x14ac:dyDescent="0.15">
      <c r="A246" s="18"/>
      <c r="C246" s="12"/>
      <c r="D246" s="12"/>
      <c r="E246" s="12"/>
      <c r="F246" s="12"/>
      <c r="G246" s="12"/>
      <c r="H246" s="12"/>
      <c r="L246" s="12"/>
      <c r="M246" s="12"/>
      <c r="R246" s="20"/>
      <c r="S246" s="12"/>
      <c r="Z246" s="17"/>
    </row>
    <row r="247" spans="1:26" ht="13" x14ac:dyDescent="0.15">
      <c r="A247" s="18"/>
      <c r="C247" s="12"/>
      <c r="D247" s="12"/>
      <c r="E247" s="12"/>
      <c r="F247" s="12"/>
      <c r="G247" s="12"/>
      <c r="H247" s="12"/>
      <c r="L247" s="12"/>
      <c r="M247" s="12"/>
      <c r="R247" s="20"/>
      <c r="S247" s="12"/>
      <c r="Z247" s="17"/>
    </row>
    <row r="248" spans="1:26" ht="13" x14ac:dyDescent="0.15">
      <c r="A248" s="18"/>
      <c r="C248" s="12"/>
      <c r="D248" s="12"/>
      <c r="E248" s="12"/>
      <c r="F248" s="12"/>
      <c r="G248" s="12"/>
      <c r="H248" s="12"/>
      <c r="L248" s="12"/>
      <c r="M248" s="12"/>
      <c r="R248" s="20"/>
      <c r="S248" s="12"/>
      <c r="Z248" s="17"/>
    </row>
    <row r="249" spans="1:26" ht="13" x14ac:dyDescent="0.15">
      <c r="A249" s="18"/>
      <c r="C249" s="12"/>
      <c r="D249" s="12"/>
      <c r="E249" s="12"/>
      <c r="F249" s="12"/>
      <c r="G249" s="12"/>
      <c r="H249" s="12"/>
      <c r="L249" s="12"/>
      <c r="M249" s="12"/>
      <c r="R249" s="20"/>
      <c r="S249" s="12"/>
      <c r="Z249" s="17"/>
    </row>
    <row r="250" spans="1:26" ht="13" x14ac:dyDescent="0.15">
      <c r="A250" s="18"/>
      <c r="C250" s="12"/>
      <c r="D250" s="12"/>
      <c r="E250" s="12"/>
      <c r="F250" s="12"/>
      <c r="G250" s="12"/>
      <c r="H250" s="12"/>
      <c r="L250" s="12"/>
      <c r="M250" s="12"/>
      <c r="R250" s="20"/>
      <c r="S250" s="12"/>
      <c r="Z250" s="17"/>
    </row>
    <row r="251" spans="1:26" ht="13" x14ac:dyDescent="0.15">
      <c r="A251" s="18"/>
      <c r="C251" s="12"/>
      <c r="D251" s="12"/>
      <c r="E251" s="12"/>
      <c r="F251" s="12"/>
      <c r="G251" s="12"/>
      <c r="H251" s="12"/>
      <c r="L251" s="12"/>
      <c r="M251" s="12"/>
      <c r="R251" s="20"/>
      <c r="S251" s="12"/>
      <c r="Z251" s="17"/>
    </row>
    <row r="252" spans="1:26" ht="13" x14ac:dyDescent="0.15">
      <c r="A252" s="18"/>
      <c r="C252" s="12"/>
      <c r="D252" s="12"/>
      <c r="E252" s="12"/>
      <c r="F252" s="12"/>
      <c r="G252" s="12"/>
      <c r="H252" s="12"/>
      <c r="L252" s="12"/>
      <c r="M252" s="12"/>
      <c r="R252" s="20"/>
      <c r="S252" s="12"/>
      <c r="Z252" s="17"/>
    </row>
    <row r="253" spans="1:26" ht="13" x14ac:dyDescent="0.15">
      <c r="A253" s="18"/>
      <c r="C253" s="12"/>
      <c r="D253" s="12"/>
      <c r="E253" s="12"/>
      <c r="F253" s="12"/>
      <c r="G253" s="12"/>
      <c r="H253" s="12"/>
      <c r="L253" s="12"/>
      <c r="M253" s="12"/>
      <c r="R253" s="20"/>
      <c r="S253" s="12"/>
      <c r="Z253" s="17"/>
    </row>
    <row r="254" spans="1:26" ht="13" x14ac:dyDescent="0.15">
      <c r="A254" s="18"/>
      <c r="C254" s="12"/>
      <c r="D254" s="12"/>
      <c r="E254" s="12"/>
      <c r="F254" s="12"/>
      <c r="G254" s="12"/>
      <c r="H254" s="12"/>
      <c r="L254" s="12"/>
      <c r="M254" s="12"/>
      <c r="R254" s="20"/>
      <c r="S254" s="12"/>
      <c r="Z254" s="17"/>
    </row>
    <row r="255" spans="1:26" ht="13" x14ac:dyDescent="0.15">
      <c r="A255" s="18"/>
      <c r="C255" s="12"/>
      <c r="D255" s="12"/>
      <c r="E255" s="12"/>
      <c r="F255" s="12"/>
      <c r="G255" s="12"/>
      <c r="H255" s="12"/>
      <c r="L255" s="12"/>
      <c r="M255" s="12"/>
      <c r="R255" s="20"/>
      <c r="S255" s="12"/>
      <c r="Z255" s="17"/>
    </row>
    <row r="256" spans="1:26" ht="13" x14ac:dyDescent="0.15">
      <c r="A256" s="18"/>
      <c r="C256" s="12"/>
      <c r="D256" s="12"/>
      <c r="E256" s="12"/>
      <c r="F256" s="12"/>
      <c r="G256" s="12"/>
      <c r="H256" s="12"/>
      <c r="L256" s="12"/>
      <c r="M256" s="12"/>
      <c r="R256" s="20"/>
      <c r="S256" s="12"/>
      <c r="Z256" s="17"/>
    </row>
    <row r="257" spans="1:26" ht="13" x14ac:dyDescent="0.15">
      <c r="A257" s="18"/>
      <c r="C257" s="12"/>
      <c r="D257" s="12"/>
      <c r="E257" s="12"/>
      <c r="F257" s="12"/>
      <c r="G257" s="12"/>
      <c r="H257" s="12"/>
      <c r="L257" s="12"/>
      <c r="M257" s="12"/>
      <c r="R257" s="20"/>
      <c r="S257" s="12"/>
      <c r="Z257" s="17"/>
    </row>
    <row r="258" spans="1:26" ht="13" x14ac:dyDescent="0.15">
      <c r="A258" s="18"/>
      <c r="C258" s="12"/>
      <c r="D258" s="12"/>
      <c r="E258" s="12"/>
      <c r="F258" s="12"/>
      <c r="G258" s="12"/>
      <c r="H258" s="12"/>
      <c r="L258" s="12"/>
      <c r="M258" s="12"/>
      <c r="R258" s="20"/>
      <c r="S258" s="12"/>
      <c r="Z258" s="17"/>
    </row>
    <row r="259" spans="1:26" ht="13" x14ac:dyDescent="0.15">
      <c r="A259" s="18"/>
      <c r="C259" s="12"/>
      <c r="D259" s="12"/>
      <c r="E259" s="12"/>
      <c r="F259" s="12"/>
      <c r="G259" s="12"/>
      <c r="H259" s="12"/>
      <c r="L259" s="12"/>
      <c r="M259" s="12"/>
      <c r="R259" s="20"/>
      <c r="S259" s="12"/>
      <c r="Z259" s="17"/>
    </row>
    <row r="260" spans="1:26" ht="13" x14ac:dyDescent="0.15">
      <c r="A260" s="18"/>
      <c r="C260" s="12"/>
      <c r="D260" s="12"/>
      <c r="E260" s="12"/>
      <c r="F260" s="12"/>
      <c r="G260" s="12"/>
      <c r="H260" s="12"/>
      <c r="L260" s="12"/>
      <c r="M260" s="12"/>
      <c r="R260" s="20"/>
      <c r="S260" s="12"/>
      <c r="Z260" s="17"/>
    </row>
    <row r="261" spans="1:26" ht="13" x14ac:dyDescent="0.15">
      <c r="A261" s="18"/>
      <c r="C261" s="12"/>
      <c r="D261" s="12"/>
      <c r="E261" s="12"/>
      <c r="F261" s="12"/>
      <c r="G261" s="12"/>
      <c r="H261" s="12"/>
      <c r="L261" s="12"/>
      <c r="M261" s="12"/>
      <c r="R261" s="20"/>
      <c r="S261" s="12"/>
      <c r="Z261" s="17"/>
    </row>
    <row r="262" spans="1:26" ht="13" x14ac:dyDescent="0.15">
      <c r="A262" s="18"/>
      <c r="C262" s="12"/>
      <c r="D262" s="12"/>
      <c r="E262" s="12"/>
      <c r="F262" s="12"/>
      <c r="G262" s="12"/>
      <c r="H262" s="12"/>
      <c r="L262" s="12"/>
      <c r="M262" s="12"/>
      <c r="R262" s="20"/>
      <c r="S262" s="12"/>
      <c r="Z262" s="17"/>
    </row>
    <row r="263" spans="1:26" ht="13" x14ac:dyDescent="0.15">
      <c r="A263" s="18"/>
      <c r="C263" s="12"/>
      <c r="D263" s="12"/>
      <c r="E263" s="12"/>
      <c r="F263" s="12"/>
      <c r="G263" s="12"/>
      <c r="H263" s="12"/>
      <c r="L263" s="12"/>
      <c r="M263" s="12"/>
      <c r="R263" s="20"/>
      <c r="S263" s="12"/>
      <c r="Z263" s="17"/>
    </row>
    <row r="264" spans="1:26" ht="13" x14ac:dyDescent="0.15">
      <c r="A264" s="18"/>
      <c r="C264" s="12"/>
      <c r="D264" s="12"/>
      <c r="E264" s="12"/>
      <c r="F264" s="12"/>
      <c r="G264" s="12"/>
      <c r="H264" s="12"/>
      <c r="L264" s="12"/>
      <c r="M264" s="12"/>
      <c r="R264" s="20"/>
      <c r="S264" s="12"/>
      <c r="Z264" s="17"/>
    </row>
    <row r="265" spans="1:26" ht="13" x14ac:dyDescent="0.15">
      <c r="A265" s="18"/>
      <c r="C265" s="12"/>
      <c r="D265" s="12"/>
      <c r="E265" s="12"/>
      <c r="F265" s="12"/>
      <c r="G265" s="12"/>
      <c r="H265" s="12"/>
      <c r="L265" s="12"/>
      <c r="M265" s="12"/>
      <c r="R265" s="20"/>
      <c r="S265" s="12"/>
      <c r="Z265" s="17"/>
    </row>
    <row r="266" spans="1:26" ht="13" x14ac:dyDescent="0.15">
      <c r="A266" s="18"/>
      <c r="C266" s="12"/>
      <c r="D266" s="12"/>
      <c r="E266" s="12"/>
      <c r="F266" s="12"/>
      <c r="G266" s="12"/>
      <c r="H266" s="12"/>
      <c r="L266" s="12"/>
      <c r="M266" s="12"/>
      <c r="R266" s="20"/>
      <c r="S266" s="12"/>
      <c r="Z266" s="17"/>
    </row>
    <row r="267" spans="1:26" ht="13" x14ac:dyDescent="0.15">
      <c r="A267" s="18"/>
      <c r="C267" s="12"/>
      <c r="D267" s="12"/>
      <c r="E267" s="12"/>
      <c r="F267" s="12"/>
      <c r="G267" s="12"/>
      <c r="H267" s="12"/>
      <c r="L267" s="12"/>
      <c r="M267" s="12"/>
      <c r="R267" s="20"/>
      <c r="S267" s="12"/>
      <c r="Z267" s="17"/>
    </row>
    <row r="268" spans="1:26" ht="13" x14ac:dyDescent="0.15">
      <c r="A268" s="18"/>
      <c r="C268" s="12"/>
      <c r="D268" s="12"/>
      <c r="E268" s="12"/>
      <c r="F268" s="12"/>
      <c r="G268" s="12"/>
      <c r="H268" s="12"/>
      <c r="L268" s="12"/>
      <c r="M268" s="12"/>
      <c r="R268" s="20"/>
      <c r="S268" s="12"/>
      <c r="Z268" s="17"/>
    </row>
    <row r="269" spans="1:26" ht="13" x14ac:dyDescent="0.15">
      <c r="A269" s="18"/>
      <c r="C269" s="12"/>
      <c r="D269" s="12"/>
      <c r="E269" s="12"/>
      <c r="F269" s="12"/>
      <c r="G269" s="12"/>
      <c r="H269" s="12"/>
      <c r="L269" s="12"/>
      <c r="M269" s="12"/>
      <c r="R269" s="20"/>
      <c r="S269" s="12"/>
      <c r="Z269" s="17"/>
    </row>
    <row r="270" spans="1:26" ht="13" x14ac:dyDescent="0.15">
      <c r="A270" s="18"/>
      <c r="C270" s="12"/>
      <c r="D270" s="12"/>
      <c r="E270" s="12"/>
      <c r="F270" s="12"/>
      <c r="G270" s="12"/>
      <c r="H270" s="12"/>
      <c r="L270" s="12"/>
      <c r="M270" s="12"/>
      <c r="R270" s="20"/>
      <c r="S270" s="12"/>
      <c r="Z270" s="17"/>
    </row>
    <row r="271" spans="1:26" ht="13" x14ac:dyDescent="0.15">
      <c r="A271" s="18"/>
      <c r="C271" s="12"/>
      <c r="D271" s="12"/>
      <c r="E271" s="12"/>
      <c r="F271" s="12"/>
      <c r="G271" s="12"/>
      <c r="H271" s="12"/>
      <c r="L271" s="12"/>
      <c r="M271" s="12"/>
      <c r="R271" s="20"/>
      <c r="S271" s="12"/>
      <c r="Z271" s="17"/>
    </row>
    <row r="272" spans="1:26" ht="13" x14ac:dyDescent="0.15">
      <c r="A272" s="18"/>
      <c r="C272" s="12"/>
      <c r="D272" s="12"/>
      <c r="E272" s="12"/>
      <c r="F272" s="12"/>
      <c r="G272" s="12"/>
      <c r="H272" s="12"/>
      <c r="L272" s="12"/>
      <c r="M272" s="12"/>
      <c r="R272" s="20"/>
      <c r="S272" s="12"/>
      <c r="Z272" s="17"/>
    </row>
    <row r="273" spans="1:26" ht="13" x14ac:dyDescent="0.15">
      <c r="A273" s="18"/>
      <c r="C273" s="12"/>
      <c r="D273" s="12"/>
      <c r="E273" s="12"/>
      <c r="F273" s="12"/>
      <c r="G273" s="12"/>
      <c r="H273" s="12"/>
      <c r="L273" s="12"/>
      <c r="M273" s="12"/>
      <c r="R273" s="20"/>
      <c r="S273" s="12"/>
      <c r="Z273" s="17"/>
    </row>
    <row r="274" spans="1:26" ht="13" x14ac:dyDescent="0.15">
      <c r="A274" s="18"/>
      <c r="C274" s="12"/>
      <c r="D274" s="12"/>
      <c r="E274" s="12"/>
      <c r="F274" s="12"/>
      <c r="G274" s="12"/>
      <c r="H274" s="12"/>
      <c r="L274" s="12"/>
      <c r="M274" s="12"/>
      <c r="R274" s="20"/>
      <c r="S274" s="12"/>
      <c r="Z274" s="17"/>
    </row>
    <row r="275" spans="1:26" ht="13" x14ac:dyDescent="0.15">
      <c r="A275" s="18"/>
      <c r="C275" s="12"/>
      <c r="D275" s="12"/>
      <c r="E275" s="12"/>
      <c r="F275" s="12"/>
      <c r="G275" s="12"/>
      <c r="H275" s="12"/>
      <c r="L275" s="12"/>
      <c r="M275" s="12"/>
      <c r="R275" s="20"/>
      <c r="S275" s="12"/>
      <c r="Z275" s="17"/>
    </row>
    <row r="276" spans="1:26" ht="13" x14ac:dyDescent="0.15">
      <c r="A276" s="18"/>
      <c r="C276" s="12"/>
      <c r="D276" s="12"/>
      <c r="E276" s="12"/>
      <c r="F276" s="12"/>
      <c r="G276" s="12"/>
      <c r="H276" s="12"/>
      <c r="L276" s="12"/>
      <c r="M276" s="12"/>
      <c r="R276" s="20"/>
      <c r="S276" s="12"/>
      <c r="Z276" s="17"/>
    </row>
    <row r="277" spans="1:26" ht="13" x14ac:dyDescent="0.15">
      <c r="A277" s="18"/>
      <c r="C277" s="12"/>
      <c r="D277" s="12"/>
      <c r="E277" s="12"/>
      <c r="F277" s="12"/>
      <c r="G277" s="12"/>
      <c r="H277" s="12"/>
      <c r="L277" s="12"/>
      <c r="M277" s="12"/>
      <c r="R277" s="20"/>
      <c r="S277" s="12"/>
      <c r="Z277" s="17"/>
    </row>
    <row r="278" spans="1:26" ht="13" x14ac:dyDescent="0.15">
      <c r="A278" s="18"/>
      <c r="C278" s="12"/>
      <c r="D278" s="12"/>
      <c r="E278" s="12"/>
      <c r="F278" s="12"/>
      <c r="G278" s="12"/>
      <c r="H278" s="12"/>
      <c r="L278" s="12"/>
      <c r="M278" s="12"/>
      <c r="R278" s="20"/>
      <c r="S278" s="12"/>
      <c r="Z278" s="17"/>
    </row>
    <row r="279" spans="1:26" ht="13" x14ac:dyDescent="0.15">
      <c r="A279" s="18"/>
      <c r="C279" s="12"/>
      <c r="D279" s="12"/>
      <c r="E279" s="12"/>
      <c r="F279" s="12"/>
      <c r="G279" s="12"/>
      <c r="H279" s="12"/>
      <c r="L279" s="12"/>
      <c r="M279" s="12"/>
      <c r="R279" s="20"/>
      <c r="S279" s="12"/>
      <c r="Z279" s="17"/>
    </row>
    <row r="280" spans="1:26" ht="13" x14ac:dyDescent="0.15">
      <c r="A280" s="18"/>
      <c r="C280" s="12"/>
      <c r="D280" s="12"/>
      <c r="E280" s="12"/>
      <c r="F280" s="12"/>
      <c r="G280" s="12"/>
      <c r="H280" s="12"/>
      <c r="L280" s="12"/>
      <c r="M280" s="12"/>
      <c r="R280" s="20"/>
      <c r="S280" s="12"/>
      <c r="Z280" s="17"/>
    </row>
    <row r="281" spans="1:26" ht="13" x14ac:dyDescent="0.15">
      <c r="A281" s="18"/>
      <c r="C281" s="12"/>
      <c r="D281" s="12"/>
      <c r="E281" s="12"/>
      <c r="F281" s="12"/>
      <c r="G281" s="12"/>
      <c r="H281" s="12"/>
      <c r="L281" s="12"/>
      <c r="M281" s="12"/>
      <c r="R281" s="20"/>
      <c r="S281" s="12"/>
      <c r="Z281" s="17"/>
    </row>
    <row r="282" spans="1:26" ht="13" x14ac:dyDescent="0.15">
      <c r="A282" s="18"/>
      <c r="C282" s="12"/>
      <c r="D282" s="12"/>
      <c r="E282" s="12"/>
      <c r="F282" s="12"/>
      <c r="G282" s="12"/>
      <c r="H282" s="12"/>
      <c r="L282" s="12"/>
      <c r="M282" s="12"/>
      <c r="R282" s="20"/>
      <c r="S282" s="12"/>
      <c r="Z282" s="17"/>
    </row>
    <row r="283" spans="1:26" ht="13" x14ac:dyDescent="0.15">
      <c r="A283" s="18"/>
      <c r="C283" s="12"/>
      <c r="D283" s="12"/>
      <c r="E283" s="12"/>
      <c r="F283" s="12"/>
      <c r="G283" s="12"/>
      <c r="H283" s="12"/>
      <c r="L283" s="12"/>
      <c r="M283" s="12"/>
      <c r="R283" s="20"/>
      <c r="S283" s="12"/>
      <c r="Z283" s="17"/>
    </row>
    <row r="284" spans="1:26" ht="13" x14ac:dyDescent="0.15">
      <c r="A284" s="18"/>
      <c r="C284" s="12"/>
      <c r="D284" s="12"/>
      <c r="E284" s="12"/>
      <c r="F284" s="12"/>
      <c r="G284" s="12"/>
      <c r="H284" s="12"/>
      <c r="L284" s="12"/>
      <c r="M284" s="12"/>
      <c r="R284" s="20"/>
      <c r="S284" s="12"/>
      <c r="Z284" s="17"/>
    </row>
    <row r="285" spans="1:26" ht="13" x14ac:dyDescent="0.15">
      <c r="A285" s="18"/>
      <c r="C285" s="12"/>
      <c r="D285" s="12"/>
      <c r="E285" s="12"/>
      <c r="F285" s="12"/>
      <c r="G285" s="12"/>
      <c r="H285" s="12"/>
      <c r="L285" s="12"/>
      <c r="M285" s="12"/>
      <c r="R285" s="20"/>
      <c r="S285" s="12"/>
      <c r="Z285" s="17"/>
    </row>
    <row r="286" spans="1:26" ht="13" x14ac:dyDescent="0.15">
      <c r="A286" s="18"/>
      <c r="C286" s="12"/>
      <c r="D286" s="12"/>
      <c r="E286" s="12"/>
      <c r="F286" s="12"/>
      <c r="G286" s="12"/>
      <c r="H286" s="12"/>
      <c r="L286" s="12"/>
      <c r="M286" s="12"/>
      <c r="R286" s="20"/>
      <c r="S286" s="12"/>
      <c r="Z286" s="17"/>
    </row>
    <row r="287" spans="1:26" ht="13" x14ac:dyDescent="0.15">
      <c r="A287" s="18"/>
      <c r="C287" s="12"/>
      <c r="D287" s="12"/>
      <c r="E287" s="12"/>
      <c r="F287" s="12"/>
      <c r="G287" s="12"/>
      <c r="H287" s="12"/>
      <c r="L287" s="12"/>
      <c r="M287" s="12"/>
      <c r="R287" s="20"/>
      <c r="S287" s="12"/>
      <c r="Z287" s="17"/>
    </row>
    <row r="288" spans="1:26" ht="13" x14ac:dyDescent="0.15">
      <c r="A288" s="18"/>
      <c r="C288" s="12"/>
      <c r="D288" s="12"/>
      <c r="E288" s="12"/>
      <c r="F288" s="12"/>
      <c r="G288" s="12"/>
      <c r="H288" s="12"/>
      <c r="L288" s="12"/>
      <c r="M288" s="12"/>
      <c r="R288" s="20"/>
      <c r="S288" s="12"/>
      <c r="Z288" s="17"/>
    </row>
    <row r="289" spans="1:26" ht="13" x14ac:dyDescent="0.15">
      <c r="A289" s="18"/>
      <c r="C289" s="12"/>
      <c r="D289" s="12"/>
      <c r="E289" s="12"/>
      <c r="F289" s="12"/>
      <c r="G289" s="12"/>
      <c r="H289" s="12"/>
      <c r="L289" s="12"/>
      <c r="M289" s="12"/>
      <c r="R289" s="20"/>
      <c r="S289" s="12"/>
      <c r="Z289" s="17"/>
    </row>
    <row r="290" spans="1:26" ht="13" x14ac:dyDescent="0.15">
      <c r="A290" s="18"/>
      <c r="C290" s="12"/>
      <c r="D290" s="12"/>
      <c r="E290" s="12"/>
      <c r="F290" s="12"/>
      <c r="G290" s="12"/>
      <c r="H290" s="12"/>
      <c r="L290" s="12"/>
      <c r="M290" s="12"/>
      <c r="R290" s="20"/>
      <c r="S290" s="12"/>
      <c r="Z290" s="17"/>
    </row>
    <row r="291" spans="1:26" ht="13" x14ac:dyDescent="0.15">
      <c r="A291" s="18"/>
      <c r="C291" s="12"/>
      <c r="D291" s="12"/>
      <c r="E291" s="12"/>
      <c r="F291" s="12"/>
      <c r="G291" s="12"/>
      <c r="H291" s="12"/>
      <c r="L291" s="12"/>
      <c r="M291" s="12"/>
      <c r="R291" s="20"/>
      <c r="S291" s="12"/>
      <c r="Z291" s="17"/>
    </row>
    <row r="292" spans="1:26" ht="13" x14ac:dyDescent="0.15">
      <c r="A292" s="18"/>
      <c r="C292" s="12"/>
      <c r="D292" s="12"/>
      <c r="E292" s="12"/>
      <c r="F292" s="12"/>
      <c r="G292" s="12"/>
      <c r="H292" s="12"/>
      <c r="L292" s="12"/>
      <c r="M292" s="12"/>
      <c r="R292" s="20"/>
      <c r="S292" s="12"/>
      <c r="Z292" s="17"/>
    </row>
    <row r="293" spans="1:26" ht="13" x14ac:dyDescent="0.15">
      <c r="A293" s="18"/>
      <c r="C293" s="12"/>
      <c r="D293" s="12"/>
      <c r="E293" s="12"/>
      <c r="F293" s="12"/>
      <c r="G293" s="12"/>
      <c r="H293" s="12"/>
      <c r="L293" s="12"/>
      <c r="M293" s="12"/>
      <c r="R293" s="20"/>
      <c r="S293" s="12"/>
      <c r="Z293" s="17"/>
    </row>
    <row r="294" spans="1:26" ht="13" x14ac:dyDescent="0.15">
      <c r="A294" s="18"/>
      <c r="C294" s="12"/>
      <c r="D294" s="12"/>
      <c r="E294" s="12"/>
      <c r="F294" s="12"/>
      <c r="G294" s="12"/>
      <c r="H294" s="12"/>
      <c r="L294" s="12"/>
      <c r="M294" s="12"/>
      <c r="R294" s="20"/>
      <c r="S294" s="12"/>
      <c r="Z294" s="17"/>
    </row>
    <row r="295" spans="1:26" ht="13" x14ac:dyDescent="0.15">
      <c r="A295" s="18"/>
      <c r="C295" s="12"/>
      <c r="D295" s="12"/>
      <c r="E295" s="12"/>
      <c r="F295" s="12"/>
      <c r="G295" s="12"/>
      <c r="H295" s="12"/>
      <c r="L295" s="12"/>
      <c r="M295" s="12"/>
      <c r="R295" s="20"/>
      <c r="S295" s="12"/>
      <c r="Z295" s="17"/>
    </row>
    <row r="296" spans="1:26" ht="13" x14ac:dyDescent="0.15">
      <c r="A296" s="18"/>
      <c r="C296" s="12"/>
      <c r="D296" s="12"/>
      <c r="E296" s="12"/>
      <c r="F296" s="12"/>
      <c r="G296" s="12"/>
      <c r="H296" s="12"/>
      <c r="L296" s="12"/>
      <c r="M296" s="12"/>
      <c r="R296" s="20"/>
      <c r="S296" s="12"/>
      <c r="Z296" s="17"/>
    </row>
    <row r="297" spans="1:26" ht="13" x14ac:dyDescent="0.15">
      <c r="A297" s="18"/>
      <c r="C297" s="12"/>
      <c r="D297" s="12"/>
      <c r="E297" s="12"/>
      <c r="F297" s="12"/>
      <c r="G297" s="12"/>
      <c r="H297" s="12"/>
      <c r="L297" s="12"/>
      <c r="M297" s="12"/>
      <c r="R297" s="20"/>
      <c r="S297" s="12"/>
      <c r="Z297" s="17"/>
    </row>
    <row r="298" spans="1:26" ht="13" x14ac:dyDescent="0.15">
      <c r="A298" s="18"/>
      <c r="C298" s="12"/>
      <c r="D298" s="12"/>
      <c r="E298" s="12"/>
      <c r="F298" s="12"/>
      <c r="G298" s="12"/>
      <c r="H298" s="12"/>
      <c r="L298" s="12"/>
      <c r="M298" s="12"/>
      <c r="R298" s="20"/>
      <c r="S298" s="12"/>
      <c r="Z298" s="17"/>
    </row>
    <row r="299" spans="1:26" ht="13" x14ac:dyDescent="0.15">
      <c r="A299" s="18"/>
      <c r="C299" s="12"/>
      <c r="D299" s="12"/>
      <c r="E299" s="12"/>
      <c r="F299" s="12"/>
      <c r="G299" s="12"/>
      <c r="H299" s="12"/>
      <c r="L299" s="12"/>
      <c r="M299" s="12"/>
      <c r="R299" s="20"/>
      <c r="S299" s="12"/>
      <c r="Z299" s="17"/>
    </row>
    <row r="300" spans="1:26" ht="13" x14ac:dyDescent="0.15">
      <c r="A300" s="18"/>
      <c r="C300" s="12"/>
      <c r="D300" s="12"/>
      <c r="E300" s="12"/>
      <c r="F300" s="12"/>
      <c r="G300" s="12"/>
      <c r="H300" s="12"/>
      <c r="L300" s="12"/>
      <c r="M300" s="12"/>
      <c r="R300" s="20"/>
      <c r="S300" s="12"/>
      <c r="Z300" s="17"/>
    </row>
    <row r="301" spans="1:26" ht="13" x14ac:dyDescent="0.15">
      <c r="A301" s="18"/>
      <c r="C301" s="12"/>
      <c r="D301" s="12"/>
      <c r="E301" s="12"/>
      <c r="F301" s="12"/>
      <c r="G301" s="12"/>
      <c r="H301" s="12"/>
      <c r="L301" s="12"/>
      <c r="M301" s="12"/>
      <c r="R301" s="20"/>
      <c r="S301" s="12"/>
      <c r="Z301" s="17"/>
    </row>
    <row r="302" spans="1:26" ht="13" x14ac:dyDescent="0.15">
      <c r="A302" s="18"/>
      <c r="C302" s="12"/>
      <c r="D302" s="12"/>
      <c r="E302" s="12"/>
      <c r="F302" s="12"/>
      <c r="G302" s="12"/>
      <c r="H302" s="12"/>
      <c r="L302" s="12"/>
      <c r="M302" s="12"/>
      <c r="R302" s="20"/>
      <c r="S302" s="12"/>
      <c r="Z302" s="17"/>
    </row>
    <row r="303" spans="1:26" ht="13" x14ac:dyDescent="0.15">
      <c r="A303" s="18"/>
      <c r="C303" s="12"/>
      <c r="D303" s="12"/>
      <c r="E303" s="12"/>
      <c r="F303" s="12"/>
      <c r="G303" s="12"/>
      <c r="H303" s="12"/>
      <c r="L303" s="12"/>
      <c r="M303" s="12"/>
      <c r="R303" s="20"/>
      <c r="S303" s="12"/>
      <c r="Z303" s="17"/>
    </row>
    <row r="304" spans="1:26" ht="13" x14ac:dyDescent="0.15">
      <c r="A304" s="18"/>
      <c r="C304" s="12"/>
      <c r="D304" s="12"/>
      <c r="E304" s="12"/>
      <c r="F304" s="12"/>
      <c r="G304" s="12"/>
      <c r="H304" s="12"/>
      <c r="L304" s="12"/>
      <c r="M304" s="12"/>
      <c r="R304" s="20"/>
      <c r="S304" s="12"/>
      <c r="Z304" s="17"/>
    </row>
    <row r="305" spans="1:26" ht="13" x14ac:dyDescent="0.15">
      <c r="A305" s="18"/>
      <c r="C305" s="12"/>
      <c r="D305" s="12"/>
      <c r="E305" s="12"/>
      <c r="F305" s="12"/>
      <c r="G305" s="12"/>
      <c r="H305" s="12"/>
      <c r="L305" s="12"/>
      <c r="M305" s="12"/>
      <c r="R305" s="20"/>
      <c r="S305" s="12"/>
      <c r="Z305" s="17"/>
    </row>
    <row r="306" spans="1:26" ht="13" x14ac:dyDescent="0.15">
      <c r="A306" s="18"/>
      <c r="C306" s="12"/>
      <c r="D306" s="12"/>
      <c r="E306" s="12"/>
      <c r="F306" s="12"/>
      <c r="G306" s="12"/>
      <c r="H306" s="12"/>
      <c r="L306" s="12"/>
      <c r="M306" s="12"/>
      <c r="R306" s="20"/>
      <c r="S306" s="12"/>
      <c r="Z306" s="17"/>
    </row>
    <row r="307" spans="1:26" ht="13" x14ac:dyDescent="0.15">
      <c r="A307" s="18"/>
      <c r="C307" s="12"/>
      <c r="D307" s="12"/>
      <c r="E307" s="12"/>
      <c r="F307" s="12"/>
      <c r="G307" s="12"/>
      <c r="H307" s="12"/>
      <c r="L307" s="12"/>
      <c r="M307" s="12"/>
      <c r="R307" s="20"/>
      <c r="S307" s="12"/>
      <c r="Z307" s="17"/>
    </row>
    <row r="308" spans="1:26" ht="13" x14ac:dyDescent="0.15">
      <c r="A308" s="18"/>
      <c r="C308" s="12"/>
      <c r="D308" s="12"/>
      <c r="E308" s="12"/>
      <c r="F308" s="12"/>
      <c r="G308" s="12"/>
      <c r="H308" s="12"/>
      <c r="L308" s="12"/>
      <c r="M308" s="12"/>
      <c r="R308" s="20"/>
      <c r="S308" s="12"/>
      <c r="Z308" s="17"/>
    </row>
    <row r="309" spans="1:26" ht="13" x14ac:dyDescent="0.15">
      <c r="A309" s="18"/>
      <c r="C309" s="12"/>
      <c r="D309" s="12"/>
      <c r="E309" s="12"/>
      <c r="F309" s="12"/>
      <c r="G309" s="12"/>
      <c r="H309" s="12"/>
      <c r="L309" s="12"/>
      <c r="M309" s="12"/>
      <c r="R309" s="20"/>
      <c r="S309" s="12"/>
      <c r="Z309" s="17"/>
    </row>
    <row r="310" spans="1:26" ht="13" x14ac:dyDescent="0.15">
      <c r="A310" s="18"/>
      <c r="C310" s="12"/>
      <c r="D310" s="12"/>
      <c r="E310" s="12"/>
      <c r="F310" s="12"/>
      <c r="G310" s="12"/>
      <c r="H310" s="12"/>
      <c r="L310" s="12"/>
      <c r="M310" s="12"/>
      <c r="R310" s="20"/>
      <c r="S310" s="12"/>
      <c r="Z310" s="17"/>
    </row>
    <row r="311" spans="1:26" ht="13" x14ac:dyDescent="0.15">
      <c r="A311" s="18"/>
      <c r="C311" s="12"/>
      <c r="D311" s="12"/>
      <c r="E311" s="12"/>
      <c r="F311" s="12"/>
      <c r="G311" s="12"/>
      <c r="H311" s="12"/>
      <c r="L311" s="12"/>
      <c r="M311" s="12"/>
      <c r="R311" s="20"/>
      <c r="S311" s="12"/>
      <c r="Z311" s="17"/>
    </row>
    <row r="312" spans="1:26" ht="13" x14ac:dyDescent="0.15">
      <c r="A312" s="18"/>
      <c r="C312" s="12"/>
      <c r="D312" s="12"/>
      <c r="E312" s="12"/>
      <c r="F312" s="12"/>
      <c r="G312" s="12"/>
      <c r="H312" s="12"/>
      <c r="L312" s="12"/>
      <c r="M312" s="12"/>
      <c r="R312" s="20"/>
      <c r="S312" s="12"/>
      <c r="Z312" s="17"/>
    </row>
    <row r="313" spans="1:26" ht="13" x14ac:dyDescent="0.15">
      <c r="A313" s="18"/>
      <c r="C313" s="12"/>
      <c r="D313" s="12"/>
      <c r="E313" s="12"/>
      <c r="F313" s="12"/>
      <c r="G313" s="12"/>
      <c r="H313" s="12"/>
      <c r="L313" s="12"/>
      <c r="M313" s="12"/>
      <c r="R313" s="20"/>
      <c r="S313" s="12"/>
      <c r="Z313" s="17"/>
    </row>
    <row r="314" spans="1:26" ht="13" x14ac:dyDescent="0.15">
      <c r="A314" s="18"/>
      <c r="C314" s="12"/>
      <c r="D314" s="12"/>
      <c r="E314" s="12"/>
      <c r="F314" s="12"/>
      <c r="G314" s="12"/>
      <c r="H314" s="12"/>
      <c r="L314" s="12"/>
      <c r="M314" s="12"/>
      <c r="R314" s="20"/>
      <c r="S314" s="12"/>
      <c r="Z314" s="17"/>
    </row>
    <row r="315" spans="1:26" ht="13" x14ac:dyDescent="0.15">
      <c r="A315" s="18"/>
      <c r="C315" s="12"/>
      <c r="D315" s="12"/>
      <c r="E315" s="12"/>
      <c r="F315" s="12"/>
      <c r="G315" s="12"/>
      <c r="H315" s="12"/>
      <c r="L315" s="12"/>
      <c r="M315" s="12"/>
      <c r="R315" s="20"/>
      <c r="S315" s="12"/>
      <c r="Z315" s="17"/>
    </row>
    <row r="316" spans="1:26" ht="13" x14ac:dyDescent="0.15">
      <c r="A316" s="18"/>
      <c r="C316" s="12"/>
      <c r="D316" s="12"/>
      <c r="E316" s="12"/>
      <c r="F316" s="12"/>
      <c r="G316" s="12"/>
      <c r="H316" s="12"/>
      <c r="L316" s="12"/>
      <c r="M316" s="12"/>
      <c r="R316" s="20"/>
      <c r="S316" s="12"/>
      <c r="Z316" s="17"/>
    </row>
    <row r="317" spans="1:26" ht="13" x14ac:dyDescent="0.15">
      <c r="A317" s="18"/>
      <c r="C317" s="12"/>
      <c r="D317" s="12"/>
      <c r="E317" s="12"/>
      <c r="F317" s="12"/>
      <c r="G317" s="12"/>
      <c r="H317" s="12"/>
      <c r="L317" s="12"/>
      <c r="M317" s="12"/>
      <c r="R317" s="20"/>
      <c r="S317" s="12"/>
      <c r="Z317" s="17"/>
    </row>
    <row r="318" spans="1:26" ht="13" x14ac:dyDescent="0.15">
      <c r="A318" s="18"/>
      <c r="C318" s="12"/>
      <c r="D318" s="12"/>
      <c r="E318" s="12"/>
      <c r="F318" s="12"/>
      <c r="G318" s="12"/>
      <c r="H318" s="12"/>
      <c r="L318" s="12"/>
      <c r="M318" s="12"/>
      <c r="R318" s="20"/>
      <c r="S318" s="12"/>
      <c r="Z318" s="17"/>
    </row>
    <row r="319" spans="1:26" ht="13" x14ac:dyDescent="0.15">
      <c r="A319" s="18"/>
      <c r="C319" s="12"/>
      <c r="D319" s="12"/>
      <c r="E319" s="12"/>
      <c r="F319" s="12"/>
      <c r="G319" s="12"/>
      <c r="H319" s="12"/>
      <c r="L319" s="12"/>
      <c r="M319" s="12"/>
      <c r="R319" s="20"/>
      <c r="S319" s="12"/>
      <c r="Z319" s="17"/>
    </row>
    <row r="320" spans="1:26" ht="13" x14ac:dyDescent="0.15">
      <c r="A320" s="18"/>
      <c r="C320" s="12"/>
      <c r="D320" s="12"/>
      <c r="E320" s="12"/>
      <c r="F320" s="12"/>
      <c r="G320" s="12"/>
      <c r="H320" s="12"/>
      <c r="L320" s="12"/>
      <c r="M320" s="12"/>
      <c r="R320" s="20"/>
      <c r="S320" s="12"/>
      <c r="Z320" s="17"/>
    </row>
    <row r="321" spans="1:26" ht="13" x14ac:dyDescent="0.15">
      <c r="A321" s="18"/>
      <c r="C321" s="12"/>
      <c r="D321" s="12"/>
      <c r="E321" s="12"/>
      <c r="F321" s="12"/>
      <c r="G321" s="12"/>
      <c r="H321" s="12"/>
      <c r="L321" s="12"/>
      <c r="M321" s="12"/>
      <c r="R321" s="20"/>
      <c r="S321" s="12"/>
      <c r="Z321" s="17"/>
    </row>
    <row r="322" spans="1:26" ht="13" x14ac:dyDescent="0.15">
      <c r="A322" s="18"/>
      <c r="C322" s="12"/>
      <c r="D322" s="12"/>
      <c r="E322" s="12"/>
      <c r="F322" s="12"/>
      <c r="G322" s="12"/>
      <c r="H322" s="12"/>
      <c r="L322" s="12"/>
      <c r="M322" s="12"/>
      <c r="R322" s="20"/>
      <c r="S322" s="12"/>
      <c r="Z322" s="17"/>
    </row>
    <row r="323" spans="1:26" ht="13" x14ac:dyDescent="0.15">
      <c r="A323" s="18"/>
      <c r="C323" s="12"/>
      <c r="D323" s="12"/>
      <c r="E323" s="12"/>
      <c r="F323" s="12"/>
      <c r="G323" s="12"/>
      <c r="H323" s="12"/>
      <c r="L323" s="12"/>
      <c r="M323" s="12"/>
      <c r="R323" s="20"/>
      <c r="S323" s="12"/>
      <c r="Z323" s="17"/>
    </row>
    <row r="324" spans="1:26" ht="13" x14ac:dyDescent="0.15">
      <c r="A324" s="18"/>
      <c r="C324" s="12"/>
      <c r="D324" s="12"/>
      <c r="E324" s="12"/>
      <c r="F324" s="12"/>
      <c r="G324" s="12"/>
      <c r="H324" s="12"/>
      <c r="L324" s="12"/>
      <c r="M324" s="12"/>
      <c r="R324" s="20"/>
      <c r="S324" s="12"/>
      <c r="Z324" s="17"/>
    </row>
    <row r="325" spans="1:26" ht="13" x14ac:dyDescent="0.15">
      <c r="A325" s="18"/>
      <c r="C325" s="12"/>
      <c r="D325" s="12"/>
      <c r="E325" s="12"/>
      <c r="F325" s="12"/>
      <c r="G325" s="12"/>
      <c r="H325" s="12"/>
      <c r="L325" s="12"/>
      <c r="M325" s="12"/>
      <c r="R325" s="20"/>
      <c r="S325" s="12"/>
      <c r="Z325" s="17"/>
    </row>
    <row r="326" spans="1:26" ht="13" x14ac:dyDescent="0.15">
      <c r="A326" s="18"/>
      <c r="C326" s="12"/>
      <c r="D326" s="12"/>
      <c r="E326" s="12"/>
      <c r="F326" s="12"/>
      <c r="G326" s="12"/>
      <c r="H326" s="12"/>
      <c r="L326" s="12"/>
      <c r="M326" s="12"/>
      <c r="R326" s="20"/>
      <c r="S326" s="12"/>
      <c r="Z326" s="17"/>
    </row>
    <row r="327" spans="1:26" ht="13" x14ac:dyDescent="0.15">
      <c r="A327" s="18"/>
      <c r="C327" s="12"/>
      <c r="D327" s="12"/>
      <c r="E327" s="12"/>
      <c r="F327" s="12"/>
      <c r="G327" s="12"/>
      <c r="H327" s="12"/>
      <c r="L327" s="12"/>
      <c r="M327" s="12"/>
      <c r="R327" s="20"/>
      <c r="S327" s="12"/>
      <c r="Z327" s="17"/>
    </row>
    <row r="328" spans="1:26" ht="13" x14ac:dyDescent="0.15">
      <c r="A328" s="18"/>
      <c r="C328" s="12"/>
      <c r="D328" s="12"/>
      <c r="E328" s="12"/>
      <c r="F328" s="12"/>
      <c r="G328" s="12"/>
      <c r="H328" s="12"/>
      <c r="L328" s="12"/>
      <c r="M328" s="12"/>
      <c r="R328" s="20"/>
      <c r="S328" s="12"/>
      <c r="Z328" s="17"/>
    </row>
    <row r="329" spans="1:26" ht="13" x14ac:dyDescent="0.15">
      <c r="A329" s="18"/>
      <c r="C329" s="12"/>
      <c r="D329" s="12"/>
      <c r="E329" s="12"/>
      <c r="F329" s="12"/>
      <c r="G329" s="12"/>
      <c r="H329" s="12"/>
      <c r="L329" s="12"/>
      <c r="M329" s="12"/>
      <c r="R329" s="20"/>
      <c r="S329" s="12"/>
      <c r="Z329" s="17"/>
    </row>
    <row r="330" spans="1:26" ht="13" x14ac:dyDescent="0.15">
      <c r="A330" s="18"/>
      <c r="C330" s="12"/>
      <c r="D330" s="12"/>
      <c r="E330" s="12"/>
      <c r="F330" s="12"/>
      <c r="G330" s="12"/>
      <c r="H330" s="12"/>
      <c r="L330" s="12"/>
      <c r="M330" s="12"/>
      <c r="R330" s="20"/>
      <c r="S330" s="12"/>
      <c r="Z330" s="17"/>
    </row>
    <row r="331" spans="1:26" ht="13" x14ac:dyDescent="0.15">
      <c r="A331" s="18"/>
      <c r="C331" s="12"/>
      <c r="D331" s="12"/>
      <c r="E331" s="12"/>
      <c r="F331" s="12"/>
      <c r="G331" s="12"/>
      <c r="H331" s="12"/>
      <c r="L331" s="12"/>
      <c r="M331" s="12"/>
      <c r="R331" s="20"/>
      <c r="S331" s="12"/>
      <c r="Z331" s="17"/>
    </row>
    <row r="332" spans="1:26" ht="13" x14ac:dyDescent="0.15">
      <c r="A332" s="18"/>
      <c r="C332" s="12"/>
      <c r="D332" s="12"/>
      <c r="E332" s="12"/>
      <c r="F332" s="12"/>
      <c r="G332" s="12"/>
      <c r="H332" s="12"/>
      <c r="L332" s="12"/>
      <c r="M332" s="12"/>
      <c r="R332" s="20"/>
      <c r="S332" s="12"/>
      <c r="Z332" s="17"/>
    </row>
    <row r="333" spans="1:26" ht="13" x14ac:dyDescent="0.15">
      <c r="A333" s="18"/>
      <c r="C333" s="12"/>
      <c r="D333" s="12"/>
      <c r="E333" s="12"/>
      <c r="F333" s="12"/>
      <c r="G333" s="12"/>
      <c r="H333" s="12"/>
      <c r="L333" s="12"/>
      <c r="M333" s="12"/>
      <c r="R333" s="20"/>
      <c r="S333" s="12"/>
      <c r="Z333" s="17"/>
    </row>
    <row r="334" spans="1:26" ht="13" x14ac:dyDescent="0.15">
      <c r="A334" s="18"/>
      <c r="C334" s="12"/>
      <c r="D334" s="12"/>
      <c r="E334" s="12"/>
      <c r="F334" s="12"/>
      <c r="G334" s="12"/>
      <c r="H334" s="12"/>
      <c r="L334" s="12"/>
      <c r="M334" s="12"/>
      <c r="R334" s="20"/>
      <c r="S334" s="12"/>
      <c r="Z334" s="17"/>
    </row>
    <row r="335" spans="1:26" ht="13" x14ac:dyDescent="0.15">
      <c r="A335" s="18"/>
      <c r="C335" s="12"/>
      <c r="D335" s="12"/>
      <c r="E335" s="12"/>
      <c r="F335" s="12"/>
      <c r="G335" s="12"/>
      <c r="H335" s="12"/>
      <c r="L335" s="12"/>
      <c r="M335" s="12"/>
      <c r="R335" s="20"/>
      <c r="S335" s="12"/>
      <c r="Z335" s="17"/>
    </row>
    <row r="336" spans="1:26" ht="13" x14ac:dyDescent="0.15">
      <c r="A336" s="18"/>
      <c r="C336" s="12"/>
      <c r="D336" s="12"/>
      <c r="E336" s="12"/>
      <c r="F336" s="12"/>
      <c r="G336" s="12"/>
      <c r="H336" s="12"/>
      <c r="L336" s="12"/>
      <c r="M336" s="12"/>
      <c r="R336" s="20"/>
      <c r="S336" s="12"/>
      <c r="Z336" s="17"/>
    </row>
    <row r="337" spans="1:26" ht="13" x14ac:dyDescent="0.15">
      <c r="A337" s="18"/>
      <c r="C337" s="12"/>
      <c r="D337" s="12"/>
      <c r="E337" s="12"/>
      <c r="F337" s="12"/>
      <c r="G337" s="12"/>
      <c r="H337" s="12"/>
      <c r="L337" s="12"/>
      <c r="M337" s="12"/>
      <c r="R337" s="20"/>
      <c r="S337" s="12"/>
      <c r="Z337" s="17"/>
    </row>
    <row r="338" spans="1:26" ht="13" x14ac:dyDescent="0.15">
      <c r="A338" s="18"/>
      <c r="C338" s="12"/>
      <c r="D338" s="12"/>
      <c r="E338" s="12"/>
      <c r="F338" s="12"/>
      <c r="G338" s="12"/>
      <c r="H338" s="12"/>
      <c r="L338" s="12"/>
      <c r="M338" s="12"/>
      <c r="R338" s="20"/>
      <c r="S338" s="12"/>
      <c r="Z338" s="17"/>
    </row>
    <row r="339" spans="1:26" ht="13" x14ac:dyDescent="0.15">
      <c r="A339" s="18"/>
      <c r="C339" s="12"/>
      <c r="D339" s="12"/>
      <c r="E339" s="12"/>
      <c r="F339" s="12"/>
      <c r="G339" s="12"/>
      <c r="H339" s="12"/>
      <c r="L339" s="12"/>
      <c r="M339" s="12"/>
      <c r="R339" s="20"/>
      <c r="S339" s="12"/>
      <c r="Z339" s="17"/>
    </row>
    <row r="340" spans="1:26" ht="13" x14ac:dyDescent="0.15">
      <c r="A340" s="18"/>
      <c r="C340" s="12"/>
      <c r="D340" s="12"/>
      <c r="E340" s="12"/>
      <c r="F340" s="12"/>
      <c r="G340" s="12"/>
      <c r="H340" s="12"/>
      <c r="L340" s="12"/>
      <c r="M340" s="12"/>
      <c r="R340" s="20"/>
      <c r="S340" s="12"/>
      <c r="Z340" s="17"/>
    </row>
    <row r="341" spans="1:26" ht="13" x14ac:dyDescent="0.15">
      <c r="A341" s="18"/>
      <c r="C341" s="12"/>
      <c r="D341" s="12"/>
      <c r="E341" s="12"/>
      <c r="F341" s="12"/>
      <c r="G341" s="12"/>
      <c r="H341" s="12"/>
      <c r="L341" s="12"/>
      <c r="M341" s="12"/>
      <c r="R341" s="20"/>
      <c r="S341" s="12"/>
      <c r="Z341" s="17"/>
    </row>
    <row r="342" spans="1:26" ht="13" x14ac:dyDescent="0.15">
      <c r="A342" s="18"/>
      <c r="C342" s="12"/>
      <c r="D342" s="12"/>
      <c r="E342" s="12"/>
      <c r="F342" s="12"/>
      <c r="G342" s="12"/>
      <c r="H342" s="12"/>
      <c r="L342" s="12"/>
      <c r="M342" s="12"/>
      <c r="R342" s="20"/>
      <c r="S342" s="12"/>
      <c r="Z342" s="17"/>
    </row>
    <row r="343" spans="1:26" ht="13" x14ac:dyDescent="0.15">
      <c r="A343" s="18"/>
      <c r="C343" s="12"/>
      <c r="D343" s="12"/>
      <c r="E343" s="12"/>
      <c r="F343" s="12"/>
      <c r="G343" s="12"/>
      <c r="H343" s="12"/>
      <c r="L343" s="12"/>
      <c r="M343" s="12"/>
      <c r="R343" s="20"/>
      <c r="S343" s="12"/>
      <c r="Z343" s="17"/>
    </row>
    <row r="344" spans="1:26" ht="13" x14ac:dyDescent="0.15">
      <c r="A344" s="18"/>
      <c r="C344" s="12"/>
      <c r="D344" s="12"/>
      <c r="E344" s="12"/>
      <c r="F344" s="12"/>
      <c r="G344" s="12"/>
      <c r="H344" s="12"/>
      <c r="L344" s="12"/>
      <c r="M344" s="12"/>
      <c r="R344" s="20"/>
      <c r="S344" s="12"/>
      <c r="Z344" s="17"/>
    </row>
    <row r="345" spans="1:26" ht="13" x14ac:dyDescent="0.15">
      <c r="A345" s="18"/>
      <c r="C345" s="12"/>
      <c r="D345" s="12"/>
      <c r="E345" s="12"/>
      <c r="F345" s="12"/>
      <c r="G345" s="12"/>
      <c r="H345" s="12"/>
      <c r="L345" s="12"/>
      <c r="M345" s="12"/>
      <c r="R345" s="20"/>
      <c r="S345" s="12"/>
      <c r="Z345" s="17"/>
    </row>
    <row r="346" spans="1:26" ht="13" x14ac:dyDescent="0.15">
      <c r="A346" s="18"/>
      <c r="C346" s="12"/>
      <c r="D346" s="12"/>
      <c r="E346" s="12"/>
      <c r="F346" s="12"/>
      <c r="G346" s="12"/>
      <c r="H346" s="12"/>
      <c r="L346" s="12"/>
      <c r="M346" s="12"/>
      <c r="R346" s="20"/>
      <c r="S346" s="12"/>
      <c r="Z346" s="17"/>
    </row>
    <row r="347" spans="1:26" ht="13" x14ac:dyDescent="0.15">
      <c r="A347" s="18"/>
      <c r="C347" s="12"/>
      <c r="D347" s="12"/>
      <c r="E347" s="12"/>
      <c r="F347" s="12"/>
      <c r="G347" s="12"/>
      <c r="H347" s="12"/>
      <c r="L347" s="12"/>
      <c r="M347" s="12"/>
      <c r="R347" s="20"/>
      <c r="S347" s="12"/>
      <c r="Z347" s="17"/>
    </row>
    <row r="348" spans="1:26" ht="13" x14ac:dyDescent="0.15">
      <c r="A348" s="18"/>
      <c r="C348" s="12"/>
      <c r="D348" s="12"/>
      <c r="E348" s="12"/>
      <c r="F348" s="12"/>
      <c r="G348" s="12"/>
      <c r="H348" s="12"/>
      <c r="L348" s="12"/>
      <c r="M348" s="12"/>
      <c r="R348" s="20"/>
      <c r="S348" s="12"/>
      <c r="Z348" s="17"/>
    </row>
    <row r="349" spans="1:26" ht="13" x14ac:dyDescent="0.15">
      <c r="A349" s="18"/>
      <c r="C349" s="12"/>
      <c r="D349" s="12"/>
      <c r="E349" s="12"/>
      <c r="F349" s="12"/>
      <c r="G349" s="12"/>
      <c r="H349" s="12"/>
      <c r="L349" s="12"/>
      <c r="M349" s="12"/>
      <c r="R349" s="20"/>
      <c r="S349" s="12"/>
      <c r="Z349" s="17"/>
    </row>
    <row r="350" spans="1:26" ht="13" x14ac:dyDescent="0.15">
      <c r="A350" s="18"/>
      <c r="C350" s="12"/>
      <c r="D350" s="12"/>
      <c r="E350" s="12"/>
      <c r="F350" s="12"/>
      <c r="G350" s="12"/>
      <c r="H350" s="12"/>
      <c r="L350" s="12"/>
      <c r="M350" s="12"/>
      <c r="R350" s="20"/>
      <c r="S350" s="12"/>
      <c r="Z350" s="17"/>
    </row>
    <row r="351" spans="1:26" ht="13" x14ac:dyDescent="0.15">
      <c r="A351" s="18"/>
      <c r="C351" s="12"/>
      <c r="D351" s="12"/>
      <c r="E351" s="12"/>
      <c r="F351" s="12"/>
      <c r="G351" s="12"/>
      <c r="H351" s="12"/>
      <c r="L351" s="12"/>
      <c r="M351" s="12"/>
      <c r="R351" s="20"/>
      <c r="S351" s="12"/>
      <c r="Z351" s="17"/>
    </row>
    <row r="352" spans="1:26" ht="13" x14ac:dyDescent="0.15">
      <c r="A352" s="18"/>
      <c r="C352" s="12"/>
      <c r="D352" s="12"/>
      <c r="E352" s="12"/>
      <c r="F352" s="12"/>
      <c r="G352" s="12"/>
      <c r="H352" s="12"/>
      <c r="L352" s="12"/>
      <c r="M352" s="12"/>
      <c r="R352" s="20"/>
      <c r="S352" s="12"/>
      <c r="Z352" s="17"/>
    </row>
    <row r="353" spans="1:26" ht="13" x14ac:dyDescent="0.15">
      <c r="A353" s="18"/>
      <c r="C353" s="12"/>
      <c r="D353" s="12"/>
      <c r="E353" s="12"/>
      <c r="F353" s="12"/>
      <c r="G353" s="12"/>
      <c r="H353" s="12"/>
      <c r="L353" s="12"/>
      <c r="M353" s="12"/>
      <c r="R353" s="20"/>
      <c r="S353" s="12"/>
      <c r="Z353" s="17"/>
    </row>
    <row r="354" spans="1:26" ht="13" x14ac:dyDescent="0.15">
      <c r="A354" s="18"/>
      <c r="C354" s="12"/>
      <c r="D354" s="12"/>
      <c r="E354" s="12"/>
      <c r="F354" s="12"/>
      <c r="G354" s="12"/>
      <c r="H354" s="12"/>
      <c r="L354" s="12"/>
      <c r="M354" s="12"/>
      <c r="R354" s="20"/>
      <c r="S354" s="12"/>
      <c r="Z354" s="17"/>
    </row>
    <row r="355" spans="1:26" ht="13" x14ac:dyDescent="0.15">
      <c r="A355" s="18"/>
      <c r="C355" s="12"/>
      <c r="D355" s="12"/>
      <c r="E355" s="12"/>
      <c r="F355" s="12"/>
      <c r="G355" s="12"/>
      <c r="H355" s="12"/>
      <c r="L355" s="12"/>
      <c r="M355" s="12"/>
      <c r="R355" s="20"/>
      <c r="S355" s="12"/>
      <c r="Z355" s="17"/>
    </row>
    <row r="356" spans="1:26" ht="13" x14ac:dyDescent="0.15">
      <c r="A356" s="18"/>
      <c r="C356" s="12"/>
      <c r="D356" s="12"/>
      <c r="E356" s="12"/>
      <c r="F356" s="12"/>
      <c r="G356" s="12"/>
      <c r="H356" s="12"/>
      <c r="L356" s="12"/>
      <c r="M356" s="12"/>
      <c r="R356" s="20"/>
      <c r="S356" s="12"/>
      <c r="Z356" s="17"/>
    </row>
    <row r="357" spans="1:26" ht="13" x14ac:dyDescent="0.15">
      <c r="A357" s="18"/>
      <c r="C357" s="12"/>
      <c r="D357" s="12"/>
      <c r="E357" s="12"/>
      <c r="F357" s="12"/>
      <c r="G357" s="12"/>
      <c r="H357" s="12"/>
      <c r="L357" s="12"/>
      <c r="M357" s="12"/>
      <c r="R357" s="20"/>
      <c r="S357" s="12"/>
      <c r="Z357" s="17"/>
    </row>
    <row r="358" spans="1:26" ht="13" x14ac:dyDescent="0.15">
      <c r="A358" s="18"/>
      <c r="C358" s="12"/>
      <c r="D358" s="12"/>
      <c r="E358" s="12"/>
      <c r="F358" s="12"/>
      <c r="G358" s="12"/>
      <c r="H358" s="12"/>
      <c r="L358" s="12"/>
      <c r="M358" s="12"/>
      <c r="R358" s="20"/>
      <c r="S358" s="12"/>
      <c r="Z358" s="17"/>
    </row>
    <row r="359" spans="1:26" ht="13" x14ac:dyDescent="0.15">
      <c r="A359" s="18"/>
      <c r="C359" s="12"/>
      <c r="D359" s="12"/>
      <c r="E359" s="12"/>
      <c r="F359" s="12"/>
      <c r="G359" s="12"/>
      <c r="H359" s="12"/>
      <c r="L359" s="12"/>
      <c r="M359" s="12"/>
      <c r="R359" s="20"/>
      <c r="S359" s="12"/>
      <c r="Z359" s="17"/>
    </row>
    <row r="360" spans="1:26" ht="13" x14ac:dyDescent="0.15">
      <c r="A360" s="18"/>
      <c r="C360" s="12"/>
      <c r="D360" s="12"/>
      <c r="E360" s="12"/>
      <c r="F360" s="12"/>
      <c r="G360" s="12"/>
      <c r="H360" s="12"/>
      <c r="L360" s="12"/>
      <c r="M360" s="12"/>
      <c r="R360" s="20"/>
      <c r="S360" s="12"/>
      <c r="Z360" s="17"/>
    </row>
    <row r="361" spans="1:26" ht="13" x14ac:dyDescent="0.15">
      <c r="A361" s="18"/>
      <c r="C361" s="12"/>
      <c r="D361" s="12"/>
      <c r="E361" s="12"/>
      <c r="F361" s="12"/>
      <c r="G361" s="12"/>
      <c r="H361" s="12"/>
      <c r="L361" s="12"/>
      <c r="M361" s="12"/>
      <c r="R361" s="20"/>
      <c r="S361" s="12"/>
      <c r="Z361" s="17"/>
    </row>
    <row r="362" spans="1:26" ht="13" x14ac:dyDescent="0.15">
      <c r="A362" s="18"/>
      <c r="C362" s="12"/>
      <c r="D362" s="12"/>
      <c r="E362" s="12"/>
      <c r="F362" s="12"/>
      <c r="G362" s="12"/>
      <c r="H362" s="12"/>
      <c r="L362" s="12"/>
      <c r="M362" s="12"/>
      <c r="R362" s="20"/>
      <c r="S362" s="12"/>
      <c r="Z362" s="17"/>
    </row>
    <row r="363" spans="1:26" ht="13" x14ac:dyDescent="0.15">
      <c r="A363" s="18"/>
      <c r="C363" s="12"/>
      <c r="D363" s="12"/>
      <c r="E363" s="12"/>
      <c r="F363" s="12"/>
      <c r="G363" s="12"/>
      <c r="H363" s="12"/>
      <c r="L363" s="12"/>
      <c r="M363" s="12"/>
      <c r="R363" s="20"/>
      <c r="S363" s="12"/>
      <c r="Z363" s="17"/>
    </row>
    <row r="364" spans="1:26" ht="13" x14ac:dyDescent="0.15">
      <c r="A364" s="18"/>
      <c r="C364" s="12"/>
      <c r="D364" s="12"/>
      <c r="E364" s="12"/>
      <c r="F364" s="12"/>
      <c r="G364" s="12"/>
      <c r="H364" s="12"/>
      <c r="L364" s="12"/>
      <c r="M364" s="12"/>
      <c r="R364" s="20"/>
      <c r="S364" s="12"/>
      <c r="Z364" s="17"/>
    </row>
    <row r="365" spans="1:26" ht="13" x14ac:dyDescent="0.15">
      <c r="A365" s="18"/>
      <c r="C365" s="12"/>
      <c r="D365" s="12"/>
      <c r="E365" s="12"/>
      <c r="F365" s="12"/>
      <c r="G365" s="12"/>
      <c r="H365" s="12"/>
      <c r="L365" s="12"/>
      <c r="M365" s="12"/>
      <c r="R365" s="20"/>
      <c r="S365" s="12"/>
      <c r="Z365" s="17"/>
    </row>
    <row r="366" spans="1:26" ht="13" x14ac:dyDescent="0.15">
      <c r="A366" s="18"/>
      <c r="C366" s="12"/>
      <c r="D366" s="12"/>
      <c r="E366" s="12"/>
      <c r="F366" s="12"/>
      <c r="G366" s="12"/>
      <c r="H366" s="12"/>
      <c r="L366" s="12"/>
      <c r="M366" s="12"/>
      <c r="R366" s="20"/>
      <c r="S366" s="12"/>
      <c r="Z366" s="17"/>
    </row>
    <row r="367" spans="1:26" ht="13" x14ac:dyDescent="0.15">
      <c r="A367" s="18"/>
      <c r="C367" s="12"/>
      <c r="D367" s="12"/>
      <c r="E367" s="12"/>
      <c r="F367" s="12"/>
      <c r="G367" s="12"/>
      <c r="H367" s="12"/>
      <c r="L367" s="12"/>
      <c r="M367" s="12"/>
      <c r="R367" s="20"/>
      <c r="S367" s="12"/>
      <c r="Z367" s="17"/>
    </row>
    <row r="368" spans="1:26" ht="13" x14ac:dyDescent="0.15">
      <c r="A368" s="18"/>
      <c r="C368" s="12"/>
      <c r="D368" s="12"/>
      <c r="E368" s="12"/>
      <c r="F368" s="12"/>
      <c r="G368" s="12"/>
      <c r="H368" s="12"/>
      <c r="L368" s="12"/>
      <c r="M368" s="12"/>
      <c r="R368" s="20"/>
      <c r="S368" s="12"/>
      <c r="Z368" s="17"/>
    </row>
    <row r="369" spans="1:26" ht="13" x14ac:dyDescent="0.15">
      <c r="A369" s="18"/>
      <c r="C369" s="12"/>
      <c r="D369" s="12"/>
      <c r="E369" s="12"/>
      <c r="F369" s="12"/>
      <c r="G369" s="12"/>
      <c r="H369" s="12"/>
      <c r="L369" s="12"/>
      <c r="M369" s="12"/>
      <c r="R369" s="20"/>
      <c r="S369" s="12"/>
      <c r="Z369" s="17"/>
    </row>
    <row r="370" spans="1:26" ht="13" x14ac:dyDescent="0.15">
      <c r="A370" s="18"/>
      <c r="C370" s="12"/>
      <c r="D370" s="12"/>
      <c r="E370" s="12"/>
      <c r="F370" s="12"/>
      <c r="G370" s="12"/>
      <c r="H370" s="12"/>
      <c r="L370" s="12"/>
      <c r="M370" s="12"/>
      <c r="R370" s="20"/>
      <c r="S370" s="12"/>
      <c r="Z370" s="17"/>
    </row>
    <row r="371" spans="1:26" ht="13" x14ac:dyDescent="0.15">
      <c r="A371" s="18"/>
      <c r="C371" s="12"/>
      <c r="D371" s="12"/>
      <c r="E371" s="12"/>
      <c r="F371" s="12"/>
      <c r="G371" s="12"/>
      <c r="H371" s="12"/>
      <c r="L371" s="12"/>
      <c r="M371" s="12"/>
      <c r="R371" s="20"/>
      <c r="S371" s="12"/>
      <c r="Z371" s="17"/>
    </row>
    <row r="372" spans="1:26" ht="13" x14ac:dyDescent="0.15">
      <c r="A372" s="18"/>
      <c r="C372" s="12"/>
      <c r="D372" s="12"/>
      <c r="E372" s="12"/>
      <c r="F372" s="12"/>
      <c r="G372" s="12"/>
      <c r="H372" s="12"/>
      <c r="L372" s="12"/>
      <c r="M372" s="12"/>
      <c r="R372" s="20"/>
      <c r="S372" s="12"/>
      <c r="Z372" s="17"/>
    </row>
    <row r="373" spans="1:26" ht="13" x14ac:dyDescent="0.15">
      <c r="A373" s="18"/>
      <c r="C373" s="12"/>
      <c r="D373" s="12"/>
      <c r="E373" s="12"/>
      <c r="F373" s="12"/>
      <c r="G373" s="12"/>
      <c r="H373" s="12"/>
      <c r="L373" s="12"/>
      <c r="M373" s="12"/>
      <c r="R373" s="20"/>
      <c r="S373" s="12"/>
      <c r="Z373" s="17"/>
    </row>
    <row r="374" spans="1:26" ht="13" x14ac:dyDescent="0.15">
      <c r="A374" s="18"/>
      <c r="C374" s="12"/>
      <c r="D374" s="12"/>
      <c r="E374" s="12"/>
      <c r="F374" s="12"/>
      <c r="G374" s="12"/>
      <c r="H374" s="12"/>
      <c r="L374" s="12"/>
      <c r="M374" s="12"/>
      <c r="R374" s="20"/>
      <c r="S374" s="12"/>
      <c r="Z374" s="17"/>
    </row>
    <row r="375" spans="1:26" ht="13" x14ac:dyDescent="0.15">
      <c r="A375" s="18"/>
      <c r="C375" s="12"/>
      <c r="D375" s="12"/>
      <c r="E375" s="12"/>
      <c r="F375" s="12"/>
      <c r="G375" s="12"/>
      <c r="H375" s="12"/>
      <c r="L375" s="12"/>
      <c r="M375" s="12"/>
      <c r="R375" s="20"/>
      <c r="S375" s="12"/>
      <c r="Z375" s="17"/>
    </row>
    <row r="376" spans="1:26" ht="13" x14ac:dyDescent="0.15">
      <c r="A376" s="18"/>
      <c r="C376" s="12"/>
      <c r="D376" s="12"/>
      <c r="E376" s="12"/>
      <c r="F376" s="12"/>
      <c r="G376" s="12"/>
      <c r="H376" s="12"/>
      <c r="L376" s="12"/>
      <c r="M376" s="12"/>
      <c r="R376" s="20"/>
      <c r="S376" s="12"/>
      <c r="Z376" s="17"/>
    </row>
    <row r="377" spans="1:26" ht="13" x14ac:dyDescent="0.15">
      <c r="A377" s="18"/>
      <c r="C377" s="12"/>
      <c r="D377" s="12"/>
      <c r="E377" s="12"/>
      <c r="F377" s="12"/>
      <c r="G377" s="12"/>
      <c r="H377" s="12"/>
      <c r="L377" s="12"/>
      <c r="M377" s="12"/>
      <c r="R377" s="20"/>
      <c r="S377" s="12"/>
      <c r="Z377" s="17"/>
    </row>
    <row r="378" spans="1:26" ht="13" x14ac:dyDescent="0.15">
      <c r="A378" s="18"/>
      <c r="C378" s="12"/>
      <c r="D378" s="12"/>
      <c r="E378" s="12"/>
      <c r="F378" s="12"/>
      <c r="G378" s="12"/>
      <c r="H378" s="12"/>
      <c r="L378" s="12"/>
      <c r="M378" s="12"/>
      <c r="R378" s="20"/>
      <c r="S378" s="12"/>
      <c r="Z378" s="17"/>
    </row>
    <row r="379" spans="1:26" ht="13" x14ac:dyDescent="0.15">
      <c r="A379" s="18"/>
      <c r="C379" s="12"/>
      <c r="D379" s="12"/>
      <c r="E379" s="12"/>
      <c r="F379" s="12"/>
      <c r="G379" s="12"/>
      <c r="H379" s="12"/>
      <c r="L379" s="12"/>
      <c r="M379" s="12"/>
      <c r="R379" s="20"/>
      <c r="S379" s="12"/>
      <c r="Z379" s="17"/>
    </row>
    <row r="380" spans="1:26" ht="13" x14ac:dyDescent="0.15">
      <c r="A380" s="18"/>
      <c r="C380" s="12"/>
      <c r="D380" s="12"/>
      <c r="E380" s="12"/>
      <c r="F380" s="12"/>
      <c r="G380" s="12"/>
      <c r="H380" s="12"/>
      <c r="L380" s="12"/>
      <c r="M380" s="12"/>
      <c r="R380" s="20"/>
      <c r="S380" s="12"/>
      <c r="Z380" s="17"/>
    </row>
    <row r="381" spans="1:26" ht="13" x14ac:dyDescent="0.15">
      <c r="A381" s="18"/>
      <c r="C381" s="12"/>
      <c r="D381" s="12"/>
      <c r="E381" s="12"/>
      <c r="F381" s="12"/>
      <c r="G381" s="12"/>
      <c r="H381" s="12"/>
      <c r="L381" s="12"/>
      <c r="M381" s="12"/>
      <c r="R381" s="20"/>
      <c r="S381" s="12"/>
      <c r="Z381" s="17"/>
    </row>
    <row r="382" spans="1:26" ht="13" x14ac:dyDescent="0.15">
      <c r="A382" s="18"/>
      <c r="C382" s="12"/>
      <c r="D382" s="12"/>
      <c r="E382" s="12"/>
      <c r="F382" s="12"/>
      <c r="G382" s="12"/>
      <c r="H382" s="12"/>
      <c r="L382" s="12"/>
      <c r="M382" s="12"/>
      <c r="R382" s="20"/>
      <c r="S382" s="12"/>
      <c r="Z382" s="17"/>
    </row>
    <row r="383" spans="1:26" ht="13" x14ac:dyDescent="0.15">
      <c r="A383" s="18"/>
      <c r="C383" s="12"/>
      <c r="D383" s="12"/>
      <c r="E383" s="12"/>
      <c r="F383" s="12"/>
      <c r="G383" s="12"/>
      <c r="H383" s="12"/>
      <c r="L383" s="12"/>
      <c r="M383" s="12"/>
      <c r="R383" s="20"/>
      <c r="S383" s="12"/>
      <c r="Z383" s="17"/>
    </row>
    <row r="384" spans="1:26" ht="13" x14ac:dyDescent="0.15">
      <c r="A384" s="18"/>
      <c r="C384" s="12"/>
      <c r="D384" s="12"/>
      <c r="E384" s="12"/>
      <c r="F384" s="12"/>
      <c r="G384" s="12"/>
      <c r="H384" s="12"/>
      <c r="L384" s="12"/>
      <c r="M384" s="12"/>
      <c r="R384" s="20"/>
      <c r="S384" s="12"/>
      <c r="Z384" s="17"/>
    </row>
    <row r="385" spans="1:26" ht="13" x14ac:dyDescent="0.15">
      <c r="A385" s="18"/>
      <c r="C385" s="12"/>
      <c r="D385" s="12"/>
      <c r="E385" s="12"/>
      <c r="F385" s="12"/>
      <c r="G385" s="12"/>
      <c r="H385" s="12"/>
      <c r="L385" s="12"/>
      <c r="M385" s="12"/>
      <c r="R385" s="20"/>
      <c r="S385" s="12"/>
      <c r="Z385" s="17"/>
    </row>
    <row r="386" spans="1:26" ht="13" x14ac:dyDescent="0.15">
      <c r="A386" s="18"/>
      <c r="C386" s="12"/>
      <c r="D386" s="12"/>
      <c r="E386" s="12"/>
      <c r="F386" s="12"/>
      <c r="G386" s="12"/>
      <c r="H386" s="12"/>
      <c r="L386" s="12"/>
      <c r="M386" s="12"/>
      <c r="R386" s="20"/>
      <c r="S386" s="12"/>
      <c r="Z386" s="17"/>
    </row>
    <row r="387" spans="1:26" ht="13" x14ac:dyDescent="0.15">
      <c r="A387" s="18"/>
      <c r="C387" s="12"/>
      <c r="D387" s="12"/>
      <c r="E387" s="12"/>
      <c r="F387" s="12"/>
      <c r="G387" s="12"/>
      <c r="H387" s="12"/>
      <c r="L387" s="12"/>
      <c r="M387" s="12"/>
      <c r="R387" s="20"/>
      <c r="S387" s="12"/>
      <c r="Z387" s="17"/>
    </row>
    <row r="388" spans="1:26" ht="13" x14ac:dyDescent="0.15">
      <c r="A388" s="18"/>
      <c r="C388" s="12"/>
      <c r="D388" s="12"/>
      <c r="E388" s="12"/>
      <c r="F388" s="12"/>
      <c r="G388" s="12"/>
      <c r="H388" s="12"/>
      <c r="L388" s="12"/>
      <c r="M388" s="12"/>
      <c r="R388" s="20"/>
      <c r="S388" s="12"/>
      <c r="Z388" s="17"/>
    </row>
    <row r="389" spans="1:26" ht="13" x14ac:dyDescent="0.15">
      <c r="A389" s="18"/>
      <c r="C389" s="12"/>
      <c r="D389" s="12"/>
      <c r="E389" s="12"/>
      <c r="F389" s="12"/>
      <c r="G389" s="12"/>
      <c r="H389" s="12"/>
      <c r="L389" s="12"/>
      <c r="M389" s="12"/>
      <c r="R389" s="20"/>
      <c r="S389" s="12"/>
      <c r="Z389" s="17"/>
    </row>
    <row r="390" spans="1:26" ht="13" x14ac:dyDescent="0.15">
      <c r="A390" s="18"/>
      <c r="C390" s="12"/>
      <c r="D390" s="12"/>
      <c r="E390" s="12"/>
      <c r="F390" s="12"/>
      <c r="G390" s="12"/>
      <c r="H390" s="12"/>
      <c r="L390" s="12"/>
      <c r="M390" s="12"/>
      <c r="R390" s="20"/>
      <c r="S390" s="12"/>
      <c r="Z390" s="17"/>
    </row>
    <row r="391" spans="1:26" ht="13" x14ac:dyDescent="0.15">
      <c r="A391" s="18"/>
      <c r="C391" s="12"/>
      <c r="D391" s="12"/>
      <c r="E391" s="12"/>
      <c r="F391" s="12"/>
      <c r="G391" s="12"/>
      <c r="H391" s="12"/>
      <c r="L391" s="12"/>
      <c r="M391" s="12"/>
      <c r="R391" s="20"/>
      <c r="S391" s="12"/>
      <c r="Z391" s="17"/>
    </row>
    <row r="392" spans="1:26" ht="13" x14ac:dyDescent="0.15">
      <c r="A392" s="18"/>
      <c r="C392" s="12"/>
      <c r="D392" s="12"/>
      <c r="E392" s="12"/>
      <c r="F392" s="12"/>
      <c r="G392" s="12"/>
      <c r="H392" s="12"/>
      <c r="L392" s="12"/>
      <c r="M392" s="12"/>
      <c r="R392" s="20"/>
      <c r="S392" s="12"/>
      <c r="Z392" s="17"/>
    </row>
    <row r="393" spans="1:26" ht="13" x14ac:dyDescent="0.15">
      <c r="A393" s="18"/>
      <c r="C393" s="12"/>
      <c r="D393" s="12"/>
      <c r="E393" s="12"/>
      <c r="F393" s="12"/>
      <c r="G393" s="12"/>
      <c r="H393" s="12"/>
      <c r="L393" s="12"/>
      <c r="M393" s="12"/>
      <c r="R393" s="20"/>
      <c r="S393" s="12"/>
      <c r="Z393" s="17"/>
    </row>
    <row r="394" spans="1:26" ht="13" x14ac:dyDescent="0.15">
      <c r="A394" s="18"/>
      <c r="C394" s="12"/>
      <c r="D394" s="12"/>
      <c r="E394" s="12"/>
      <c r="F394" s="12"/>
      <c r="G394" s="12"/>
      <c r="H394" s="12"/>
      <c r="L394" s="12"/>
      <c r="M394" s="12"/>
      <c r="R394" s="20"/>
      <c r="S394" s="12"/>
      <c r="Z394" s="17"/>
    </row>
    <row r="395" spans="1:26" ht="13" x14ac:dyDescent="0.15">
      <c r="A395" s="18"/>
      <c r="C395" s="12"/>
      <c r="D395" s="12"/>
      <c r="E395" s="12"/>
      <c r="F395" s="12"/>
      <c r="G395" s="12"/>
      <c r="H395" s="12"/>
      <c r="L395" s="12"/>
      <c r="M395" s="12"/>
      <c r="R395" s="20"/>
      <c r="S395" s="12"/>
      <c r="Z395" s="17"/>
    </row>
    <row r="396" spans="1:26" ht="13" x14ac:dyDescent="0.15">
      <c r="A396" s="18"/>
      <c r="C396" s="12"/>
      <c r="D396" s="12"/>
      <c r="E396" s="12"/>
      <c r="F396" s="12"/>
      <c r="G396" s="12"/>
      <c r="H396" s="12"/>
      <c r="L396" s="12"/>
      <c r="M396" s="12"/>
      <c r="R396" s="20"/>
      <c r="S396" s="12"/>
      <c r="Z396" s="17"/>
    </row>
    <row r="397" spans="1:26" ht="13" x14ac:dyDescent="0.15">
      <c r="A397" s="18"/>
      <c r="C397" s="12"/>
      <c r="D397" s="12"/>
      <c r="E397" s="12"/>
      <c r="F397" s="12"/>
      <c r="G397" s="12"/>
      <c r="H397" s="12"/>
      <c r="L397" s="12"/>
      <c r="M397" s="12"/>
      <c r="R397" s="20"/>
      <c r="S397" s="12"/>
      <c r="Z397" s="17"/>
    </row>
    <row r="398" spans="1:26" ht="13" x14ac:dyDescent="0.15">
      <c r="A398" s="18"/>
      <c r="C398" s="12"/>
      <c r="D398" s="12"/>
      <c r="E398" s="12"/>
      <c r="F398" s="12"/>
      <c r="G398" s="12"/>
      <c r="H398" s="12"/>
      <c r="L398" s="12"/>
      <c r="M398" s="12"/>
      <c r="R398" s="20"/>
      <c r="S398" s="12"/>
      <c r="Z398" s="17"/>
    </row>
    <row r="399" spans="1:26" ht="13" x14ac:dyDescent="0.15">
      <c r="A399" s="18"/>
      <c r="C399" s="12"/>
      <c r="D399" s="12"/>
      <c r="E399" s="12"/>
      <c r="F399" s="12"/>
      <c r="G399" s="12"/>
      <c r="H399" s="12"/>
      <c r="L399" s="12"/>
      <c r="M399" s="12"/>
      <c r="R399" s="20"/>
      <c r="S399" s="12"/>
      <c r="Z399" s="17"/>
    </row>
    <row r="400" spans="1:26" ht="13" x14ac:dyDescent="0.15">
      <c r="A400" s="18"/>
      <c r="C400" s="12"/>
      <c r="D400" s="12"/>
      <c r="E400" s="12"/>
      <c r="F400" s="12"/>
      <c r="G400" s="12"/>
      <c r="H400" s="12"/>
      <c r="L400" s="12"/>
      <c r="M400" s="12"/>
      <c r="R400" s="20"/>
      <c r="S400" s="12"/>
      <c r="Z400" s="17"/>
    </row>
    <row r="401" spans="1:26" ht="13" x14ac:dyDescent="0.15">
      <c r="A401" s="18"/>
      <c r="C401" s="12"/>
      <c r="D401" s="12"/>
      <c r="E401" s="12"/>
      <c r="F401" s="12"/>
      <c r="G401" s="12"/>
      <c r="H401" s="12"/>
      <c r="L401" s="12"/>
      <c r="M401" s="12"/>
      <c r="R401" s="20"/>
      <c r="S401" s="12"/>
      <c r="Z401" s="17"/>
    </row>
    <row r="402" spans="1:26" ht="13" x14ac:dyDescent="0.15">
      <c r="A402" s="18"/>
      <c r="C402" s="12"/>
      <c r="D402" s="12"/>
      <c r="E402" s="12"/>
      <c r="F402" s="12"/>
      <c r="G402" s="12"/>
      <c r="H402" s="12"/>
      <c r="L402" s="12"/>
      <c r="M402" s="12"/>
      <c r="R402" s="20"/>
      <c r="S402" s="12"/>
      <c r="Z402" s="17"/>
    </row>
    <row r="403" spans="1:26" ht="13" x14ac:dyDescent="0.15">
      <c r="A403" s="18"/>
      <c r="C403" s="12"/>
      <c r="D403" s="12"/>
      <c r="E403" s="12"/>
      <c r="F403" s="12"/>
      <c r="G403" s="12"/>
      <c r="H403" s="12"/>
      <c r="L403" s="12"/>
      <c r="M403" s="12"/>
      <c r="R403" s="20"/>
      <c r="S403" s="12"/>
      <c r="Z403" s="17"/>
    </row>
    <row r="404" spans="1:26" ht="13" x14ac:dyDescent="0.15">
      <c r="A404" s="18"/>
      <c r="C404" s="12"/>
      <c r="D404" s="12"/>
      <c r="E404" s="12"/>
      <c r="F404" s="12"/>
      <c r="G404" s="12"/>
      <c r="H404" s="12"/>
      <c r="L404" s="12"/>
      <c r="M404" s="12"/>
      <c r="R404" s="20"/>
      <c r="S404" s="12"/>
      <c r="Z404" s="17"/>
    </row>
    <row r="405" spans="1:26" ht="13" x14ac:dyDescent="0.15">
      <c r="A405" s="18"/>
      <c r="C405" s="12"/>
      <c r="D405" s="12"/>
      <c r="E405" s="12"/>
      <c r="F405" s="12"/>
      <c r="G405" s="12"/>
      <c r="H405" s="12"/>
      <c r="L405" s="12"/>
      <c r="M405" s="12"/>
      <c r="R405" s="20"/>
      <c r="S405" s="12"/>
      <c r="Z405" s="17"/>
    </row>
    <row r="406" spans="1:26" ht="13" x14ac:dyDescent="0.15">
      <c r="A406" s="18"/>
      <c r="C406" s="12"/>
      <c r="D406" s="12"/>
      <c r="E406" s="12"/>
      <c r="F406" s="12"/>
      <c r="G406" s="12"/>
      <c r="H406" s="12"/>
      <c r="L406" s="12"/>
      <c r="M406" s="12"/>
      <c r="R406" s="20"/>
      <c r="S406" s="12"/>
      <c r="Z406" s="17"/>
    </row>
    <row r="407" spans="1:26" ht="13" x14ac:dyDescent="0.15">
      <c r="A407" s="18"/>
      <c r="C407" s="12"/>
      <c r="D407" s="12"/>
      <c r="E407" s="12"/>
      <c r="F407" s="12"/>
      <c r="G407" s="12"/>
      <c r="H407" s="12"/>
      <c r="L407" s="12"/>
      <c r="M407" s="12"/>
      <c r="R407" s="20"/>
      <c r="S407" s="12"/>
      <c r="Z407" s="17"/>
    </row>
    <row r="408" spans="1:26" ht="13" x14ac:dyDescent="0.15">
      <c r="A408" s="18"/>
      <c r="C408" s="12"/>
      <c r="D408" s="12"/>
      <c r="E408" s="12"/>
      <c r="F408" s="12"/>
      <c r="G408" s="12"/>
      <c r="H408" s="12"/>
      <c r="L408" s="12"/>
      <c r="M408" s="12"/>
      <c r="R408" s="20"/>
      <c r="S408" s="12"/>
      <c r="Z408" s="17"/>
    </row>
    <row r="409" spans="1:26" ht="13" x14ac:dyDescent="0.15">
      <c r="A409" s="18"/>
      <c r="C409" s="12"/>
      <c r="D409" s="12"/>
      <c r="E409" s="12"/>
      <c r="F409" s="12"/>
      <c r="G409" s="12"/>
      <c r="H409" s="12"/>
      <c r="L409" s="12"/>
      <c r="M409" s="12"/>
      <c r="R409" s="20"/>
      <c r="S409" s="12"/>
      <c r="Z409" s="17"/>
    </row>
    <row r="410" spans="1:26" ht="13" x14ac:dyDescent="0.15">
      <c r="A410" s="18"/>
      <c r="C410" s="12"/>
      <c r="D410" s="12"/>
      <c r="E410" s="12"/>
      <c r="F410" s="12"/>
      <c r="G410" s="12"/>
      <c r="H410" s="12"/>
      <c r="L410" s="12"/>
      <c r="M410" s="12"/>
      <c r="R410" s="20"/>
      <c r="S410" s="12"/>
      <c r="Z410" s="17"/>
    </row>
    <row r="411" spans="1:26" ht="13" x14ac:dyDescent="0.15">
      <c r="A411" s="18"/>
      <c r="C411" s="12"/>
      <c r="D411" s="12"/>
      <c r="E411" s="12"/>
      <c r="F411" s="12"/>
      <c r="G411" s="12"/>
      <c r="H411" s="12"/>
      <c r="L411" s="12"/>
      <c r="M411" s="12"/>
      <c r="R411" s="20"/>
      <c r="S411" s="12"/>
      <c r="Z411" s="17"/>
    </row>
    <row r="412" spans="1:26" ht="13" x14ac:dyDescent="0.15">
      <c r="A412" s="18"/>
      <c r="C412" s="12"/>
      <c r="D412" s="12"/>
      <c r="E412" s="12"/>
      <c r="F412" s="12"/>
      <c r="G412" s="12"/>
      <c r="H412" s="12"/>
      <c r="L412" s="12"/>
      <c r="M412" s="12"/>
      <c r="R412" s="20"/>
      <c r="S412" s="12"/>
      <c r="Z412" s="17"/>
    </row>
    <row r="413" spans="1:26" ht="13" x14ac:dyDescent="0.15">
      <c r="A413" s="18"/>
      <c r="C413" s="12"/>
      <c r="D413" s="12"/>
      <c r="E413" s="12"/>
      <c r="F413" s="12"/>
      <c r="G413" s="12"/>
      <c r="H413" s="12"/>
      <c r="L413" s="12"/>
      <c r="M413" s="12"/>
      <c r="R413" s="20"/>
      <c r="S413" s="12"/>
      <c r="Z413" s="17"/>
    </row>
    <row r="414" spans="1:26" ht="13" x14ac:dyDescent="0.15">
      <c r="A414" s="18"/>
      <c r="C414" s="12"/>
      <c r="D414" s="12"/>
      <c r="E414" s="12"/>
      <c r="F414" s="12"/>
      <c r="G414" s="12"/>
      <c r="H414" s="12"/>
      <c r="L414" s="12"/>
      <c r="M414" s="12"/>
      <c r="R414" s="20"/>
      <c r="S414" s="12"/>
      <c r="Z414" s="17"/>
    </row>
    <row r="415" spans="1:26" ht="13" x14ac:dyDescent="0.15">
      <c r="A415" s="18"/>
      <c r="C415" s="12"/>
      <c r="D415" s="12"/>
      <c r="E415" s="12"/>
      <c r="F415" s="12"/>
      <c r="G415" s="12"/>
      <c r="H415" s="12"/>
      <c r="L415" s="12"/>
      <c r="M415" s="12"/>
      <c r="R415" s="20"/>
      <c r="S415" s="12"/>
      <c r="Z415" s="17"/>
    </row>
    <row r="416" spans="1:26" ht="13" x14ac:dyDescent="0.15">
      <c r="A416" s="18"/>
      <c r="C416" s="12"/>
      <c r="D416" s="12"/>
      <c r="E416" s="12"/>
      <c r="F416" s="12"/>
      <c r="G416" s="12"/>
      <c r="H416" s="12"/>
      <c r="L416" s="12"/>
      <c r="M416" s="12"/>
      <c r="R416" s="20"/>
      <c r="S416" s="12"/>
      <c r="Z416" s="17"/>
    </row>
    <row r="417" spans="1:26" ht="13" x14ac:dyDescent="0.15">
      <c r="A417" s="18"/>
      <c r="C417" s="12"/>
      <c r="D417" s="12"/>
      <c r="E417" s="12"/>
      <c r="F417" s="12"/>
      <c r="G417" s="12"/>
      <c r="H417" s="12"/>
      <c r="L417" s="12"/>
      <c r="M417" s="12"/>
      <c r="R417" s="20"/>
      <c r="S417" s="12"/>
      <c r="Z417" s="17"/>
    </row>
    <row r="418" spans="1:26" ht="13" x14ac:dyDescent="0.15">
      <c r="A418" s="18"/>
      <c r="C418" s="12"/>
      <c r="D418" s="12"/>
      <c r="E418" s="12"/>
      <c r="F418" s="12"/>
      <c r="G418" s="12"/>
      <c r="H418" s="12"/>
      <c r="L418" s="12"/>
      <c r="M418" s="12"/>
      <c r="R418" s="20"/>
      <c r="S418" s="12"/>
      <c r="Z418" s="17"/>
    </row>
    <row r="419" spans="1:26" ht="13" x14ac:dyDescent="0.15">
      <c r="A419" s="18"/>
      <c r="C419" s="12"/>
      <c r="D419" s="12"/>
      <c r="E419" s="12"/>
      <c r="F419" s="12"/>
      <c r="G419" s="12"/>
      <c r="H419" s="12"/>
      <c r="L419" s="12"/>
      <c r="M419" s="12"/>
      <c r="R419" s="20"/>
      <c r="S419" s="12"/>
      <c r="Z419" s="17"/>
    </row>
    <row r="420" spans="1:26" ht="13" x14ac:dyDescent="0.15">
      <c r="A420" s="18"/>
      <c r="C420" s="12"/>
      <c r="D420" s="12"/>
      <c r="E420" s="12"/>
      <c r="F420" s="12"/>
      <c r="G420" s="12"/>
      <c r="H420" s="12"/>
      <c r="L420" s="12"/>
      <c r="M420" s="12"/>
      <c r="R420" s="20"/>
      <c r="S420" s="12"/>
      <c r="Z420" s="17"/>
    </row>
    <row r="421" spans="1:26" ht="13" x14ac:dyDescent="0.15">
      <c r="A421" s="18"/>
      <c r="C421" s="12"/>
      <c r="D421" s="12"/>
      <c r="E421" s="12"/>
      <c r="F421" s="12"/>
      <c r="G421" s="12"/>
      <c r="H421" s="12"/>
      <c r="L421" s="12"/>
      <c r="M421" s="12"/>
      <c r="R421" s="20"/>
      <c r="S421" s="12"/>
      <c r="Z421" s="17"/>
    </row>
    <row r="422" spans="1:26" ht="13" x14ac:dyDescent="0.15">
      <c r="A422" s="18"/>
      <c r="C422" s="12"/>
      <c r="D422" s="12"/>
      <c r="E422" s="12"/>
      <c r="F422" s="12"/>
      <c r="G422" s="12"/>
      <c r="H422" s="12"/>
      <c r="L422" s="12"/>
      <c r="M422" s="12"/>
      <c r="R422" s="20"/>
      <c r="S422" s="12"/>
      <c r="Z422" s="17"/>
    </row>
    <row r="423" spans="1:26" ht="13" x14ac:dyDescent="0.15">
      <c r="A423" s="18"/>
      <c r="C423" s="12"/>
      <c r="D423" s="12"/>
      <c r="E423" s="12"/>
      <c r="F423" s="12"/>
      <c r="G423" s="12"/>
      <c r="H423" s="12"/>
      <c r="L423" s="12"/>
      <c r="M423" s="12"/>
      <c r="R423" s="20"/>
      <c r="S423" s="12"/>
      <c r="Z423" s="17"/>
    </row>
    <row r="424" spans="1:26" ht="13" x14ac:dyDescent="0.15">
      <c r="A424" s="18"/>
      <c r="C424" s="12"/>
      <c r="D424" s="12"/>
      <c r="E424" s="12"/>
      <c r="F424" s="12"/>
      <c r="G424" s="12"/>
      <c r="H424" s="12"/>
      <c r="L424" s="12"/>
      <c r="M424" s="12"/>
      <c r="R424" s="20"/>
      <c r="S424" s="12"/>
      <c r="Z424" s="17"/>
    </row>
    <row r="425" spans="1:26" ht="13" x14ac:dyDescent="0.15">
      <c r="A425" s="18"/>
      <c r="C425" s="12"/>
      <c r="D425" s="12"/>
      <c r="E425" s="12"/>
      <c r="F425" s="12"/>
      <c r="G425" s="12"/>
      <c r="H425" s="12"/>
      <c r="L425" s="12"/>
      <c r="M425" s="12"/>
      <c r="R425" s="20"/>
      <c r="S425" s="12"/>
      <c r="Z425" s="17"/>
    </row>
    <row r="426" spans="1:26" ht="13" x14ac:dyDescent="0.15">
      <c r="A426" s="18"/>
      <c r="C426" s="12"/>
      <c r="D426" s="12"/>
      <c r="E426" s="12"/>
      <c r="F426" s="12"/>
      <c r="G426" s="12"/>
      <c r="H426" s="12"/>
      <c r="L426" s="12"/>
      <c r="M426" s="12"/>
      <c r="R426" s="20"/>
      <c r="S426" s="12"/>
      <c r="Z426" s="17"/>
    </row>
    <row r="427" spans="1:26" ht="13" x14ac:dyDescent="0.15">
      <c r="A427" s="18"/>
      <c r="C427" s="12"/>
      <c r="D427" s="12"/>
      <c r="E427" s="12"/>
      <c r="F427" s="12"/>
      <c r="G427" s="12"/>
      <c r="H427" s="12"/>
      <c r="L427" s="12"/>
      <c r="M427" s="12"/>
      <c r="R427" s="20"/>
      <c r="S427" s="12"/>
      <c r="Z427" s="17"/>
    </row>
    <row r="428" spans="1:26" ht="13" x14ac:dyDescent="0.15">
      <c r="A428" s="18"/>
      <c r="C428" s="12"/>
      <c r="D428" s="12"/>
      <c r="E428" s="12"/>
      <c r="F428" s="12"/>
      <c r="G428" s="12"/>
      <c r="H428" s="12"/>
      <c r="L428" s="12"/>
      <c r="M428" s="12"/>
      <c r="R428" s="20"/>
      <c r="S428" s="12"/>
      <c r="Z428" s="17"/>
    </row>
    <row r="429" spans="1:26" ht="13" x14ac:dyDescent="0.15">
      <c r="A429" s="18"/>
      <c r="C429" s="12"/>
      <c r="D429" s="12"/>
      <c r="E429" s="12"/>
      <c r="F429" s="12"/>
      <c r="G429" s="12"/>
      <c r="H429" s="12"/>
      <c r="L429" s="12"/>
      <c r="M429" s="12"/>
      <c r="R429" s="20"/>
      <c r="S429" s="12"/>
      <c r="Z429" s="17"/>
    </row>
    <row r="430" spans="1:26" ht="13" x14ac:dyDescent="0.15">
      <c r="A430" s="18"/>
      <c r="C430" s="12"/>
      <c r="D430" s="12"/>
      <c r="E430" s="12"/>
      <c r="F430" s="12"/>
      <c r="G430" s="12"/>
      <c r="H430" s="12"/>
      <c r="L430" s="12"/>
      <c r="M430" s="12"/>
      <c r="R430" s="20"/>
      <c r="S430" s="12"/>
      <c r="Z430" s="17"/>
    </row>
    <row r="431" spans="1:26" ht="13" x14ac:dyDescent="0.15">
      <c r="A431" s="18"/>
      <c r="C431" s="12"/>
      <c r="D431" s="12"/>
      <c r="E431" s="12"/>
      <c r="F431" s="12"/>
      <c r="G431" s="12"/>
      <c r="H431" s="12"/>
      <c r="L431" s="12"/>
      <c r="M431" s="12"/>
      <c r="R431" s="20"/>
      <c r="S431" s="12"/>
      <c r="Z431" s="17"/>
    </row>
    <row r="432" spans="1:26" ht="13" x14ac:dyDescent="0.15">
      <c r="A432" s="18"/>
      <c r="C432" s="12"/>
      <c r="D432" s="12"/>
      <c r="E432" s="12"/>
      <c r="F432" s="12"/>
      <c r="G432" s="12"/>
      <c r="H432" s="12"/>
      <c r="L432" s="12"/>
      <c r="M432" s="12"/>
      <c r="R432" s="20"/>
      <c r="S432" s="12"/>
      <c r="Z432" s="17"/>
    </row>
    <row r="433" spans="1:26" ht="13" x14ac:dyDescent="0.15">
      <c r="A433" s="18"/>
      <c r="C433" s="12"/>
      <c r="D433" s="12"/>
      <c r="E433" s="12"/>
      <c r="F433" s="12"/>
      <c r="G433" s="12"/>
      <c r="H433" s="12"/>
      <c r="L433" s="12"/>
      <c r="M433" s="12"/>
      <c r="R433" s="20"/>
      <c r="S433" s="12"/>
      <c r="Z433" s="17"/>
    </row>
    <row r="434" spans="1:26" ht="13" x14ac:dyDescent="0.15">
      <c r="A434" s="18"/>
      <c r="C434" s="12"/>
      <c r="D434" s="12"/>
      <c r="E434" s="12"/>
      <c r="F434" s="12"/>
      <c r="G434" s="12"/>
      <c r="H434" s="12"/>
      <c r="L434" s="12"/>
      <c r="M434" s="12"/>
      <c r="R434" s="20"/>
      <c r="S434" s="12"/>
      <c r="Z434" s="17"/>
    </row>
    <row r="435" spans="1:26" ht="13" x14ac:dyDescent="0.15">
      <c r="A435" s="18"/>
      <c r="C435" s="12"/>
      <c r="D435" s="12"/>
      <c r="E435" s="12"/>
      <c r="F435" s="12"/>
      <c r="G435" s="12"/>
      <c r="H435" s="12"/>
      <c r="L435" s="12"/>
      <c r="M435" s="12"/>
      <c r="R435" s="20"/>
      <c r="S435" s="12"/>
      <c r="Z435" s="17"/>
    </row>
    <row r="436" spans="1:26" ht="13" x14ac:dyDescent="0.15">
      <c r="A436" s="18"/>
      <c r="C436" s="12"/>
      <c r="D436" s="12"/>
      <c r="E436" s="12"/>
      <c r="F436" s="12"/>
      <c r="G436" s="12"/>
      <c r="H436" s="12"/>
      <c r="L436" s="12"/>
      <c r="M436" s="12"/>
      <c r="R436" s="20"/>
      <c r="S436" s="12"/>
      <c r="Z436" s="17"/>
    </row>
    <row r="437" spans="1:26" ht="13" x14ac:dyDescent="0.15">
      <c r="A437" s="18"/>
      <c r="C437" s="12"/>
      <c r="D437" s="12"/>
      <c r="E437" s="12"/>
      <c r="F437" s="12"/>
      <c r="G437" s="12"/>
      <c r="H437" s="12"/>
      <c r="L437" s="12"/>
      <c r="M437" s="12"/>
      <c r="R437" s="20"/>
      <c r="S437" s="12"/>
      <c r="Z437" s="17"/>
    </row>
    <row r="438" spans="1:26" ht="13" x14ac:dyDescent="0.15">
      <c r="A438" s="18"/>
      <c r="C438" s="12"/>
      <c r="D438" s="12"/>
      <c r="E438" s="12"/>
      <c r="F438" s="12"/>
      <c r="G438" s="12"/>
      <c r="H438" s="12"/>
      <c r="L438" s="12"/>
      <c r="M438" s="12"/>
      <c r="R438" s="20"/>
      <c r="S438" s="12"/>
      <c r="Z438" s="17"/>
    </row>
    <row r="439" spans="1:26" ht="13" x14ac:dyDescent="0.15">
      <c r="A439" s="18"/>
      <c r="C439" s="12"/>
      <c r="D439" s="12"/>
      <c r="E439" s="12"/>
      <c r="F439" s="12"/>
      <c r="G439" s="12"/>
      <c r="H439" s="12"/>
      <c r="L439" s="12"/>
      <c r="M439" s="12"/>
      <c r="R439" s="20"/>
      <c r="S439" s="12"/>
      <c r="Z439" s="17"/>
    </row>
    <row r="440" spans="1:26" ht="13" x14ac:dyDescent="0.15">
      <c r="A440" s="18"/>
      <c r="C440" s="12"/>
      <c r="D440" s="12"/>
      <c r="E440" s="12"/>
      <c r="F440" s="12"/>
      <c r="G440" s="12"/>
      <c r="H440" s="12"/>
      <c r="L440" s="12"/>
      <c r="M440" s="12"/>
      <c r="R440" s="20"/>
      <c r="S440" s="12"/>
      <c r="Z440" s="17"/>
    </row>
    <row r="441" spans="1:26" ht="13" x14ac:dyDescent="0.15">
      <c r="A441" s="18"/>
      <c r="C441" s="12"/>
      <c r="D441" s="12"/>
      <c r="E441" s="12"/>
      <c r="F441" s="12"/>
      <c r="G441" s="12"/>
      <c r="H441" s="12"/>
      <c r="L441" s="12"/>
      <c r="M441" s="12"/>
      <c r="R441" s="20"/>
      <c r="S441" s="12"/>
      <c r="Z441" s="17"/>
    </row>
    <row r="442" spans="1:26" ht="13" x14ac:dyDescent="0.15">
      <c r="A442" s="18"/>
      <c r="C442" s="12"/>
      <c r="D442" s="12"/>
      <c r="E442" s="12"/>
      <c r="F442" s="12"/>
      <c r="G442" s="12"/>
      <c r="H442" s="12"/>
      <c r="L442" s="12"/>
      <c r="M442" s="12"/>
      <c r="R442" s="20"/>
      <c r="S442" s="12"/>
      <c r="Z442" s="17"/>
    </row>
    <row r="443" spans="1:26" ht="13" x14ac:dyDescent="0.15">
      <c r="A443" s="18"/>
      <c r="C443" s="12"/>
      <c r="D443" s="12"/>
      <c r="E443" s="12"/>
      <c r="F443" s="12"/>
      <c r="G443" s="12"/>
      <c r="H443" s="12"/>
      <c r="L443" s="12"/>
      <c r="M443" s="12"/>
      <c r="R443" s="20"/>
      <c r="S443" s="12"/>
      <c r="Z443" s="17"/>
    </row>
    <row r="444" spans="1:26" ht="13" x14ac:dyDescent="0.15">
      <c r="A444" s="18"/>
      <c r="C444" s="12"/>
      <c r="D444" s="12"/>
      <c r="E444" s="12"/>
      <c r="F444" s="12"/>
      <c r="G444" s="12"/>
      <c r="H444" s="12"/>
      <c r="L444" s="12"/>
      <c r="M444" s="12"/>
      <c r="R444" s="20"/>
      <c r="S444" s="12"/>
      <c r="Z444" s="17"/>
    </row>
    <row r="445" spans="1:26" ht="13" x14ac:dyDescent="0.15">
      <c r="A445" s="18"/>
      <c r="C445" s="12"/>
      <c r="D445" s="12"/>
      <c r="E445" s="12"/>
      <c r="F445" s="12"/>
      <c r="G445" s="12"/>
      <c r="H445" s="12"/>
      <c r="L445" s="12"/>
      <c r="M445" s="12"/>
      <c r="R445" s="20"/>
      <c r="S445" s="12"/>
      <c r="Z445" s="17"/>
    </row>
    <row r="446" spans="1:26" ht="13" x14ac:dyDescent="0.15">
      <c r="A446" s="18"/>
      <c r="C446" s="12"/>
      <c r="D446" s="12"/>
      <c r="E446" s="12"/>
      <c r="F446" s="12"/>
      <c r="G446" s="12"/>
      <c r="H446" s="12"/>
      <c r="L446" s="12"/>
      <c r="M446" s="12"/>
      <c r="R446" s="20"/>
      <c r="S446" s="12"/>
      <c r="Z446" s="17"/>
    </row>
    <row r="447" spans="1:26" ht="13" x14ac:dyDescent="0.15">
      <c r="A447" s="18"/>
      <c r="C447" s="12"/>
      <c r="D447" s="12"/>
      <c r="E447" s="12"/>
      <c r="F447" s="12"/>
      <c r="G447" s="12"/>
      <c r="H447" s="12"/>
      <c r="L447" s="12"/>
      <c r="M447" s="12"/>
      <c r="R447" s="20"/>
      <c r="S447" s="12"/>
      <c r="Z447" s="17"/>
    </row>
    <row r="448" spans="1:26" ht="13" x14ac:dyDescent="0.15">
      <c r="A448" s="18"/>
      <c r="C448" s="12"/>
      <c r="D448" s="12"/>
      <c r="E448" s="12"/>
      <c r="F448" s="12"/>
      <c r="G448" s="12"/>
      <c r="H448" s="12"/>
      <c r="L448" s="12"/>
      <c r="M448" s="12"/>
      <c r="R448" s="20"/>
      <c r="S448" s="12"/>
      <c r="Z448" s="17"/>
    </row>
    <row r="449" spans="1:26" ht="13" x14ac:dyDescent="0.15">
      <c r="A449" s="18"/>
      <c r="C449" s="12"/>
      <c r="D449" s="12"/>
      <c r="E449" s="12"/>
      <c r="F449" s="12"/>
      <c r="G449" s="12"/>
      <c r="H449" s="12"/>
      <c r="L449" s="12"/>
      <c r="M449" s="12"/>
      <c r="R449" s="20"/>
      <c r="S449" s="12"/>
      <c r="Z449" s="17"/>
    </row>
    <row r="450" spans="1:26" ht="13" x14ac:dyDescent="0.15">
      <c r="A450" s="18"/>
      <c r="C450" s="12"/>
      <c r="D450" s="12"/>
      <c r="E450" s="12"/>
      <c r="F450" s="12"/>
      <c r="G450" s="12"/>
      <c r="H450" s="12"/>
      <c r="L450" s="12"/>
      <c r="M450" s="12"/>
      <c r="R450" s="20"/>
      <c r="S450" s="12"/>
      <c r="Z450" s="17"/>
    </row>
    <row r="451" spans="1:26" ht="13" x14ac:dyDescent="0.15">
      <c r="A451" s="18"/>
      <c r="C451" s="12"/>
      <c r="D451" s="12"/>
      <c r="E451" s="12"/>
      <c r="F451" s="12"/>
      <c r="G451" s="12"/>
      <c r="H451" s="12"/>
      <c r="L451" s="12"/>
      <c r="M451" s="12"/>
      <c r="R451" s="20"/>
      <c r="S451" s="12"/>
      <c r="Z451" s="17"/>
    </row>
    <row r="452" spans="1:26" ht="13" x14ac:dyDescent="0.15">
      <c r="A452" s="18"/>
      <c r="C452" s="12"/>
      <c r="D452" s="12"/>
      <c r="E452" s="12"/>
      <c r="F452" s="12"/>
      <c r="G452" s="12"/>
      <c r="H452" s="12"/>
      <c r="L452" s="12"/>
      <c r="M452" s="12"/>
      <c r="R452" s="20"/>
      <c r="S452" s="12"/>
      <c r="Z452" s="17"/>
    </row>
    <row r="453" spans="1:26" ht="13" x14ac:dyDescent="0.15">
      <c r="A453" s="18"/>
      <c r="C453" s="12"/>
      <c r="D453" s="12"/>
      <c r="E453" s="12"/>
      <c r="F453" s="12"/>
      <c r="G453" s="12"/>
      <c r="H453" s="12"/>
      <c r="L453" s="12"/>
      <c r="M453" s="12"/>
      <c r="R453" s="20"/>
      <c r="S453" s="12"/>
      <c r="Z453" s="17"/>
    </row>
    <row r="454" spans="1:26" ht="13" x14ac:dyDescent="0.15">
      <c r="A454" s="18"/>
      <c r="C454" s="12"/>
      <c r="D454" s="12"/>
      <c r="E454" s="12"/>
      <c r="F454" s="12"/>
      <c r="G454" s="12"/>
      <c r="H454" s="12"/>
      <c r="L454" s="12"/>
      <c r="M454" s="12"/>
      <c r="R454" s="20"/>
      <c r="S454" s="12"/>
      <c r="Z454" s="17"/>
    </row>
    <row r="455" spans="1:26" ht="13" x14ac:dyDescent="0.15">
      <c r="A455" s="18"/>
      <c r="C455" s="12"/>
      <c r="D455" s="12"/>
      <c r="E455" s="12"/>
      <c r="F455" s="12"/>
      <c r="G455" s="12"/>
      <c r="H455" s="12"/>
      <c r="L455" s="12"/>
      <c r="M455" s="12"/>
      <c r="R455" s="20"/>
      <c r="S455" s="12"/>
      <c r="Z455" s="17"/>
    </row>
    <row r="456" spans="1:26" ht="13" x14ac:dyDescent="0.15">
      <c r="A456" s="18"/>
      <c r="C456" s="12"/>
      <c r="D456" s="12"/>
      <c r="E456" s="12"/>
      <c r="F456" s="12"/>
      <c r="G456" s="12"/>
      <c r="H456" s="12"/>
      <c r="L456" s="12"/>
      <c r="M456" s="12"/>
      <c r="R456" s="20"/>
      <c r="S456" s="12"/>
      <c r="Z456" s="17"/>
    </row>
    <row r="457" spans="1:26" ht="13" x14ac:dyDescent="0.15">
      <c r="A457" s="18"/>
      <c r="C457" s="12"/>
      <c r="D457" s="12"/>
      <c r="E457" s="12"/>
      <c r="F457" s="12"/>
      <c r="G457" s="12"/>
      <c r="H457" s="12"/>
      <c r="L457" s="12"/>
      <c r="M457" s="12"/>
      <c r="R457" s="20"/>
      <c r="S457" s="12"/>
      <c r="Z457" s="17"/>
    </row>
    <row r="458" spans="1:26" ht="13" x14ac:dyDescent="0.15">
      <c r="A458" s="18"/>
      <c r="C458" s="12"/>
      <c r="D458" s="12"/>
      <c r="E458" s="12"/>
      <c r="F458" s="12"/>
      <c r="G458" s="12"/>
      <c r="H458" s="12"/>
      <c r="L458" s="12"/>
      <c r="M458" s="12"/>
      <c r="R458" s="20"/>
      <c r="S458" s="12"/>
      <c r="Z458" s="17"/>
    </row>
    <row r="459" spans="1:26" ht="13" x14ac:dyDescent="0.15">
      <c r="A459" s="18"/>
      <c r="C459" s="12"/>
      <c r="D459" s="12"/>
      <c r="E459" s="12"/>
      <c r="F459" s="12"/>
      <c r="G459" s="12"/>
      <c r="H459" s="12"/>
      <c r="L459" s="12"/>
      <c r="M459" s="12"/>
      <c r="R459" s="20"/>
      <c r="S459" s="12"/>
      <c r="Z459" s="17"/>
    </row>
    <row r="460" spans="1:26" ht="13" x14ac:dyDescent="0.15">
      <c r="A460" s="18"/>
      <c r="C460" s="12"/>
      <c r="D460" s="12"/>
      <c r="E460" s="12"/>
      <c r="F460" s="12"/>
      <c r="G460" s="12"/>
      <c r="H460" s="12"/>
      <c r="L460" s="12"/>
      <c r="M460" s="12"/>
      <c r="R460" s="20"/>
      <c r="S460" s="12"/>
      <c r="Z460" s="17"/>
    </row>
    <row r="461" spans="1:26" ht="13" x14ac:dyDescent="0.15">
      <c r="A461" s="18"/>
      <c r="C461" s="12"/>
      <c r="D461" s="12"/>
      <c r="E461" s="12"/>
      <c r="F461" s="12"/>
      <c r="G461" s="12"/>
      <c r="H461" s="12"/>
      <c r="L461" s="12"/>
      <c r="M461" s="12"/>
      <c r="R461" s="20"/>
      <c r="S461" s="12"/>
      <c r="Z461" s="17"/>
    </row>
    <row r="462" spans="1:26" ht="13" x14ac:dyDescent="0.15">
      <c r="A462" s="18"/>
      <c r="C462" s="12"/>
      <c r="D462" s="12"/>
      <c r="E462" s="12"/>
      <c r="F462" s="12"/>
      <c r="G462" s="12"/>
      <c r="H462" s="12"/>
      <c r="L462" s="12"/>
      <c r="M462" s="12"/>
      <c r="R462" s="20"/>
      <c r="S462" s="12"/>
      <c r="Z462" s="17"/>
    </row>
    <row r="463" spans="1:26" ht="13" x14ac:dyDescent="0.15">
      <c r="A463" s="18"/>
      <c r="C463" s="12"/>
      <c r="D463" s="12"/>
      <c r="E463" s="12"/>
      <c r="F463" s="12"/>
      <c r="G463" s="12"/>
      <c r="H463" s="12"/>
      <c r="L463" s="12"/>
      <c r="M463" s="12"/>
      <c r="R463" s="20"/>
      <c r="S463" s="12"/>
      <c r="Z463" s="17"/>
    </row>
    <row r="464" spans="1:26" ht="13" x14ac:dyDescent="0.15">
      <c r="A464" s="18"/>
      <c r="C464" s="12"/>
      <c r="D464" s="12"/>
      <c r="E464" s="12"/>
      <c r="F464" s="12"/>
      <c r="G464" s="12"/>
      <c r="H464" s="12"/>
      <c r="L464" s="12"/>
      <c r="M464" s="12"/>
      <c r="R464" s="20"/>
      <c r="S464" s="12"/>
      <c r="Z464" s="17"/>
    </row>
    <row r="465" spans="1:26" ht="13" x14ac:dyDescent="0.15">
      <c r="A465" s="18"/>
      <c r="C465" s="12"/>
      <c r="D465" s="12"/>
      <c r="E465" s="12"/>
      <c r="F465" s="12"/>
      <c r="G465" s="12"/>
      <c r="H465" s="12"/>
      <c r="L465" s="12"/>
      <c r="M465" s="12"/>
      <c r="R465" s="20"/>
      <c r="S465" s="12"/>
      <c r="Z465" s="17"/>
    </row>
    <row r="466" spans="1:26" ht="13" x14ac:dyDescent="0.15">
      <c r="A466" s="18"/>
      <c r="C466" s="12"/>
      <c r="D466" s="12"/>
      <c r="E466" s="12"/>
      <c r="F466" s="12"/>
      <c r="G466" s="12"/>
      <c r="H466" s="12"/>
      <c r="L466" s="12"/>
      <c r="M466" s="12"/>
      <c r="R466" s="20"/>
      <c r="S466" s="12"/>
      <c r="Z466" s="17"/>
    </row>
    <row r="467" spans="1:26" ht="13" x14ac:dyDescent="0.15">
      <c r="A467" s="18"/>
      <c r="C467" s="12"/>
      <c r="D467" s="12"/>
      <c r="E467" s="12"/>
      <c r="F467" s="12"/>
      <c r="G467" s="12"/>
      <c r="H467" s="12"/>
      <c r="L467" s="12"/>
      <c r="M467" s="12"/>
      <c r="R467" s="20"/>
      <c r="S467" s="12"/>
      <c r="Z467" s="17"/>
    </row>
    <row r="468" spans="1:26" ht="13" x14ac:dyDescent="0.15">
      <c r="A468" s="18"/>
      <c r="C468" s="12"/>
      <c r="D468" s="12"/>
      <c r="E468" s="12"/>
      <c r="F468" s="12"/>
      <c r="G468" s="12"/>
      <c r="H468" s="12"/>
      <c r="L468" s="12"/>
      <c r="M468" s="12"/>
      <c r="R468" s="20"/>
      <c r="S468" s="12"/>
      <c r="Z468" s="17"/>
    </row>
    <row r="469" spans="1:26" ht="13" x14ac:dyDescent="0.15">
      <c r="A469" s="18"/>
      <c r="C469" s="12"/>
      <c r="D469" s="12"/>
      <c r="E469" s="12"/>
      <c r="F469" s="12"/>
      <c r="G469" s="12"/>
      <c r="H469" s="12"/>
      <c r="L469" s="12"/>
      <c r="M469" s="12"/>
      <c r="R469" s="20"/>
      <c r="S469" s="12"/>
      <c r="Z469" s="17"/>
    </row>
    <row r="470" spans="1:26" ht="13" x14ac:dyDescent="0.15">
      <c r="A470" s="18"/>
      <c r="C470" s="12"/>
      <c r="D470" s="12"/>
      <c r="E470" s="12"/>
      <c r="F470" s="12"/>
      <c r="G470" s="12"/>
      <c r="H470" s="12"/>
      <c r="L470" s="12"/>
      <c r="M470" s="12"/>
      <c r="R470" s="20"/>
      <c r="S470" s="12"/>
      <c r="Z470" s="17"/>
    </row>
    <row r="471" spans="1:26" ht="13" x14ac:dyDescent="0.15">
      <c r="A471" s="18"/>
      <c r="C471" s="12"/>
      <c r="D471" s="12"/>
      <c r="E471" s="12"/>
      <c r="F471" s="12"/>
      <c r="G471" s="12"/>
      <c r="H471" s="12"/>
      <c r="L471" s="12"/>
      <c r="M471" s="12"/>
      <c r="R471" s="20"/>
      <c r="S471" s="12"/>
      <c r="Z471" s="17"/>
    </row>
    <row r="472" spans="1:26" ht="13" x14ac:dyDescent="0.15">
      <c r="A472" s="18"/>
      <c r="C472" s="12"/>
      <c r="D472" s="12"/>
      <c r="E472" s="12"/>
      <c r="F472" s="12"/>
      <c r="G472" s="12"/>
      <c r="H472" s="12"/>
      <c r="L472" s="12"/>
      <c r="M472" s="12"/>
      <c r="R472" s="20"/>
      <c r="S472" s="12"/>
      <c r="Z472" s="17"/>
    </row>
    <row r="473" spans="1:26" ht="13" x14ac:dyDescent="0.15">
      <c r="A473" s="18"/>
      <c r="C473" s="12"/>
      <c r="D473" s="12"/>
      <c r="E473" s="12"/>
      <c r="F473" s="12"/>
      <c r="G473" s="12"/>
      <c r="H473" s="12"/>
      <c r="L473" s="12"/>
      <c r="M473" s="12"/>
      <c r="R473" s="20"/>
      <c r="S473" s="12"/>
      <c r="Z473" s="17"/>
    </row>
    <row r="474" spans="1:26" ht="13" x14ac:dyDescent="0.15">
      <c r="A474" s="18"/>
      <c r="C474" s="12"/>
      <c r="D474" s="12"/>
      <c r="E474" s="12"/>
      <c r="F474" s="12"/>
      <c r="G474" s="12"/>
      <c r="H474" s="12"/>
      <c r="L474" s="12"/>
      <c r="M474" s="12"/>
      <c r="R474" s="20"/>
      <c r="S474" s="12"/>
      <c r="Z474" s="17"/>
    </row>
    <row r="475" spans="1:26" ht="13" x14ac:dyDescent="0.15">
      <c r="A475" s="18"/>
      <c r="C475" s="12"/>
      <c r="D475" s="12"/>
      <c r="E475" s="12"/>
      <c r="F475" s="12"/>
      <c r="G475" s="12"/>
      <c r="H475" s="12"/>
      <c r="L475" s="12"/>
      <c r="M475" s="12"/>
      <c r="R475" s="20"/>
      <c r="S475" s="12"/>
      <c r="Z475" s="17"/>
    </row>
    <row r="476" spans="1:26" ht="13" x14ac:dyDescent="0.15">
      <c r="A476" s="18"/>
      <c r="C476" s="12"/>
      <c r="D476" s="12"/>
      <c r="E476" s="12"/>
      <c r="F476" s="12"/>
      <c r="G476" s="12"/>
      <c r="H476" s="12"/>
      <c r="L476" s="12"/>
      <c r="M476" s="12"/>
      <c r="R476" s="20"/>
      <c r="S476" s="12"/>
      <c r="Z476" s="17"/>
    </row>
    <row r="477" spans="1:26" ht="13" x14ac:dyDescent="0.15">
      <c r="A477" s="18"/>
      <c r="C477" s="12"/>
      <c r="D477" s="12"/>
      <c r="E477" s="12"/>
      <c r="F477" s="12"/>
      <c r="G477" s="12"/>
      <c r="H477" s="12"/>
      <c r="L477" s="12"/>
      <c r="M477" s="12"/>
      <c r="R477" s="20"/>
      <c r="S477" s="12"/>
      <c r="Z477" s="17"/>
    </row>
    <row r="478" spans="1:26" ht="13" x14ac:dyDescent="0.15">
      <c r="A478" s="18"/>
      <c r="C478" s="12"/>
      <c r="D478" s="12"/>
      <c r="E478" s="12"/>
      <c r="F478" s="12"/>
      <c r="G478" s="12"/>
      <c r="H478" s="12"/>
      <c r="L478" s="12"/>
      <c r="M478" s="12"/>
      <c r="R478" s="20"/>
      <c r="S478" s="12"/>
      <c r="Z478" s="17"/>
    </row>
    <row r="479" spans="1:26" ht="13" x14ac:dyDescent="0.15">
      <c r="A479" s="18"/>
      <c r="C479" s="12"/>
      <c r="D479" s="12"/>
      <c r="E479" s="12"/>
      <c r="F479" s="12"/>
      <c r="G479" s="12"/>
      <c r="H479" s="12"/>
      <c r="L479" s="12"/>
      <c r="M479" s="12"/>
      <c r="R479" s="20"/>
      <c r="S479" s="12"/>
      <c r="Z479" s="17"/>
    </row>
    <row r="480" spans="1:26" ht="13" x14ac:dyDescent="0.15">
      <c r="A480" s="18"/>
      <c r="C480" s="12"/>
      <c r="D480" s="12"/>
      <c r="E480" s="12"/>
      <c r="F480" s="12"/>
      <c r="G480" s="12"/>
      <c r="H480" s="12"/>
      <c r="L480" s="12"/>
      <c r="M480" s="12"/>
      <c r="R480" s="20"/>
      <c r="S480" s="12"/>
      <c r="Z480" s="17"/>
    </row>
    <row r="481" spans="1:26" ht="13" x14ac:dyDescent="0.15">
      <c r="A481" s="18"/>
      <c r="C481" s="12"/>
      <c r="D481" s="12"/>
      <c r="E481" s="12"/>
      <c r="F481" s="12"/>
      <c r="G481" s="12"/>
      <c r="H481" s="12"/>
      <c r="L481" s="12"/>
      <c r="M481" s="12"/>
      <c r="R481" s="20"/>
      <c r="S481" s="12"/>
      <c r="Z481" s="17"/>
    </row>
    <row r="482" spans="1:26" ht="13" x14ac:dyDescent="0.15">
      <c r="A482" s="18"/>
      <c r="C482" s="12"/>
      <c r="D482" s="12"/>
      <c r="E482" s="12"/>
      <c r="F482" s="12"/>
      <c r="G482" s="12"/>
      <c r="H482" s="12"/>
      <c r="L482" s="12"/>
      <c r="M482" s="12"/>
      <c r="R482" s="20"/>
      <c r="S482" s="12"/>
      <c r="Z482" s="17"/>
    </row>
    <row r="483" spans="1:26" ht="13" x14ac:dyDescent="0.15">
      <c r="A483" s="18"/>
      <c r="C483" s="12"/>
      <c r="D483" s="12"/>
      <c r="E483" s="12"/>
      <c r="F483" s="12"/>
      <c r="G483" s="12"/>
      <c r="H483" s="12"/>
      <c r="L483" s="12"/>
      <c r="M483" s="12"/>
      <c r="R483" s="20"/>
      <c r="S483" s="12"/>
      <c r="Z483" s="17"/>
    </row>
    <row r="484" spans="1:26" ht="13" x14ac:dyDescent="0.15">
      <c r="A484" s="18"/>
      <c r="C484" s="12"/>
      <c r="D484" s="12"/>
      <c r="E484" s="12"/>
      <c r="F484" s="12"/>
      <c r="G484" s="12"/>
      <c r="H484" s="12"/>
      <c r="L484" s="12"/>
      <c r="M484" s="12"/>
      <c r="R484" s="20"/>
      <c r="S484" s="12"/>
      <c r="Z484" s="17"/>
    </row>
    <row r="485" spans="1:26" ht="13" x14ac:dyDescent="0.15">
      <c r="A485" s="18"/>
      <c r="C485" s="12"/>
      <c r="D485" s="12"/>
      <c r="E485" s="12"/>
      <c r="F485" s="12"/>
      <c r="G485" s="12"/>
      <c r="H485" s="12"/>
      <c r="L485" s="12"/>
      <c r="M485" s="12"/>
      <c r="R485" s="20"/>
      <c r="S485" s="12"/>
      <c r="Z485" s="17"/>
    </row>
    <row r="486" spans="1:26" ht="13" x14ac:dyDescent="0.15">
      <c r="A486" s="18"/>
      <c r="C486" s="12"/>
      <c r="D486" s="12"/>
      <c r="E486" s="12"/>
      <c r="F486" s="12"/>
      <c r="G486" s="12"/>
      <c r="H486" s="12"/>
      <c r="L486" s="12"/>
      <c r="M486" s="12"/>
      <c r="R486" s="20"/>
      <c r="S486" s="12"/>
      <c r="Z486" s="17"/>
    </row>
    <row r="487" spans="1:26" ht="13" x14ac:dyDescent="0.15">
      <c r="A487" s="18"/>
      <c r="C487" s="12"/>
      <c r="D487" s="12"/>
      <c r="E487" s="12"/>
      <c r="F487" s="12"/>
      <c r="G487" s="12"/>
      <c r="H487" s="12"/>
      <c r="L487" s="12"/>
      <c r="M487" s="12"/>
      <c r="R487" s="20"/>
      <c r="S487" s="12"/>
      <c r="Z487" s="17"/>
    </row>
    <row r="488" spans="1:26" ht="13" x14ac:dyDescent="0.15">
      <c r="A488" s="18"/>
      <c r="C488" s="12"/>
      <c r="D488" s="12"/>
      <c r="E488" s="12"/>
      <c r="F488" s="12"/>
      <c r="G488" s="12"/>
      <c r="H488" s="12"/>
      <c r="L488" s="12"/>
      <c r="M488" s="12"/>
      <c r="R488" s="20"/>
      <c r="S488" s="12"/>
      <c r="Z488" s="17"/>
    </row>
    <row r="489" spans="1:26" ht="13" x14ac:dyDescent="0.15">
      <c r="A489" s="18"/>
      <c r="C489" s="12"/>
      <c r="D489" s="12"/>
      <c r="E489" s="12"/>
      <c r="F489" s="12"/>
      <c r="G489" s="12"/>
      <c r="H489" s="12"/>
      <c r="L489" s="12"/>
      <c r="M489" s="12"/>
      <c r="R489" s="20"/>
      <c r="S489" s="12"/>
      <c r="Z489" s="17"/>
    </row>
    <row r="490" spans="1:26" ht="13" x14ac:dyDescent="0.15">
      <c r="A490" s="18"/>
      <c r="C490" s="12"/>
      <c r="D490" s="12"/>
      <c r="E490" s="12"/>
      <c r="F490" s="12"/>
      <c r="G490" s="12"/>
      <c r="H490" s="12"/>
      <c r="L490" s="12"/>
      <c r="M490" s="12"/>
      <c r="R490" s="20"/>
      <c r="S490" s="12"/>
      <c r="Z490" s="17"/>
    </row>
    <row r="491" spans="1:26" ht="13" x14ac:dyDescent="0.15">
      <c r="A491" s="18"/>
      <c r="C491" s="12"/>
      <c r="D491" s="12"/>
      <c r="E491" s="12"/>
      <c r="F491" s="12"/>
      <c r="G491" s="12"/>
      <c r="H491" s="12"/>
      <c r="L491" s="12"/>
      <c r="M491" s="12"/>
      <c r="R491" s="20"/>
      <c r="S491" s="12"/>
      <c r="Z491" s="17"/>
    </row>
    <row r="492" spans="1:26" ht="13" x14ac:dyDescent="0.15">
      <c r="A492" s="18"/>
      <c r="C492" s="12"/>
      <c r="D492" s="12"/>
      <c r="E492" s="12"/>
      <c r="F492" s="12"/>
      <c r="G492" s="12"/>
      <c r="H492" s="12"/>
      <c r="L492" s="12"/>
      <c r="M492" s="12"/>
      <c r="R492" s="20"/>
      <c r="S492" s="12"/>
      <c r="Z492" s="17"/>
    </row>
    <row r="493" spans="1:26" ht="13" x14ac:dyDescent="0.15">
      <c r="A493" s="18"/>
      <c r="C493" s="12"/>
      <c r="D493" s="12"/>
      <c r="E493" s="12"/>
      <c r="F493" s="12"/>
      <c r="G493" s="12"/>
      <c r="H493" s="12"/>
      <c r="L493" s="12"/>
      <c r="M493" s="12"/>
      <c r="R493" s="20"/>
      <c r="S493" s="12"/>
      <c r="Z493" s="17"/>
    </row>
    <row r="494" spans="1:26" ht="13" x14ac:dyDescent="0.15">
      <c r="A494" s="18"/>
      <c r="C494" s="12"/>
      <c r="D494" s="12"/>
      <c r="E494" s="12"/>
      <c r="F494" s="12"/>
      <c r="G494" s="12"/>
      <c r="H494" s="12"/>
      <c r="L494" s="12"/>
      <c r="M494" s="12"/>
      <c r="R494" s="20"/>
      <c r="S494" s="12"/>
      <c r="Z494" s="17"/>
    </row>
    <row r="495" spans="1:26" ht="13" x14ac:dyDescent="0.15">
      <c r="A495" s="18"/>
      <c r="C495" s="12"/>
      <c r="D495" s="12"/>
      <c r="E495" s="12"/>
      <c r="F495" s="12"/>
      <c r="G495" s="12"/>
      <c r="H495" s="12"/>
      <c r="L495" s="12"/>
      <c r="M495" s="12"/>
      <c r="R495" s="20"/>
      <c r="S495" s="12"/>
      <c r="Z495" s="17"/>
    </row>
    <row r="496" spans="1:26" ht="13" x14ac:dyDescent="0.15">
      <c r="A496" s="18"/>
      <c r="C496" s="12"/>
      <c r="D496" s="12"/>
      <c r="E496" s="12"/>
      <c r="F496" s="12"/>
      <c r="G496" s="12"/>
      <c r="H496" s="12"/>
      <c r="L496" s="12"/>
      <c r="M496" s="12"/>
      <c r="R496" s="20"/>
      <c r="S496" s="12"/>
      <c r="Z496" s="17"/>
    </row>
    <row r="497" spans="1:26" ht="13" x14ac:dyDescent="0.15">
      <c r="A497" s="18"/>
      <c r="C497" s="12"/>
      <c r="D497" s="12"/>
      <c r="E497" s="12"/>
      <c r="F497" s="12"/>
      <c r="G497" s="12"/>
      <c r="H497" s="12"/>
      <c r="L497" s="12"/>
      <c r="M497" s="12"/>
      <c r="R497" s="20"/>
      <c r="S497" s="12"/>
      <c r="Z497" s="17"/>
    </row>
    <row r="498" spans="1:26" ht="13" x14ac:dyDescent="0.15">
      <c r="A498" s="18"/>
      <c r="C498" s="12"/>
      <c r="D498" s="12"/>
      <c r="E498" s="12"/>
      <c r="F498" s="12"/>
      <c r="G498" s="12"/>
      <c r="H498" s="12"/>
      <c r="L498" s="12"/>
      <c r="M498" s="12"/>
      <c r="R498" s="20"/>
      <c r="S498" s="12"/>
      <c r="Z498" s="17"/>
    </row>
    <row r="499" spans="1:26" ht="13" x14ac:dyDescent="0.15">
      <c r="A499" s="18"/>
      <c r="C499" s="12"/>
      <c r="D499" s="12"/>
      <c r="E499" s="12"/>
      <c r="F499" s="12"/>
      <c r="G499" s="12"/>
      <c r="H499" s="12"/>
      <c r="L499" s="12"/>
      <c r="M499" s="12"/>
      <c r="R499" s="20"/>
      <c r="S499" s="12"/>
      <c r="Z499" s="17"/>
    </row>
    <row r="500" spans="1:26" ht="13" x14ac:dyDescent="0.15">
      <c r="A500" s="18"/>
      <c r="C500" s="12"/>
      <c r="D500" s="12"/>
      <c r="E500" s="12"/>
      <c r="F500" s="12"/>
      <c r="G500" s="12"/>
      <c r="H500" s="12"/>
      <c r="L500" s="12"/>
      <c r="M500" s="12"/>
      <c r="R500" s="20"/>
      <c r="S500" s="12"/>
      <c r="Z500" s="17"/>
    </row>
    <row r="501" spans="1:26" ht="13" x14ac:dyDescent="0.15">
      <c r="A501" s="18"/>
      <c r="C501" s="12"/>
      <c r="D501" s="12"/>
      <c r="E501" s="12"/>
      <c r="F501" s="12"/>
      <c r="G501" s="12"/>
      <c r="H501" s="12"/>
      <c r="L501" s="12"/>
      <c r="M501" s="12"/>
      <c r="R501" s="20"/>
      <c r="S501" s="12"/>
      <c r="Z501" s="17"/>
    </row>
    <row r="502" spans="1:26" ht="13" x14ac:dyDescent="0.15">
      <c r="A502" s="18"/>
      <c r="C502" s="12"/>
      <c r="D502" s="12"/>
      <c r="E502" s="12"/>
      <c r="F502" s="12"/>
      <c r="G502" s="12"/>
      <c r="H502" s="12"/>
      <c r="L502" s="12"/>
      <c r="M502" s="12"/>
      <c r="R502" s="20"/>
      <c r="S502" s="12"/>
      <c r="Z502" s="17"/>
    </row>
    <row r="503" spans="1:26" ht="13" x14ac:dyDescent="0.15">
      <c r="A503" s="18"/>
      <c r="C503" s="12"/>
      <c r="D503" s="12"/>
      <c r="E503" s="12"/>
      <c r="F503" s="12"/>
      <c r="G503" s="12"/>
      <c r="H503" s="12"/>
      <c r="L503" s="12"/>
      <c r="M503" s="12"/>
      <c r="R503" s="20"/>
      <c r="S503" s="12"/>
      <c r="Z503" s="17"/>
    </row>
    <row r="504" spans="1:26" ht="13" x14ac:dyDescent="0.15">
      <c r="A504" s="18"/>
      <c r="C504" s="12"/>
      <c r="D504" s="12"/>
      <c r="E504" s="12"/>
      <c r="F504" s="12"/>
      <c r="G504" s="12"/>
      <c r="H504" s="12"/>
      <c r="L504" s="12"/>
      <c r="M504" s="12"/>
      <c r="R504" s="20"/>
      <c r="S504" s="12"/>
      <c r="Z504" s="17"/>
    </row>
    <row r="505" spans="1:26" ht="13" x14ac:dyDescent="0.15">
      <c r="A505" s="18"/>
      <c r="C505" s="12"/>
      <c r="D505" s="12"/>
      <c r="E505" s="12"/>
      <c r="F505" s="12"/>
      <c r="G505" s="12"/>
      <c r="H505" s="12"/>
      <c r="L505" s="12"/>
      <c r="M505" s="12"/>
      <c r="R505" s="20"/>
      <c r="S505" s="12"/>
      <c r="Z505" s="17"/>
    </row>
    <row r="506" spans="1:26" ht="13" x14ac:dyDescent="0.15">
      <c r="A506" s="18"/>
      <c r="C506" s="12"/>
      <c r="D506" s="12"/>
      <c r="E506" s="12"/>
      <c r="F506" s="12"/>
      <c r="G506" s="12"/>
      <c r="H506" s="12"/>
      <c r="L506" s="12"/>
      <c r="M506" s="12"/>
      <c r="R506" s="20"/>
      <c r="S506" s="12"/>
      <c r="Z506" s="17"/>
    </row>
    <row r="507" spans="1:26" ht="13" x14ac:dyDescent="0.15">
      <c r="A507" s="18"/>
      <c r="C507" s="12"/>
      <c r="D507" s="12"/>
      <c r="E507" s="12"/>
      <c r="F507" s="12"/>
      <c r="G507" s="12"/>
      <c r="H507" s="12"/>
      <c r="L507" s="12"/>
      <c r="M507" s="12"/>
      <c r="R507" s="20"/>
      <c r="S507" s="12"/>
      <c r="Z507" s="17"/>
    </row>
    <row r="508" spans="1:26" ht="13" x14ac:dyDescent="0.15">
      <c r="A508" s="18"/>
      <c r="C508" s="12"/>
      <c r="D508" s="12"/>
      <c r="E508" s="12"/>
      <c r="F508" s="12"/>
      <c r="G508" s="12"/>
      <c r="H508" s="12"/>
      <c r="L508" s="12"/>
      <c r="M508" s="12"/>
      <c r="R508" s="20"/>
      <c r="S508" s="12"/>
      <c r="Z508" s="17"/>
    </row>
    <row r="509" spans="1:26" ht="13" x14ac:dyDescent="0.15">
      <c r="A509" s="18"/>
      <c r="C509" s="12"/>
      <c r="D509" s="12"/>
      <c r="E509" s="12"/>
      <c r="F509" s="12"/>
      <c r="G509" s="12"/>
      <c r="H509" s="12"/>
      <c r="L509" s="12"/>
      <c r="M509" s="12"/>
      <c r="R509" s="20"/>
      <c r="S509" s="12"/>
      <c r="Z509" s="17"/>
    </row>
    <row r="510" spans="1:26" ht="13" x14ac:dyDescent="0.15">
      <c r="A510" s="18"/>
      <c r="C510" s="12"/>
      <c r="D510" s="12"/>
      <c r="E510" s="12"/>
      <c r="F510" s="12"/>
      <c r="G510" s="12"/>
      <c r="H510" s="12"/>
      <c r="L510" s="12"/>
      <c r="M510" s="12"/>
      <c r="R510" s="20"/>
      <c r="S510" s="12"/>
      <c r="Z510" s="17"/>
    </row>
    <row r="511" spans="1:26" ht="13" x14ac:dyDescent="0.15">
      <c r="A511" s="18"/>
      <c r="C511" s="12"/>
      <c r="D511" s="12"/>
      <c r="E511" s="12"/>
      <c r="F511" s="12"/>
      <c r="G511" s="12"/>
      <c r="H511" s="12"/>
      <c r="L511" s="12"/>
      <c r="M511" s="12"/>
      <c r="R511" s="20"/>
      <c r="S511" s="12"/>
      <c r="Z511" s="17"/>
    </row>
    <row r="512" spans="1:26" ht="13" x14ac:dyDescent="0.15">
      <c r="A512" s="18"/>
      <c r="C512" s="12"/>
      <c r="D512" s="12"/>
      <c r="E512" s="12"/>
      <c r="F512" s="12"/>
      <c r="G512" s="12"/>
      <c r="H512" s="12"/>
      <c r="L512" s="12"/>
      <c r="M512" s="12"/>
      <c r="R512" s="20"/>
      <c r="S512" s="12"/>
      <c r="Z512" s="17"/>
    </row>
    <row r="513" spans="1:26" ht="13" x14ac:dyDescent="0.15">
      <c r="A513" s="18"/>
      <c r="C513" s="12"/>
      <c r="D513" s="12"/>
      <c r="E513" s="12"/>
      <c r="F513" s="12"/>
      <c r="G513" s="12"/>
      <c r="H513" s="12"/>
      <c r="L513" s="12"/>
      <c r="M513" s="12"/>
      <c r="R513" s="20"/>
      <c r="S513" s="12"/>
      <c r="Z513" s="17"/>
    </row>
    <row r="514" spans="1:26" ht="13" x14ac:dyDescent="0.15">
      <c r="A514" s="18"/>
      <c r="C514" s="12"/>
      <c r="D514" s="12"/>
      <c r="E514" s="12"/>
      <c r="F514" s="12"/>
      <c r="G514" s="12"/>
      <c r="H514" s="12"/>
      <c r="L514" s="12"/>
      <c r="M514" s="12"/>
      <c r="R514" s="20"/>
      <c r="S514" s="12"/>
      <c r="Z514" s="17"/>
    </row>
    <row r="515" spans="1:26" ht="13" x14ac:dyDescent="0.15">
      <c r="A515" s="18"/>
      <c r="C515" s="12"/>
      <c r="D515" s="12"/>
      <c r="E515" s="12"/>
      <c r="F515" s="12"/>
      <c r="G515" s="12"/>
      <c r="H515" s="12"/>
      <c r="L515" s="12"/>
      <c r="M515" s="12"/>
      <c r="R515" s="20"/>
      <c r="S515" s="12"/>
      <c r="Z515" s="17"/>
    </row>
    <row r="516" spans="1:26" ht="13" x14ac:dyDescent="0.15">
      <c r="A516" s="18"/>
      <c r="C516" s="12"/>
      <c r="D516" s="12"/>
      <c r="E516" s="12"/>
      <c r="F516" s="12"/>
      <c r="G516" s="12"/>
      <c r="H516" s="12"/>
      <c r="L516" s="12"/>
      <c r="M516" s="12"/>
      <c r="R516" s="20"/>
      <c r="S516" s="12"/>
      <c r="Z516" s="17"/>
    </row>
    <row r="517" spans="1:26" ht="13" x14ac:dyDescent="0.15">
      <c r="A517" s="18"/>
      <c r="C517" s="12"/>
      <c r="D517" s="12"/>
      <c r="E517" s="12"/>
      <c r="F517" s="12"/>
      <c r="G517" s="12"/>
      <c r="H517" s="12"/>
      <c r="L517" s="12"/>
      <c r="M517" s="12"/>
      <c r="R517" s="20"/>
      <c r="S517" s="12"/>
      <c r="Z517" s="17"/>
    </row>
    <row r="518" spans="1:26" ht="13" x14ac:dyDescent="0.15">
      <c r="A518" s="18"/>
      <c r="C518" s="12"/>
      <c r="D518" s="12"/>
      <c r="E518" s="12"/>
      <c r="F518" s="12"/>
      <c r="G518" s="12"/>
      <c r="H518" s="12"/>
      <c r="L518" s="12"/>
      <c r="M518" s="12"/>
      <c r="R518" s="20"/>
      <c r="S518" s="12"/>
      <c r="Z518" s="17"/>
    </row>
    <row r="519" spans="1:26" ht="13" x14ac:dyDescent="0.15">
      <c r="A519" s="18"/>
      <c r="C519" s="12"/>
      <c r="D519" s="12"/>
      <c r="E519" s="12"/>
      <c r="F519" s="12"/>
      <c r="G519" s="12"/>
      <c r="H519" s="12"/>
      <c r="L519" s="12"/>
      <c r="M519" s="12"/>
      <c r="R519" s="20"/>
      <c r="S519" s="12"/>
      <c r="Z519" s="17"/>
    </row>
    <row r="520" spans="1:26" ht="13" x14ac:dyDescent="0.15">
      <c r="A520" s="18"/>
      <c r="C520" s="12"/>
      <c r="D520" s="12"/>
      <c r="E520" s="12"/>
      <c r="F520" s="12"/>
      <c r="G520" s="12"/>
      <c r="H520" s="12"/>
      <c r="L520" s="12"/>
      <c r="M520" s="12"/>
      <c r="R520" s="20"/>
      <c r="S520" s="12"/>
      <c r="Z520" s="17"/>
    </row>
    <row r="521" spans="1:26" ht="13" x14ac:dyDescent="0.15">
      <c r="A521" s="18"/>
      <c r="C521" s="12"/>
      <c r="D521" s="12"/>
      <c r="E521" s="12"/>
      <c r="F521" s="12"/>
      <c r="G521" s="12"/>
      <c r="H521" s="12"/>
      <c r="L521" s="12"/>
      <c r="M521" s="12"/>
      <c r="R521" s="20"/>
      <c r="S521" s="12"/>
      <c r="Z521" s="17"/>
    </row>
    <row r="522" spans="1:26" ht="13" x14ac:dyDescent="0.15">
      <c r="A522" s="18"/>
      <c r="C522" s="12"/>
      <c r="D522" s="12"/>
      <c r="E522" s="12"/>
      <c r="F522" s="12"/>
      <c r="G522" s="12"/>
      <c r="H522" s="12"/>
      <c r="L522" s="12"/>
      <c r="M522" s="12"/>
      <c r="R522" s="20"/>
      <c r="S522" s="12"/>
      <c r="Z522" s="17"/>
    </row>
    <row r="523" spans="1:26" ht="13" x14ac:dyDescent="0.15">
      <c r="A523" s="18"/>
      <c r="C523" s="12"/>
      <c r="D523" s="12"/>
      <c r="E523" s="12"/>
      <c r="F523" s="12"/>
      <c r="G523" s="12"/>
      <c r="H523" s="12"/>
      <c r="L523" s="12"/>
      <c r="M523" s="12"/>
      <c r="R523" s="20"/>
      <c r="S523" s="12"/>
      <c r="Z523" s="17"/>
    </row>
    <row r="524" spans="1:26" ht="13" x14ac:dyDescent="0.15">
      <c r="A524" s="18"/>
      <c r="C524" s="12"/>
      <c r="D524" s="12"/>
      <c r="E524" s="12"/>
      <c r="F524" s="12"/>
      <c r="G524" s="12"/>
      <c r="H524" s="12"/>
      <c r="L524" s="12"/>
      <c r="M524" s="12"/>
      <c r="R524" s="20"/>
      <c r="S524" s="12"/>
      <c r="Z524" s="17"/>
    </row>
    <row r="525" spans="1:26" ht="13" x14ac:dyDescent="0.15">
      <c r="A525" s="18"/>
      <c r="C525" s="12"/>
      <c r="D525" s="12"/>
      <c r="E525" s="12"/>
      <c r="F525" s="12"/>
      <c r="G525" s="12"/>
      <c r="H525" s="12"/>
      <c r="L525" s="12"/>
      <c r="M525" s="12"/>
      <c r="R525" s="20"/>
      <c r="S525" s="12"/>
      <c r="Z525" s="17"/>
    </row>
    <row r="526" spans="1:26" ht="13" x14ac:dyDescent="0.15">
      <c r="A526" s="18"/>
      <c r="C526" s="12"/>
      <c r="D526" s="12"/>
      <c r="E526" s="12"/>
      <c r="F526" s="12"/>
      <c r="G526" s="12"/>
      <c r="H526" s="12"/>
      <c r="L526" s="12"/>
      <c r="M526" s="12"/>
      <c r="R526" s="20"/>
      <c r="S526" s="12"/>
      <c r="Z526" s="17"/>
    </row>
    <row r="527" spans="1:26" ht="13" x14ac:dyDescent="0.15">
      <c r="A527" s="18"/>
      <c r="C527" s="12"/>
      <c r="D527" s="12"/>
      <c r="E527" s="12"/>
      <c r="F527" s="12"/>
      <c r="G527" s="12"/>
      <c r="H527" s="12"/>
      <c r="L527" s="12"/>
      <c r="M527" s="12"/>
      <c r="R527" s="20"/>
      <c r="S527" s="12"/>
      <c r="Z527" s="17"/>
    </row>
    <row r="528" spans="1:26" ht="13" x14ac:dyDescent="0.15">
      <c r="A528" s="18"/>
      <c r="C528" s="12"/>
      <c r="D528" s="12"/>
      <c r="E528" s="12"/>
      <c r="F528" s="12"/>
      <c r="G528" s="12"/>
      <c r="H528" s="12"/>
      <c r="L528" s="12"/>
      <c r="M528" s="12"/>
      <c r="R528" s="20"/>
      <c r="S528" s="12"/>
      <c r="Z528" s="17"/>
    </row>
    <row r="529" spans="1:26" ht="13" x14ac:dyDescent="0.15">
      <c r="A529" s="18"/>
      <c r="C529" s="12"/>
      <c r="D529" s="12"/>
      <c r="E529" s="12"/>
      <c r="F529" s="12"/>
      <c r="G529" s="12"/>
      <c r="H529" s="12"/>
      <c r="L529" s="12"/>
      <c r="M529" s="12"/>
      <c r="R529" s="20"/>
      <c r="S529" s="12"/>
      <c r="Z529" s="17"/>
    </row>
    <row r="530" spans="1:26" ht="13" x14ac:dyDescent="0.15">
      <c r="A530" s="18"/>
      <c r="C530" s="12"/>
      <c r="D530" s="12"/>
      <c r="E530" s="12"/>
      <c r="F530" s="12"/>
      <c r="G530" s="12"/>
      <c r="H530" s="12"/>
      <c r="L530" s="12"/>
      <c r="M530" s="12"/>
      <c r="R530" s="20"/>
      <c r="S530" s="12"/>
      <c r="Z530" s="17"/>
    </row>
    <row r="531" spans="1:26" ht="13" x14ac:dyDescent="0.15">
      <c r="A531" s="18"/>
      <c r="C531" s="12"/>
      <c r="D531" s="12"/>
      <c r="E531" s="12"/>
      <c r="F531" s="12"/>
      <c r="G531" s="12"/>
      <c r="H531" s="12"/>
      <c r="L531" s="12"/>
      <c r="M531" s="12"/>
      <c r="R531" s="20"/>
      <c r="S531" s="12"/>
      <c r="Z531" s="17"/>
    </row>
    <row r="532" spans="1:26" ht="13" x14ac:dyDescent="0.15">
      <c r="A532" s="18"/>
      <c r="C532" s="12"/>
      <c r="D532" s="12"/>
      <c r="E532" s="12"/>
      <c r="F532" s="12"/>
      <c r="G532" s="12"/>
      <c r="H532" s="12"/>
      <c r="L532" s="12"/>
      <c r="M532" s="12"/>
      <c r="R532" s="20"/>
      <c r="S532" s="12"/>
      <c r="Z532" s="17"/>
    </row>
    <row r="533" spans="1:26" ht="13" x14ac:dyDescent="0.15">
      <c r="A533" s="18"/>
      <c r="C533" s="12"/>
      <c r="D533" s="12"/>
      <c r="E533" s="12"/>
      <c r="F533" s="12"/>
      <c r="G533" s="12"/>
      <c r="H533" s="12"/>
      <c r="L533" s="12"/>
      <c r="M533" s="12"/>
      <c r="R533" s="20"/>
      <c r="S533" s="12"/>
      <c r="Z533" s="17"/>
    </row>
    <row r="534" spans="1:26" ht="13" x14ac:dyDescent="0.15">
      <c r="A534" s="18"/>
      <c r="C534" s="12"/>
      <c r="D534" s="12"/>
      <c r="E534" s="12"/>
      <c r="F534" s="12"/>
      <c r="G534" s="12"/>
      <c r="H534" s="12"/>
      <c r="L534" s="12"/>
      <c r="M534" s="12"/>
      <c r="R534" s="20"/>
      <c r="S534" s="12"/>
      <c r="Z534" s="17"/>
    </row>
    <row r="535" spans="1:26" ht="13" x14ac:dyDescent="0.15">
      <c r="A535" s="18"/>
      <c r="C535" s="12"/>
      <c r="D535" s="12"/>
      <c r="E535" s="12"/>
      <c r="F535" s="12"/>
      <c r="G535" s="12"/>
      <c r="H535" s="12"/>
      <c r="L535" s="12"/>
      <c r="M535" s="12"/>
      <c r="R535" s="20"/>
      <c r="S535" s="12"/>
      <c r="Z535" s="17"/>
    </row>
    <row r="536" spans="1:26" ht="13" x14ac:dyDescent="0.15">
      <c r="A536" s="18"/>
      <c r="C536" s="12"/>
      <c r="D536" s="12"/>
      <c r="E536" s="12"/>
      <c r="F536" s="12"/>
      <c r="G536" s="12"/>
      <c r="H536" s="12"/>
      <c r="L536" s="12"/>
      <c r="M536" s="12"/>
      <c r="R536" s="20"/>
      <c r="S536" s="12"/>
      <c r="Z536" s="17"/>
    </row>
    <row r="537" spans="1:26" ht="13" x14ac:dyDescent="0.15">
      <c r="A537" s="18"/>
      <c r="C537" s="12"/>
      <c r="D537" s="12"/>
      <c r="E537" s="12"/>
      <c r="F537" s="12"/>
      <c r="G537" s="12"/>
      <c r="H537" s="12"/>
      <c r="L537" s="12"/>
      <c r="M537" s="12"/>
      <c r="R537" s="20"/>
      <c r="S537" s="12"/>
      <c r="Z537" s="17"/>
    </row>
    <row r="538" spans="1:26" ht="13" x14ac:dyDescent="0.15">
      <c r="A538" s="18"/>
      <c r="C538" s="12"/>
      <c r="D538" s="12"/>
      <c r="E538" s="12"/>
      <c r="F538" s="12"/>
      <c r="G538" s="12"/>
      <c r="H538" s="12"/>
      <c r="L538" s="12"/>
      <c r="M538" s="12"/>
      <c r="R538" s="20"/>
      <c r="S538" s="12"/>
      <c r="Z538" s="17"/>
    </row>
    <row r="539" spans="1:26" ht="13" x14ac:dyDescent="0.15">
      <c r="A539" s="18"/>
      <c r="C539" s="12"/>
      <c r="D539" s="12"/>
      <c r="E539" s="12"/>
      <c r="F539" s="12"/>
      <c r="G539" s="12"/>
      <c r="H539" s="12"/>
      <c r="L539" s="12"/>
      <c r="M539" s="12"/>
      <c r="R539" s="20"/>
      <c r="S539" s="12"/>
      <c r="Z539" s="17"/>
    </row>
    <row r="540" spans="1:26" ht="13" x14ac:dyDescent="0.15">
      <c r="A540" s="18"/>
      <c r="C540" s="12"/>
      <c r="D540" s="12"/>
      <c r="E540" s="12"/>
      <c r="F540" s="12"/>
      <c r="G540" s="12"/>
      <c r="H540" s="12"/>
      <c r="L540" s="12"/>
      <c r="M540" s="12"/>
      <c r="R540" s="20"/>
      <c r="S540" s="12"/>
      <c r="Z540" s="17"/>
    </row>
    <row r="541" spans="1:26" ht="13" x14ac:dyDescent="0.15">
      <c r="A541" s="18"/>
      <c r="C541" s="12"/>
      <c r="D541" s="12"/>
      <c r="E541" s="12"/>
      <c r="F541" s="12"/>
      <c r="G541" s="12"/>
      <c r="H541" s="12"/>
      <c r="L541" s="12"/>
      <c r="M541" s="12"/>
      <c r="R541" s="20"/>
      <c r="S541" s="12"/>
      <c r="Z541" s="17"/>
    </row>
    <row r="542" spans="1:26" ht="13" x14ac:dyDescent="0.15">
      <c r="A542" s="18"/>
      <c r="C542" s="12"/>
      <c r="D542" s="12"/>
      <c r="E542" s="12"/>
      <c r="F542" s="12"/>
      <c r="G542" s="12"/>
      <c r="H542" s="12"/>
      <c r="L542" s="12"/>
      <c r="M542" s="12"/>
      <c r="R542" s="20"/>
      <c r="S542" s="12"/>
      <c r="Z542" s="17"/>
    </row>
    <row r="543" spans="1:26" ht="13" x14ac:dyDescent="0.15">
      <c r="A543" s="18"/>
      <c r="C543" s="12"/>
      <c r="D543" s="12"/>
      <c r="E543" s="12"/>
      <c r="F543" s="12"/>
      <c r="G543" s="12"/>
      <c r="H543" s="12"/>
      <c r="L543" s="12"/>
      <c r="M543" s="12"/>
      <c r="R543" s="20"/>
      <c r="S543" s="12"/>
      <c r="Z543" s="17"/>
    </row>
    <row r="544" spans="1:26" ht="13" x14ac:dyDescent="0.15">
      <c r="A544" s="18"/>
      <c r="C544" s="12"/>
      <c r="D544" s="12"/>
      <c r="E544" s="12"/>
      <c r="F544" s="12"/>
      <c r="G544" s="12"/>
      <c r="H544" s="12"/>
      <c r="L544" s="12"/>
      <c r="M544" s="12"/>
      <c r="R544" s="20"/>
      <c r="S544" s="12"/>
      <c r="Z544" s="17"/>
    </row>
    <row r="545" spans="1:26" ht="13" x14ac:dyDescent="0.15">
      <c r="A545" s="18"/>
      <c r="C545" s="12"/>
      <c r="D545" s="12"/>
      <c r="E545" s="12"/>
      <c r="F545" s="12"/>
      <c r="G545" s="12"/>
      <c r="H545" s="12"/>
      <c r="L545" s="12"/>
      <c r="M545" s="12"/>
      <c r="R545" s="20"/>
      <c r="S545" s="12"/>
      <c r="Z545" s="17"/>
    </row>
    <row r="546" spans="1:26" ht="13" x14ac:dyDescent="0.15">
      <c r="A546" s="18"/>
      <c r="C546" s="12"/>
      <c r="D546" s="12"/>
      <c r="E546" s="12"/>
      <c r="F546" s="12"/>
      <c r="G546" s="12"/>
      <c r="H546" s="12"/>
      <c r="L546" s="12"/>
      <c r="M546" s="12"/>
      <c r="R546" s="20"/>
      <c r="S546" s="12"/>
      <c r="Z546" s="17"/>
    </row>
    <row r="547" spans="1:26" ht="13" x14ac:dyDescent="0.15">
      <c r="A547" s="18"/>
      <c r="C547" s="12"/>
      <c r="D547" s="12"/>
      <c r="E547" s="12"/>
      <c r="F547" s="12"/>
      <c r="G547" s="12"/>
      <c r="H547" s="12"/>
      <c r="L547" s="12"/>
      <c r="M547" s="12"/>
      <c r="R547" s="20"/>
      <c r="S547" s="12"/>
      <c r="Z547" s="17"/>
    </row>
    <row r="548" spans="1:26" ht="13" x14ac:dyDescent="0.15">
      <c r="A548" s="18"/>
      <c r="C548" s="12"/>
      <c r="D548" s="12"/>
      <c r="E548" s="12"/>
      <c r="F548" s="12"/>
      <c r="G548" s="12"/>
      <c r="H548" s="12"/>
      <c r="L548" s="12"/>
      <c r="M548" s="12"/>
      <c r="R548" s="20"/>
      <c r="S548" s="12"/>
      <c r="Z548" s="17"/>
    </row>
    <row r="549" spans="1:26" ht="13" x14ac:dyDescent="0.15">
      <c r="A549" s="18"/>
      <c r="C549" s="12"/>
      <c r="D549" s="12"/>
      <c r="E549" s="12"/>
      <c r="F549" s="12"/>
      <c r="G549" s="12"/>
      <c r="H549" s="12"/>
      <c r="L549" s="12"/>
      <c r="M549" s="12"/>
      <c r="R549" s="20"/>
      <c r="S549" s="12"/>
      <c r="Z549" s="17"/>
    </row>
    <row r="550" spans="1:26" ht="13" x14ac:dyDescent="0.15">
      <c r="A550" s="18"/>
      <c r="C550" s="12"/>
      <c r="D550" s="12"/>
      <c r="E550" s="12"/>
      <c r="F550" s="12"/>
      <c r="G550" s="12"/>
      <c r="H550" s="12"/>
      <c r="L550" s="12"/>
      <c r="M550" s="12"/>
      <c r="R550" s="20"/>
      <c r="S550" s="12"/>
      <c r="Z550" s="17"/>
    </row>
    <row r="551" spans="1:26" ht="13" x14ac:dyDescent="0.15">
      <c r="A551" s="18"/>
      <c r="C551" s="12"/>
      <c r="D551" s="12"/>
      <c r="E551" s="12"/>
      <c r="F551" s="12"/>
      <c r="G551" s="12"/>
      <c r="H551" s="12"/>
      <c r="L551" s="12"/>
      <c r="M551" s="12"/>
      <c r="R551" s="20"/>
      <c r="S551" s="12"/>
      <c r="Z551" s="17"/>
    </row>
    <row r="552" spans="1:26" ht="13" x14ac:dyDescent="0.15">
      <c r="A552" s="18"/>
      <c r="C552" s="12"/>
      <c r="D552" s="12"/>
      <c r="E552" s="12"/>
      <c r="F552" s="12"/>
      <c r="G552" s="12"/>
      <c r="H552" s="12"/>
      <c r="L552" s="12"/>
      <c r="M552" s="12"/>
      <c r="R552" s="20"/>
      <c r="S552" s="12"/>
      <c r="Z552" s="17"/>
    </row>
    <row r="553" spans="1:26" ht="13" x14ac:dyDescent="0.15">
      <c r="A553" s="18"/>
      <c r="C553" s="12"/>
      <c r="D553" s="12"/>
      <c r="E553" s="12"/>
      <c r="F553" s="12"/>
      <c r="G553" s="12"/>
      <c r="H553" s="12"/>
      <c r="L553" s="12"/>
      <c r="M553" s="12"/>
      <c r="R553" s="20"/>
      <c r="S553" s="12"/>
      <c r="Z553" s="17"/>
    </row>
    <row r="554" spans="1:26" ht="13" x14ac:dyDescent="0.15">
      <c r="A554" s="18"/>
      <c r="C554" s="12"/>
      <c r="D554" s="12"/>
      <c r="E554" s="12"/>
      <c r="F554" s="12"/>
      <c r="G554" s="12"/>
      <c r="H554" s="12"/>
      <c r="L554" s="12"/>
      <c r="M554" s="12"/>
      <c r="R554" s="20"/>
      <c r="S554" s="12"/>
      <c r="Z554" s="17"/>
    </row>
    <row r="555" spans="1:26" ht="13" x14ac:dyDescent="0.15">
      <c r="A555" s="18"/>
      <c r="C555" s="12"/>
      <c r="D555" s="12"/>
      <c r="E555" s="12"/>
      <c r="F555" s="12"/>
      <c r="G555" s="12"/>
      <c r="H555" s="12"/>
      <c r="L555" s="12"/>
      <c r="M555" s="12"/>
      <c r="R555" s="20"/>
      <c r="S555" s="12"/>
      <c r="Z555" s="17"/>
    </row>
    <row r="556" spans="1:26" ht="13" x14ac:dyDescent="0.15">
      <c r="A556" s="18"/>
      <c r="C556" s="12"/>
      <c r="D556" s="12"/>
      <c r="E556" s="12"/>
      <c r="F556" s="12"/>
      <c r="G556" s="12"/>
      <c r="H556" s="12"/>
      <c r="L556" s="12"/>
      <c r="M556" s="12"/>
      <c r="R556" s="20"/>
      <c r="S556" s="12"/>
      <c r="Z556" s="17"/>
    </row>
    <row r="557" spans="1:26" ht="13" x14ac:dyDescent="0.15">
      <c r="A557" s="18"/>
      <c r="C557" s="12"/>
      <c r="D557" s="12"/>
      <c r="E557" s="12"/>
      <c r="F557" s="12"/>
      <c r="G557" s="12"/>
      <c r="H557" s="12"/>
      <c r="L557" s="12"/>
      <c r="M557" s="12"/>
      <c r="R557" s="20"/>
      <c r="S557" s="12"/>
      <c r="Z557" s="17"/>
    </row>
    <row r="558" spans="1:26" ht="13" x14ac:dyDescent="0.15">
      <c r="A558" s="18"/>
      <c r="C558" s="12"/>
      <c r="D558" s="12"/>
      <c r="E558" s="12"/>
      <c r="F558" s="12"/>
      <c r="G558" s="12"/>
      <c r="H558" s="12"/>
      <c r="L558" s="12"/>
      <c r="M558" s="12"/>
      <c r="R558" s="20"/>
      <c r="S558" s="12"/>
      <c r="Z558" s="17"/>
    </row>
    <row r="559" spans="1:26" ht="13" x14ac:dyDescent="0.15">
      <c r="A559" s="18"/>
      <c r="C559" s="12"/>
      <c r="D559" s="12"/>
      <c r="E559" s="12"/>
      <c r="F559" s="12"/>
      <c r="G559" s="12"/>
      <c r="H559" s="12"/>
      <c r="L559" s="12"/>
      <c r="M559" s="12"/>
      <c r="R559" s="20"/>
      <c r="S559" s="12"/>
      <c r="Z559" s="17"/>
    </row>
    <row r="560" spans="1:26" ht="13" x14ac:dyDescent="0.15">
      <c r="A560" s="18"/>
      <c r="C560" s="12"/>
      <c r="D560" s="12"/>
      <c r="E560" s="12"/>
      <c r="F560" s="12"/>
      <c r="G560" s="12"/>
      <c r="H560" s="12"/>
      <c r="L560" s="12"/>
      <c r="M560" s="12"/>
      <c r="R560" s="20"/>
      <c r="S560" s="12"/>
      <c r="Z560" s="17"/>
    </row>
    <row r="561" spans="1:26" ht="13" x14ac:dyDescent="0.15">
      <c r="A561" s="18"/>
      <c r="C561" s="12"/>
      <c r="D561" s="12"/>
      <c r="E561" s="12"/>
      <c r="F561" s="12"/>
      <c r="G561" s="12"/>
      <c r="H561" s="12"/>
      <c r="L561" s="12"/>
      <c r="M561" s="12"/>
      <c r="R561" s="20"/>
      <c r="S561" s="12"/>
      <c r="Z561" s="17"/>
    </row>
    <row r="562" spans="1:26" ht="13" x14ac:dyDescent="0.15">
      <c r="A562" s="18"/>
      <c r="C562" s="12"/>
      <c r="D562" s="12"/>
      <c r="E562" s="12"/>
      <c r="F562" s="12"/>
      <c r="G562" s="12"/>
      <c r="H562" s="12"/>
      <c r="L562" s="12"/>
      <c r="M562" s="12"/>
      <c r="R562" s="20"/>
      <c r="S562" s="12"/>
      <c r="Z562" s="17"/>
    </row>
    <row r="563" spans="1:26" ht="13" x14ac:dyDescent="0.15">
      <c r="A563" s="18"/>
      <c r="C563" s="12"/>
      <c r="D563" s="12"/>
      <c r="E563" s="12"/>
      <c r="F563" s="12"/>
      <c r="G563" s="12"/>
      <c r="H563" s="12"/>
      <c r="L563" s="12"/>
      <c r="M563" s="12"/>
      <c r="R563" s="20"/>
      <c r="S563" s="12"/>
      <c r="Z563" s="17"/>
    </row>
    <row r="564" spans="1:26" ht="13" x14ac:dyDescent="0.15">
      <c r="A564" s="18"/>
      <c r="C564" s="12"/>
      <c r="D564" s="12"/>
      <c r="E564" s="12"/>
      <c r="F564" s="12"/>
      <c r="G564" s="12"/>
      <c r="H564" s="12"/>
      <c r="L564" s="12"/>
      <c r="M564" s="12"/>
      <c r="R564" s="20"/>
      <c r="S564" s="12"/>
      <c r="Z564" s="17"/>
    </row>
    <row r="565" spans="1:26" ht="13" x14ac:dyDescent="0.15">
      <c r="A565" s="18"/>
      <c r="C565" s="12"/>
      <c r="D565" s="12"/>
      <c r="E565" s="12"/>
      <c r="F565" s="12"/>
      <c r="G565" s="12"/>
      <c r="H565" s="12"/>
      <c r="L565" s="12"/>
      <c r="M565" s="12"/>
      <c r="R565" s="20"/>
      <c r="S565" s="12"/>
      <c r="Z565" s="17"/>
    </row>
    <row r="566" spans="1:26" ht="13" x14ac:dyDescent="0.15">
      <c r="A566" s="18"/>
      <c r="C566" s="12"/>
      <c r="D566" s="12"/>
      <c r="E566" s="12"/>
      <c r="F566" s="12"/>
      <c r="G566" s="12"/>
      <c r="H566" s="12"/>
      <c r="L566" s="12"/>
      <c r="M566" s="12"/>
      <c r="R566" s="20"/>
      <c r="S566" s="12"/>
      <c r="Z566" s="17"/>
    </row>
    <row r="567" spans="1:26" ht="13" x14ac:dyDescent="0.15">
      <c r="A567" s="18"/>
      <c r="C567" s="12"/>
      <c r="D567" s="12"/>
      <c r="E567" s="12"/>
      <c r="F567" s="12"/>
      <c r="G567" s="12"/>
      <c r="H567" s="12"/>
      <c r="L567" s="12"/>
      <c r="M567" s="12"/>
      <c r="R567" s="20"/>
      <c r="S567" s="12"/>
      <c r="Z567" s="17"/>
    </row>
    <row r="568" spans="1:26" ht="13" x14ac:dyDescent="0.15">
      <c r="A568" s="18"/>
      <c r="C568" s="12"/>
      <c r="D568" s="12"/>
      <c r="E568" s="12"/>
      <c r="F568" s="12"/>
      <c r="G568" s="12"/>
      <c r="H568" s="12"/>
      <c r="L568" s="12"/>
      <c r="M568" s="12"/>
      <c r="R568" s="20"/>
      <c r="S568" s="12"/>
      <c r="Z568" s="17"/>
    </row>
    <row r="569" spans="1:26" ht="13" x14ac:dyDescent="0.15">
      <c r="A569" s="18"/>
      <c r="C569" s="12"/>
      <c r="D569" s="12"/>
      <c r="E569" s="12"/>
      <c r="F569" s="12"/>
      <c r="G569" s="12"/>
      <c r="H569" s="12"/>
      <c r="L569" s="12"/>
      <c r="M569" s="12"/>
      <c r="R569" s="20"/>
      <c r="S569" s="12"/>
      <c r="Z569" s="17"/>
    </row>
    <row r="570" spans="1:26" ht="13" x14ac:dyDescent="0.15">
      <c r="A570" s="18"/>
      <c r="C570" s="12"/>
      <c r="D570" s="12"/>
      <c r="E570" s="12"/>
      <c r="F570" s="12"/>
      <c r="G570" s="12"/>
      <c r="H570" s="12"/>
      <c r="L570" s="12"/>
      <c r="M570" s="12"/>
      <c r="R570" s="20"/>
      <c r="S570" s="12"/>
      <c r="Z570" s="17"/>
    </row>
    <row r="571" spans="1:26" ht="13" x14ac:dyDescent="0.15">
      <c r="A571" s="18"/>
      <c r="C571" s="12"/>
      <c r="D571" s="12"/>
      <c r="E571" s="12"/>
      <c r="F571" s="12"/>
      <c r="G571" s="12"/>
      <c r="H571" s="12"/>
      <c r="L571" s="12"/>
      <c r="M571" s="12"/>
      <c r="R571" s="20"/>
      <c r="S571" s="12"/>
      <c r="Z571" s="17"/>
    </row>
    <row r="572" spans="1:26" ht="13" x14ac:dyDescent="0.15">
      <c r="A572" s="18"/>
      <c r="C572" s="12"/>
      <c r="D572" s="12"/>
      <c r="E572" s="12"/>
      <c r="F572" s="12"/>
      <c r="G572" s="12"/>
      <c r="H572" s="12"/>
      <c r="L572" s="12"/>
      <c r="M572" s="12"/>
      <c r="R572" s="20"/>
      <c r="S572" s="12"/>
      <c r="Z572" s="17"/>
    </row>
    <row r="573" spans="1:26" ht="13" x14ac:dyDescent="0.15">
      <c r="A573" s="18"/>
      <c r="C573" s="12"/>
      <c r="D573" s="12"/>
      <c r="E573" s="12"/>
      <c r="F573" s="12"/>
      <c r="G573" s="12"/>
      <c r="H573" s="12"/>
      <c r="L573" s="12"/>
      <c r="M573" s="12"/>
      <c r="R573" s="20"/>
      <c r="S573" s="12"/>
      <c r="Z573" s="17"/>
    </row>
    <row r="574" spans="1:26" ht="13" x14ac:dyDescent="0.15">
      <c r="A574" s="18"/>
      <c r="C574" s="12"/>
      <c r="D574" s="12"/>
      <c r="E574" s="12"/>
      <c r="F574" s="12"/>
      <c r="G574" s="12"/>
      <c r="H574" s="12"/>
      <c r="L574" s="12"/>
      <c r="M574" s="12"/>
      <c r="R574" s="20"/>
      <c r="S574" s="12"/>
      <c r="Z574" s="17"/>
    </row>
    <row r="575" spans="1:26" ht="13" x14ac:dyDescent="0.15">
      <c r="A575" s="18"/>
      <c r="C575" s="12"/>
      <c r="D575" s="12"/>
      <c r="E575" s="12"/>
      <c r="F575" s="12"/>
      <c r="G575" s="12"/>
      <c r="H575" s="12"/>
      <c r="L575" s="12"/>
      <c r="M575" s="12"/>
      <c r="R575" s="20"/>
      <c r="S575" s="12"/>
      <c r="Z575" s="17"/>
    </row>
    <row r="576" spans="1:26" ht="13" x14ac:dyDescent="0.15">
      <c r="A576" s="18"/>
      <c r="C576" s="12"/>
      <c r="D576" s="12"/>
      <c r="E576" s="12"/>
      <c r="F576" s="12"/>
      <c r="G576" s="12"/>
      <c r="H576" s="12"/>
      <c r="L576" s="12"/>
      <c r="M576" s="12"/>
      <c r="R576" s="20"/>
      <c r="S576" s="12"/>
      <c r="Z576" s="17"/>
    </row>
    <row r="577" spans="1:26" ht="13" x14ac:dyDescent="0.15">
      <c r="A577" s="18"/>
      <c r="C577" s="12"/>
      <c r="D577" s="12"/>
      <c r="E577" s="12"/>
      <c r="F577" s="12"/>
      <c r="G577" s="12"/>
      <c r="H577" s="12"/>
      <c r="L577" s="12"/>
      <c r="M577" s="12"/>
      <c r="R577" s="20"/>
      <c r="S577" s="12"/>
      <c r="Z577" s="17"/>
    </row>
    <row r="578" spans="1:26" ht="13" x14ac:dyDescent="0.15">
      <c r="A578" s="18"/>
      <c r="C578" s="12"/>
      <c r="D578" s="12"/>
      <c r="E578" s="12"/>
      <c r="F578" s="12"/>
      <c r="G578" s="12"/>
      <c r="H578" s="12"/>
      <c r="L578" s="12"/>
      <c r="M578" s="12"/>
      <c r="R578" s="20"/>
      <c r="S578" s="12"/>
      <c r="Z578" s="17"/>
    </row>
    <row r="579" spans="1:26" ht="13" x14ac:dyDescent="0.15">
      <c r="A579" s="18"/>
      <c r="C579" s="12"/>
      <c r="D579" s="12"/>
      <c r="E579" s="12"/>
      <c r="F579" s="12"/>
      <c r="G579" s="12"/>
      <c r="H579" s="12"/>
      <c r="L579" s="12"/>
      <c r="M579" s="12"/>
      <c r="R579" s="20"/>
      <c r="S579" s="12"/>
      <c r="Z579" s="17"/>
    </row>
    <row r="580" spans="1:26" ht="13" x14ac:dyDescent="0.15">
      <c r="A580" s="18"/>
      <c r="C580" s="12"/>
      <c r="D580" s="12"/>
      <c r="E580" s="12"/>
      <c r="F580" s="12"/>
      <c r="G580" s="12"/>
      <c r="H580" s="12"/>
      <c r="L580" s="12"/>
      <c r="M580" s="12"/>
      <c r="R580" s="20"/>
      <c r="S580" s="12"/>
      <c r="Z580" s="17"/>
    </row>
    <row r="581" spans="1:26" ht="13" x14ac:dyDescent="0.15">
      <c r="A581" s="18"/>
      <c r="C581" s="12"/>
      <c r="D581" s="12"/>
      <c r="E581" s="12"/>
      <c r="F581" s="12"/>
      <c r="G581" s="12"/>
      <c r="H581" s="12"/>
      <c r="L581" s="12"/>
      <c r="M581" s="12"/>
      <c r="R581" s="20"/>
      <c r="S581" s="12"/>
      <c r="Z581" s="17"/>
    </row>
    <row r="582" spans="1:26" ht="13" x14ac:dyDescent="0.15">
      <c r="A582" s="18"/>
      <c r="C582" s="12"/>
      <c r="D582" s="12"/>
      <c r="E582" s="12"/>
      <c r="F582" s="12"/>
      <c r="G582" s="12"/>
      <c r="H582" s="12"/>
      <c r="L582" s="12"/>
      <c r="M582" s="12"/>
      <c r="R582" s="20"/>
      <c r="S582" s="12"/>
      <c r="Z582" s="17"/>
    </row>
    <row r="583" spans="1:26" ht="13" x14ac:dyDescent="0.15">
      <c r="A583" s="18"/>
      <c r="C583" s="12"/>
      <c r="D583" s="12"/>
      <c r="E583" s="12"/>
      <c r="F583" s="12"/>
      <c r="G583" s="12"/>
      <c r="H583" s="12"/>
      <c r="L583" s="12"/>
      <c r="M583" s="12"/>
      <c r="R583" s="20"/>
      <c r="S583" s="12"/>
      <c r="Z583" s="17"/>
    </row>
    <row r="584" spans="1:26" ht="13" x14ac:dyDescent="0.15">
      <c r="A584" s="18"/>
      <c r="C584" s="12"/>
      <c r="D584" s="12"/>
      <c r="E584" s="12"/>
      <c r="F584" s="12"/>
      <c r="G584" s="12"/>
      <c r="H584" s="12"/>
      <c r="L584" s="12"/>
      <c r="M584" s="12"/>
      <c r="R584" s="20"/>
      <c r="S584" s="12"/>
      <c r="Z584" s="17"/>
    </row>
    <row r="585" spans="1:26" ht="13" x14ac:dyDescent="0.15">
      <c r="A585" s="18"/>
      <c r="C585" s="12"/>
      <c r="D585" s="12"/>
      <c r="E585" s="12"/>
      <c r="F585" s="12"/>
      <c r="G585" s="12"/>
      <c r="H585" s="12"/>
      <c r="L585" s="12"/>
      <c r="M585" s="12"/>
      <c r="R585" s="20"/>
      <c r="S585" s="12"/>
      <c r="Z585" s="17"/>
    </row>
    <row r="586" spans="1:26" ht="13" x14ac:dyDescent="0.15">
      <c r="A586" s="18"/>
      <c r="C586" s="12"/>
      <c r="D586" s="12"/>
      <c r="E586" s="12"/>
      <c r="F586" s="12"/>
      <c r="G586" s="12"/>
      <c r="H586" s="12"/>
      <c r="L586" s="12"/>
      <c r="M586" s="12"/>
      <c r="R586" s="20"/>
      <c r="S586" s="12"/>
      <c r="Z586" s="17"/>
    </row>
    <row r="587" spans="1:26" ht="13" x14ac:dyDescent="0.15">
      <c r="A587" s="18"/>
      <c r="C587" s="12"/>
      <c r="D587" s="12"/>
      <c r="E587" s="12"/>
      <c r="F587" s="12"/>
      <c r="G587" s="12"/>
      <c r="H587" s="12"/>
      <c r="L587" s="12"/>
      <c r="M587" s="12"/>
      <c r="R587" s="20"/>
      <c r="S587" s="12"/>
      <c r="Z587" s="17"/>
    </row>
    <row r="588" spans="1:26" ht="13" x14ac:dyDescent="0.15">
      <c r="A588" s="18"/>
      <c r="C588" s="12"/>
      <c r="D588" s="12"/>
      <c r="E588" s="12"/>
      <c r="F588" s="12"/>
      <c r="G588" s="12"/>
      <c r="H588" s="12"/>
      <c r="L588" s="12"/>
      <c r="M588" s="12"/>
      <c r="R588" s="20"/>
      <c r="S588" s="12"/>
      <c r="Z588" s="17"/>
    </row>
    <row r="589" spans="1:26" ht="13" x14ac:dyDescent="0.15">
      <c r="A589" s="18"/>
      <c r="C589" s="12"/>
      <c r="D589" s="12"/>
      <c r="E589" s="12"/>
      <c r="F589" s="12"/>
      <c r="G589" s="12"/>
      <c r="H589" s="12"/>
      <c r="L589" s="12"/>
      <c r="M589" s="12"/>
      <c r="R589" s="20"/>
      <c r="S589" s="12"/>
      <c r="Z589" s="17"/>
    </row>
    <row r="590" spans="1:26" ht="13" x14ac:dyDescent="0.15">
      <c r="A590" s="18"/>
      <c r="C590" s="12"/>
      <c r="D590" s="12"/>
      <c r="E590" s="12"/>
      <c r="F590" s="12"/>
      <c r="G590" s="12"/>
      <c r="H590" s="12"/>
      <c r="L590" s="12"/>
      <c r="M590" s="12"/>
      <c r="R590" s="20"/>
      <c r="S590" s="12"/>
      <c r="Z590" s="17"/>
    </row>
    <row r="591" spans="1:26" ht="13" x14ac:dyDescent="0.15">
      <c r="A591" s="18"/>
      <c r="C591" s="12"/>
      <c r="D591" s="12"/>
      <c r="E591" s="12"/>
      <c r="F591" s="12"/>
      <c r="G591" s="12"/>
      <c r="H591" s="12"/>
      <c r="L591" s="12"/>
      <c r="M591" s="12"/>
      <c r="R591" s="20"/>
      <c r="S591" s="12"/>
      <c r="Z591" s="17"/>
    </row>
    <row r="592" spans="1:26" ht="13" x14ac:dyDescent="0.15">
      <c r="A592" s="18"/>
      <c r="C592" s="12"/>
      <c r="D592" s="12"/>
      <c r="E592" s="12"/>
      <c r="F592" s="12"/>
      <c r="G592" s="12"/>
      <c r="H592" s="12"/>
      <c r="L592" s="12"/>
      <c r="M592" s="12"/>
      <c r="R592" s="20"/>
      <c r="S592" s="12"/>
      <c r="Z592" s="17"/>
    </row>
    <row r="593" spans="1:26" ht="13" x14ac:dyDescent="0.15">
      <c r="A593" s="18"/>
      <c r="C593" s="12"/>
      <c r="D593" s="12"/>
      <c r="E593" s="12"/>
      <c r="F593" s="12"/>
      <c r="G593" s="12"/>
      <c r="H593" s="12"/>
      <c r="L593" s="12"/>
      <c r="M593" s="12"/>
      <c r="R593" s="20"/>
      <c r="S593" s="12"/>
      <c r="Z593" s="17"/>
    </row>
    <row r="594" spans="1:26" ht="13" x14ac:dyDescent="0.15">
      <c r="A594" s="18"/>
      <c r="C594" s="12"/>
      <c r="D594" s="12"/>
      <c r="E594" s="12"/>
      <c r="F594" s="12"/>
      <c r="G594" s="12"/>
      <c r="H594" s="12"/>
      <c r="L594" s="12"/>
      <c r="M594" s="12"/>
      <c r="R594" s="20"/>
      <c r="S594" s="12"/>
      <c r="Z594" s="17"/>
    </row>
    <row r="595" spans="1:26" ht="13" x14ac:dyDescent="0.15">
      <c r="A595" s="18"/>
      <c r="C595" s="12"/>
      <c r="D595" s="12"/>
      <c r="E595" s="12"/>
      <c r="F595" s="12"/>
      <c r="G595" s="12"/>
      <c r="H595" s="12"/>
      <c r="L595" s="12"/>
      <c r="M595" s="12"/>
      <c r="R595" s="20"/>
      <c r="S595" s="12"/>
      <c r="Z595" s="17"/>
    </row>
    <row r="596" spans="1:26" ht="13" x14ac:dyDescent="0.15">
      <c r="A596" s="18"/>
      <c r="C596" s="12"/>
      <c r="D596" s="12"/>
      <c r="E596" s="12"/>
      <c r="F596" s="12"/>
      <c r="G596" s="12"/>
      <c r="H596" s="12"/>
      <c r="L596" s="12"/>
      <c r="M596" s="12"/>
      <c r="R596" s="20"/>
      <c r="S596" s="12"/>
      <c r="Z596" s="17"/>
    </row>
    <row r="597" spans="1:26" ht="13" x14ac:dyDescent="0.15">
      <c r="A597" s="18"/>
      <c r="C597" s="12"/>
      <c r="D597" s="12"/>
      <c r="E597" s="12"/>
      <c r="F597" s="12"/>
      <c r="G597" s="12"/>
      <c r="H597" s="12"/>
      <c r="L597" s="12"/>
      <c r="M597" s="12"/>
      <c r="R597" s="20"/>
      <c r="S597" s="12"/>
      <c r="Z597" s="17"/>
    </row>
    <row r="598" spans="1:26" ht="13" x14ac:dyDescent="0.15">
      <c r="A598" s="18"/>
      <c r="C598" s="12"/>
      <c r="D598" s="12"/>
      <c r="E598" s="12"/>
      <c r="F598" s="12"/>
      <c r="G598" s="12"/>
      <c r="H598" s="12"/>
      <c r="L598" s="12"/>
      <c r="M598" s="12"/>
      <c r="R598" s="20"/>
      <c r="S598" s="12"/>
      <c r="Z598" s="17"/>
    </row>
    <row r="599" spans="1:26" ht="13" x14ac:dyDescent="0.15">
      <c r="A599" s="18"/>
      <c r="C599" s="12"/>
      <c r="D599" s="12"/>
      <c r="E599" s="12"/>
      <c r="F599" s="12"/>
      <c r="G599" s="12"/>
      <c r="H599" s="12"/>
      <c r="L599" s="12"/>
      <c r="M599" s="12"/>
      <c r="R599" s="20"/>
      <c r="S599" s="12"/>
      <c r="Z599" s="17"/>
    </row>
    <row r="600" spans="1:26" ht="13" x14ac:dyDescent="0.15">
      <c r="A600" s="18"/>
      <c r="C600" s="12"/>
      <c r="D600" s="12"/>
      <c r="E600" s="12"/>
      <c r="F600" s="12"/>
      <c r="G600" s="12"/>
      <c r="H600" s="12"/>
      <c r="L600" s="12"/>
      <c r="M600" s="12"/>
      <c r="R600" s="20"/>
      <c r="S600" s="12"/>
      <c r="Z600" s="17"/>
    </row>
    <row r="601" spans="1:26" ht="13" x14ac:dyDescent="0.15">
      <c r="A601" s="18"/>
      <c r="C601" s="12"/>
      <c r="D601" s="12"/>
      <c r="E601" s="12"/>
      <c r="F601" s="12"/>
      <c r="G601" s="12"/>
      <c r="H601" s="12"/>
      <c r="L601" s="12"/>
      <c r="M601" s="12"/>
      <c r="R601" s="20"/>
      <c r="S601" s="12"/>
      <c r="Z601" s="17"/>
    </row>
    <row r="602" spans="1:26" ht="13" x14ac:dyDescent="0.15">
      <c r="A602" s="18"/>
      <c r="C602" s="12"/>
      <c r="D602" s="12"/>
      <c r="E602" s="12"/>
      <c r="F602" s="12"/>
      <c r="G602" s="12"/>
      <c r="H602" s="12"/>
      <c r="L602" s="12"/>
      <c r="M602" s="12"/>
      <c r="R602" s="20"/>
      <c r="S602" s="12"/>
      <c r="Z602" s="17"/>
    </row>
    <row r="603" spans="1:26" ht="13" x14ac:dyDescent="0.15">
      <c r="A603" s="18"/>
      <c r="C603" s="12"/>
      <c r="D603" s="12"/>
      <c r="E603" s="12"/>
      <c r="F603" s="12"/>
      <c r="G603" s="12"/>
      <c r="H603" s="12"/>
      <c r="L603" s="12"/>
      <c r="M603" s="12"/>
      <c r="R603" s="20"/>
      <c r="S603" s="12"/>
      <c r="Z603" s="17"/>
    </row>
    <row r="604" spans="1:26" ht="13" x14ac:dyDescent="0.15">
      <c r="A604" s="18"/>
      <c r="C604" s="12"/>
      <c r="D604" s="12"/>
      <c r="E604" s="12"/>
      <c r="F604" s="12"/>
      <c r="G604" s="12"/>
      <c r="H604" s="12"/>
      <c r="L604" s="12"/>
      <c r="M604" s="12"/>
      <c r="R604" s="20"/>
      <c r="S604" s="12"/>
      <c r="Z604" s="17"/>
    </row>
    <row r="605" spans="1:26" ht="13" x14ac:dyDescent="0.15">
      <c r="A605" s="18"/>
      <c r="C605" s="12"/>
      <c r="D605" s="12"/>
      <c r="E605" s="12"/>
      <c r="F605" s="12"/>
      <c r="G605" s="12"/>
      <c r="H605" s="12"/>
      <c r="L605" s="12"/>
      <c r="M605" s="12"/>
      <c r="R605" s="20"/>
      <c r="S605" s="12"/>
      <c r="Z605" s="17"/>
    </row>
    <row r="606" spans="1:26" ht="13" x14ac:dyDescent="0.15">
      <c r="A606" s="18"/>
      <c r="C606" s="12"/>
      <c r="D606" s="12"/>
      <c r="E606" s="12"/>
      <c r="F606" s="12"/>
      <c r="G606" s="12"/>
      <c r="H606" s="12"/>
      <c r="L606" s="12"/>
      <c r="M606" s="12"/>
      <c r="R606" s="20"/>
      <c r="S606" s="12"/>
      <c r="Z606" s="17"/>
    </row>
    <row r="607" spans="1:26" ht="13" x14ac:dyDescent="0.15">
      <c r="A607" s="18"/>
      <c r="C607" s="12"/>
      <c r="D607" s="12"/>
      <c r="E607" s="12"/>
      <c r="F607" s="12"/>
      <c r="G607" s="12"/>
      <c r="H607" s="12"/>
      <c r="L607" s="12"/>
      <c r="M607" s="12"/>
      <c r="R607" s="20"/>
      <c r="S607" s="12"/>
      <c r="Z607" s="17"/>
    </row>
    <row r="608" spans="1:26" ht="13" x14ac:dyDescent="0.15">
      <c r="A608" s="18"/>
      <c r="C608" s="12"/>
      <c r="D608" s="12"/>
      <c r="E608" s="12"/>
      <c r="F608" s="12"/>
      <c r="G608" s="12"/>
      <c r="H608" s="12"/>
      <c r="L608" s="12"/>
      <c r="M608" s="12"/>
      <c r="R608" s="20"/>
      <c r="S608" s="12"/>
      <c r="Z608" s="17"/>
    </row>
    <row r="609" spans="1:26" ht="13" x14ac:dyDescent="0.15">
      <c r="A609" s="18"/>
      <c r="C609" s="12"/>
      <c r="D609" s="12"/>
      <c r="E609" s="12"/>
      <c r="F609" s="12"/>
      <c r="G609" s="12"/>
      <c r="H609" s="12"/>
      <c r="L609" s="12"/>
      <c r="M609" s="12"/>
      <c r="R609" s="20"/>
      <c r="S609" s="12"/>
      <c r="Z609" s="17"/>
    </row>
    <row r="610" spans="1:26" ht="13" x14ac:dyDescent="0.15">
      <c r="A610" s="18"/>
      <c r="C610" s="12"/>
      <c r="D610" s="12"/>
      <c r="E610" s="12"/>
      <c r="F610" s="12"/>
      <c r="G610" s="12"/>
      <c r="H610" s="12"/>
      <c r="L610" s="12"/>
      <c r="M610" s="12"/>
      <c r="R610" s="20"/>
      <c r="S610" s="12"/>
      <c r="Z610" s="17"/>
    </row>
    <row r="611" spans="1:26" ht="13" x14ac:dyDescent="0.15">
      <c r="A611" s="18"/>
      <c r="C611" s="12"/>
      <c r="D611" s="12"/>
      <c r="E611" s="12"/>
      <c r="F611" s="12"/>
      <c r="G611" s="12"/>
      <c r="H611" s="12"/>
      <c r="L611" s="12"/>
      <c r="M611" s="12"/>
      <c r="R611" s="20"/>
      <c r="S611" s="12"/>
      <c r="Z611" s="17"/>
    </row>
    <row r="612" spans="1:26" ht="13" x14ac:dyDescent="0.15">
      <c r="A612" s="18"/>
      <c r="C612" s="12"/>
      <c r="D612" s="12"/>
      <c r="E612" s="12"/>
      <c r="F612" s="12"/>
      <c r="G612" s="12"/>
      <c r="H612" s="12"/>
      <c r="L612" s="12"/>
      <c r="M612" s="12"/>
      <c r="R612" s="20"/>
      <c r="S612" s="12"/>
      <c r="Z612" s="17"/>
    </row>
    <row r="613" spans="1:26" ht="13" x14ac:dyDescent="0.15">
      <c r="A613" s="18"/>
      <c r="C613" s="12"/>
      <c r="D613" s="12"/>
      <c r="E613" s="12"/>
      <c r="F613" s="12"/>
      <c r="G613" s="12"/>
      <c r="H613" s="12"/>
      <c r="L613" s="12"/>
      <c r="M613" s="12"/>
      <c r="R613" s="20"/>
      <c r="S613" s="12"/>
      <c r="Z613" s="17"/>
    </row>
    <row r="614" spans="1:26" ht="13" x14ac:dyDescent="0.15">
      <c r="A614" s="18"/>
      <c r="C614" s="12"/>
      <c r="D614" s="12"/>
      <c r="E614" s="12"/>
      <c r="F614" s="12"/>
      <c r="G614" s="12"/>
      <c r="H614" s="12"/>
      <c r="L614" s="12"/>
      <c r="M614" s="12"/>
      <c r="R614" s="20"/>
      <c r="S614" s="12"/>
      <c r="Z614" s="17"/>
    </row>
    <row r="615" spans="1:26" ht="13" x14ac:dyDescent="0.15">
      <c r="A615" s="18"/>
      <c r="C615" s="12"/>
      <c r="D615" s="12"/>
      <c r="E615" s="12"/>
      <c r="F615" s="12"/>
      <c r="G615" s="12"/>
      <c r="H615" s="12"/>
      <c r="L615" s="12"/>
      <c r="M615" s="12"/>
      <c r="R615" s="20"/>
      <c r="S615" s="12"/>
      <c r="Z615" s="17"/>
    </row>
    <row r="616" spans="1:26" ht="13" x14ac:dyDescent="0.15">
      <c r="A616" s="18"/>
      <c r="C616" s="12"/>
      <c r="D616" s="12"/>
      <c r="E616" s="12"/>
      <c r="F616" s="12"/>
      <c r="G616" s="12"/>
      <c r="H616" s="12"/>
      <c r="L616" s="12"/>
      <c r="M616" s="12"/>
      <c r="R616" s="20"/>
      <c r="S616" s="12"/>
      <c r="Z616" s="17"/>
    </row>
    <row r="617" spans="1:26" ht="13" x14ac:dyDescent="0.15">
      <c r="A617" s="18"/>
      <c r="C617" s="12"/>
      <c r="D617" s="12"/>
      <c r="E617" s="12"/>
      <c r="F617" s="12"/>
      <c r="G617" s="12"/>
      <c r="H617" s="12"/>
      <c r="L617" s="12"/>
      <c r="M617" s="12"/>
      <c r="R617" s="20"/>
      <c r="S617" s="12"/>
      <c r="Z617" s="17"/>
    </row>
    <row r="618" spans="1:26" ht="13" x14ac:dyDescent="0.15">
      <c r="A618" s="18"/>
      <c r="C618" s="12"/>
      <c r="D618" s="12"/>
      <c r="E618" s="12"/>
      <c r="F618" s="12"/>
      <c r="G618" s="12"/>
      <c r="H618" s="12"/>
      <c r="L618" s="12"/>
      <c r="M618" s="12"/>
      <c r="R618" s="20"/>
      <c r="S618" s="12"/>
      <c r="Z618" s="17"/>
    </row>
    <row r="619" spans="1:26" ht="13" x14ac:dyDescent="0.15">
      <c r="A619" s="18"/>
      <c r="C619" s="12"/>
      <c r="D619" s="12"/>
      <c r="E619" s="12"/>
      <c r="F619" s="12"/>
      <c r="G619" s="12"/>
      <c r="H619" s="12"/>
      <c r="L619" s="12"/>
      <c r="M619" s="12"/>
      <c r="R619" s="20"/>
      <c r="S619" s="12"/>
      <c r="Z619" s="17"/>
    </row>
    <row r="620" spans="1:26" ht="13" x14ac:dyDescent="0.15">
      <c r="A620" s="18"/>
      <c r="C620" s="12"/>
      <c r="D620" s="12"/>
      <c r="E620" s="12"/>
      <c r="F620" s="12"/>
      <c r="G620" s="12"/>
      <c r="H620" s="12"/>
      <c r="L620" s="12"/>
      <c r="M620" s="12"/>
      <c r="R620" s="20"/>
      <c r="S620" s="12"/>
      <c r="Z620" s="17"/>
    </row>
    <row r="621" spans="1:26" ht="13" x14ac:dyDescent="0.15">
      <c r="A621" s="18"/>
      <c r="C621" s="12"/>
      <c r="D621" s="12"/>
      <c r="E621" s="12"/>
      <c r="F621" s="12"/>
      <c r="G621" s="12"/>
      <c r="H621" s="12"/>
      <c r="L621" s="12"/>
      <c r="M621" s="12"/>
      <c r="R621" s="20"/>
      <c r="S621" s="12"/>
      <c r="Z621" s="17"/>
    </row>
    <row r="622" spans="1:26" ht="13" x14ac:dyDescent="0.15">
      <c r="A622" s="18"/>
      <c r="C622" s="12"/>
      <c r="D622" s="12"/>
      <c r="E622" s="12"/>
      <c r="F622" s="12"/>
      <c r="G622" s="12"/>
      <c r="H622" s="12"/>
      <c r="L622" s="12"/>
      <c r="M622" s="12"/>
      <c r="R622" s="20"/>
      <c r="S622" s="12"/>
      <c r="Z622" s="17"/>
    </row>
    <row r="623" spans="1:26" ht="13" x14ac:dyDescent="0.15">
      <c r="A623" s="18"/>
      <c r="C623" s="12"/>
      <c r="D623" s="12"/>
      <c r="E623" s="12"/>
      <c r="F623" s="12"/>
      <c r="G623" s="12"/>
      <c r="H623" s="12"/>
      <c r="L623" s="12"/>
      <c r="M623" s="12"/>
      <c r="R623" s="20"/>
      <c r="S623" s="12"/>
      <c r="Z623" s="17"/>
    </row>
    <row r="624" spans="1:26" ht="13" x14ac:dyDescent="0.15">
      <c r="A624" s="18"/>
      <c r="C624" s="12"/>
      <c r="D624" s="12"/>
      <c r="E624" s="12"/>
      <c r="F624" s="12"/>
      <c r="G624" s="12"/>
      <c r="H624" s="12"/>
      <c r="L624" s="12"/>
      <c r="M624" s="12"/>
      <c r="R624" s="20"/>
      <c r="S624" s="12"/>
      <c r="Z624" s="17"/>
    </row>
    <row r="625" spans="1:26" ht="13" x14ac:dyDescent="0.15">
      <c r="A625" s="18"/>
      <c r="C625" s="12"/>
      <c r="D625" s="12"/>
      <c r="E625" s="12"/>
      <c r="F625" s="12"/>
      <c r="G625" s="12"/>
      <c r="H625" s="12"/>
      <c r="L625" s="12"/>
      <c r="M625" s="12"/>
      <c r="R625" s="20"/>
      <c r="S625" s="12"/>
      <c r="Z625" s="17"/>
    </row>
    <row r="626" spans="1:26" ht="13" x14ac:dyDescent="0.15">
      <c r="A626" s="18"/>
      <c r="C626" s="12"/>
      <c r="D626" s="12"/>
      <c r="E626" s="12"/>
      <c r="F626" s="12"/>
      <c r="G626" s="12"/>
      <c r="H626" s="12"/>
      <c r="L626" s="12"/>
      <c r="M626" s="12"/>
      <c r="R626" s="20"/>
      <c r="S626" s="12"/>
      <c r="Z626" s="17"/>
    </row>
    <row r="627" spans="1:26" ht="13" x14ac:dyDescent="0.15">
      <c r="A627" s="18"/>
      <c r="C627" s="12"/>
      <c r="D627" s="12"/>
      <c r="E627" s="12"/>
      <c r="F627" s="12"/>
      <c r="G627" s="12"/>
      <c r="H627" s="12"/>
      <c r="L627" s="12"/>
      <c r="M627" s="12"/>
      <c r="R627" s="20"/>
      <c r="S627" s="12"/>
      <c r="Z627" s="17"/>
    </row>
    <row r="628" spans="1:26" ht="13" x14ac:dyDescent="0.15">
      <c r="A628" s="18"/>
      <c r="C628" s="12"/>
      <c r="D628" s="12"/>
      <c r="E628" s="12"/>
      <c r="F628" s="12"/>
      <c r="G628" s="12"/>
      <c r="H628" s="12"/>
      <c r="L628" s="12"/>
      <c r="M628" s="12"/>
      <c r="R628" s="20"/>
      <c r="S628" s="12"/>
      <c r="Z628" s="17"/>
    </row>
    <row r="629" spans="1:26" ht="13" x14ac:dyDescent="0.15">
      <c r="A629" s="18"/>
      <c r="C629" s="12"/>
      <c r="D629" s="12"/>
      <c r="E629" s="12"/>
      <c r="F629" s="12"/>
      <c r="G629" s="12"/>
      <c r="H629" s="12"/>
      <c r="L629" s="12"/>
      <c r="M629" s="12"/>
      <c r="R629" s="20"/>
      <c r="S629" s="12"/>
      <c r="Z629" s="17"/>
    </row>
    <row r="630" spans="1:26" ht="13" x14ac:dyDescent="0.15">
      <c r="A630" s="18"/>
      <c r="C630" s="12"/>
      <c r="D630" s="12"/>
      <c r="E630" s="12"/>
      <c r="F630" s="12"/>
      <c r="G630" s="12"/>
      <c r="H630" s="12"/>
      <c r="L630" s="12"/>
      <c r="M630" s="12"/>
      <c r="R630" s="20"/>
      <c r="S630" s="12"/>
      <c r="Z630" s="17"/>
    </row>
    <row r="631" spans="1:26" ht="13" x14ac:dyDescent="0.15">
      <c r="A631" s="18"/>
      <c r="C631" s="12"/>
      <c r="D631" s="12"/>
      <c r="E631" s="12"/>
      <c r="F631" s="12"/>
      <c r="G631" s="12"/>
      <c r="H631" s="12"/>
      <c r="L631" s="12"/>
      <c r="M631" s="12"/>
      <c r="R631" s="20"/>
      <c r="S631" s="12"/>
      <c r="Z631" s="17"/>
    </row>
    <row r="632" spans="1:26" ht="13" x14ac:dyDescent="0.15">
      <c r="A632" s="18"/>
      <c r="C632" s="12"/>
      <c r="D632" s="12"/>
      <c r="E632" s="12"/>
      <c r="F632" s="12"/>
      <c r="G632" s="12"/>
      <c r="H632" s="12"/>
      <c r="L632" s="12"/>
      <c r="M632" s="12"/>
      <c r="R632" s="20"/>
      <c r="S632" s="12"/>
      <c r="Z632" s="17"/>
    </row>
    <row r="633" spans="1:26" ht="13" x14ac:dyDescent="0.15">
      <c r="A633" s="18"/>
      <c r="C633" s="12"/>
      <c r="D633" s="12"/>
      <c r="E633" s="12"/>
      <c r="F633" s="12"/>
      <c r="G633" s="12"/>
      <c r="H633" s="12"/>
      <c r="L633" s="12"/>
      <c r="M633" s="12"/>
      <c r="R633" s="20"/>
      <c r="S633" s="12"/>
      <c r="Z633" s="17"/>
    </row>
    <row r="634" spans="1:26" ht="13" x14ac:dyDescent="0.15">
      <c r="A634" s="18"/>
      <c r="C634" s="12"/>
      <c r="D634" s="12"/>
      <c r="E634" s="12"/>
      <c r="F634" s="12"/>
      <c r="G634" s="12"/>
      <c r="H634" s="12"/>
      <c r="L634" s="12"/>
      <c r="M634" s="12"/>
      <c r="R634" s="20"/>
      <c r="S634" s="12"/>
      <c r="Z634" s="17"/>
    </row>
    <row r="635" spans="1:26" ht="13" x14ac:dyDescent="0.15">
      <c r="A635" s="18"/>
      <c r="C635" s="12"/>
      <c r="D635" s="12"/>
      <c r="E635" s="12"/>
      <c r="F635" s="12"/>
      <c r="G635" s="12"/>
      <c r="H635" s="12"/>
      <c r="L635" s="12"/>
      <c r="M635" s="12"/>
      <c r="R635" s="20"/>
      <c r="S635" s="12"/>
      <c r="Z635" s="17"/>
    </row>
    <row r="636" spans="1:26" ht="13" x14ac:dyDescent="0.15">
      <c r="A636" s="18"/>
      <c r="C636" s="12"/>
      <c r="D636" s="12"/>
      <c r="E636" s="12"/>
      <c r="F636" s="12"/>
      <c r="G636" s="12"/>
      <c r="H636" s="12"/>
      <c r="L636" s="12"/>
      <c r="M636" s="12"/>
      <c r="R636" s="20"/>
      <c r="S636" s="12"/>
      <c r="Z636" s="17"/>
    </row>
    <row r="637" spans="1:26" ht="13" x14ac:dyDescent="0.15">
      <c r="A637" s="18"/>
      <c r="C637" s="12"/>
      <c r="D637" s="12"/>
      <c r="E637" s="12"/>
      <c r="F637" s="12"/>
      <c r="G637" s="12"/>
      <c r="H637" s="12"/>
      <c r="L637" s="12"/>
      <c r="M637" s="12"/>
      <c r="R637" s="20"/>
      <c r="S637" s="12"/>
      <c r="Z637" s="17"/>
    </row>
    <row r="638" spans="1:26" ht="13" x14ac:dyDescent="0.15">
      <c r="A638" s="18"/>
      <c r="C638" s="12"/>
      <c r="D638" s="12"/>
      <c r="E638" s="12"/>
      <c r="F638" s="12"/>
      <c r="G638" s="12"/>
      <c r="H638" s="12"/>
      <c r="L638" s="12"/>
      <c r="M638" s="12"/>
      <c r="R638" s="20"/>
      <c r="S638" s="12"/>
      <c r="Z638" s="17"/>
    </row>
    <row r="639" spans="1:26" ht="13" x14ac:dyDescent="0.15">
      <c r="A639" s="18"/>
      <c r="C639" s="12"/>
      <c r="D639" s="12"/>
      <c r="E639" s="12"/>
      <c r="F639" s="12"/>
      <c r="G639" s="12"/>
      <c r="H639" s="12"/>
      <c r="L639" s="12"/>
      <c r="M639" s="12"/>
      <c r="R639" s="20"/>
      <c r="S639" s="12"/>
      <c r="Z639" s="17"/>
    </row>
    <row r="640" spans="1:26" ht="13" x14ac:dyDescent="0.15">
      <c r="A640" s="18"/>
      <c r="C640" s="12"/>
      <c r="D640" s="12"/>
      <c r="E640" s="12"/>
      <c r="F640" s="12"/>
      <c r="G640" s="12"/>
      <c r="H640" s="12"/>
      <c r="L640" s="12"/>
      <c r="M640" s="12"/>
      <c r="R640" s="20"/>
      <c r="S640" s="12"/>
      <c r="Z640" s="17"/>
    </row>
    <row r="641" spans="1:26" ht="13" x14ac:dyDescent="0.15">
      <c r="A641" s="18"/>
      <c r="C641" s="12"/>
      <c r="D641" s="12"/>
      <c r="E641" s="12"/>
      <c r="F641" s="12"/>
      <c r="G641" s="12"/>
      <c r="H641" s="12"/>
      <c r="L641" s="12"/>
      <c r="M641" s="12"/>
      <c r="R641" s="20"/>
      <c r="S641" s="12"/>
      <c r="Z641" s="17"/>
    </row>
    <row r="642" spans="1:26" ht="13" x14ac:dyDescent="0.15">
      <c r="A642" s="18"/>
      <c r="C642" s="12"/>
      <c r="D642" s="12"/>
      <c r="E642" s="12"/>
      <c r="F642" s="12"/>
      <c r="G642" s="12"/>
      <c r="H642" s="12"/>
      <c r="L642" s="12"/>
      <c r="M642" s="12"/>
      <c r="R642" s="20"/>
      <c r="S642" s="12"/>
      <c r="Z642" s="17"/>
    </row>
    <row r="643" spans="1:26" ht="13" x14ac:dyDescent="0.15">
      <c r="A643" s="18"/>
      <c r="C643" s="12"/>
      <c r="D643" s="12"/>
      <c r="E643" s="12"/>
      <c r="F643" s="12"/>
      <c r="G643" s="12"/>
      <c r="H643" s="12"/>
      <c r="L643" s="12"/>
      <c r="M643" s="12"/>
      <c r="R643" s="20"/>
      <c r="S643" s="12"/>
      <c r="Z643" s="17"/>
    </row>
    <row r="644" spans="1:26" ht="13" x14ac:dyDescent="0.15">
      <c r="A644" s="18"/>
      <c r="C644" s="12"/>
      <c r="D644" s="12"/>
      <c r="E644" s="12"/>
      <c r="F644" s="12"/>
      <c r="G644" s="12"/>
      <c r="H644" s="12"/>
      <c r="L644" s="12"/>
      <c r="M644" s="12"/>
      <c r="R644" s="20"/>
      <c r="S644" s="12"/>
      <c r="Z644" s="17"/>
    </row>
    <row r="645" spans="1:26" ht="13" x14ac:dyDescent="0.15">
      <c r="A645" s="18"/>
      <c r="C645" s="12"/>
      <c r="D645" s="12"/>
      <c r="E645" s="12"/>
      <c r="F645" s="12"/>
      <c r="G645" s="12"/>
      <c r="H645" s="12"/>
      <c r="L645" s="12"/>
      <c r="M645" s="12"/>
      <c r="R645" s="20"/>
      <c r="S645" s="12"/>
      <c r="Z645" s="17"/>
    </row>
    <row r="646" spans="1:26" ht="13" x14ac:dyDescent="0.15">
      <c r="A646" s="18"/>
      <c r="C646" s="12"/>
      <c r="D646" s="12"/>
      <c r="E646" s="12"/>
      <c r="F646" s="12"/>
      <c r="G646" s="12"/>
      <c r="H646" s="12"/>
      <c r="L646" s="12"/>
      <c r="M646" s="12"/>
      <c r="R646" s="20"/>
      <c r="S646" s="12"/>
      <c r="Z646" s="17"/>
    </row>
    <row r="647" spans="1:26" ht="13" x14ac:dyDescent="0.15">
      <c r="A647" s="18"/>
      <c r="C647" s="12"/>
      <c r="D647" s="12"/>
      <c r="E647" s="12"/>
      <c r="F647" s="12"/>
      <c r="G647" s="12"/>
      <c r="H647" s="12"/>
      <c r="L647" s="12"/>
      <c r="M647" s="12"/>
      <c r="R647" s="20"/>
      <c r="S647" s="12"/>
      <c r="Z647" s="17"/>
    </row>
    <row r="648" spans="1:26" ht="13" x14ac:dyDescent="0.15">
      <c r="A648" s="18"/>
      <c r="C648" s="12"/>
      <c r="D648" s="12"/>
      <c r="E648" s="12"/>
      <c r="F648" s="12"/>
      <c r="G648" s="12"/>
      <c r="H648" s="12"/>
      <c r="L648" s="12"/>
      <c r="M648" s="12"/>
      <c r="R648" s="20"/>
      <c r="S648" s="12"/>
      <c r="Z648" s="17"/>
    </row>
    <row r="649" spans="1:26" ht="13" x14ac:dyDescent="0.15">
      <c r="A649" s="18"/>
      <c r="C649" s="12"/>
      <c r="D649" s="12"/>
      <c r="E649" s="12"/>
      <c r="F649" s="12"/>
      <c r="G649" s="12"/>
      <c r="H649" s="12"/>
      <c r="L649" s="12"/>
      <c r="M649" s="12"/>
      <c r="R649" s="20"/>
      <c r="S649" s="12"/>
      <c r="Z649" s="17"/>
    </row>
    <row r="650" spans="1:26" ht="13" x14ac:dyDescent="0.15">
      <c r="A650" s="18"/>
      <c r="C650" s="12"/>
      <c r="D650" s="12"/>
      <c r="E650" s="12"/>
      <c r="F650" s="12"/>
      <c r="G650" s="12"/>
      <c r="H650" s="12"/>
      <c r="L650" s="12"/>
      <c r="M650" s="12"/>
      <c r="R650" s="20"/>
      <c r="S650" s="12"/>
      <c r="Z650" s="17"/>
    </row>
    <row r="651" spans="1:26" ht="13" x14ac:dyDescent="0.15">
      <c r="A651" s="18"/>
      <c r="C651" s="12"/>
      <c r="D651" s="12"/>
      <c r="E651" s="12"/>
      <c r="F651" s="12"/>
      <c r="G651" s="12"/>
      <c r="H651" s="12"/>
      <c r="L651" s="12"/>
      <c r="M651" s="12"/>
      <c r="R651" s="20"/>
      <c r="S651" s="12"/>
      <c r="Z651" s="17"/>
    </row>
    <row r="652" spans="1:26" ht="13" x14ac:dyDescent="0.15">
      <c r="A652" s="18"/>
      <c r="C652" s="12"/>
      <c r="D652" s="12"/>
      <c r="E652" s="12"/>
      <c r="F652" s="12"/>
      <c r="G652" s="12"/>
      <c r="H652" s="12"/>
      <c r="L652" s="12"/>
      <c r="M652" s="12"/>
      <c r="R652" s="20"/>
      <c r="S652" s="12"/>
      <c r="Z652" s="17"/>
    </row>
    <row r="653" spans="1:26" ht="13" x14ac:dyDescent="0.15">
      <c r="A653" s="18"/>
      <c r="C653" s="12"/>
      <c r="D653" s="12"/>
      <c r="E653" s="12"/>
      <c r="F653" s="12"/>
      <c r="G653" s="12"/>
      <c r="H653" s="12"/>
      <c r="L653" s="12"/>
      <c r="M653" s="12"/>
      <c r="R653" s="20"/>
      <c r="S653" s="12"/>
      <c r="Z653" s="17"/>
    </row>
    <row r="654" spans="1:26" ht="13" x14ac:dyDescent="0.15">
      <c r="A654" s="18"/>
      <c r="C654" s="12"/>
      <c r="D654" s="12"/>
      <c r="E654" s="12"/>
      <c r="F654" s="12"/>
      <c r="G654" s="12"/>
      <c r="H654" s="12"/>
      <c r="L654" s="12"/>
      <c r="M654" s="12"/>
      <c r="R654" s="20"/>
      <c r="S654" s="12"/>
      <c r="Z654" s="17"/>
    </row>
    <row r="655" spans="1:26" ht="13" x14ac:dyDescent="0.15">
      <c r="A655" s="18"/>
      <c r="C655" s="12"/>
      <c r="D655" s="12"/>
      <c r="E655" s="12"/>
      <c r="F655" s="12"/>
      <c r="G655" s="12"/>
      <c r="H655" s="12"/>
      <c r="L655" s="12"/>
      <c r="M655" s="12"/>
      <c r="R655" s="20"/>
      <c r="S655" s="12"/>
      <c r="Z655" s="17"/>
    </row>
    <row r="656" spans="1:26" ht="13" x14ac:dyDescent="0.15">
      <c r="A656" s="18"/>
      <c r="C656" s="12"/>
      <c r="D656" s="12"/>
      <c r="E656" s="12"/>
      <c r="F656" s="12"/>
      <c r="G656" s="12"/>
      <c r="H656" s="12"/>
      <c r="L656" s="12"/>
      <c r="M656" s="12"/>
      <c r="R656" s="20"/>
      <c r="S656" s="12"/>
      <c r="Z656" s="17"/>
    </row>
    <row r="657" spans="1:26" ht="13" x14ac:dyDescent="0.15">
      <c r="A657" s="18"/>
      <c r="C657" s="12"/>
      <c r="D657" s="12"/>
      <c r="E657" s="12"/>
      <c r="F657" s="12"/>
      <c r="G657" s="12"/>
      <c r="H657" s="12"/>
      <c r="L657" s="12"/>
      <c r="M657" s="12"/>
      <c r="R657" s="20"/>
      <c r="S657" s="12"/>
      <c r="Z657" s="17"/>
    </row>
    <row r="658" spans="1:26" ht="13" x14ac:dyDescent="0.15">
      <c r="A658" s="18"/>
      <c r="C658" s="12"/>
      <c r="D658" s="12"/>
      <c r="E658" s="12"/>
      <c r="F658" s="12"/>
      <c r="G658" s="12"/>
      <c r="H658" s="12"/>
      <c r="L658" s="12"/>
      <c r="M658" s="12"/>
      <c r="R658" s="20"/>
      <c r="S658" s="12"/>
      <c r="Z658" s="17"/>
    </row>
    <row r="659" spans="1:26" ht="13" x14ac:dyDescent="0.15">
      <c r="A659" s="18"/>
      <c r="C659" s="12"/>
      <c r="D659" s="12"/>
      <c r="E659" s="12"/>
      <c r="F659" s="12"/>
      <c r="G659" s="12"/>
      <c r="H659" s="12"/>
      <c r="L659" s="12"/>
      <c r="M659" s="12"/>
      <c r="R659" s="20"/>
      <c r="S659" s="12"/>
      <c r="Z659" s="17"/>
    </row>
    <row r="660" spans="1:26" ht="13" x14ac:dyDescent="0.15">
      <c r="A660" s="18"/>
      <c r="C660" s="12"/>
      <c r="D660" s="12"/>
      <c r="E660" s="12"/>
      <c r="F660" s="12"/>
      <c r="G660" s="12"/>
      <c r="H660" s="12"/>
      <c r="L660" s="12"/>
      <c r="M660" s="12"/>
      <c r="R660" s="20"/>
      <c r="S660" s="12"/>
      <c r="Z660" s="17"/>
    </row>
    <row r="661" spans="1:26" ht="13" x14ac:dyDescent="0.15">
      <c r="A661" s="18"/>
      <c r="C661" s="12"/>
      <c r="D661" s="12"/>
      <c r="E661" s="12"/>
      <c r="F661" s="12"/>
      <c r="G661" s="12"/>
      <c r="H661" s="12"/>
      <c r="L661" s="12"/>
      <c r="M661" s="12"/>
      <c r="R661" s="20"/>
      <c r="S661" s="12"/>
      <c r="Z661" s="17"/>
    </row>
    <row r="662" spans="1:26" ht="13" x14ac:dyDescent="0.15">
      <c r="A662" s="18"/>
      <c r="C662" s="12"/>
      <c r="D662" s="12"/>
      <c r="E662" s="12"/>
      <c r="F662" s="12"/>
      <c r="G662" s="12"/>
      <c r="H662" s="12"/>
      <c r="L662" s="12"/>
      <c r="M662" s="12"/>
      <c r="R662" s="20"/>
      <c r="S662" s="12"/>
      <c r="Z662" s="17"/>
    </row>
    <row r="663" spans="1:26" ht="13" x14ac:dyDescent="0.15">
      <c r="A663" s="18"/>
      <c r="C663" s="12"/>
      <c r="D663" s="12"/>
      <c r="E663" s="12"/>
      <c r="F663" s="12"/>
      <c r="G663" s="12"/>
      <c r="H663" s="12"/>
      <c r="L663" s="12"/>
      <c r="M663" s="12"/>
      <c r="R663" s="20"/>
      <c r="S663" s="12"/>
      <c r="Z663" s="17"/>
    </row>
    <row r="664" spans="1:26" ht="13" x14ac:dyDescent="0.15">
      <c r="A664" s="18"/>
      <c r="C664" s="12"/>
      <c r="D664" s="12"/>
      <c r="E664" s="12"/>
      <c r="F664" s="12"/>
      <c r="G664" s="12"/>
      <c r="H664" s="12"/>
      <c r="L664" s="12"/>
      <c r="M664" s="12"/>
      <c r="R664" s="20"/>
      <c r="S664" s="12"/>
      <c r="Z664" s="17"/>
    </row>
    <row r="665" spans="1:26" ht="13" x14ac:dyDescent="0.15">
      <c r="A665" s="18"/>
      <c r="C665" s="12"/>
      <c r="D665" s="12"/>
      <c r="E665" s="12"/>
      <c r="F665" s="12"/>
      <c r="G665" s="12"/>
      <c r="H665" s="12"/>
      <c r="L665" s="12"/>
      <c r="M665" s="12"/>
      <c r="R665" s="20"/>
      <c r="S665" s="12"/>
      <c r="Z665" s="17"/>
    </row>
    <row r="666" spans="1:26" ht="13" x14ac:dyDescent="0.15">
      <c r="A666" s="18"/>
      <c r="C666" s="12"/>
      <c r="D666" s="12"/>
      <c r="E666" s="12"/>
      <c r="F666" s="12"/>
      <c r="G666" s="12"/>
      <c r="H666" s="12"/>
      <c r="L666" s="12"/>
      <c r="M666" s="12"/>
      <c r="R666" s="20"/>
      <c r="S666" s="12"/>
      <c r="Z666" s="17"/>
    </row>
    <row r="667" spans="1:26" ht="13" x14ac:dyDescent="0.15">
      <c r="A667" s="18"/>
      <c r="C667" s="12"/>
      <c r="D667" s="12"/>
      <c r="E667" s="12"/>
      <c r="F667" s="12"/>
      <c r="G667" s="12"/>
      <c r="H667" s="12"/>
      <c r="L667" s="12"/>
      <c r="M667" s="12"/>
      <c r="R667" s="20"/>
      <c r="S667" s="12"/>
      <c r="Z667" s="17"/>
    </row>
    <row r="668" spans="1:26" ht="13" x14ac:dyDescent="0.15">
      <c r="A668" s="18"/>
      <c r="C668" s="12"/>
      <c r="D668" s="12"/>
      <c r="E668" s="12"/>
      <c r="F668" s="12"/>
      <c r="G668" s="12"/>
      <c r="H668" s="12"/>
      <c r="L668" s="12"/>
      <c r="M668" s="12"/>
      <c r="R668" s="20"/>
      <c r="S668" s="12"/>
      <c r="Z668" s="17"/>
    </row>
    <row r="669" spans="1:26" ht="13" x14ac:dyDescent="0.15">
      <c r="A669" s="18"/>
      <c r="C669" s="12"/>
      <c r="D669" s="12"/>
      <c r="E669" s="12"/>
      <c r="F669" s="12"/>
      <c r="G669" s="12"/>
      <c r="H669" s="12"/>
      <c r="L669" s="12"/>
      <c r="M669" s="12"/>
      <c r="R669" s="20"/>
      <c r="S669" s="12"/>
      <c r="Z669" s="17"/>
    </row>
    <row r="670" spans="1:26" ht="13" x14ac:dyDescent="0.15">
      <c r="A670" s="18"/>
      <c r="C670" s="12"/>
      <c r="D670" s="12"/>
      <c r="E670" s="12"/>
      <c r="F670" s="12"/>
      <c r="G670" s="12"/>
      <c r="H670" s="12"/>
      <c r="L670" s="12"/>
      <c r="M670" s="12"/>
      <c r="R670" s="20"/>
      <c r="S670" s="12"/>
      <c r="Z670" s="17"/>
    </row>
    <row r="671" spans="1:26" ht="13" x14ac:dyDescent="0.15">
      <c r="A671" s="18"/>
      <c r="C671" s="12"/>
      <c r="D671" s="12"/>
      <c r="E671" s="12"/>
      <c r="F671" s="12"/>
      <c r="G671" s="12"/>
      <c r="H671" s="12"/>
      <c r="L671" s="12"/>
      <c r="M671" s="12"/>
      <c r="R671" s="20"/>
      <c r="S671" s="12"/>
      <c r="Z671" s="17"/>
    </row>
    <row r="672" spans="1:26" ht="13" x14ac:dyDescent="0.15">
      <c r="A672" s="18"/>
      <c r="C672" s="12"/>
      <c r="D672" s="12"/>
      <c r="E672" s="12"/>
      <c r="F672" s="12"/>
      <c r="G672" s="12"/>
      <c r="H672" s="12"/>
      <c r="L672" s="12"/>
      <c r="M672" s="12"/>
      <c r="R672" s="20"/>
      <c r="S672" s="12"/>
      <c r="Z672" s="17"/>
    </row>
    <row r="673" spans="1:26" ht="13" x14ac:dyDescent="0.15">
      <c r="A673" s="18"/>
      <c r="C673" s="12"/>
      <c r="D673" s="12"/>
      <c r="E673" s="12"/>
      <c r="F673" s="12"/>
      <c r="G673" s="12"/>
      <c r="H673" s="12"/>
      <c r="L673" s="12"/>
      <c r="M673" s="12"/>
      <c r="R673" s="20"/>
      <c r="S673" s="12"/>
      <c r="Z673" s="17"/>
    </row>
    <row r="674" spans="1:26" ht="13" x14ac:dyDescent="0.15">
      <c r="A674" s="18"/>
      <c r="C674" s="12"/>
      <c r="D674" s="12"/>
      <c r="E674" s="12"/>
      <c r="F674" s="12"/>
      <c r="G674" s="12"/>
      <c r="H674" s="12"/>
      <c r="L674" s="12"/>
      <c r="M674" s="12"/>
      <c r="R674" s="20"/>
      <c r="S674" s="12"/>
      <c r="Z674" s="17"/>
    </row>
    <row r="675" spans="1:26" ht="13" x14ac:dyDescent="0.15">
      <c r="A675" s="18"/>
      <c r="C675" s="12"/>
      <c r="D675" s="12"/>
      <c r="E675" s="12"/>
      <c r="F675" s="12"/>
      <c r="G675" s="12"/>
      <c r="H675" s="12"/>
      <c r="L675" s="12"/>
      <c r="M675" s="12"/>
      <c r="R675" s="20"/>
      <c r="S675" s="12"/>
      <c r="Z675" s="17"/>
    </row>
    <row r="676" spans="1:26" ht="13" x14ac:dyDescent="0.15">
      <c r="A676" s="18"/>
      <c r="C676" s="12"/>
      <c r="D676" s="12"/>
      <c r="E676" s="12"/>
      <c r="F676" s="12"/>
      <c r="G676" s="12"/>
      <c r="H676" s="12"/>
      <c r="L676" s="12"/>
      <c r="M676" s="12"/>
      <c r="R676" s="20"/>
      <c r="S676" s="12"/>
      <c r="Z676" s="17"/>
    </row>
    <row r="677" spans="1:26" ht="13" x14ac:dyDescent="0.15">
      <c r="A677" s="18"/>
      <c r="C677" s="12"/>
      <c r="D677" s="12"/>
      <c r="E677" s="12"/>
      <c r="F677" s="12"/>
      <c r="G677" s="12"/>
      <c r="H677" s="12"/>
      <c r="L677" s="12"/>
      <c r="M677" s="12"/>
      <c r="R677" s="20"/>
      <c r="S677" s="12"/>
      <c r="Z677" s="17"/>
    </row>
    <row r="678" spans="1:26" ht="13" x14ac:dyDescent="0.15">
      <c r="A678" s="18"/>
      <c r="C678" s="12"/>
      <c r="D678" s="12"/>
      <c r="E678" s="12"/>
      <c r="F678" s="12"/>
      <c r="G678" s="12"/>
      <c r="H678" s="12"/>
      <c r="L678" s="12"/>
      <c r="M678" s="12"/>
      <c r="R678" s="20"/>
      <c r="S678" s="12"/>
      <c r="Z678" s="17"/>
    </row>
    <row r="679" spans="1:26" ht="13" x14ac:dyDescent="0.15">
      <c r="A679" s="18"/>
      <c r="C679" s="12"/>
      <c r="D679" s="12"/>
      <c r="E679" s="12"/>
      <c r="F679" s="12"/>
      <c r="G679" s="12"/>
      <c r="H679" s="12"/>
      <c r="L679" s="12"/>
      <c r="M679" s="12"/>
      <c r="R679" s="20"/>
      <c r="S679" s="12"/>
      <c r="Z679" s="17"/>
    </row>
    <row r="680" spans="1:26" ht="13" x14ac:dyDescent="0.15">
      <c r="A680" s="18"/>
      <c r="C680" s="12"/>
      <c r="D680" s="12"/>
      <c r="E680" s="12"/>
      <c r="F680" s="12"/>
      <c r="G680" s="12"/>
      <c r="H680" s="12"/>
      <c r="L680" s="12"/>
      <c r="M680" s="12"/>
      <c r="R680" s="20"/>
      <c r="S680" s="12"/>
      <c r="Z680" s="17"/>
    </row>
    <row r="681" spans="1:26" ht="13" x14ac:dyDescent="0.15">
      <c r="A681" s="18"/>
      <c r="C681" s="12"/>
      <c r="D681" s="12"/>
      <c r="E681" s="12"/>
      <c r="F681" s="12"/>
      <c r="G681" s="12"/>
      <c r="H681" s="12"/>
      <c r="L681" s="12"/>
      <c r="M681" s="12"/>
      <c r="R681" s="20"/>
      <c r="S681" s="12"/>
      <c r="Z681" s="17"/>
    </row>
    <row r="682" spans="1:26" ht="13" x14ac:dyDescent="0.15">
      <c r="A682" s="18"/>
      <c r="C682" s="12"/>
      <c r="D682" s="12"/>
      <c r="E682" s="12"/>
      <c r="F682" s="12"/>
      <c r="G682" s="12"/>
      <c r="H682" s="12"/>
      <c r="L682" s="12"/>
      <c r="M682" s="12"/>
      <c r="R682" s="20"/>
      <c r="S682" s="12"/>
      <c r="Z682" s="17"/>
    </row>
    <row r="683" spans="1:26" ht="13" x14ac:dyDescent="0.15">
      <c r="A683" s="18"/>
      <c r="C683" s="12"/>
      <c r="D683" s="12"/>
      <c r="E683" s="12"/>
      <c r="F683" s="12"/>
      <c r="G683" s="12"/>
      <c r="H683" s="12"/>
      <c r="L683" s="12"/>
      <c r="M683" s="12"/>
      <c r="R683" s="20"/>
      <c r="S683" s="12"/>
      <c r="Z683" s="17"/>
    </row>
    <row r="684" spans="1:26" ht="13" x14ac:dyDescent="0.15">
      <c r="A684" s="18"/>
      <c r="C684" s="12"/>
      <c r="D684" s="12"/>
      <c r="E684" s="12"/>
      <c r="F684" s="12"/>
      <c r="G684" s="12"/>
      <c r="H684" s="12"/>
      <c r="L684" s="12"/>
      <c r="M684" s="12"/>
      <c r="R684" s="20"/>
      <c r="S684" s="12"/>
      <c r="Z684" s="17"/>
    </row>
    <row r="685" spans="1:26" ht="13" x14ac:dyDescent="0.15">
      <c r="A685" s="18"/>
      <c r="C685" s="12"/>
      <c r="D685" s="12"/>
      <c r="E685" s="12"/>
      <c r="F685" s="12"/>
      <c r="G685" s="12"/>
      <c r="H685" s="12"/>
      <c r="L685" s="12"/>
      <c r="M685" s="12"/>
      <c r="R685" s="20"/>
      <c r="S685" s="12"/>
      <c r="Z685" s="17"/>
    </row>
    <row r="686" spans="1:26" ht="13" x14ac:dyDescent="0.15">
      <c r="A686" s="18"/>
      <c r="C686" s="12"/>
      <c r="D686" s="12"/>
      <c r="E686" s="12"/>
      <c r="F686" s="12"/>
      <c r="G686" s="12"/>
      <c r="H686" s="12"/>
      <c r="L686" s="12"/>
      <c r="M686" s="12"/>
      <c r="R686" s="20"/>
      <c r="S686" s="12"/>
      <c r="Z686" s="17"/>
    </row>
    <row r="687" spans="1:26" ht="13" x14ac:dyDescent="0.15">
      <c r="A687" s="18"/>
      <c r="C687" s="12"/>
      <c r="D687" s="12"/>
      <c r="E687" s="12"/>
      <c r="F687" s="12"/>
      <c r="G687" s="12"/>
      <c r="H687" s="12"/>
      <c r="L687" s="12"/>
      <c r="M687" s="12"/>
      <c r="R687" s="20"/>
      <c r="S687" s="12"/>
      <c r="Z687" s="17"/>
    </row>
    <row r="688" spans="1:26" ht="13" x14ac:dyDescent="0.15">
      <c r="A688" s="18"/>
      <c r="C688" s="12"/>
      <c r="D688" s="12"/>
      <c r="E688" s="12"/>
      <c r="F688" s="12"/>
      <c r="G688" s="12"/>
      <c r="H688" s="12"/>
      <c r="L688" s="12"/>
      <c r="M688" s="12"/>
      <c r="R688" s="20"/>
      <c r="S688" s="12"/>
      <c r="Z688" s="17"/>
    </row>
    <row r="689" spans="1:26" ht="13" x14ac:dyDescent="0.15">
      <c r="A689" s="18"/>
      <c r="C689" s="12"/>
      <c r="D689" s="12"/>
      <c r="E689" s="12"/>
      <c r="F689" s="12"/>
      <c r="G689" s="12"/>
      <c r="H689" s="12"/>
      <c r="L689" s="12"/>
      <c r="M689" s="12"/>
      <c r="R689" s="20"/>
      <c r="S689" s="12"/>
      <c r="Z689" s="17"/>
    </row>
    <row r="690" spans="1:26" ht="13" x14ac:dyDescent="0.15">
      <c r="A690" s="18"/>
      <c r="C690" s="12"/>
      <c r="D690" s="12"/>
      <c r="E690" s="12"/>
      <c r="F690" s="12"/>
      <c r="G690" s="12"/>
      <c r="H690" s="12"/>
      <c r="L690" s="12"/>
      <c r="M690" s="12"/>
      <c r="R690" s="20"/>
      <c r="S690" s="12"/>
      <c r="Z690" s="17"/>
    </row>
    <row r="691" spans="1:26" ht="13" x14ac:dyDescent="0.15">
      <c r="A691" s="18"/>
      <c r="C691" s="12"/>
      <c r="D691" s="12"/>
      <c r="E691" s="12"/>
      <c r="F691" s="12"/>
      <c r="G691" s="12"/>
      <c r="H691" s="12"/>
      <c r="L691" s="12"/>
      <c r="M691" s="12"/>
      <c r="R691" s="20"/>
      <c r="S691" s="12"/>
      <c r="Z691" s="17"/>
    </row>
    <row r="692" spans="1:26" ht="13" x14ac:dyDescent="0.15">
      <c r="A692" s="18"/>
      <c r="C692" s="12"/>
      <c r="D692" s="12"/>
      <c r="E692" s="12"/>
      <c r="F692" s="12"/>
      <c r="G692" s="12"/>
      <c r="H692" s="12"/>
      <c r="L692" s="12"/>
      <c r="M692" s="12"/>
      <c r="R692" s="20"/>
      <c r="S692" s="12"/>
      <c r="Z692" s="17"/>
    </row>
    <row r="693" spans="1:26" ht="13" x14ac:dyDescent="0.15">
      <c r="A693" s="18"/>
      <c r="C693" s="12"/>
      <c r="D693" s="12"/>
      <c r="E693" s="12"/>
      <c r="F693" s="12"/>
      <c r="G693" s="12"/>
      <c r="H693" s="12"/>
      <c r="L693" s="12"/>
      <c r="M693" s="12"/>
      <c r="R693" s="20"/>
      <c r="S693" s="12"/>
      <c r="Z693" s="17"/>
    </row>
    <row r="694" spans="1:26" ht="13" x14ac:dyDescent="0.15">
      <c r="A694" s="18"/>
      <c r="C694" s="12"/>
      <c r="D694" s="12"/>
      <c r="E694" s="12"/>
      <c r="F694" s="12"/>
      <c r="G694" s="12"/>
      <c r="H694" s="12"/>
      <c r="L694" s="12"/>
      <c r="M694" s="12"/>
      <c r="R694" s="20"/>
      <c r="S694" s="12"/>
      <c r="Z694" s="17"/>
    </row>
    <row r="695" spans="1:26" ht="13" x14ac:dyDescent="0.15">
      <c r="A695" s="18"/>
      <c r="C695" s="12"/>
      <c r="D695" s="12"/>
      <c r="E695" s="12"/>
      <c r="F695" s="12"/>
      <c r="G695" s="12"/>
      <c r="H695" s="12"/>
      <c r="L695" s="12"/>
      <c r="M695" s="12"/>
      <c r="R695" s="20"/>
      <c r="S695" s="12"/>
      <c r="Z695" s="17"/>
    </row>
    <row r="696" spans="1:26" ht="13" x14ac:dyDescent="0.15">
      <c r="A696" s="18"/>
      <c r="C696" s="12"/>
      <c r="D696" s="12"/>
      <c r="E696" s="12"/>
      <c r="F696" s="12"/>
      <c r="G696" s="12"/>
      <c r="H696" s="12"/>
      <c r="L696" s="12"/>
      <c r="M696" s="12"/>
      <c r="R696" s="20"/>
      <c r="S696" s="12"/>
      <c r="Z696" s="17"/>
    </row>
    <row r="697" spans="1:26" ht="13" x14ac:dyDescent="0.15">
      <c r="A697" s="18"/>
      <c r="C697" s="12"/>
      <c r="D697" s="12"/>
      <c r="E697" s="12"/>
      <c r="F697" s="12"/>
      <c r="G697" s="12"/>
      <c r="H697" s="12"/>
      <c r="L697" s="12"/>
      <c r="M697" s="12"/>
      <c r="R697" s="20"/>
      <c r="S697" s="12"/>
      <c r="Z697" s="17"/>
    </row>
    <row r="698" spans="1:26" ht="13" x14ac:dyDescent="0.15">
      <c r="A698" s="18"/>
      <c r="C698" s="12"/>
      <c r="D698" s="12"/>
      <c r="E698" s="12"/>
      <c r="F698" s="12"/>
      <c r="G698" s="12"/>
      <c r="H698" s="12"/>
      <c r="L698" s="12"/>
      <c r="M698" s="12"/>
      <c r="R698" s="20"/>
      <c r="S698" s="12"/>
      <c r="Z698" s="17"/>
    </row>
    <row r="699" spans="1:26" ht="13" x14ac:dyDescent="0.15">
      <c r="A699" s="18"/>
      <c r="C699" s="12"/>
      <c r="D699" s="12"/>
      <c r="E699" s="12"/>
      <c r="F699" s="12"/>
      <c r="G699" s="12"/>
      <c r="H699" s="12"/>
      <c r="L699" s="12"/>
      <c r="M699" s="12"/>
      <c r="R699" s="20"/>
      <c r="S699" s="12"/>
      <c r="Z699" s="17"/>
    </row>
    <row r="700" spans="1:26" ht="13" x14ac:dyDescent="0.15">
      <c r="A700" s="18"/>
      <c r="C700" s="12"/>
      <c r="D700" s="12"/>
      <c r="E700" s="12"/>
      <c r="F700" s="12"/>
      <c r="G700" s="12"/>
      <c r="H700" s="12"/>
      <c r="L700" s="12"/>
      <c r="M700" s="12"/>
      <c r="R700" s="20"/>
      <c r="S700" s="12"/>
      <c r="Z700" s="17"/>
    </row>
    <row r="701" spans="1:26" ht="13" x14ac:dyDescent="0.15">
      <c r="A701" s="18"/>
      <c r="C701" s="12"/>
      <c r="D701" s="12"/>
      <c r="E701" s="12"/>
      <c r="F701" s="12"/>
      <c r="G701" s="12"/>
      <c r="H701" s="12"/>
      <c r="L701" s="12"/>
      <c r="M701" s="12"/>
      <c r="R701" s="20"/>
      <c r="S701" s="12"/>
      <c r="Z701" s="17"/>
    </row>
    <row r="702" spans="1:26" ht="13" x14ac:dyDescent="0.15">
      <c r="A702" s="18"/>
      <c r="C702" s="12"/>
      <c r="D702" s="12"/>
      <c r="E702" s="12"/>
      <c r="F702" s="12"/>
      <c r="G702" s="12"/>
      <c r="H702" s="12"/>
      <c r="L702" s="12"/>
      <c r="M702" s="12"/>
      <c r="R702" s="20"/>
      <c r="S702" s="12"/>
      <c r="Z702" s="17"/>
    </row>
    <row r="703" spans="1:26" ht="13" x14ac:dyDescent="0.15">
      <c r="A703" s="18"/>
      <c r="C703" s="12"/>
      <c r="D703" s="12"/>
      <c r="E703" s="12"/>
      <c r="F703" s="12"/>
      <c r="G703" s="12"/>
      <c r="H703" s="12"/>
      <c r="L703" s="12"/>
      <c r="M703" s="12"/>
      <c r="R703" s="20"/>
      <c r="S703" s="12"/>
      <c r="Z703" s="17"/>
    </row>
    <row r="704" spans="1:26" ht="13" x14ac:dyDescent="0.15">
      <c r="A704" s="18"/>
      <c r="C704" s="12"/>
      <c r="D704" s="12"/>
      <c r="E704" s="12"/>
      <c r="F704" s="12"/>
      <c r="G704" s="12"/>
      <c r="H704" s="12"/>
      <c r="L704" s="12"/>
      <c r="M704" s="12"/>
      <c r="R704" s="20"/>
      <c r="S704" s="12"/>
      <c r="Z704" s="17"/>
    </row>
    <row r="705" spans="1:26" ht="13" x14ac:dyDescent="0.15">
      <c r="A705" s="18"/>
      <c r="C705" s="12"/>
      <c r="D705" s="12"/>
      <c r="E705" s="12"/>
      <c r="F705" s="12"/>
      <c r="G705" s="12"/>
      <c r="H705" s="12"/>
      <c r="L705" s="12"/>
      <c r="M705" s="12"/>
      <c r="R705" s="20"/>
      <c r="S705" s="12"/>
      <c r="Z705" s="17"/>
    </row>
    <row r="706" spans="1:26" ht="13" x14ac:dyDescent="0.15">
      <c r="A706" s="18"/>
      <c r="C706" s="12"/>
      <c r="D706" s="12"/>
      <c r="E706" s="12"/>
      <c r="F706" s="12"/>
      <c r="G706" s="12"/>
      <c r="H706" s="12"/>
      <c r="L706" s="12"/>
      <c r="M706" s="12"/>
      <c r="R706" s="20"/>
      <c r="S706" s="12"/>
      <c r="Z706" s="17"/>
    </row>
    <row r="707" spans="1:26" ht="13" x14ac:dyDescent="0.15">
      <c r="A707" s="18"/>
      <c r="C707" s="12"/>
      <c r="D707" s="12"/>
      <c r="E707" s="12"/>
      <c r="F707" s="12"/>
      <c r="G707" s="12"/>
      <c r="H707" s="12"/>
      <c r="L707" s="12"/>
      <c r="M707" s="12"/>
      <c r="R707" s="20"/>
      <c r="S707" s="12"/>
      <c r="Z707" s="17"/>
    </row>
    <row r="708" spans="1:26" ht="13" x14ac:dyDescent="0.15">
      <c r="A708" s="18"/>
      <c r="C708" s="12"/>
      <c r="D708" s="12"/>
      <c r="E708" s="12"/>
      <c r="F708" s="12"/>
      <c r="G708" s="12"/>
      <c r="H708" s="12"/>
      <c r="L708" s="12"/>
      <c r="M708" s="12"/>
      <c r="R708" s="20"/>
      <c r="S708" s="12"/>
      <c r="Z708" s="17"/>
    </row>
    <row r="709" spans="1:26" ht="13" x14ac:dyDescent="0.15">
      <c r="A709" s="18"/>
      <c r="C709" s="12"/>
      <c r="D709" s="12"/>
      <c r="E709" s="12"/>
      <c r="F709" s="12"/>
      <c r="G709" s="12"/>
      <c r="H709" s="12"/>
      <c r="L709" s="12"/>
      <c r="M709" s="12"/>
      <c r="R709" s="20"/>
      <c r="S709" s="12"/>
      <c r="Z709" s="17"/>
    </row>
    <row r="710" spans="1:26" ht="13" x14ac:dyDescent="0.15">
      <c r="A710" s="18"/>
      <c r="C710" s="12"/>
      <c r="D710" s="12"/>
      <c r="E710" s="12"/>
      <c r="F710" s="12"/>
      <c r="G710" s="12"/>
      <c r="H710" s="12"/>
      <c r="L710" s="12"/>
      <c r="M710" s="12"/>
      <c r="R710" s="20"/>
      <c r="S710" s="12"/>
      <c r="Z710" s="17"/>
    </row>
    <row r="711" spans="1:26" ht="13" x14ac:dyDescent="0.15">
      <c r="A711" s="18"/>
      <c r="C711" s="12"/>
      <c r="D711" s="12"/>
      <c r="E711" s="12"/>
      <c r="F711" s="12"/>
      <c r="G711" s="12"/>
      <c r="H711" s="12"/>
      <c r="L711" s="12"/>
      <c r="M711" s="12"/>
      <c r="R711" s="20"/>
      <c r="S711" s="12"/>
      <c r="Z711" s="17"/>
    </row>
    <row r="712" spans="1:26" ht="13" x14ac:dyDescent="0.15">
      <c r="A712" s="18"/>
      <c r="C712" s="12"/>
      <c r="D712" s="12"/>
      <c r="E712" s="12"/>
      <c r="F712" s="12"/>
      <c r="G712" s="12"/>
      <c r="H712" s="12"/>
      <c r="L712" s="12"/>
      <c r="M712" s="12"/>
      <c r="R712" s="20"/>
      <c r="S712" s="12"/>
      <c r="Z712" s="17"/>
    </row>
    <row r="713" spans="1:26" ht="13" x14ac:dyDescent="0.15">
      <c r="A713" s="18"/>
      <c r="C713" s="12"/>
      <c r="D713" s="12"/>
      <c r="E713" s="12"/>
      <c r="F713" s="12"/>
      <c r="G713" s="12"/>
      <c r="H713" s="12"/>
      <c r="L713" s="12"/>
      <c r="M713" s="12"/>
      <c r="R713" s="20"/>
      <c r="S713" s="12"/>
      <c r="Z713" s="17"/>
    </row>
    <row r="714" spans="1:26" ht="13" x14ac:dyDescent="0.15">
      <c r="A714" s="18"/>
      <c r="C714" s="12"/>
      <c r="D714" s="12"/>
      <c r="E714" s="12"/>
      <c r="F714" s="12"/>
      <c r="G714" s="12"/>
      <c r="H714" s="12"/>
      <c r="L714" s="12"/>
      <c r="M714" s="12"/>
      <c r="R714" s="20"/>
      <c r="S714" s="12"/>
      <c r="Z714" s="17"/>
    </row>
    <row r="715" spans="1:26" ht="13" x14ac:dyDescent="0.15">
      <c r="A715" s="18"/>
      <c r="C715" s="12"/>
      <c r="D715" s="12"/>
      <c r="E715" s="12"/>
      <c r="F715" s="12"/>
      <c r="G715" s="12"/>
      <c r="H715" s="12"/>
      <c r="L715" s="12"/>
      <c r="M715" s="12"/>
      <c r="R715" s="20"/>
      <c r="S715" s="12"/>
      <c r="Z715" s="17"/>
    </row>
    <row r="716" spans="1:26" ht="13" x14ac:dyDescent="0.15">
      <c r="A716" s="18"/>
      <c r="C716" s="12"/>
      <c r="D716" s="12"/>
      <c r="E716" s="12"/>
      <c r="F716" s="12"/>
      <c r="G716" s="12"/>
      <c r="H716" s="12"/>
      <c r="L716" s="12"/>
      <c r="M716" s="12"/>
      <c r="R716" s="20"/>
      <c r="S716" s="12"/>
      <c r="Z716" s="17"/>
    </row>
    <row r="717" spans="1:26" ht="13" x14ac:dyDescent="0.15">
      <c r="A717" s="18"/>
      <c r="C717" s="12"/>
      <c r="D717" s="12"/>
      <c r="E717" s="12"/>
      <c r="F717" s="12"/>
      <c r="G717" s="12"/>
      <c r="H717" s="12"/>
      <c r="L717" s="12"/>
      <c r="M717" s="12"/>
      <c r="R717" s="20"/>
      <c r="S717" s="12"/>
      <c r="Z717" s="17"/>
    </row>
    <row r="718" spans="1:26" ht="13" x14ac:dyDescent="0.15">
      <c r="A718" s="18"/>
      <c r="C718" s="12"/>
      <c r="D718" s="12"/>
      <c r="E718" s="12"/>
      <c r="F718" s="12"/>
      <c r="G718" s="12"/>
      <c r="H718" s="12"/>
      <c r="L718" s="12"/>
      <c r="M718" s="12"/>
      <c r="R718" s="20"/>
      <c r="S718" s="12"/>
      <c r="Z718" s="17"/>
    </row>
    <row r="719" spans="1:26" ht="13" x14ac:dyDescent="0.15">
      <c r="A719" s="18"/>
      <c r="C719" s="12"/>
      <c r="D719" s="12"/>
      <c r="E719" s="12"/>
      <c r="F719" s="12"/>
      <c r="G719" s="12"/>
      <c r="H719" s="12"/>
      <c r="L719" s="12"/>
      <c r="M719" s="12"/>
      <c r="R719" s="20"/>
      <c r="S719" s="12"/>
      <c r="Z719" s="17"/>
    </row>
    <row r="720" spans="1:26" ht="13" x14ac:dyDescent="0.15">
      <c r="A720" s="18"/>
      <c r="C720" s="12"/>
      <c r="D720" s="12"/>
      <c r="E720" s="12"/>
      <c r="F720" s="12"/>
      <c r="G720" s="12"/>
      <c r="H720" s="12"/>
      <c r="L720" s="12"/>
      <c r="M720" s="12"/>
      <c r="R720" s="20"/>
      <c r="S720" s="12"/>
      <c r="Z720" s="17"/>
    </row>
    <row r="721" spans="1:26" ht="13" x14ac:dyDescent="0.15">
      <c r="A721" s="18"/>
      <c r="C721" s="12"/>
      <c r="D721" s="12"/>
      <c r="E721" s="12"/>
      <c r="F721" s="12"/>
      <c r="G721" s="12"/>
      <c r="H721" s="12"/>
      <c r="L721" s="12"/>
      <c r="M721" s="12"/>
      <c r="R721" s="20"/>
      <c r="S721" s="12"/>
      <c r="Z721" s="17"/>
    </row>
    <row r="722" spans="1:26" ht="13" x14ac:dyDescent="0.15">
      <c r="A722" s="18"/>
      <c r="C722" s="12"/>
      <c r="D722" s="12"/>
      <c r="E722" s="12"/>
      <c r="F722" s="12"/>
      <c r="G722" s="12"/>
      <c r="H722" s="12"/>
      <c r="L722" s="12"/>
      <c r="M722" s="12"/>
      <c r="R722" s="20"/>
      <c r="S722" s="12"/>
      <c r="Z722" s="17"/>
    </row>
    <row r="723" spans="1:26" ht="13" x14ac:dyDescent="0.15">
      <c r="A723" s="18"/>
      <c r="C723" s="12"/>
      <c r="D723" s="12"/>
      <c r="E723" s="12"/>
      <c r="F723" s="12"/>
      <c r="G723" s="12"/>
      <c r="H723" s="12"/>
      <c r="L723" s="12"/>
      <c r="M723" s="12"/>
      <c r="R723" s="20"/>
      <c r="S723" s="12"/>
      <c r="Z723" s="17"/>
    </row>
    <row r="724" spans="1:26" ht="13" x14ac:dyDescent="0.15">
      <c r="A724" s="18"/>
      <c r="C724" s="12"/>
      <c r="D724" s="12"/>
      <c r="E724" s="12"/>
      <c r="F724" s="12"/>
      <c r="G724" s="12"/>
      <c r="H724" s="12"/>
      <c r="L724" s="12"/>
      <c r="M724" s="12"/>
      <c r="R724" s="20"/>
      <c r="S724" s="12"/>
      <c r="Z724" s="17"/>
    </row>
    <row r="725" spans="1:26" ht="13" x14ac:dyDescent="0.15">
      <c r="A725" s="18"/>
      <c r="C725" s="12"/>
      <c r="D725" s="12"/>
      <c r="E725" s="12"/>
      <c r="F725" s="12"/>
      <c r="G725" s="12"/>
      <c r="H725" s="12"/>
      <c r="L725" s="12"/>
      <c r="M725" s="12"/>
      <c r="R725" s="20"/>
      <c r="S725" s="12"/>
      <c r="Z725" s="17"/>
    </row>
    <row r="726" spans="1:26" ht="13" x14ac:dyDescent="0.15">
      <c r="A726" s="18"/>
      <c r="C726" s="12"/>
      <c r="D726" s="12"/>
      <c r="E726" s="12"/>
      <c r="F726" s="12"/>
      <c r="G726" s="12"/>
      <c r="H726" s="12"/>
      <c r="L726" s="12"/>
      <c r="M726" s="12"/>
      <c r="R726" s="20"/>
      <c r="S726" s="12"/>
      <c r="Z726" s="17"/>
    </row>
    <row r="727" spans="1:26" ht="13" x14ac:dyDescent="0.15">
      <c r="A727" s="18"/>
      <c r="C727" s="12"/>
      <c r="D727" s="12"/>
      <c r="E727" s="12"/>
      <c r="F727" s="12"/>
      <c r="G727" s="12"/>
      <c r="H727" s="12"/>
      <c r="L727" s="12"/>
      <c r="M727" s="12"/>
      <c r="R727" s="20"/>
      <c r="S727" s="12"/>
      <c r="Z727" s="17"/>
    </row>
    <row r="728" spans="1:26" ht="13" x14ac:dyDescent="0.15">
      <c r="A728" s="18"/>
      <c r="C728" s="12"/>
      <c r="D728" s="12"/>
      <c r="E728" s="12"/>
      <c r="F728" s="12"/>
      <c r="G728" s="12"/>
      <c r="H728" s="12"/>
      <c r="L728" s="12"/>
      <c r="M728" s="12"/>
      <c r="R728" s="20"/>
      <c r="S728" s="12"/>
      <c r="Z728" s="17"/>
    </row>
    <row r="729" spans="1:26" ht="13" x14ac:dyDescent="0.15">
      <c r="A729" s="18"/>
      <c r="C729" s="12"/>
      <c r="D729" s="12"/>
      <c r="E729" s="12"/>
      <c r="F729" s="12"/>
      <c r="G729" s="12"/>
      <c r="H729" s="12"/>
      <c r="L729" s="12"/>
      <c r="M729" s="12"/>
      <c r="R729" s="20"/>
      <c r="S729" s="12"/>
      <c r="Z729" s="17"/>
    </row>
    <row r="730" spans="1:26" ht="13" x14ac:dyDescent="0.15">
      <c r="A730" s="18"/>
      <c r="C730" s="12"/>
      <c r="D730" s="12"/>
      <c r="E730" s="12"/>
      <c r="F730" s="12"/>
      <c r="G730" s="12"/>
      <c r="H730" s="12"/>
      <c r="L730" s="12"/>
      <c r="M730" s="12"/>
      <c r="R730" s="20"/>
      <c r="S730" s="12"/>
      <c r="Z730" s="17"/>
    </row>
    <row r="731" spans="1:26" ht="13" x14ac:dyDescent="0.15">
      <c r="A731" s="18"/>
      <c r="C731" s="12"/>
      <c r="D731" s="12"/>
      <c r="E731" s="12"/>
      <c r="F731" s="12"/>
      <c r="G731" s="12"/>
      <c r="H731" s="12"/>
      <c r="L731" s="12"/>
      <c r="M731" s="12"/>
      <c r="R731" s="20"/>
      <c r="S731" s="12"/>
      <c r="Z731" s="17"/>
    </row>
    <row r="732" spans="1:26" ht="13" x14ac:dyDescent="0.15">
      <c r="A732" s="18"/>
      <c r="C732" s="12"/>
      <c r="D732" s="12"/>
      <c r="E732" s="12"/>
      <c r="F732" s="12"/>
      <c r="G732" s="12"/>
      <c r="H732" s="12"/>
      <c r="L732" s="12"/>
      <c r="M732" s="12"/>
      <c r="R732" s="20"/>
      <c r="S732" s="12"/>
      <c r="Z732" s="17"/>
    </row>
    <row r="733" spans="1:26" ht="13" x14ac:dyDescent="0.15">
      <c r="A733" s="18"/>
      <c r="C733" s="12"/>
      <c r="D733" s="12"/>
      <c r="E733" s="12"/>
      <c r="F733" s="12"/>
      <c r="G733" s="12"/>
      <c r="H733" s="12"/>
      <c r="L733" s="12"/>
      <c r="M733" s="12"/>
      <c r="R733" s="20"/>
      <c r="S733" s="12"/>
      <c r="Z733" s="17"/>
    </row>
    <row r="734" spans="1:26" ht="13" x14ac:dyDescent="0.15">
      <c r="A734" s="18"/>
      <c r="C734" s="12"/>
      <c r="D734" s="12"/>
      <c r="E734" s="12"/>
      <c r="F734" s="12"/>
      <c r="G734" s="12"/>
      <c r="H734" s="12"/>
      <c r="L734" s="12"/>
      <c r="M734" s="12"/>
      <c r="R734" s="20"/>
      <c r="S734" s="12"/>
      <c r="Z734" s="17"/>
    </row>
    <row r="735" spans="1:26" ht="13" x14ac:dyDescent="0.15">
      <c r="A735" s="18"/>
      <c r="C735" s="12"/>
      <c r="D735" s="12"/>
      <c r="E735" s="12"/>
      <c r="F735" s="12"/>
      <c r="G735" s="12"/>
      <c r="H735" s="12"/>
      <c r="L735" s="12"/>
      <c r="M735" s="12"/>
      <c r="R735" s="20"/>
      <c r="S735" s="12"/>
      <c r="Z735" s="17"/>
    </row>
    <row r="736" spans="1:26" ht="13" x14ac:dyDescent="0.15">
      <c r="A736" s="18"/>
      <c r="C736" s="12"/>
      <c r="D736" s="12"/>
      <c r="E736" s="12"/>
      <c r="F736" s="12"/>
      <c r="G736" s="12"/>
      <c r="H736" s="12"/>
      <c r="L736" s="12"/>
      <c r="M736" s="12"/>
      <c r="R736" s="20"/>
      <c r="S736" s="12"/>
      <c r="Z736" s="17"/>
    </row>
    <row r="737" spans="1:26" ht="13" x14ac:dyDescent="0.15">
      <c r="A737" s="18"/>
      <c r="C737" s="12"/>
      <c r="D737" s="12"/>
      <c r="E737" s="12"/>
      <c r="F737" s="12"/>
      <c r="G737" s="12"/>
      <c r="H737" s="12"/>
      <c r="L737" s="12"/>
      <c r="M737" s="12"/>
      <c r="R737" s="20"/>
      <c r="S737" s="12"/>
      <c r="Z737" s="17"/>
    </row>
    <row r="738" spans="1:26" ht="13" x14ac:dyDescent="0.15">
      <c r="A738" s="18"/>
      <c r="C738" s="12"/>
      <c r="D738" s="12"/>
      <c r="E738" s="12"/>
      <c r="F738" s="12"/>
      <c r="G738" s="12"/>
      <c r="H738" s="12"/>
      <c r="L738" s="12"/>
      <c r="M738" s="12"/>
      <c r="R738" s="20"/>
      <c r="S738" s="12"/>
      <c r="Z738" s="17"/>
    </row>
    <row r="739" spans="1:26" ht="13" x14ac:dyDescent="0.15">
      <c r="A739" s="18"/>
      <c r="C739" s="12"/>
      <c r="D739" s="12"/>
      <c r="E739" s="12"/>
      <c r="F739" s="12"/>
      <c r="G739" s="12"/>
      <c r="H739" s="12"/>
      <c r="L739" s="12"/>
      <c r="M739" s="12"/>
      <c r="R739" s="20"/>
      <c r="S739" s="12"/>
      <c r="Z739" s="17"/>
    </row>
    <row r="740" spans="1:26" ht="13" x14ac:dyDescent="0.15">
      <c r="A740" s="18"/>
      <c r="C740" s="12"/>
      <c r="D740" s="12"/>
      <c r="E740" s="12"/>
      <c r="F740" s="12"/>
      <c r="G740" s="12"/>
      <c r="H740" s="12"/>
      <c r="L740" s="12"/>
      <c r="M740" s="12"/>
      <c r="R740" s="20"/>
      <c r="S740" s="12"/>
      <c r="Z740" s="17"/>
    </row>
    <row r="741" spans="1:26" ht="13" x14ac:dyDescent="0.15">
      <c r="A741" s="18"/>
      <c r="C741" s="12"/>
      <c r="D741" s="12"/>
      <c r="E741" s="12"/>
      <c r="F741" s="12"/>
      <c r="G741" s="12"/>
      <c r="H741" s="12"/>
      <c r="L741" s="12"/>
      <c r="M741" s="12"/>
      <c r="R741" s="20"/>
      <c r="S741" s="12"/>
      <c r="Z741" s="17"/>
    </row>
    <row r="742" spans="1:26" ht="13" x14ac:dyDescent="0.15">
      <c r="A742" s="18"/>
      <c r="C742" s="12"/>
      <c r="D742" s="12"/>
      <c r="E742" s="12"/>
      <c r="F742" s="12"/>
      <c r="G742" s="12"/>
      <c r="H742" s="12"/>
      <c r="L742" s="12"/>
      <c r="M742" s="12"/>
      <c r="R742" s="20"/>
      <c r="S742" s="12"/>
      <c r="Z742" s="17"/>
    </row>
    <row r="743" spans="1:26" ht="13" x14ac:dyDescent="0.15">
      <c r="A743" s="18"/>
      <c r="C743" s="12"/>
      <c r="D743" s="12"/>
      <c r="E743" s="12"/>
      <c r="F743" s="12"/>
      <c r="G743" s="12"/>
      <c r="H743" s="12"/>
      <c r="L743" s="12"/>
      <c r="M743" s="12"/>
      <c r="R743" s="20"/>
      <c r="S743" s="12"/>
      <c r="Z743" s="17"/>
    </row>
    <row r="744" spans="1:26" ht="13" x14ac:dyDescent="0.15">
      <c r="A744" s="18"/>
      <c r="C744" s="12"/>
      <c r="D744" s="12"/>
      <c r="E744" s="12"/>
      <c r="F744" s="12"/>
      <c r="G744" s="12"/>
      <c r="H744" s="12"/>
      <c r="L744" s="12"/>
      <c r="M744" s="12"/>
      <c r="R744" s="20"/>
      <c r="S744" s="12"/>
      <c r="Z744" s="17"/>
    </row>
    <row r="745" spans="1:26" ht="13" x14ac:dyDescent="0.15">
      <c r="A745" s="18"/>
      <c r="C745" s="12"/>
      <c r="D745" s="12"/>
      <c r="E745" s="12"/>
      <c r="F745" s="12"/>
      <c r="G745" s="12"/>
      <c r="H745" s="12"/>
      <c r="L745" s="12"/>
      <c r="M745" s="12"/>
      <c r="R745" s="20"/>
      <c r="S745" s="12"/>
      <c r="Z745" s="17"/>
    </row>
    <row r="746" spans="1:26" ht="13" x14ac:dyDescent="0.15">
      <c r="A746" s="18"/>
      <c r="C746" s="12"/>
      <c r="D746" s="12"/>
      <c r="E746" s="12"/>
      <c r="F746" s="12"/>
      <c r="G746" s="12"/>
      <c r="H746" s="12"/>
      <c r="L746" s="12"/>
      <c r="M746" s="12"/>
      <c r="R746" s="20"/>
      <c r="S746" s="12"/>
      <c r="Z746" s="17"/>
    </row>
    <row r="747" spans="1:26" ht="13" x14ac:dyDescent="0.15">
      <c r="A747" s="18"/>
      <c r="C747" s="12"/>
      <c r="D747" s="12"/>
      <c r="E747" s="12"/>
      <c r="F747" s="12"/>
      <c r="G747" s="12"/>
      <c r="H747" s="12"/>
      <c r="L747" s="12"/>
      <c r="M747" s="12"/>
      <c r="R747" s="20"/>
      <c r="S747" s="12"/>
      <c r="Z747" s="17"/>
    </row>
    <row r="748" spans="1:26" ht="13" x14ac:dyDescent="0.15">
      <c r="A748" s="18"/>
      <c r="C748" s="12"/>
      <c r="D748" s="12"/>
      <c r="E748" s="12"/>
      <c r="F748" s="12"/>
      <c r="G748" s="12"/>
      <c r="H748" s="12"/>
      <c r="L748" s="12"/>
      <c r="M748" s="12"/>
      <c r="R748" s="20"/>
      <c r="S748" s="12"/>
      <c r="Z748" s="17"/>
    </row>
    <row r="749" spans="1:26" ht="13" x14ac:dyDescent="0.15">
      <c r="A749" s="18"/>
      <c r="C749" s="12"/>
      <c r="D749" s="12"/>
      <c r="E749" s="12"/>
      <c r="F749" s="12"/>
      <c r="G749" s="12"/>
      <c r="H749" s="12"/>
      <c r="L749" s="12"/>
      <c r="M749" s="12"/>
      <c r="R749" s="20"/>
      <c r="S749" s="12"/>
      <c r="Z749" s="17"/>
    </row>
    <row r="750" spans="1:26" ht="13" x14ac:dyDescent="0.15">
      <c r="A750" s="18"/>
      <c r="C750" s="12"/>
      <c r="D750" s="12"/>
      <c r="E750" s="12"/>
      <c r="F750" s="12"/>
      <c r="G750" s="12"/>
      <c r="H750" s="12"/>
      <c r="L750" s="12"/>
      <c r="M750" s="12"/>
      <c r="R750" s="20"/>
      <c r="S750" s="12"/>
      <c r="Z750" s="17"/>
    </row>
    <row r="751" spans="1:26" ht="13" x14ac:dyDescent="0.15">
      <c r="A751" s="18"/>
      <c r="C751" s="12"/>
      <c r="D751" s="12"/>
      <c r="E751" s="12"/>
      <c r="F751" s="12"/>
      <c r="G751" s="12"/>
      <c r="H751" s="12"/>
      <c r="L751" s="12"/>
      <c r="M751" s="12"/>
      <c r="R751" s="20"/>
      <c r="S751" s="12"/>
      <c r="Z751" s="17"/>
    </row>
    <row r="752" spans="1:26" ht="13" x14ac:dyDescent="0.15">
      <c r="A752" s="18"/>
      <c r="C752" s="12"/>
      <c r="D752" s="12"/>
      <c r="E752" s="12"/>
      <c r="F752" s="12"/>
      <c r="G752" s="12"/>
      <c r="H752" s="12"/>
      <c r="L752" s="12"/>
      <c r="M752" s="12"/>
      <c r="R752" s="20"/>
      <c r="S752" s="12"/>
      <c r="Z752" s="17"/>
    </row>
    <row r="753" spans="1:26" ht="13" x14ac:dyDescent="0.15">
      <c r="A753" s="18"/>
      <c r="C753" s="12"/>
      <c r="D753" s="12"/>
      <c r="E753" s="12"/>
      <c r="F753" s="12"/>
      <c r="G753" s="12"/>
      <c r="H753" s="12"/>
      <c r="L753" s="12"/>
      <c r="M753" s="12"/>
      <c r="R753" s="20"/>
      <c r="S753" s="12"/>
      <c r="Z753" s="17"/>
    </row>
    <row r="754" spans="1:26" ht="13" x14ac:dyDescent="0.15">
      <c r="A754" s="18"/>
      <c r="C754" s="12"/>
      <c r="D754" s="12"/>
      <c r="E754" s="12"/>
      <c r="F754" s="12"/>
      <c r="G754" s="12"/>
      <c r="H754" s="12"/>
      <c r="L754" s="12"/>
      <c r="M754" s="12"/>
      <c r="R754" s="20"/>
      <c r="S754" s="12"/>
      <c r="Z754" s="17"/>
    </row>
    <row r="755" spans="1:26" ht="13" x14ac:dyDescent="0.15">
      <c r="A755" s="18"/>
      <c r="C755" s="12"/>
      <c r="D755" s="12"/>
      <c r="E755" s="12"/>
      <c r="F755" s="12"/>
      <c r="G755" s="12"/>
      <c r="H755" s="12"/>
      <c r="L755" s="12"/>
      <c r="M755" s="12"/>
      <c r="R755" s="20"/>
      <c r="S755" s="12"/>
      <c r="Z755" s="17"/>
    </row>
    <row r="756" spans="1:26" ht="13" x14ac:dyDescent="0.15">
      <c r="A756" s="18"/>
      <c r="C756" s="12"/>
      <c r="D756" s="12"/>
      <c r="E756" s="12"/>
      <c r="F756" s="12"/>
      <c r="G756" s="12"/>
      <c r="H756" s="12"/>
      <c r="L756" s="12"/>
      <c r="M756" s="12"/>
      <c r="R756" s="20"/>
      <c r="S756" s="12"/>
      <c r="Z756" s="17"/>
    </row>
    <row r="757" spans="1:26" ht="13" x14ac:dyDescent="0.15">
      <c r="A757" s="18"/>
      <c r="C757" s="12"/>
      <c r="D757" s="12"/>
      <c r="E757" s="12"/>
      <c r="F757" s="12"/>
      <c r="G757" s="12"/>
      <c r="H757" s="12"/>
      <c r="L757" s="12"/>
      <c r="M757" s="12"/>
      <c r="R757" s="20"/>
      <c r="S757" s="12"/>
      <c r="Z757" s="17"/>
    </row>
    <row r="758" spans="1:26" ht="13" x14ac:dyDescent="0.15">
      <c r="A758" s="18"/>
      <c r="C758" s="12"/>
      <c r="D758" s="12"/>
      <c r="E758" s="12"/>
      <c r="F758" s="12"/>
      <c r="G758" s="12"/>
      <c r="H758" s="12"/>
      <c r="L758" s="12"/>
      <c r="M758" s="12"/>
      <c r="R758" s="20"/>
      <c r="S758" s="12"/>
      <c r="Z758" s="17"/>
    </row>
    <row r="759" spans="1:26" ht="13" x14ac:dyDescent="0.15">
      <c r="A759" s="18"/>
      <c r="C759" s="12"/>
      <c r="D759" s="12"/>
      <c r="E759" s="12"/>
      <c r="F759" s="12"/>
      <c r="G759" s="12"/>
      <c r="H759" s="12"/>
      <c r="L759" s="12"/>
      <c r="M759" s="12"/>
      <c r="R759" s="20"/>
      <c r="S759" s="12"/>
      <c r="Z759" s="17"/>
    </row>
    <row r="760" spans="1:26" ht="13" x14ac:dyDescent="0.15">
      <c r="A760" s="18"/>
      <c r="C760" s="12"/>
      <c r="D760" s="12"/>
      <c r="E760" s="12"/>
      <c r="F760" s="12"/>
      <c r="G760" s="12"/>
      <c r="H760" s="12"/>
      <c r="L760" s="12"/>
      <c r="M760" s="12"/>
      <c r="R760" s="20"/>
      <c r="S760" s="12"/>
      <c r="Z760" s="17"/>
    </row>
    <row r="761" spans="1:26" ht="13" x14ac:dyDescent="0.15">
      <c r="A761" s="18"/>
      <c r="C761" s="12"/>
      <c r="D761" s="12"/>
      <c r="E761" s="12"/>
      <c r="F761" s="12"/>
      <c r="G761" s="12"/>
      <c r="H761" s="12"/>
      <c r="L761" s="12"/>
      <c r="M761" s="12"/>
      <c r="R761" s="20"/>
      <c r="S761" s="12"/>
      <c r="Z761" s="17"/>
    </row>
    <row r="762" spans="1:26" ht="13" x14ac:dyDescent="0.15">
      <c r="A762" s="18"/>
      <c r="C762" s="12"/>
      <c r="D762" s="12"/>
      <c r="E762" s="12"/>
      <c r="F762" s="12"/>
      <c r="G762" s="12"/>
      <c r="H762" s="12"/>
      <c r="L762" s="12"/>
      <c r="M762" s="12"/>
      <c r="R762" s="20"/>
      <c r="S762" s="12"/>
      <c r="Z762" s="17"/>
    </row>
    <row r="763" spans="1:26" ht="13" x14ac:dyDescent="0.15">
      <c r="A763" s="18"/>
      <c r="C763" s="12"/>
      <c r="D763" s="12"/>
      <c r="E763" s="12"/>
      <c r="F763" s="12"/>
      <c r="G763" s="12"/>
      <c r="H763" s="12"/>
      <c r="L763" s="12"/>
      <c r="M763" s="12"/>
      <c r="R763" s="20"/>
      <c r="S763" s="12"/>
      <c r="Z763" s="17"/>
    </row>
    <row r="764" spans="1:26" ht="13" x14ac:dyDescent="0.15">
      <c r="A764" s="18"/>
      <c r="C764" s="12"/>
      <c r="D764" s="12"/>
      <c r="E764" s="12"/>
      <c r="F764" s="12"/>
      <c r="G764" s="12"/>
      <c r="H764" s="12"/>
      <c r="L764" s="12"/>
      <c r="M764" s="12"/>
      <c r="R764" s="20"/>
      <c r="S764" s="12"/>
      <c r="Z764" s="17"/>
    </row>
    <row r="765" spans="1:26" ht="13" x14ac:dyDescent="0.15">
      <c r="A765" s="18"/>
      <c r="C765" s="12"/>
      <c r="D765" s="12"/>
      <c r="E765" s="12"/>
      <c r="F765" s="12"/>
      <c r="G765" s="12"/>
      <c r="H765" s="12"/>
      <c r="L765" s="12"/>
      <c r="M765" s="12"/>
      <c r="R765" s="20"/>
      <c r="S765" s="12"/>
      <c r="Z765" s="17"/>
    </row>
    <row r="766" spans="1:26" ht="13" x14ac:dyDescent="0.15">
      <c r="A766" s="18"/>
      <c r="C766" s="12"/>
      <c r="D766" s="12"/>
      <c r="E766" s="12"/>
      <c r="F766" s="12"/>
      <c r="G766" s="12"/>
      <c r="H766" s="12"/>
      <c r="L766" s="12"/>
      <c r="M766" s="12"/>
      <c r="R766" s="20"/>
      <c r="S766" s="12"/>
      <c r="Z766" s="17"/>
    </row>
    <row r="767" spans="1:26" ht="13" x14ac:dyDescent="0.15">
      <c r="A767" s="18"/>
      <c r="C767" s="12"/>
      <c r="D767" s="12"/>
      <c r="E767" s="12"/>
      <c r="F767" s="12"/>
      <c r="G767" s="12"/>
      <c r="H767" s="12"/>
      <c r="L767" s="12"/>
      <c r="M767" s="12"/>
      <c r="R767" s="20"/>
      <c r="S767" s="12"/>
      <c r="Z767" s="17"/>
    </row>
    <row r="768" spans="1:26" ht="13" x14ac:dyDescent="0.15">
      <c r="A768" s="18"/>
      <c r="C768" s="12"/>
      <c r="D768" s="12"/>
      <c r="E768" s="12"/>
      <c r="F768" s="12"/>
      <c r="G768" s="12"/>
      <c r="H768" s="12"/>
      <c r="L768" s="12"/>
      <c r="M768" s="12"/>
      <c r="R768" s="20"/>
      <c r="S768" s="12"/>
      <c r="Z768" s="17"/>
    </row>
    <row r="769" spans="1:26" ht="13" x14ac:dyDescent="0.15">
      <c r="A769" s="18"/>
      <c r="C769" s="12"/>
      <c r="D769" s="12"/>
      <c r="E769" s="12"/>
      <c r="F769" s="12"/>
      <c r="G769" s="12"/>
      <c r="H769" s="12"/>
      <c r="L769" s="12"/>
      <c r="M769" s="12"/>
      <c r="R769" s="20"/>
      <c r="S769" s="12"/>
      <c r="Z769" s="17"/>
    </row>
    <row r="770" spans="1:26" ht="13" x14ac:dyDescent="0.15">
      <c r="A770" s="18"/>
      <c r="C770" s="12"/>
      <c r="D770" s="12"/>
      <c r="E770" s="12"/>
      <c r="F770" s="12"/>
      <c r="G770" s="12"/>
      <c r="H770" s="12"/>
      <c r="L770" s="12"/>
      <c r="M770" s="12"/>
      <c r="R770" s="20"/>
      <c r="S770" s="12"/>
      <c r="Z770" s="17"/>
    </row>
    <row r="771" spans="1:26" ht="13" x14ac:dyDescent="0.15">
      <c r="A771" s="18"/>
      <c r="C771" s="12"/>
      <c r="D771" s="12"/>
      <c r="E771" s="12"/>
      <c r="F771" s="12"/>
      <c r="G771" s="12"/>
      <c r="H771" s="12"/>
      <c r="L771" s="12"/>
      <c r="M771" s="12"/>
      <c r="R771" s="20"/>
      <c r="S771" s="12"/>
      <c r="Z771" s="17"/>
    </row>
    <row r="772" spans="1:26" ht="13" x14ac:dyDescent="0.15">
      <c r="A772" s="18"/>
      <c r="C772" s="12"/>
      <c r="D772" s="12"/>
      <c r="E772" s="12"/>
      <c r="F772" s="12"/>
      <c r="G772" s="12"/>
      <c r="H772" s="12"/>
      <c r="L772" s="12"/>
      <c r="M772" s="12"/>
      <c r="R772" s="20"/>
      <c r="S772" s="12"/>
      <c r="Z772" s="17"/>
    </row>
    <row r="773" spans="1:26" ht="13" x14ac:dyDescent="0.15">
      <c r="A773" s="18"/>
      <c r="C773" s="12"/>
      <c r="D773" s="12"/>
      <c r="E773" s="12"/>
      <c r="F773" s="12"/>
      <c r="G773" s="12"/>
      <c r="H773" s="12"/>
      <c r="L773" s="12"/>
      <c r="M773" s="12"/>
      <c r="R773" s="20"/>
      <c r="S773" s="12"/>
      <c r="Z773" s="17"/>
    </row>
    <row r="774" spans="1:26" ht="13" x14ac:dyDescent="0.15">
      <c r="A774" s="18"/>
      <c r="C774" s="12"/>
      <c r="D774" s="12"/>
      <c r="E774" s="12"/>
      <c r="F774" s="12"/>
      <c r="G774" s="12"/>
      <c r="H774" s="12"/>
      <c r="L774" s="12"/>
      <c r="M774" s="12"/>
      <c r="R774" s="20"/>
      <c r="S774" s="12"/>
      <c r="Z774" s="17"/>
    </row>
    <row r="775" spans="1:26" ht="13" x14ac:dyDescent="0.15">
      <c r="A775" s="18"/>
      <c r="C775" s="12"/>
      <c r="D775" s="12"/>
      <c r="E775" s="12"/>
      <c r="F775" s="12"/>
      <c r="G775" s="12"/>
      <c r="H775" s="12"/>
      <c r="L775" s="12"/>
      <c r="M775" s="12"/>
      <c r="R775" s="20"/>
      <c r="S775" s="12"/>
      <c r="Z775" s="17"/>
    </row>
    <row r="776" spans="1:26" ht="13" x14ac:dyDescent="0.15">
      <c r="A776" s="18"/>
      <c r="C776" s="12"/>
      <c r="D776" s="12"/>
      <c r="E776" s="12"/>
      <c r="F776" s="12"/>
      <c r="G776" s="12"/>
      <c r="H776" s="12"/>
      <c r="L776" s="12"/>
      <c r="M776" s="12"/>
      <c r="R776" s="20"/>
      <c r="S776" s="12"/>
      <c r="Z776" s="17"/>
    </row>
    <row r="777" spans="1:26" ht="13" x14ac:dyDescent="0.15">
      <c r="A777" s="18"/>
      <c r="C777" s="12"/>
      <c r="D777" s="12"/>
      <c r="E777" s="12"/>
      <c r="F777" s="12"/>
      <c r="G777" s="12"/>
      <c r="H777" s="12"/>
      <c r="L777" s="12"/>
      <c r="M777" s="12"/>
      <c r="R777" s="20"/>
      <c r="S777" s="12"/>
      <c r="Z777" s="17"/>
    </row>
    <row r="778" spans="1:26" ht="13" x14ac:dyDescent="0.15">
      <c r="A778" s="18"/>
      <c r="C778" s="12"/>
      <c r="D778" s="12"/>
      <c r="E778" s="12"/>
      <c r="F778" s="12"/>
      <c r="G778" s="12"/>
      <c r="H778" s="12"/>
      <c r="L778" s="12"/>
      <c r="M778" s="12"/>
      <c r="R778" s="20"/>
      <c r="S778" s="12"/>
      <c r="Z778" s="17"/>
    </row>
    <row r="779" spans="1:26" ht="13" x14ac:dyDescent="0.15">
      <c r="A779" s="18"/>
      <c r="C779" s="12"/>
      <c r="D779" s="12"/>
      <c r="E779" s="12"/>
      <c r="F779" s="12"/>
      <c r="G779" s="12"/>
      <c r="H779" s="12"/>
      <c r="L779" s="12"/>
      <c r="M779" s="12"/>
      <c r="R779" s="20"/>
      <c r="S779" s="12"/>
      <c r="Z779" s="17"/>
    </row>
    <row r="780" spans="1:26" ht="13" x14ac:dyDescent="0.15">
      <c r="A780" s="18"/>
      <c r="C780" s="12"/>
      <c r="D780" s="12"/>
      <c r="E780" s="12"/>
      <c r="F780" s="12"/>
      <c r="G780" s="12"/>
      <c r="H780" s="12"/>
      <c r="L780" s="12"/>
      <c r="M780" s="12"/>
      <c r="R780" s="20"/>
      <c r="S780" s="12"/>
      <c r="Z780" s="17"/>
    </row>
    <row r="781" spans="1:26" ht="13" x14ac:dyDescent="0.15">
      <c r="A781" s="18"/>
      <c r="C781" s="12"/>
      <c r="D781" s="12"/>
      <c r="E781" s="12"/>
      <c r="F781" s="12"/>
      <c r="G781" s="12"/>
      <c r="H781" s="12"/>
      <c r="L781" s="12"/>
      <c r="M781" s="12"/>
      <c r="R781" s="20"/>
      <c r="S781" s="12"/>
      <c r="Z781" s="17"/>
    </row>
    <row r="782" spans="1:26" ht="13" x14ac:dyDescent="0.15">
      <c r="A782" s="18"/>
      <c r="C782" s="12"/>
      <c r="D782" s="12"/>
      <c r="E782" s="12"/>
      <c r="F782" s="12"/>
      <c r="G782" s="12"/>
      <c r="H782" s="12"/>
      <c r="L782" s="12"/>
      <c r="M782" s="12"/>
      <c r="R782" s="20"/>
      <c r="S782" s="12"/>
      <c r="Z782" s="17"/>
    </row>
    <row r="783" spans="1:26" ht="13" x14ac:dyDescent="0.15">
      <c r="A783" s="18"/>
      <c r="C783" s="12"/>
      <c r="D783" s="12"/>
      <c r="E783" s="12"/>
      <c r="F783" s="12"/>
      <c r="G783" s="12"/>
      <c r="H783" s="12"/>
      <c r="L783" s="12"/>
      <c r="M783" s="12"/>
      <c r="R783" s="20"/>
      <c r="S783" s="12"/>
      <c r="Z783" s="17"/>
    </row>
    <row r="784" spans="1:26" ht="13" x14ac:dyDescent="0.15">
      <c r="A784" s="18"/>
      <c r="C784" s="12"/>
      <c r="D784" s="12"/>
      <c r="E784" s="12"/>
      <c r="F784" s="12"/>
      <c r="G784" s="12"/>
      <c r="H784" s="12"/>
      <c r="L784" s="12"/>
      <c r="M784" s="12"/>
      <c r="R784" s="20"/>
      <c r="S784" s="12"/>
      <c r="Z784" s="17"/>
    </row>
    <row r="785" spans="1:26" ht="13" x14ac:dyDescent="0.15">
      <c r="A785" s="18"/>
      <c r="C785" s="12"/>
      <c r="D785" s="12"/>
      <c r="E785" s="12"/>
      <c r="F785" s="12"/>
      <c r="G785" s="12"/>
      <c r="H785" s="12"/>
      <c r="L785" s="12"/>
      <c r="M785" s="12"/>
      <c r="R785" s="20"/>
      <c r="S785" s="12"/>
      <c r="Z785" s="17"/>
    </row>
    <row r="786" spans="1:26" ht="13" x14ac:dyDescent="0.15">
      <c r="A786" s="18"/>
      <c r="C786" s="12"/>
      <c r="D786" s="12"/>
      <c r="E786" s="12"/>
      <c r="F786" s="12"/>
      <c r="G786" s="12"/>
      <c r="H786" s="12"/>
      <c r="L786" s="12"/>
      <c r="M786" s="12"/>
      <c r="R786" s="20"/>
      <c r="S786" s="12"/>
      <c r="Z786" s="17"/>
    </row>
    <row r="787" spans="1:26" ht="13" x14ac:dyDescent="0.15">
      <c r="A787" s="18"/>
      <c r="C787" s="12"/>
      <c r="D787" s="12"/>
      <c r="E787" s="12"/>
      <c r="F787" s="12"/>
      <c r="G787" s="12"/>
      <c r="H787" s="12"/>
      <c r="L787" s="12"/>
      <c r="M787" s="12"/>
      <c r="R787" s="20"/>
      <c r="S787" s="12"/>
      <c r="Z787" s="17"/>
    </row>
    <row r="788" spans="1:26" ht="13" x14ac:dyDescent="0.15">
      <c r="A788" s="18"/>
      <c r="C788" s="12"/>
      <c r="D788" s="12"/>
      <c r="E788" s="12"/>
      <c r="F788" s="12"/>
      <c r="G788" s="12"/>
      <c r="H788" s="12"/>
      <c r="L788" s="12"/>
      <c r="M788" s="12"/>
      <c r="R788" s="20"/>
      <c r="S788" s="12"/>
      <c r="Z788" s="17"/>
    </row>
    <row r="789" spans="1:26" ht="13" x14ac:dyDescent="0.15">
      <c r="A789" s="18"/>
      <c r="C789" s="12"/>
      <c r="D789" s="12"/>
      <c r="E789" s="12"/>
      <c r="F789" s="12"/>
      <c r="G789" s="12"/>
      <c r="H789" s="12"/>
      <c r="L789" s="12"/>
      <c r="M789" s="12"/>
      <c r="R789" s="20"/>
      <c r="S789" s="12"/>
      <c r="Z789" s="17"/>
    </row>
    <row r="790" spans="1:26" ht="13" x14ac:dyDescent="0.15">
      <c r="A790" s="18"/>
      <c r="C790" s="12"/>
      <c r="D790" s="12"/>
      <c r="E790" s="12"/>
      <c r="F790" s="12"/>
      <c r="G790" s="12"/>
      <c r="H790" s="12"/>
      <c r="L790" s="12"/>
      <c r="M790" s="12"/>
      <c r="R790" s="20"/>
      <c r="S790" s="12"/>
      <c r="Z790" s="17"/>
    </row>
    <row r="791" spans="1:26" ht="13" x14ac:dyDescent="0.15">
      <c r="A791" s="18"/>
      <c r="C791" s="12"/>
      <c r="D791" s="12"/>
      <c r="E791" s="12"/>
      <c r="F791" s="12"/>
      <c r="G791" s="12"/>
      <c r="H791" s="12"/>
      <c r="L791" s="12"/>
      <c r="M791" s="12"/>
      <c r="R791" s="20"/>
      <c r="S791" s="12"/>
      <c r="Z791" s="17"/>
    </row>
    <row r="792" spans="1:26" ht="13" x14ac:dyDescent="0.15">
      <c r="A792" s="18"/>
      <c r="C792" s="12"/>
      <c r="D792" s="12"/>
      <c r="E792" s="12"/>
      <c r="F792" s="12"/>
      <c r="G792" s="12"/>
      <c r="H792" s="12"/>
      <c r="L792" s="12"/>
      <c r="M792" s="12"/>
      <c r="R792" s="20"/>
      <c r="S792" s="12"/>
      <c r="Z792" s="17"/>
    </row>
    <row r="793" spans="1:26" ht="13" x14ac:dyDescent="0.15">
      <c r="A793" s="18"/>
      <c r="C793" s="12"/>
      <c r="D793" s="12"/>
      <c r="E793" s="12"/>
      <c r="F793" s="12"/>
      <c r="G793" s="12"/>
      <c r="H793" s="12"/>
      <c r="L793" s="12"/>
      <c r="M793" s="12"/>
      <c r="R793" s="20"/>
      <c r="S793" s="12"/>
      <c r="Z793" s="17"/>
    </row>
    <row r="794" spans="1:26" ht="13" x14ac:dyDescent="0.15">
      <c r="A794" s="18"/>
      <c r="C794" s="12"/>
      <c r="D794" s="12"/>
      <c r="E794" s="12"/>
      <c r="F794" s="12"/>
      <c r="G794" s="12"/>
      <c r="H794" s="12"/>
      <c r="L794" s="12"/>
      <c r="M794" s="12"/>
      <c r="R794" s="20"/>
      <c r="S794" s="12"/>
      <c r="Z794" s="17"/>
    </row>
    <row r="795" spans="1:26" ht="13" x14ac:dyDescent="0.15">
      <c r="A795" s="18"/>
      <c r="C795" s="12"/>
      <c r="D795" s="12"/>
      <c r="E795" s="12"/>
      <c r="F795" s="12"/>
      <c r="G795" s="12"/>
      <c r="H795" s="12"/>
      <c r="L795" s="12"/>
      <c r="M795" s="12"/>
      <c r="R795" s="20"/>
      <c r="S795" s="12"/>
      <c r="Z795" s="17"/>
    </row>
    <row r="796" spans="1:26" ht="13" x14ac:dyDescent="0.15">
      <c r="A796" s="18"/>
      <c r="C796" s="12"/>
      <c r="D796" s="12"/>
      <c r="E796" s="12"/>
      <c r="F796" s="12"/>
      <c r="G796" s="12"/>
      <c r="H796" s="12"/>
      <c r="L796" s="12"/>
      <c r="M796" s="12"/>
      <c r="R796" s="20"/>
      <c r="S796" s="12"/>
      <c r="Z796" s="17"/>
    </row>
    <row r="797" spans="1:26" ht="13" x14ac:dyDescent="0.15">
      <c r="A797" s="18"/>
      <c r="C797" s="12"/>
      <c r="D797" s="12"/>
      <c r="E797" s="12"/>
      <c r="F797" s="12"/>
      <c r="G797" s="12"/>
      <c r="H797" s="12"/>
      <c r="L797" s="12"/>
      <c r="M797" s="12"/>
      <c r="R797" s="20"/>
      <c r="S797" s="12"/>
      <c r="Z797" s="17"/>
    </row>
    <row r="798" spans="1:26" ht="13" x14ac:dyDescent="0.15">
      <c r="A798" s="18"/>
      <c r="C798" s="12"/>
      <c r="D798" s="12"/>
      <c r="E798" s="12"/>
      <c r="F798" s="12"/>
      <c r="G798" s="12"/>
      <c r="H798" s="12"/>
      <c r="L798" s="12"/>
      <c r="M798" s="12"/>
      <c r="R798" s="20"/>
      <c r="S798" s="12"/>
      <c r="Z798" s="17"/>
    </row>
    <row r="799" spans="1:26" ht="13" x14ac:dyDescent="0.15">
      <c r="A799" s="18"/>
      <c r="C799" s="12"/>
      <c r="D799" s="12"/>
      <c r="E799" s="12"/>
      <c r="F799" s="12"/>
      <c r="G799" s="12"/>
      <c r="H799" s="12"/>
      <c r="L799" s="12"/>
      <c r="M799" s="12"/>
      <c r="R799" s="20"/>
      <c r="S799" s="12"/>
      <c r="Z799" s="17"/>
    </row>
    <row r="800" spans="1:26" ht="13" x14ac:dyDescent="0.15">
      <c r="A800" s="18"/>
      <c r="C800" s="12"/>
      <c r="D800" s="12"/>
      <c r="E800" s="12"/>
      <c r="F800" s="12"/>
      <c r="G800" s="12"/>
      <c r="H800" s="12"/>
      <c r="L800" s="12"/>
      <c r="M800" s="12"/>
      <c r="R800" s="20"/>
      <c r="S800" s="12"/>
      <c r="Z800" s="17"/>
    </row>
    <row r="801" spans="1:26" ht="13" x14ac:dyDescent="0.15">
      <c r="A801" s="18"/>
      <c r="C801" s="12"/>
      <c r="D801" s="12"/>
      <c r="E801" s="12"/>
      <c r="F801" s="12"/>
      <c r="G801" s="12"/>
      <c r="H801" s="12"/>
      <c r="L801" s="12"/>
      <c r="M801" s="12"/>
      <c r="R801" s="20"/>
      <c r="S801" s="12"/>
      <c r="Z801" s="17"/>
    </row>
    <row r="802" spans="1:26" ht="13" x14ac:dyDescent="0.15">
      <c r="A802" s="18"/>
      <c r="C802" s="12"/>
      <c r="D802" s="12"/>
      <c r="E802" s="12"/>
      <c r="F802" s="12"/>
      <c r="G802" s="12"/>
      <c r="H802" s="12"/>
      <c r="L802" s="12"/>
      <c r="M802" s="12"/>
      <c r="R802" s="20"/>
      <c r="S802" s="12"/>
      <c r="Z802" s="17"/>
    </row>
    <row r="803" spans="1:26" ht="13" x14ac:dyDescent="0.15">
      <c r="A803" s="18"/>
      <c r="C803" s="12"/>
      <c r="D803" s="12"/>
      <c r="E803" s="12"/>
      <c r="F803" s="12"/>
      <c r="G803" s="12"/>
      <c r="H803" s="12"/>
      <c r="L803" s="12"/>
      <c r="M803" s="12"/>
      <c r="R803" s="20"/>
      <c r="S803" s="12"/>
      <c r="Z803" s="17"/>
    </row>
    <row r="804" spans="1:26" ht="13" x14ac:dyDescent="0.15">
      <c r="A804" s="18"/>
      <c r="C804" s="12"/>
      <c r="D804" s="12"/>
      <c r="E804" s="12"/>
      <c r="F804" s="12"/>
      <c r="G804" s="12"/>
      <c r="H804" s="12"/>
      <c r="L804" s="12"/>
      <c r="M804" s="12"/>
      <c r="R804" s="20"/>
      <c r="S804" s="12"/>
      <c r="Z804" s="17"/>
    </row>
    <row r="805" spans="1:26" ht="13" x14ac:dyDescent="0.15">
      <c r="A805" s="18"/>
      <c r="C805" s="12"/>
      <c r="D805" s="12"/>
      <c r="E805" s="12"/>
      <c r="F805" s="12"/>
      <c r="G805" s="12"/>
      <c r="H805" s="12"/>
      <c r="L805" s="12"/>
      <c r="M805" s="12"/>
      <c r="R805" s="20"/>
      <c r="S805" s="12"/>
      <c r="Z805" s="17"/>
    </row>
    <row r="806" spans="1:26" ht="13" x14ac:dyDescent="0.15">
      <c r="A806" s="18"/>
      <c r="C806" s="12"/>
      <c r="D806" s="12"/>
      <c r="E806" s="12"/>
      <c r="F806" s="12"/>
      <c r="G806" s="12"/>
      <c r="H806" s="12"/>
      <c r="L806" s="12"/>
      <c r="M806" s="12"/>
      <c r="R806" s="20"/>
      <c r="S806" s="12"/>
      <c r="Z806" s="17"/>
    </row>
    <row r="807" spans="1:26" ht="13" x14ac:dyDescent="0.15">
      <c r="A807" s="18"/>
      <c r="C807" s="12"/>
      <c r="D807" s="12"/>
      <c r="E807" s="12"/>
      <c r="F807" s="12"/>
      <c r="G807" s="12"/>
      <c r="H807" s="12"/>
      <c r="L807" s="12"/>
      <c r="M807" s="12"/>
      <c r="R807" s="20"/>
      <c r="S807" s="12"/>
      <c r="Z807" s="17"/>
    </row>
    <row r="808" spans="1:26" ht="13" x14ac:dyDescent="0.15">
      <c r="A808" s="18"/>
      <c r="C808" s="12"/>
      <c r="D808" s="12"/>
      <c r="E808" s="12"/>
      <c r="F808" s="12"/>
      <c r="G808" s="12"/>
      <c r="H808" s="12"/>
      <c r="L808" s="12"/>
      <c r="M808" s="12"/>
      <c r="R808" s="20"/>
      <c r="S808" s="12"/>
      <c r="Z808" s="17"/>
    </row>
    <row r="809" spans="1:26" ht="13" x14ac:dyDescent="0.15">
      <c r="A809" s="18"/>
      <c r="C809" s="12"/>
      <c r="D809" s="12"/>
      <c r="E809" s="12"/>
      <c r="F809" s="12"/>
      <c r="G809" s="12"/>
      <c r="H809" s="12"/>
      <c r="L809" s="12"/>
      <c r="M809" s="12"/>
      <c r="R809" s="20"/>
      <c r="S809" s="12"/>
      <c r="Z809" s="17"/>
    </row>
    <row r="810" spans="1:26" ht="13" x14ac:dyDescent="0.15">
      <c r="A810" s="18"/>
      <c r="C810" s="12"/>
      <c r="D810" s="12"/>
      <c r="E810" s="12"/>
      <c r="F810" s="12"/>
      <c r="G810" s="12"/>
      <c r="H810" s="12"/>
      <c r="L810" s="12"/>
      <c r="M810" s="12"/>
      <c r="R810" s="20"/>
      <c r="S810" s="12"/>
      <c r="Z810" s="17"/>
    </row>
    <row r="811" spans="1:26" ht="13" x14ac:dyDescent="0.15">
      <c r="A811" s="18"/>
      <c r="C811" s="12"/>
      <c r="D811" s="12"/>
      <c r="E811" s="12"/>
      <c r="F811" s="12"/>
      <c r="G811" s="12"/>
      <c r="H811" s="12"/>
      <c r="L811" s="12"/>
      <c r="M811" s="12"/>
      <c r="R811" s="20"/>
      <c r="S811" s="12"/>
      <c r="Z811" s="17"/>
    </row>
    <row r="812" spans="1:26" ht="13" x14ac:dyDescent="0.15">
      <c r="A812" s="18"/>
      <c r="C812" s="12"/>
      <c r="D812" s="12"/>
      <c r="E812" s="12"/>
      <c r="F812" s="12"/>
      <c r="G812" s="12"/>
      <c r="H812" s="12"/>
      <c r="L812" s="12"/>
      <c r="M812" s="12"/>
      <c r="R812" s="20"/>
      <c r="S812" s="12"/>
      <c r="Z812" s="17"/>
    </row>
    <row r="813" spans="1:26" ht="13" x14ac:dyDescent="0.15">
      <c r="A813" s="18"/>
      <c r="C813" s="12"/>
      <c r="D813" s="12"/>
      <c r="E813" s="12"/>
      <c r="F813" s="12"/>
      <c r="G813" s="12"/>
      <c r="H813" s="12"/>
      <c r="L813" s="12"/>
      <c r="M813" s="12"/>
      <c r="R813" s="20"/>
      <c r="S813" s="12"/>
      <c r="Z813" s="17"/>
    </row>
    <row r="814" spans="1:26" ht="13" x14ac:dyDescent="0.15">
      <c r="A814" s="18"/>
      <c r="C814" s="12"/>
      <c r="D814" s="12"/>
      <c r="E814" s="12"/>
      <c r="F814" s="12"/>
      <c r="G814" s="12"/>
      <c r="H814" s="12"/>
      <c r="L814" s="12"/>
      <c r="M814" s="12"/>
      <c r="R814" s="20"/>
      <c r="S814" s="12"/>
      <c r="Z814" s="17"/>
    </row>
    <row r="815" spans="1:26" ht="13" x14ac:dyDescent="0.15">
      <c r="A815" s="18"/>
      <c r="C815" s="12"/>
      <c r="D815" s="12"/>
      <c r="E815" s="12"/>
      <c r="F815" s="12"/>
      <c r="G815" s="12"/>
      <c r="H815" s="12"/>
      <c r="L815" s="12"/>
      <c r="M815" s="12"/>
      <c r="R815" s="20"/>
      <c r="S815" s="12"/>
      <c r="Z815" s="17"/>
    </row>
    <row r="816" spans="1:26" ht="13" x14ac:dyDescent="0.15">
      <c r="A816" s="18"/>
      <c r="C816" s="12"/>
      <c r="D816" s="12"/>
      <c r="E816" s="12"/>
      <c r="F816" s="12"/>
      <c r="G816" s="12"/>
      <c r="H816" s="12"/>
      <c r="L816" s="12"/>
      <c r="M816" s="12"/>
      <c r="R816" s="20"/>
      <c r="S816" s="12"/>
      <c r="Z816" s="17"/>
    </row>
    <row r="817" spans="1:26" ht="13" x14ac:dyDescent="0.15">
      <c r="A817" s="18"/>
      <c r="C817" s="12"/>
      <c r="D817" s="12"/>
      <c r="E817" s="12"/>
      <c r="F817" s="12"/>
      <c r="G817" s="12"/>
      <c r="H817" s="12"/>
      <c r="L817" s="12"/>
      <c r="M817" s="12"/>
      <c r="R817" s="20"/>
      <c r="S817" s="12"/>
      <c r="Z817" s="17"/>
    </row>
    <row r="818" spans="1:26" ht="13" x14ac:dyDescent="0.15">
      <c r="A818" s="18"/>
      <c r="C818" s="12"/>
      <c r="D818" s="12"/>
      <c r="E818" s="12"/>
      <c r="F818" s="12"/>
      <c r="G818" s="12"/>
      <c r="H818" s="12"/>
      <c r="L818" s="12"/>
      <c r="M818" s="12"/>
      <c r="R818" s="20"/>
      <c r="S818" s="12"/>
      <c r="Z818" s="17"/>
    </row>
    <row r="819" spans="1:26" ht="13" x14ac:dyDescent="0.15">
      <c r="A819" s="18"/>
      <c r="C819" s="12"/>
      <c r="D819" s="12"/>
      <c r="E819" s="12"/>
      <c r="F819" s="12"/>
      <c r="G819" s="12"/>
      <c r="H819" s="12"/>
      <c r="L819" s="12"/>
      <c r="M819" s="12"/>
      <c r="R819" s="20"/>
      <c r="S819" s="12"/>
      <c r="Z819" s="17"/>
    </row>
    <row r="820" spans="1:26" ht="13" x14ac:dyDescent="0.15">
      <c r="A820" s="18"/>
      <c r="C820" s="12"/>
      <c r="D820" s="12"/>
      <c r="E820" s="12"/>
      <c r="F820" s="12"/>
      <c r="G820" s="12"/>
      <c r="H820" s="12"/>
      <c r="L820" s="12"/>
      <c r="M820" s="12"/>
      <c r="R820" s="20"/>
      <c r="S820" s="12"/>
      <c r="Z820" s="17"/>
    </row>
    <row r="821" spans="1:26" ht="13" x14ac:dyDescent="0.15">
      <c r="A821" s="18"/>
      <c r="C821" s="12"/>
      <c r="D821" s="12"/>
      <c r="E821" s="12"/>
      <c r="F821" s="12"/>
      <c r="G821" s="12"/>
      <c r="H821" s="12"/>
      <c r="L821" s="12"/>
      <c r="M821" s="12"/>
      <c r="R821" s="20"/>
      <c r="S821" s="12"/>
      <c r="Z821" s="17"/>
    </row>
    <row r="822" spans="1:26" ht="13" x14ac:dyDescent="0.15">
      <c r="A822" s="18"/>
      <c r="C822" s="12"/>
      <c r="D822" s="12"/>
      <c r="E822" s="12"/>
      <c r="F822" s="12"/>
      <c r="G822" s="12"/>
      <c r="H822" s="12"/>
      <c r="L822" s="12"/>
      <c r="M822" s="12"/>
      <c r="R822" s="20"/>
      <c r="S822" s="12"/>
      <c r="Z822" s="17"/>
    </row>
    <row r="823" spans="1:26" ht="13" x14ac:dyDescent="0.15">
      <c r="A823" s="18"/>
      <c r="C823" s="12"/>
      <c r="D823" s="12"/>
      <c r="E823" s="12"/>
      <c r="F823" s="12"/>
      <c r="G823" s="12"/>
      <c r="H823" s="12"/>
      <c r="L823" s="12"/>
      <c r="M823" s="12"/>
      <c r="R823" s="20"/>
      <c r="S823" s="12"/>
      <c r="Z823" s="17"/>
    </row>
    <row r="824" spans="1:26" ht="13" x14ac:dyDescent="0.15">
      <c r="A824" s="18"/>
      <c r="C824" s="12"/>
      <c r="D824" s="12"/>
      <c r="E824" s="12"/>
      <c r="F824" s="12"/>
      <c r="G824" s="12"/>
      <c r="H824" s="12"/>
      <c r="L824" s="12"/>
      <c r="M824" s="12"/>
      <c r="R824" s="20"/>
      <c r="S824" s="12"/>
      <c r="Z824" s="17"/>
    </row>
    <row r="825" spans="1:26" ht="13" x14ac:dyDescent="0.15">
      <c r="A825" s="18"/>
      <c r="C825" s="12"/>
      <c r="D825" s="12"/>
      <c r="E825" s="12"/>
      <c r="F825" s="12"/>
      <c r="G825" s="12"/>
      <c r="H825" s="12"/>
      <c r="L825" s="12"/>
      <c r="M825" s="12"/>
      <c r="R825" s="20"/>
      <c r="S825" s="12"/>
      <c r="Z825" s="17"/>
    </row>
    <row r="826" spans="1:26" ht="13" x14ac:dyDescent="0.15">
      <c r="A826" s="18"/>
      <c r="C826" s="12"/>
      <c r="D826" s="12"/>
      <c r="E826" s="12"/>
      <c r="F826" s="12"/>
      <c r="G826" s="12"/>
      <c r="H826" s="12"/>
      <c r="L826" s="12"/>
      <c r="M826" s="12"/>
      <c r="R826" s="20"/>
      <c r="S826" s="12"/>
      <c r="Z826" s="17"/>
    </row>
    <row r="827" spans="1:26" ht="13" x14ac:dyDescent="0.15">
      <c r="A827" s="18"/>
      <c r="C827" s="12"/>
      <c r="D827" s="12"/>
      <c r="E827" s="12"/>
      <c r="F827" s="12"/>
      <c r="G827" s="12"/>
      <c r="H827" s="12"/>
      <c r="L827" s="12"/>
      <c r="M827" s="12"/>
      <c r="R827" s="20"/>
      <c r="S827" s="12"/>
      <c r="Z827" s="17"/>
    </row>
    <row r="828" spans="1:26" ht="13" x14ac:dyDescent="0.15">
      <c r="A828" s="18"/>
      <c r="C828" s="12"/>
      <c r="D828" s="12"/>
      <c r="E828" s="12"/>
      <c r="F828" s="12"/>
      <c r="G828" s="12"/>
      <c r="H828" s="12"/>
      <c r="L828" s="12"/>
      <c r="M828" s="12"/>
      <c r="R828" s="20"/>
      <c r="S828" s="12"/>
      <c r="Z828" s="17"/>
    </row>
    <row r="829" spans="1:26" ht="13" x14ac:dyDescent="0.15">
      <c r="A829" s="18"/>
      <c r="C829" s="12"/>
      <c r="D829" s="12"/>
      <c r="E829" s="12"/>
      <c r="F829" s="12"/>
      <c r="G829" s="12"/>
      <c r="H829" s="12"/>
      <c r="L829" s="12"/>
      <c r="M829" s="12"/>
      <c r="R829" s="20"/>
      <c r="S829" s="12"/>
      <c r="Z829" s="17"/>
    </row>
    <row r="830" spans="1:26" ht="13" x14ac:dyDescent="0.15">
      <c r="A830" s="18"/>
      <c r="C830" s="12"/>
      <c r="D830" s="12"/>
      <c r="E830" s="12"/>
      <c r="F830" s="12"/>
      <c r="G830" s="12"/>
      <c r="H830" s="12"/>
      <c r="L830" s="12"/>
      <c r="M830" s="12"/>
      <c r="R830" s="20"/>
      <c r="S830" s="12"/>
      <c r="Z830" s="17"/>
    </row>
    <row r="831" spans="1:26" ht="13" x14ac:dyDescent="0.15">
      <c r="A831" s="18"/>
      <c r="C831" s="12"/>
      <c r="D831" s="12"/>
      <c r="E831" s="12"/>
      <c r="F831" s="12"/>
      <c r="G831" s="12"/>
      <c r="H831" s="12"/>
      <c r="L831" s="12"/>
      <c r="M831" s="12"/>
      <c r="R831" s="20"/>
      <c r="S831" s="12"/>
      <c r="Z831" s="17"/>
    </row>
    <row r="832" spans="1:26" ht="13" x14ac:dyDescent="0.15">
      <c r="A832" s="18"/>
      <c r="C832" s="12"/>
      <c r="D832" s="12"/>
      <c r="E832" s="12"/>
      <c r="F832" s="12"/>
      <c r="G832" s="12"/>
      <c r="H832" s="12"/>
      <c r="L832" s="12"/>
      <c r="M832" s="12"/>
      <c r="R832" s="20"/>
      <c r="S832" s="12"/>
      <c r="Z832" s="17"/>
    </row>
    <row r="833" spans="1:26" ht="13" x14ac:dyDescent="0.15">
      <c r="A833" s="18"/>
      <c r="C833" s="12"/>
      <c r="D833" s="12"/>
      <c r="E833" s="12"/>
      <c r="F833" s="12"/>
      <c r="G833" s="12"/>
      <c r="H833" s="12"/>
      <c r="L833" s="12"/>
      <c r="M833" s="12"/>
      <c r="R833" s="20"/>
      <c r="S833" s="12"/>
      <c r="Z833" s="17"/>
    </row>
    <row r="834" spans="1:26" ht="13" x14ac:dyDescent="0.15">
      <c r="A834" s="18"/>
      <c r="C834" s="12"/>
      <c r="D834" s="12"/>
      <c r="E834" s="12"/>
      <c r="F834" s="12"/>
      <c r="G834" s="12"/>
      <c r="H834" s="12"/>
      <c r="L834" s="12"/>
      <c r="M834" s="12"/>
      <c r="R834" s="20"/>
      <c r="S834" s="12"/>
      <c r="Z834" s="17"/>
    </row>
    <row r="835" spans="1:26" ht="13" x14ac:dyDescent="0.15">
      <c r="A835" s="18"/>
      <c r="C835" s="12"/>
      <c r="D835" s="12"/>
      <c r="E835" s="12"/>
      <c r="F835" s="12"/>
      <c r="G835" s="12"/>
      <c r="H835" s="12"/>
      <c r="L835" s="12"/>
      <c r="M835" s="12"/>
      <c r="R835" s="20"/>
      <c r="S835" s="12"/>
      <c r="Z835" s="17"/>
    </row>
    <row r="836" spans="1:26" ht="13" x14ac:dyDescent="0.15">
      <c r="A836" s="18"/>
      <c r="C836" s="12"/>
      <c r="D836" s="12"/>
      <c r="E836" s="12"/>
      <c r="F836" s="12"/>
      <c r="G836" s="12"/>
      <c r="H836" s="12"/>
      <c r="L836" s="12"/>
      <c r="M836" s="12"/>
      <c r="R836" s="20"/>
      <c r="S836" s="12"/>
      <c r="Z836" s="17"/>
    </row>
    <row r="837" spans="1:26" ht="13" x14ac:dyDescent="0.15">
      <c r="A837" s="18"/>
      <c r="C837" s="12"/>
      <c r="D837" s="12"/>
      <c r="E837" s="12"/>
      <c r="F837" s="12"/>
      <c r="G837" s="12"/>
      <c r="H837" s="12"/>
      <c r="L837" s="12"/>
      <c r="M837" s="12"/>
      <c r="R837" s="20"/>
      <c r="S837" s="12"/>
      <c r="Z837" s="17"/>
    </row>
    <row r="838" spans="1:26" ht="13" x14ac:dyDescent="0.15">
      <c r="A838" s="18"/>
      <c r="C838" s="12"/>
      <c r="D838" s="12"/>
      <c r="E838" s="12"/>
      <c r="F838" s="12"/>
      <c r="G838" s="12"/>
      <c r="H838" s="12"/>
      <c r="L838" s="12"/>
      <c r="M838" s="12"/>
      <c r="R838" s="20"/>
      <c r="S838" s="12"/>
      <c r="Z838" s="17"/>
    </row>
    <row r="839" spans="1:26" ht="13" x14ac:dyDescent="0.15">
      <c r="A839" s="18"/>
      <c r="C839" s="12"/>
      <c r="D839" s="12"/>
      <c r="E839" s="12"/>
      <c r="F839" s="12"/>
      <c r="G839" s="12"/>
      <c r="H839" s="12"/>
      <c r="L839" s="12"/>
      <c r="M839" s="12"/>
      <c r="R839" s="20"/>
      <c r="S839" s="12"/>
      <c r="Z839" s="17"/>
    </row>
    <row r="840" spans="1:26" ht="13" x14ac:dyDescent="0.15">
      <c r="A840" s="18"/>
      <c r="C840" s="12"/>
      <c r="D840" s="12"/>
      <c r="E840" s="12"/>
      <c r="F840" s="12"/>
      <c r="G840" s="12"/>
      <c r="H840" s="12"/>
      <c r="L840" s="12"/>
      <c r="M840" s="12"/>
      <c r="R840" s="20"/>
      <c r="S840" s="12"/>
      <c r="Z840" s="17"/>
    </row>
    <row r="841" spans="1:26" ht="13" x14ac:dyDescent="0.15">
      <c r="A841" s="18"/>
      <c r="C841" s="12"/>
      <c r="D841" s="12"/>
      <c r="E841" s="12"/>
      <c r="F841" s="12"/>
      <c r="G841" s="12"/>
      <c r="H841" s="12"/>
      <c r="L841" s="12"/>
      <c r="M841" s="12"/>
      <c r="R841" s="20"/>
      <c r="S841" s="12"/>
      <c r="Z841" s="17"/>
    </row>
    <row r="842" spans="1:26" ht="13" x14ac:dyDescent="0.15">
      <c r="A842" s="18"/>
      <c r="C842" s="12"/>
      <c r="D842" s="12"/>
      <c r="E842" s="12"/>
      <c r="F842" s="12"/>
      <c r="G842" s="12"/>
      <c r="H842" s="12"/>
      <c r="L842" s="12"/>
      <c r="M842" s="12"/>
      <c r="R842" s="20"/>
      <c r="S842" s="12"/>
      <c r="Z842" s="17"/>
    </row>
    <row r="843" spans="1:26" ht="13" x14ac:dyDescent="0.15">
      <c r="A843" s="18"/>
      <c r="C843" s="12"/>
      <c r="D843" s="12"/>
      <c r="E843" s="12"/>
      <c r="F843" s="12"/>
      <c r="G843" s="12"/>
      <c r="H843" s="12"/>
      <c r="L843" s="12"/>
      <c r="M843" s="12"/>
      <c r="R843" s="20"/>
      <c r="S843" s="12"/>
      <c r="Z843" s="17"/>
    </row>
    <row r="844" spans="1:26" ht="13" x14ac:dyDescent="0.15">
      <c r="A844" s="18"/>
      <c r="C844" s="12"/>
      <c r="D844" s="12"/>
      <c r="E844" s="12"/>
      <c r="F844" s="12"/>
      <c r="G844" s="12"/>
      <c r="H844" s="12"/>
      <c r="L844" s="12"/>
      <c r="M844" s="12"/>
      <c r="R844" s="20"/>
      <c r="S844" s="12"/>
      <c r="Z844" s="17"/>
    </row>
    <row r="845" spans="1:26" ht="13" x14ac:dyDescent="0.15">
      <c r="A845" s="18"/>
      <c r="C845" s="12"/>
      <c r="D845" s="12"/>
      <c r="E845" s="12"/>
      <c r="F845" s="12"/>
      <c r="G845" s="12"/>
      <c r="H845" s="12"/>
      <c r="L845" s="12"/>
      <c r="M845" s="12"/>
      <c r="R845" s="20"/>
      <c r="S845" s="12"/>
      <c r="Z845" s="17"/>
    </row>
    <row r="846" spans="1:26" ht="13" x14ac:dyDescent="0.15">
      <c r="A846" s="18"/>
      <c r="C846" s="12"/>
      <c r="D846" s="12"/>
      <c r="E846" s="12"/>
      <c r="F846" s="12"/>
      <c r="G846" s="12"/>
      <c r="H846" s="12"/>
      <c r="L846" s="12"/>
      <c r="M846" s="12"/>
      <c r="R846" s="20"/>
      <c r="S846" s="12"/>
      <c r="Z846" s="17"/>
    </row>
    <row r="847" spans="1:26" ht="13" x14ac:dyDescent="0.15">
      <c r="A847" s="18"/>
      <c r="C847" s="12"/>
      <c r="D847" s="12"/>
      <c r="E847" s="12"/>
      <c r="F847" s="12"/>
      <c r="G847" s="12"/>
      <c r="H847" s="12"/>
      <c r="L847" s="12"/>
      <c r="M847" s="12"/>
      <c r="R847" s="20"/>
      <c r="S847" s="12"/>
      <c r="Z847" s="17"/>
    </row>
    <row r="848" spans="1:26" ht="13" x14ac:dyDescent="0.15">
      <c r="A848" s="18"/>
      <c r="C848" s="12"/>
      <c r="D848" s="12"/>
      <c r="E848" s="12"/>
      <c r="F848" s="12"/>
      <c r="G848" s="12"/>
      <c r="H848" s="12"/>
      <c r="L848" s="12"/>
      <c r="M848" s="12"/>
      <c r="R848" s="20"/>
      <c r="S848" s="12"/>
      <c r="Z848" s="17"/>
    </row>
    <row r="849" spans="1:26" ht="13" x14ac:dyDescent="0.15">
      <c r="A849" s="18"/>
      <c r="C849" s="12"/>
      <c r="D849" s="12"/>
      <c r="E849" s="12"/>
      <c r="F849" s="12"/>
      <c r="G849" s="12"/>
      <c r="H849" s="12"/>
      <c r="L849" s="12"/>
      <c r="M849" s="12"/>
      <c r="R849" s="20"/>
      <c r="S849" s="12"/>
      <c r="Z849" s="17"/>
    </row>
    <row r="850" spans="1:26" ht="13" x14ac:dyDescent="0.15">
      <c r="A850" s="18"/>
      <c r="C850" s="12"/>
      <c r="D850" s="12"/>
      <c r="E850" s="12"/>
      <c r="F850" s="12"/>
      <c r="G850" s="12"/>
      <c r="H850" s="12"/>
      <c r="L850" s="12"/>
      <c r="M850" s="12"/>
      <c r="R850" s="20"/>
      <c r="S850" s="12"/>
      <c r="Z850" s="17"/>
    </row>
    <row r="851" spans="1:26" ht="13" x14ac:dyDescent="0.15">
      <c r="A851" s="18"/>
      <c r="C851" s="12"/>
      <c r="D851" s="12"/>
      <c r="E851" s="12"/>
      <c r="F851" s="12"/>
      <c r="G851" s="12"/>
      <c r="H851" s="12"/>
      <c r="L851" s="12"/>
      <c r="M851" s="12"/>
      <c r="R851" s="20"/>
      <c r="S851" s="12"/>
      <c r="Z851" s="17"/>
    </row>
    <row r="852" spans="1:26" ht="13" x14ac:dyDescent="0.15">
      <c r="A852" s="18"/>
      <c r="C852" s="12"/>
      <c r="D852" s="12"/>
      <c r="E852" s="12"/>
      <c r="F852" s="12"/>
      <c r="G852" s="12"/>
      <c r="H852" s="12"/>
      <c r="L852" s="12"/>
      <c r="M852" s="12"/>
      <c r="R852" s="20"/>
      <c r="S852" s="12"/>
      <c r="Z852" s="17"/>
    </row>
    <row r="853" spans="1:26" ht="13" x14ac:dyDescent="0.15">
      <c r="A853" s="18"/>
      <c r="C853" s="12"/>
      <c r="D853" s="12"/>
      <c r="E853" s="12"/>
      <c r="F853" s="12"/>
      <c r="G853" s="12"/>
      <c r="H853" s="12"/>
      <c r="L853" s="12"/>
      <c r="M853" s="12"/>
      <c r="R853" s="20"/>
      <c r="S853" s="12"/>
      <c r="Z853" s="17"/>
    </row>
    <row r="854" spans="1:26" ht="13" x14ac:dyDescent="0.15">
      <c r="A854" s="18"/>
      <c r="C854" s="12"/>
      <c r="D854" s="12"/>
      <c r="E854" s="12"/>
      <c r="F854" s="12"/>
      <c r="G854" s="12"/>
      <c r="H854" s="12"/>
      <c r="L854" s="12"/>
      <c r="M854" s="12"/>
      <c r="R854" s="20"/>
      <c r="S854" s="12"/>
      <c r="Z854" s="17"/>
    </row>
    <row r="855" spans="1:26" ht="13" x14ac:dyDescent="0.15">
      <c r="A855" s="18"/>
      <c r="C855" s="12"/>
      <c r="D855" s="12"/>
      <c r="E855" s="12"/>
      <c r="F855" s="12"/>
      <c r="G855" s="12"/>
      <c r="H855" s="12"/>
      <c r="L855" s="12"/>
      <c r="M855" s="12"/>
      <c r="R855" s="20"/>
      <c r="S855" s="12"/>
      <c r="Z855" s="17"/>
    </row>
    <row r="856" spans="1:26" ht="13" x14ac:dyDescent="0.15">
      <c r="A856" s="18"/>
      <c r="C856" s="12"/>
      <c r="D856" s="12"/>
      <c r="E856" s="12"/>
      <c r="F856" s="12"/>
      <c r="G856" s="12"/>
      <c r="H856" s="12"/>
      <c r="L856" s="12"/>
      <c r="M856" s="12"/>
      <c r="R856" s="20"/>
      <c r="S856" s="12"/>
      <c r="Z856" s="17"/>
    </row>
    <row r="857" spans="1:26" ht="13" x14ac:dyDescent="0.15">
      <c r="A857" s="18"/>
      <c r="C857" s="12"/>
      <c r="D857" s="12"/>
      <c r="E857" s="12"/>
      <c r="F857" s="12"/>
      <c r="G857" s="12"/>
      <c r="H857" s="12"/>
      <c r="L857" s="12"/>
      <c r="M857" s="12"/>
      <c r="R857" s="20"/>
      <c r="S857" s="12"/>
      <c r="Z857" s="17"/>
    </row>
    <row r="858" spans="1:26" ht="13" x14ac:dyDescent="0.15">
      <c r="A858" s="18"/>
      <c r="C858" s="12"/>
      <c r="D858" s="12"/>
      <c r="E858" s="12"/>
      <c r="F858" s="12"/>
      <c r="G858" s="12"/>
      <c r="H858" s="12"/>
      <c r="L858" s="12"/>
      <c r="M858" s="12"/>
      <c r="R858" s="20"/>
      <c r="S858" s="12"/>
      <c r="Z858" s="17"/>
    </row>
    <row r="859" spans="1:26" ht="13" x14ac:dyDescent="0.15">
      <c r="A859" s="18"/>
      <c r="C859" s="12"/>
      <c r="D859" s="12"/>
      <c r="E859" s="12"/>
      <c r="F859" s="12"/>
      <c r="G859" s="12"/>
      <c r="H859" s="12"/>
      <c r="L859" s="12"/>
      <c r="M859" s="12"/>
      <c r="R859" s="20"/>
      <c r="S859" s="12"/>
      <c r="Z859" s="17"/>
    </row>
    <row r="860" spans="1:26" ht="13" x14ac:dyDescent="0.15">
      <c r="A860" s="18"/>
      <c r="C860" s="12"/>
      <c r="D860" s="12"/>
      <c r="E860" s="12"/>
      <c r="F860" s="12"/>
      <c r="G860" s="12"/>
      <c r="H860" s="12"/>
      <c r="L860" s="12"/>
      <c r="M860" s="12"/>
      <c r="R860" s="20"/>
      <c r="S860" s="12"/>
      <c r="Z860" s="17"/>
    </row>
    <row r="861" spans="1:26" ht="13" x14ac:dyDescent="0.15">
      <c r="A861" s="18"/>
      <c r="C861" s="12"/>
      <c r="D861" s="12"/>
      <c r="E861" s="12"/>
      <c r="F861" s="12"/>
      <c r="G861" s="12"/>
      <c r="H861" s="12"/>
      <c r="L861" s="12"/>
      <c r="M861" s="12"/>
      <c r="R861" s="20"/>
      <c r="S861" s="12"/>
      <c r="Z861" s="17"/>
    </row>
    <row r="862" spans="1:26" ht="13" x14ac:dyDescent="0.15">
      <c r="A862" s="18"/>
      <c r="C862" s="12"/>
      <c r="D862" s="12"/>
      <c r="E862" s="12"/>
      <c r="F862" s="12"/>
      <c r="G862" s="12"/>
      <c r="H862" s="12"/>
      <c r="L862" s="12"/>
      <c r="M862" s="12"/>
      <c r="R862" s="20"/>
      <c r="S862" s="12"/>
      <c r="Z862" s="17"/>
    </row>
    <row r="863" spans="1:26" ht="13" x14ac:dyDescent="0.15">
      <c r="A863" s="18"/>
      <c r="C863" s="12"/>
      <c r="D863" s="12"/>
      <c r="E863" s="12"/>
      <c r="F863" s="12"/>
      <c r="G863" s="12"/>
      <c r="H863" s="12"/>
      <c r="L863" s="12"/>
      <c r="M863" s="12"/>
      <c r="R863" s="20"/>
      <c r="S863" s="12"/>
      <c r="Z863" s="17"/>
    </row>
    <row r="864" spans="1:26" ht="13" x14ac:dyDescent="0.15">
      <c r="A864" s="18"/>
      <c r="C864" s="12"/>
      <c r="D864" s="12"/>
      <c r="E864" s="12"/>
      <c r="F864" s="12"/>
      <c r="G864" s="12"/>
      <c r="H864" s="12"/>
      <c r="L864" s="12"/>
      <c r="M864" s="12"/>
      <c r="R864" s="20"/>
      <c r="S864" s="12"/>
      <c r="Z864" s="17"/>
    </row>
    <row r="865" spans="1:26" ht="13" x14ac:dyDescent="0.15">
      <c r="A865" s="18"/>
      <c r="C865" s="12"/>
      <c r="D865" s="12"/>
      <c r="E865" s="12"/>
      <c r="F865" s="12"/>
      <c r="G865" s="12"/>
      <c r="H865" s="12"/>
      <c r="L865" s="12"/>
      <c r="M865" s="12"/>
      <c r="R865" s="20"/>
      <c r="S865" s="12"/>
      <c r="Z865" s="17"/>
    </row>
    <row r="866" spans="1:26" ht="13" x14ac:dyDescent="0.15">
      <c r="A866" s="18"/>
      <c r="C866" s="12"/>
      <c r="D866" s="12"/>
      <c r="E866" s="12"/>
      <c r="F866" s="12"/>
      <c r="G866" s="12"/>
      <c r="H866" s="12"/>
      <c r="L866" s="12"/>
      <c r="M866" s="12"/>
      <c r="R866" s="20"/>
      <c r="S866" s="12"/>
      <c r="Z866" s="17"/>
    </row>
    <row r="867" spans="1:26" ht="13" x14ac:dyDescent="0.15">
      <c r="A867" s="18"/>
      <c r="C867" s="12"/>
      <c r="D867" s="12"/>
      <c r="E867" s="12"/>
      <c r="F867" s="12"/>
      <c r="G867" s="12"/>
      <c r="H867" s="12"/>
      <c r="L867" s="12"/>
      <c r="M867" s="12"/>
      <c r="R867" s="20"/>
      <c r="S867" s="12"/>
      <c r="Z867" s="17"/>
    </row>
    <row r="868" spans="1:26" ht="13" x14ac:dyDescent="0.15">
      <c r="A868" s="18"/>
      <c r="C868" s="12"/>
      <c r="D868" s="12"/>
      <c r="E868" s="12"/>
      <c r="F868" s="12"/>
      <c r="G868" s="12"/>
      <c r="H868" s="12"/>
      <c r="L868" s="12"/>
      <c r="M868" s="12"/>
      <c r="R868" s="20"/>
      <c r="S868" s="12"/>
      <c r="Z868" s="17"/>
    </row>
    <row r="869" spans="1:26" ht="13" x14ac:dyDescent="0.15">
      <c r="A869" s="18"/>
      <c r="C869" s="12"/>
      <c r="D869" s="12"/>
      <c r="E869" s="12"/>
      <c r="F869" s="12"/>
      <c r="G869" s="12"/>
      <c r="H869" s="12"/>
      <c r="L869" s="12"/>
      <c r="M869" s="12"/>
      <c r="R869" s="20"/>
      <c r="S869" s="12"/>
      <c r="Z869" s="17"/>
    </row>
    <row r="870" spans="1:26" ht="13" x14ac:dyDescent="0.15">
      <c r="A870" s="18"/>
      <c r="C870" s="12"/>
      <c r="D870" s="12"/>
      <c r="E870" s="12"/>
      <c r="F870" s="12"/>
      <c r="G870" s="12"/>
      <c r="H870" s="12"/>
      <c r="L870" s="12"/>
      <c r="M870" s="12"/>
      <c r="R870" s="20"/>
      <c r="S870" s="12"/>
      <c r="Z870" s="17"/>
    </row>
    <row r="871" spans="1:26" ht="13" x14ac:dyDescent="0.15">
      <c r="A871" s="18"/>
      <c r="C871" s="12"/>
      <c r="D871" s="12"/>
      <c r="E871" s="12"/>
      <c r="F871" s="12"/>
      <c r="G871" s="12"/>
      <c r="H871" s="12"/>
      <c r="L871" s="12"/>
      <c r="M871" s="12"/>
      <c r="R871" s="20"/>
      <c r="S871" s="12"/>
      <c r="Z871" s="17"/>
    </row>
    <row r="872" spans="1:26" ht="13" x14ac:dyDescent="0.15">
      <c r="A872" s="18"/>
      <c r="C872" s="12"/>
      <c r="D872" s="12"/>
      <c r="E872" s="12"/>
      <c r="F872" s="12"/>
      <c r="G872" s="12"/>
      <c r="H872" s="12"/>
      <c r="L872" s="12"/>
      <c r="M872" s="12"/>
      <c r="R872" s="20"/>
      <c r="S872" s="12"/>
      <c r="Z872" s="17"/>
    </row>
    <row r="873" spans="1:26" ht="13" x14ac:dyDescent="0.15">
      <c r="A873" s="18"/>
      <c r="C873" s="12"/>
      <c r="D873" s="12"/>
      <c r="E873" s="12"/>
      <c r="F873" s="12"/>
      <c r="G873" s="12"/>
      <c r="H873" s="12"/>
      <c r="L873" s="12"/>
      <c r="M873" s="12"/>
      <c r="R873" s="20"/>
      <c r="S873" s="12"/>
      <c r="Z873" s="17"/>
    </row>
    <row r="874" spans="1:26" ht="13" x14ac:dyDescent="0.15">
      <c r="A874" s="18"/>
      <c r="C874" s="12"/>
      <c r="D874" s="12"/>
      <c r="E874" s="12"/>
      <c r="F874" s="12"/>
      <c r="G874" s="12"/>
      <c r="H874" s="12"/>
      <c r="L874" s="12"/>
      <c r="M874" s="12"/>
      <c r="R874" s="20"/>
      <c r="S874" s="12"/>
      <c r="Z874" s="17"/>
    </row>
    <row r="875" spans="1:26" ht="13" x14ac:dyDescent="0.15">
      <c r="A875" s="18"/>
      <c r="C875" s="12"/>
      <c r="D875" s="12"/>
      <c r="E875" s="12"/>
      <c r="F875" s="12"/>
      <c r="G875" s="12"/>
      <c r="H875" s="12"/>
      <c r="L875" s="12"/>
      <c r="M875" s="12"/>
      <c r="R875" s="20"/>
      <c r="S875" s="12"/>
      <c r="Z875" s="17"/>
    </row>
    <row r="876" spans="1:26" ht="13" x14ac:dyDescent="0.15">
      <c r="A876" s="18"/>
      <c r="C876" s="12"/>
      <c r="D876" s="12"/>
      <c r="E876" s="12"/>
      <c r="F876" s="12"/>
      <c r="G876" s="12"/>
      <c r="H876" s="12"/>
      <c r="L876" s="12"/>
      <c r="M876" s="12"/>
      <c r="R876" s="20"/>
      <c r="S876" s="12"/>
      <c r="Z876" s="17"/>
    </row>
    <row r="877" spans="1:26" ht="13" x14ac:dyDescent="0.15">
      <c r="A877" s="18"/>
      <c r="C877" s="12"/>
      <c r="D877" s="12"/>
      <c r="E877" s="12"/>
      <c r="F877" s="12"/>
      <c r="G877" s="12"/>
      <c r="H877" s="12"/>
      <c r="L877" s="12"/>
      <c r="M877" s="12"/>
      <c r="R877" s="20"/>
      <c r="S877" s="12"/>
      <c r="Z877" s="17"/>
    </row>
    <row r="878" spans="1:26" ht="13" x14ac:dyDescent="0.15">
      <c r="A878" s="18"/>
      <c r="C878" s="12"/>
      <c r="D878" s="12"/>
      <c r="E878" s="12"/>
      <c r="F878" s="12"/>
      <c r="G878" s="12"/>
      <c r="H878" s="12"/>
      <c r="L878" s="12"/>
      <c r="M878" s="12"/>
      <c r="R878" s="20"/>
      <c r="S878" s="12"/>
      <c r="Z878" s="17"/>
    </row>
    <row r="879" spans="1:26" ht="13" x14ac:dyDescent="0.15">
      <c r="A879" s="18"/>
      <c r="C879" s="12"/>
      <c r="D879" s="12"/>
      <c r="E879" s="12"/>
      <c r="F879" s="12"/>
      <c r="G879" s="12"/>
      <c r="H879" s="12"/>
      <c r="L879" s="12"/>
      <c r="M879" s="12"/>
      <c r="R879" s="20"/>
      <c r="S879" s="12"/>
      <c r="Z879" s="17"/>
    </row>
    <row r="880" spans="1:26" ht="13" x14ac:dyDescent="0.15">
      <c r="A880" s="18"/>
      <c r="C880" s="12"/>
      <c r="D880" s="12"/>
      <c r="E880" s="12"/>
      <c r="F880" s="12"/>
      <c r="G880" s="12"/>
      <c r="H880" s="12"/>
      <c r="L880" s="12"/>
      <c r="M880" s="12"/>
      <c r="R880" s="20"/>
      <c r="S880" s="12"/>
      <c r="Z880" s="17"/>
    </row>
    <row r="881" spans="1:26" ht="13" x14ac:dyDescent="0.15">
      <c r="A881" s="18"/>
      <c r="C881" s="12"/>
      <c r="D881" s="12"/>
      <c r="E881" s="12"/>
      <c r="F881" s="12"/>
      <c r="G881" s="12"/>
      <c r="H881" s="12"/>
      <c r="L881" s="12"/>
      <c r="M881" s="12"/>
      <c r="R881" s="20"/>
      <c r="S881" s="12"/>
      <c r="Z881" s="17"/>
    </row>
    <row r="882" spans="1:26" ht="13" x14ac:dyDescent="0.15">
      <c r="A882" s="18"/>
      <c r="C882" s="12"/>
      <c r="D882" s="12"/>
      <c r="E882" s="12"/>
      <c r="F882" s="12"/>
      <c r="G882" s="12"/>
      <c r="H882" s="12"/>
      <c r="L882" s="12"/>
      <c r="M882" s="12"/>
      <c r="R882" s="20"/>
      <c r="S882" s="12"/>
      <c r="Z882" s="17"/>
    </row>
    <row r="883" spans="1:26" ht="13" x14ac:dyDescent="0.15">
      <c r="A883" s="18"/>
      <c r="C883" s="12"/>
      <c r="D883" s="12"/>
      <c r="E883" s="12"/>
      <c r="F883" s="12"/>
      <c r="G883" s="12"/>
      <c r="H883" s="12"/>
      <c r="L883" s="12"/>
      <c r="M883" s="12"/>
      <c r="R883" s="20"/>
      <c r="S883" s="12"/>
      <c r="Z883" s="17"/>
    </row>
    <row r="884" spans="1:26" ht="13" x14ac:dyDescent="0.15">
      <c r="A884" s="18"/>
      <c r="C884" s="12"/>
      <c r="D884" s="12"/>
      <c r="E884" s="12"/>
      <c r="F884" s="12"/>
      <c r="G884" s="12"/>
      <c r="H884" s="12"/>
      <c r="L884" s="12"/>
      <c r="M884" s="12"/>
      <c r="R884" s="20"/>
      <c r="S884" s="12"/>
      <c r="Z884" s="17"/>
    </row>
    <row r="885" spans="1:26" ht="13" x14ac:dyDescent="0.15">
      <c r="A885" s="18"/>
      <c r="C885" s="12"/>
      <c r="D885" s="12"/>
      <c r="E885" s="12"/>
      <c r="F885" s="12"/>
      <c r="G885" s="12"/>
      <c r="H885" s="12"/>
      <c r="L885" s="12"/>
      <c r="M885" s="12"/>
      <c r="R885" s="20"/>
      <c r="S885" s="12"/>
      <c r="Z885" s="17"/>
    </row>
    <row r="886" spans="1:26" ht="13" x14ac:dyDescent="0.15">
      <c r="A886" s="18"/>
      <c r="C886" s="12"/>
      <c r="D886" s="12"/>
      <c r="E886" s="12"/>
      <c r="F886" s="12"/>
      <c r="G886" s="12"/>
      <c r="H886" s="12"/>
      <c r="L886" s="12"/>
      <c r="M886" s="12"/>
      <c r="R886" s="20"/>
      <c r="S886" s="12"/>
      <c r="Z886" s="17"/>
    </row>
    <row r="887" spans="1:26" ht="13" x14ac:dyDescent="0.15">
      <c r="A887" s="18"/>
      <c r="C887" s="12"/>
      <c r="D887" s="12"/>
      <c r="E887" s="12"/>
      <c r="F887" s="12"/>
      <c r="G887" s="12"/>
      <c r="H887" s="12"/>
      <c r="L887" s="12"/>
      <c r="M887" s="12"/>
      <c r="R887" s="20"/>
      <c r="S887" s="12"/>
      <c r="Z887" s="17"/>
    </row>
    <row r="888" spans="1:26" ht="13" x14ac:dyDescent="0.15">
      <c r="A888" s="18"/>
      <c r="C888" s="12"/>
      <c r="D888" s="12"/>
      <c r="E888" s="12"/>
      <c r="F888" s="12"/>
      <c r="G888" s="12"/>
      <c r="H888" s="12"/>
      <c r="L888" s="12"/>
      <c r="M888" s="12"/>
      <c r="R888" s="20"/>
      <c r="S888" s="12"/>
      <c r="Z888" s="17"/>
    </row>
    <row r="889" spans="1:26" ht="13" x14ac:dyDescent="0.15">
      <c r="A889" s="18"/>
      <c r="C889" s="12"/>
      <c r="D889" s="12"/>
      <c r="E889" s="12"/>
      <c r="F889" s="12"/>
      <c r="G889" s="12"/>
      <c r="H889" s="12"/>
      <c r="L889" s="12"/>
      <c r="M889" s="12"/>
      <c r="R889" s="20"/>
      <c r="S889" s="12"/>
      <c r="Z889" s="17"/>
    </row>
    <row r="890" spans="1:26" ht="13" x14ac:dyDescent="0.15">
      <c r="A890" s="18"/>
      <c r="C890" s="12"/>
      <c r="D890" s="12"/>
      <c r="E890" s="12"/>
      <c r="F890" s="12"/>
      <c r="G890" s="12"/>
      <c r="H890" s="12"/>
      <c r="L890" s="12"/>
      <c r="M890" s="12"/>
      <c r="R890" s="20"/>
      <c r="S890" s="12"/>
      <c r="Z890" s="17"/>
    </row>
    <row r="891" spans="1:26" ht="13" x14ac:dyDescent="0.15">
      <c r="A891" s="18"/>
      <c r="C891" s="12"/>
      <c r="D891" s="12"/>
      <c r="E891" s="12"/>
      <c r="F891" s="12"/>
      <c r="G891" s="12"/>
      <c r="H891" s="12"/>
      <c r="L891" s="12"/>
      <c r="M891" s="12"/>
      <c r="R891" s="20"/>
      <c r="S891" s="12"/>
      <c r="Z891" s="17"/>
    </row>
    <row r="892" spans="1:26" ht="13" x14ac:dyDescent="0.15">
      <c r="A892" s="18"/>
      <c r="C892" s="12"/>
      <c r="D892" s="12"/>
      <c r="E892" s="12"/>
      <c r="F892" s="12"/>
      <c r="G892" s="12"/>
      <c r="H892" s="12"/>
      <c r="L892" s="12"/>
      <c r="M892" s="12"/>
      <c r="R892" s="20"/>
      <c r="S892" s="12"/>
      <c r="Z892" s="17"/>
    </row>
    <row r="893" spans="1:26" ht="13" x14ac:dyDescent="0.15">
      <c r="A893" s="18"/>
      <c r="C893" s="12"/>
      <c r="D893" s="12"/>
      <c r="E893" s="12"/>
      <c r="F893" s="12"/>
      <c r="G893" s="12"/>
      <c r="H893" s="12"/>
      <c r="L893" s="12"/>
      <c r="M893" s="12"/>
      <c r="R893" s="20"/>
      <c r="S893" s="12"/>
      <c r="Z893" s="17"/>
    </row>
    <row r="894" spans="1:26" ht="13" x14ac:dyDescent="0.15">
      <c r="A894" s="18"/>
      <c r="C894" s="12"/>
      <c r="D894" s="12"/>
      <c r="E894" s="12"/>
      <c r="F894" s="12"/>
      <c r="G894" s="12"/>
      <c r="H894" s="12"/>
      <c r="L894" s="12"/>
      <c r="M894" s="12"/>
      <c r="R894" s="20"/>
      <c r="S894" s="12"/>
      <c r="Z894" s="17"/>
    </row>
    <row r="895" spans="1:26" ht="13" x14ac:dyDescent="0.15">
      <c r="A895" s="18"/>
      <c r="C895" s="12"/>
      <c r="D895" s="12"/>
      <c r="E895" s="12"/>
      <c r="F895" s="12"/>
      <c r="G895" s="12"/>
      <c r="H895" s="12"/>
      <c r="L895" s="12"/>
      <c r="M895" s="12"/>
      <c r="R895" s="20"/>
      <c r="S895" s="12"/>
      <c r="Z895" s="17"/>
    </row>
    <row r="896" spans="1:26" ht="13" x14ac:dyDescent="0.15">
      <c r="A896" s="18"/>
      <c r="C896" s="12"/>
      <c r="D896" s="12"/>
      <c r="E896" s="12"/>
      <c r="F896" s="12"/>
      <c r="G896" s="12"/>
      <c r="H896" s="12"/>
      <c r="L896" s="12"/>
      <c r="M896" s="12"/>
      <c r="R896" s="20"/>
      <c r="S896" s="12"/>
      <c r="Z896" s="17"/>
    </row>
    <row r="897" spans="1:26" ht="13" x14ac:dyDescent="0.15">
      <c r="A897" s="18"/>
      <c r="C897" s="12"/>
      <c r="D897" s="12"/>
      <c r="E897" s="12"/>
      <c r="F897" s="12"/>
      <c r="G897" s="12"/>
      <c r="H897" s="12"/>
      <c r="L897" s="12"/>
      <c r="M897" s="12"/>
      <c r="R897" s="20"/>
      <c r="S897" s="12"/>
      <c r="Z897" s="17"/>
    </row>
    <row r="898" spans="1:26" ht="13" x14ac:dyDescent="0.15">
      <c r="A898" s="18"/>
      <c r="C898" s="12"/>
      <c r="D898" s="12"/>
      <c r="E898" s="12"/>
      <c r="F898" s="12"/>
      <c r="G898" s="12"/>
      <c r="H898" s="12"/>
      <c r="L898" s="12"/>
      <c r="M898" s="12"/>
      <c r="R898" s="20"/>
      <c r="S898" s="12"/>
      <c r="Z898" s="17"/>
    </row>
    <row r="899" spans="1:26" ht="13" x14ac:dyDescent="0.15">
      <c r="A899" s="18"/>
      <c r="C899" s="12"/>
      <c r="D899" s="12"/>
      <c r="E899" s="12"/>
      <c r="F899" s="12"/>
      <c r="G899" s="12"/>
      <c r="H899" s="12"/>
      <c r="L899" s="12"/>
      <c r="M899" s="12"/>
      <c r="R899" s="20"/>
      <c r="S899" s="12"/>
      <c r="Z899" s="17"/>
    </row>
    <row r="900" spans="1:26" ht="13" x14ac:dyDescent="0.15">
      <c r="A900" s="18"/>
      <c r="C900" s="12"/>
      <c r="D900" s="12"/>
      <c r="E900" s="12"/>
      <c r="F900" s="12"/>
      <c r="G900" s="12"/>
      <c r="H900" s="12"/>
      <c r="L900" s="12"/>
      <c r="M900" s="12"/>
      <c r="R900" s="20"/>
      <c r="S900" s="12"/>
      <c r="Z900" s="17"/>
    </row>
    <row r="901" spans="1:26" ht="13" x14ac:dyDescent="0.15">
      <c r="A901" s="18"/>
      <c r="C901" s="12"/>
      <c r="D901" s="12"/>
      <c r="E901" s="12"/>
      <c r="F901" s="12"/>
      <c r="G901" s="12"/>
      <c r="H901" s="12"/>
      <c r="L901" s="12"/>
      <c r="M901" s="12"/>
      <c r="R901" s="20"/>
      <c r="S901" s="12"/>
      <c r="Z901" s="17"/>
    </row>
    <row r="902" spans="1:26" ht="13" x14ac:dyDescent="0.15">
      <c r="A902" s="18"/>
      <c r="C902" s="12"/>
      <c r="D902" s="12"/>
      <c r="E902" s="12"/>
      <c r="F902" s="12"/>
      <c r="G902" s="12"/>
      <c r="H902" s="12"/>
      <c r="L902" s="12"/>
      <c r="M902" s="12"/>
      <c r="R902" s="20"/>
      <c r="S902" s="12"/>
      <c r="Z902" s="17"/>
    </row>
    <row r="903" spans="1:26" ht="13" x14ac:dyDescent="0.15">
      <c r="A903" s="18"/>
      <c r="C903" s="12"/>
      <c r="D903" s="12"/>
      <c r="E903" s="12"/>
      <c r="F903" s="12"/>
      <c r="G903" s="12"/>
      <c r="H903" s="12"/>
      <c r="L903" s="12"/>
      <c r="M903" s="12"/>
      <c r="R903" s="20"/>
      <c r="S903" s="12"/>
      <c r="Z903" s="17"/>
    </row>
    <row r="904" spans="1:26" ht="13" x14ac:dyDescent="0.15">
      <c r="A904" s="18"/>
      <c r="C904" s="12"/>
      <c r="D904" s="12"/>
      <c r="E904" s="12"/>
      <c r="F904" s="12"/>
      <c r="G904" s="12"/>
      <c r="H904" s="12"/>
      <c r="L904" s="12"/>
      <c r="M904" s="12"/>
      <c r="R904" s="20"/>
      <c r="S904" s="12"/>
      <c r="Z904" s="17"/>
    </row>
    <row r="905" spans="1:26" ht="13" x14ac:dyDescent="0.15">
      <c r="A905" s="18"/>
      <c r="C905" s="12"/>
      <c r="D905" s="12"/>
      <c r="E905" s="12"/>
      <c r="F905" s="12"/>
      <c r="G905" s="12"/>
      <c r="H905" s="12"/>
      <c r="L905" s="12"/>
      <c r="M905" s="12"/>
      <c r="R905" s="20"/>
      <c r="S905" s="12"/>
      <c r="Z905" s="17"/>
    </row>
    <row r="906" spans="1:26" ht="13" x14ac:dyDescent="0.15">
      <c r="A906" s="18"/>
      <c r="C906" s="12"/>
      <c r="D906" s="12"/>
      <c r="E906" s="12"/>
      <c r="F906" s="12"/>
      <c r="G906" s="12"/>
      <c r="H906" s="12"/>
      <c r="L906" s="12"/>
      <c r="M906" s="12"/>
      <c r="R906" s="20"/>
      <c r="S906" s="12"/>
      <c r="Z906" s="17"/>
    </row>
    <row r="907" spans="1:26" ht="13" x14ac:dyDescent="0.15">
      <c r="A907" s="18"/>
      <c r="C907" s="12"/>
      <c r="D907" s="12"/>
      <c r="E907" s="12"/>
      <c r="F907" s="12"/>
      <c r="G907" s="12"/>
      <c r="H907" s="12"/>
      <c r="L907" s="12"/>
      <c r="M907" s="12"/>
      <c r="R907" s="20"/>
      <c r="S907" s="12"/>
      <c r="Z907" s="17"/>
    </row>
    <row r="908" spans="1:26" ht="13" x14ac:dyDescent="0.15">
      <c r="A908" s="18"/>
      <c r="C908" s="12"/>
      <c r="D908" s="12"/>
      <c r="E908" s="12"/>
      <c r="F908" s="12"/>
      <c r="G908" s="12"/>
      <c r="H908" s="12"/>
      <c r="L908" s="12"/>
      <c r="M908" s="12"/>
      <c r="R908" s="20"/>
      <c r="S908" s="12"/>
      <c r="Z908" s="17"/>
    </row>
    <row r="909" spans="1:26" ht="13" x14ac:dyDescent="0.15">
      <c r="A909" s="18"/>
      <c r="C909" s="12"/>
      <c r="D909" s="12"/>
      <c r="E909" s="12"/>
      <c r="F909" s="12"/>
      <c r="G909" s="12"/>
      <c r="H909" s="12"/>
      <c r="L909" s="12"/>
      <c r="M909" s="12"/>
      <c r="R909" s="20"/>
      <c r="S909" s="12"/>
      <c r="Z909" s="17"/>
    </row>
    <row r="910" spans="1:26" ht="13" x14ac:dyDescent="0.15">
      <c r="A910" s="18"/>
      <c r="C910" s="12"/>
      <c r="D910" s="12"/>
      <c r="E910" s="12"/>
      <c r="F910" s="12"/>
      <c r="G910" s="12"/>
      <c r="H910" s="12"/>
      <c r="L910" s="12"/>
      <c r="M910" s="12"/>
      <c r="R910" s="20"/>
      <c r="S910" s="12"/>
      <c r="Z910" s="17"/>
    </row>
    <row r="911" spans="1:26" ht="13" x14ac:dyDescent="0.15">
      <c r="A911" s="18"/>
      <c r="C911" s="12"/>
      <c r="D911" s="12"/>
      <c r="E911" s="12"/>
      <c r="F911" s="12"/>
      <c r="G911" s="12"/>
      <c r="H911" s="12"/>
      <c r="L911" s="12"/>
      <c r="M911" s="12"/>
      <c r="R911" s="20"/>
      <c r="S911" s="12"/>
      <c r="Z911" s="17"/>
    </row>
    <row r="912" spans="1:26" ht="13" x14ac:dyDescent="0.15">
      <c r="A912" s="18"/>
      <c r="C912" s="12"/>
      <c r="D912" s="12"/>
      <c r="E912" s="12"/>
      <c r="F912" s="12"/>
      <c r="G912" s="12"/>
      <c r="H912" s="12"/>
      <c r="L912" s="12"/>
      <c r="M912" s="12"/>
      <c r="R912" s="20"/>
      <c r="S912" s="12"/>
      <c r="Z912" s="17"/>
    </row>
    <row r="913" spans="1:26" ht="13" x14ac:dyDescent="0.15">
      <c r="A913" s="18"/>
      <c r="C913" s="12"/>
      <c r="D913" s="12"/>
      <c r="E913" s="12"/>
      <c r="F913" s="12"/>
      <c r="G913" s="12"/>
      <c r="H913" s="12"/>
      <c r="L913" s="12"/>
      <c r="M913" s="12"/>
      <c r="R913" s="20"/>
      <c r="S913" s="12"/>
      <c r="Z913" s="17"/>
    </row>
    <row r="914" spans="1:26" ht="13" x14ac:dyDescent="0.15">
      <c r="A914" s="18"/>
      <c r="C914" s="12"/>
      <c r="D914" s="12"/>
      <c r="E914" s="12"/>
      <c r="F914" s="12"/>
      <c r="G914" s="12"/>
      <c r="H914" s="12"/>
      <c r="L914" s="12"/>
      <c r="M914" s="12"/>
      <c r="R914" s="20"/>
      <c r="S914" s="12"/>
      <c r="Z914" s="17"/>
    </row>
    <row r="915" spans="1:26" ht="13" x14ac:dyDescent="0.15">
      <c r="A915" s="18"/>
      <c r="C915" s="12"/>
      <c r="D915" s="12"/>
      <c r="E915" s="12"/>
      <c r="F915" s="12"/>
      <c r="G915" s="12"/>
      <c r="H915" s="12"/>
      <c r="L915" s="12"/>
      <c r="M915" s="12"/>
      <c r="R915" s="20"/>
      <c r="S915" s="12"/>
      <c r="Z915" s="17"/>
    </row>
    <row r="916" spans="1:26" ht="13" x14ac:dyDescent="0.15">
      <c r="A916" s="18"/>
      <c r="C916" s="12"/>
      <c r="D916" s="12"/>
      <c r="E916" s="12"/>
      <c r="F916" s="12"/>
      <c r="G916" s="12"/>
      <c r="H916" s="12"/>
      <c r="L916" s="12"/>
      <c r="M916" s="12"/>
      <c r="R916" s="20"/>
      <c r="S916" s="12"/>
      <c r="Z916" s="17"/>
    </row>
    <row r="917" spans="1:26" ht="13" x14ac:dyDescent="0.15">
      <c r="A917" s="18"/>
      <c r="C917" s="12"/>
      <c r="D917" s="12"/>
      <c r="E917" s="12"/>
      <c r="F917" s="12"/>
      <c r="G917" s="12"/>
      <c r="H917" s="12"/>
      <c r="L917" s="12"/>
      <c r="M917" s="12"/>
      <c r="R917" s="20"/>
      <c r="S917" s="12"/>
      <c r="Z917" s="17"/>
    </row>
    <row r="918" spans="1:26" ht="13" x14ac:dyDescent="0.15">
      <c r="A918" s="18"/>
      <c r="C918" s="12"/>
      <c r="D918" s="12"/>
      <c r="E918" s="12"/>
      <c r="F918" s="12"/>
      <c r="G918" s="12"/>
      <c r="H918" s="12"/>
      <c r="L918" s="12"/>
      <c r="M918" s="12"/>
      <c r="R918" s="20"/>
      <c r="S918" s="12"/>
      <c r="Z918" s="17"/>
    </row>
    <row r="919" spans="1:26" ht="13" x14ac:dyDescent="0.15">
      <c r="A919" s="18"/>
      <c r="C919" s="12"/>
      <c r="D919" s="12"/>
      <c r="E919" s="12"/>
      <c r="F919" s="12"/>
      <c r="G919" s="12"/>
      <c r="H919" s="12"/>
      <c r="L919" s="12"/>
      <c r="M919" s="12"/>
      <c r="R919" s="20"/>
      <c r="S919" s="12"/>
      <c r="Z919" s="17"/>
    </row>
    <row r="920" spans="1:26" ht="13" x14ac:dyDescent="0.15">
      <c r="A920" s="18"/>
      <c r="C920" s="12"/>
      <c r="D920" s="12"/>
      <c r="E920" s="12"/>
      <c r="F920" s="12"/>
      <c r="G920" s="12"/>
      <c r="H920" s="12"/>
      <c r="L920" s="12"/>
      <c r="M920" s="12"/>
      <c r="R920" s="20"/>
      <c r="S920" s="12"/>
      <c r="Z920" s="17"/>
    </row>
    <row r="921" spans="1:26" ht="13" x14ac:dyDescent="0.15">
      <c r="A921" s="18"/>
      <c r="C921" s="12"/>
      <c r="D921" s="12"/>
      <c r="E921" s="12"/>
      <c r="F921" s="12"/>
      <c r="G921" s="12"/>
      <c r="H921" s="12"/>
      <c r="L921" s="12"/>
      <c r="M921" s="12"/>
      <c r="R921" s="20"/>
      <c r="S921" s="12"/>
      <c r="Z921" s="17"/>
    </row>
    <row r="922" spans="1:26" ht="13" x14ac:dyDescent="0.15">
      <c r="A922" s="18"/>
      <c r="C922" s="12"/>
      <c r="D922" s="12"/>
      <c r="E922" s="12"/>
      <c r="F922" s="12"/>
      <c r="G922" s="12"/>
      <c r="H922" s="12"/>
      <c r="L922" s="12"/>
      <c r="M922" s="12"/>
      <c r="R922" s="20"/>
      <c r="S922" s="12"/>
      <c r="Z922" s="17"/>
    </row>
    <row r="923" spans="1:26" ht="13" x14ac:dyDescent="0.15">
      <c r="A923" s="18"/>
      <c r="C923" s="12"/>
      <c r="D923" s="12"/>
      <c r="E923" s="12"/>
      <c r="F923" s="12"/>
      <c r="G923" s="12"/>
      <c r="H923" s="12"/>
      <c r="L923" s="12"/>
      <c r="M923" s="12"/>
      <c r="R923" s="20"/>
      <c r="S923" s="12"/>
      <c r="Z923" s="17"/>
    </row>
    <row r="924" spans="1:26" ht="13" x14ac:dyDescent="0.15">
      <c r="A924" s="18"/>
      <c r="C924" s="12"/>
      <c r="D924" s="12"/>
      <c r="E924" s="12"/>
      <c r="F924" s="12"/>
      <c r="G924" s="12"/>
      <c r="H924" s="12"/>
      <c r="L924" s="12"/>
      <c r="M924" s="12"/>
      <c r="R924" s="20"/>
      <c r="S924" s="12"/>
      <c r="Z924" s="17"/>
    </row>
    <row r="925" spans="1:26" ht="13" x14ac:dyDescent="0.15">
      <c r="A925" s="18"/>
      <c r="C925" s="12"/>
      <c r="D925" s="12"/>
      <c r="E925" s="12"/>
      <c r="F925" s="12"/>
      <c r="G925" s="12"/>
      <c r="H925" s="12"/>
      <c r="L925" s="12"/>
      <c r="M925" s="12"/>
      <c r="R925" s="20"/>
      <c r="S925" s="12"/>
      <c r="Z925" s="17"/>
    </row>
    <row r="926" spans="1:26" ht="13" x14ac:dyDescent="0.15">
      <c r="A926" s="18"/>
      <c r="C926" s="12"/>
      <c r="D926" s="12"/>
      <c r="E926" s="12"/>
      <c r="F926" s="12"/>
      <c r="G926" s="12"/>
      <c r="H926" s="12"/>
      <c r="L926" s="12"/>
      <c r="M926" s="12"/>
      <c r="R926" s="20"/>
      <c r="S926" s="12"/>
      <c r="Z926" s="17"/>
    </row>
    <row r="927" spans="1:26" ht="13" x14ac:dyDescent="0.15">
      <c r="A927" s="18"/>
      <c r="C927" s="12"/>
      <c r="D927" s="12"/>
      <c r="E927" s="12"/>
      <c r="F927" s="12"/>
      <c r="G927" s="12"/>
      <c r="H927" s="12"/>
      <c r="L927" s="12"/>
      <c r="M927" s="12"/>
      <c r="R927" s="20"/>
      <c r="S927" s="12"/>
      <c r="Z927" s="17"/>
    </row>
    <row r="928" spans="1:26" ht="13" x14ac:dyDescent="0.15">
      <c r="A928" s="18"/>
      <c r="C928" s="12"/>
      <c r="D928" s="12"/>
      <c r="E928" s="12"/>
      <c r="F928" s="12"/>
      <c r="G928" s="12"/>
      <c r="H928" s="12"/>
      <c r="L928" s="12"/>
      <c r="M928" s="12"/>
      <c r="R928" s="20"/>
      <c r="S928" s="12"/>
      <c r="Z928" s="17"/>
    </row>
    <row r="929" spans="1:26" ht="13" x14ac:dyDescent="0.15">
      <c r="A929" s="18"/>
      <c r="C929" s="12"/>
      <c r="D929" s="12"/>
      <c r="E929" s="12"/>
      <c r="F929" s="12"/>
      <c r="G929" s="12"/>
      <c r="H929" s="12"/>
      <c r="L929" s="12"/>
      <c r="M929" s="12"/>
      <c r="R929" s="20"/>
      <c r="S929" s="12"/>
      <c r="Z929" s="17"/>
    </row>
    <row r="930" spans="1:26" ht="13" x14ac:dyDescent="0.15">
      <c r="A930" s="18"/>
      <c r="C930" s="12"/>
      <c r="D930" s="12"/>
      <c r="E930" s="12"/>
      <c r="F930" s="12"/>
      <c r="G930" s="12"/>
      <c r="H930" s="12"/>
      <c r="L930" s="12"/>
      <c r="M930" s="12"/>
      <c r="R930" s="20"/>
      <c r="S930" s="12"/>
      <c r="Z930" s="17"/>
    </row>
    <row r="931" spans="1:26" ht="13" x14ac:dyDescent="0.15">
      <c r="A931" s="18"/>
      <c r="C931" s="12"/>
      <c r="D931" s="12"/>
      <c r="E931" s="12"/>
      <c r="F931" s="12"/>
      <c r="G931" s="12"/>
      <c r="H931" s="12"/>
      <c r="L931" s="12"/>
      <c r="M931" s="12"/>
      <c r="R931" s="20"/>
      <c r="S931" s="12"/>
      <c r="Z931" s="17"/>
    </row>
    <row r="932" spans="1:26" ht="13" x14ac:dyDescent="0.15">
      <c r="A932" s="18"/>
      <c r="C932" s="12"/>
      <c r="D932" s="12"/>
      <c r="E932" s="12"/>
      <c r="F932" s="12"/>
      <c r="G932" s="12"/>
      <c r="H932" s="12"/>
      <c r="L932" s="12"/>
      <c r="M932" s="12"/>
      <c r="R932" s="20"/>
      <c r="S932" s="12"/>
      <c r="Z932" s="17"/>
    </row>
    <row r="933" spans="1:26" ht="13" x14ac:dyDescent="0.15">
      <c r="A933" s="18"/>
      <c r="C933" s="12"/>
      <c r="D933" s="12"/>
      <c r="E933" s="12"/>
      <c r="F933" s="12"/>
      <c r="G933" s="12"/>
      <c r="H933" s="12"/>
      <c r="L933" s="12"/>
      <c r="M933" s="12"/>
      <c r="R933" s="20"/>
      <c r="S933" s="12"/>
      <c r="Z933" s="17"/>
    </row>
    <row r="934" spans="1:26" ht="13" x14ac:dyDescent="0.15">
      <c r="A934" s="18"/>
      <c r="C934" s="12"/>
      <c r="D934" s="12"/>
      <c r="E934" s="12"/>
      <c r="F934" s="12"/>
      <c r="G934" s="12"/>
      <c r="H934" s="12"/>
      <c r="L934" s="12"/>
      <c r="M934" s="12"/>
      <c r="R934" s="20"/>
      <c r="S934" s="12"/>
      <c r="Z934" s="17"/>
    </row>
    <row r="935" spans="1:26" ht="13" x14ac:dyDescent="0.15">
      <c r="A935" s="18"/>
      <c r="C935" s="12"/>
      <c r="D935" s="12"/>
      <c r="E935" s="12"/>
      <c r="F935" s="12"/>
      <c r="G935" s="12"/>
      <c r="H935" s="12"/>
      <c r="L935" s="12"/>
      <c r="M935" s="12"/>
      <c r="R935" s="20"/>
      <c r="S935" s="12"/>
      <c r="Z935" s="17"/>
    </row>
    <row r="936" spans="1:26" ht="13" x14ac:dyDescent="0.15">
      <c r="A936" s="18"/>
      <c r="C936" s="12"/>
      <c r="D936" s="12"/>
      <c r="E936" s="12"/>
      <c r="F936" s="12"/>
      <c r="G936" s="12"/>
      <c r="H936" s="12"/>
      <c r="L936" s="12"/>
      <c r="M936" s="12"/>
      <c r="R936" s="20"/>
      <c r="S936" s="12"/>
      <c r="Z936" s="17"/>
    </row>
    <row r="937" spans="1:26" ht="13" x14ac:dyDescent="0.15">
      <c r="A937" s="18"/>
      <c r="C937" s="12"/>
      <c r="D937" s="12"/>
      <c r="E937" s="12"/>
      <c r="F937" s="12"/>
      <c r="G937" s="12"/>
      <c r="H937" s="12"/>
      <c r="L937" s="12"/>
      <c r="M937" s="12"/>
      <c r="R937" s="20"/>
      <c r="S937" s="12"/>
      <c r="Z937" s="17"/>
    </row>
    <row r="938" spans="1:26" ht="13" x14ac:dyDescent="0.15">
      <c r="A938" s="18"/>
      <c r="C938" s="12"/>
      <c r="D938" s="12"/>
      <c r="E938" s="12"/>
      <c r="F938" s="12"/>
      <c r="G938" s="12"/>
      <c r="H938" s="12"/>
      <c r="L938" s="12"/>
      <c r="M938" s="12"/>
      <c r="R938" s="20"/>
      <c r="S938" s="12"/>
      <c r="Z938" s="17"/>
    </row>
    <row r="939" spans="1:26" ht="13" x14ac:dyDescent="0.15">
      <c r="A939" s="18"/>
      <c r="C939" s="12"/>
      <c r="D939" s="12"/>
      <c r="E939" s="12"/>
      <c r="F939" s="12"/>
      <c r="G939" s="12"/>
      <c r="H939" s="12"/>
      <c r="L939" s="12"/>
      <c r="M939" s="12"/>
      <c r="R939" s="20"/>
      <c r="S939" s="12"/>
      <c r="Z939" s="17"/>
    </row>
    <row r="940" spans="1:26" ht="13" x14ac:dyDescent="0.15">
      <c r="A940" s="18"/>
      <c r="C940" s="12"/>
      <c r="D940" s="12"/>
      <c r="E940" s="12"/>
      <c r="F940" s="12"/>
      <c r="G940" s="12"/>
      <c r="H940" s="12"/>
      <c r="L940" s="12"/>
      <c r="M940" s="12"/>
      <c r="R940" s="20"/>
      <c r="S940" s="12"/>
      <c r="Z940" s="17"/>
    </row>
    <row r="941" spans="1:26" ht="13" x14ac:dyDescent="0.15">
      <c r="A941" s="18"/>
      <c r="C941" s="12"/>
      <c r="D941" s="12"/>
      <c r="E941" s="12"/>
      <c r="F941" s="12"/>
      <c r="G941" s="12"/>
      <c r="H941" s="12"/>
      <c r="L941" s="12"/>
      <c r="M941" s="12"/>
      <c r="R941" s="20"/>
      <c r="S941" s="12"/>
      <c r="Z941" s="17"/>
    </row>
    <row r="942" spans="1:26" ht="13" x14ac:dyDescent="0.15">
      <c r="A942" s="18"/>
      <c r="C942" s="12"/>
      <c r="D942" s="12"/>
      <c r="E942" s="12"/>
      <c r="F942" s="12"/>
      <c r="G942" s="12"/>
      <c r="H942" s="12"/>
      <c r="L942" s="12"/>
      <c r="M942" s="12"/>
      <c r="R942" s="20"/>
      <c r="S942" s="12"/>
      <c r="Z942" s="17"/>
    </row>
    <row r="943" spans="1:26" ht="13" x14ac:dyDescent="0.15">
      <c r="A943" s="18"/>
      <c r="C943" s="12"/>
      <c r="D943" s="12"/>
      <c r="E943" s="12"/>
      <c r="F943" s="12"/>
      <c r="G943" s="12"/>
      <c r="H943" s="12"/>
      <c r="L943" s="12"/>
      <c r="M943" s="12"/>
      <c r="R943" s="20"/>
      <c r="S943" s="12"/>
      <c r="Z943" s="17"/>
    </row>
    <row r="944" spans="1:26" ht="13" x14ac:dyDescent="0.15">
      <c r="A944" s="18"/>
      <c r="C944" s="12"/>
      <c r="D944" s="12"/>
      <c r="E944" s="12"/>
      <c r="F944" s="12"/>
      <c r="G944" s="12"/>
      <c r="H944" s="12"/>
      <c r="L944" s="12"/>
      <c r="M944" s="12"/>
      <c r="R944" s="20"/>
      <c r="S944" s="12"/>
      <c r="Z944" s="17"/>
    </row>
    <row r="945" spans="1:26" ht="13" x14ac:dyDescent="0.15">
      <c r="A945" s="18"/>
      <c r="C945" s="12"/>
      <c r="D945" s="12"/>
      <c r="E945" s="12"/>
      <c r="F945" s="12"/>
      <c r="G945" s="12"/>
      <c r="H945" s="12"/>
      <c r="L945" s="12"/>
      <c r="M945" s="12"/>
      <c r="R945" s="20"/>
      <c r="S945" s="12"/>
      <c r="Z945" s="17"/>
    </row>
    <row r="946" spans="1:26" ht="13" x14ac:dyDescent="0.15">
      <c r="A946" s="18"/>
      <c r="C946" s="12"/>
      <c r="D946" s="12"/>
      <c r="E946" s="12"/>
      <c r="F946" s="12"/>
      <c r="G946" s="12"/>
      <c r="H946" s="12"/>
      <c r="L946" s="12"/>
      <c r="M946" s="12"/>
      <c r="R946" s="20"/>
      <c r="S946" s="12"/>
      <c r="Z946" s="17"/>
    </row>
    <row r="947" spans="1:26" ht="13" x14ac:dyDescent="0.15">
      <c r="A947" s="18"/>
      <c r="C947" s="12"/>
      <c r="D947" s="12"/>
      <c r="E947" s="12"/>
      <c r="F947" s="12"/>
      <c r="G947" s="12"/>
      <c r="H947" s="12"/>
      <c r="L947" s="12"/>
      <c r="M947" s="12"/>
      <c r="R947" s="20"/>
      <c r="S947" s="12"/>
      <c r="Z947" s="17"/>
    </row>
    <row r="948" spans="1:26" ht="13" x14ac:dyDescent="0.15">
      <c r="A948" s="18"/>
      <c r="C948" s="12"/>
      <c r="D948" s="12"/>
      <c r="E948" s="12"/>
      <c r="F948" s="12"/>
      <c r="G948" s="12"/>
      <c r="H948" s="12"/>
      <c r="L948" s="12"/>
      <c r="M948" s="12"/>
      <c r="R948" s="20"/>
      <c r="S948" s="12"/>
      <c r="Z948" s="17"/>
    </row>
    <row r="949" spans="1:26" ht="13" x14ac:dyDescent="0.15">
      <c r="A949" s="18"/>
      <c r="C949" s="12"/>
      <c r="D949" s="12"/>
      <c r="E949" s="12"/>
      <c r="F949" s="12"/>
      <c r="G949" s="12"/>
      <c r="H949" s="12"/>
      <c r="L949" s="12"/>
      <c r="M949" s="12"/>
      <c r="R949" s="20"/>
      <c r="S949" s="12"/>
      <c r="Z949" s="17"/>
    </row>
    <row r="950" spans="1:26" ht="13" x14ac:dyDescent="0.15">
      <c r="A950" s="18"/>
      <c r="C950" s="12"/>
      <c r="D950" s="12"/>
      <c r="E950" s="12"/>
      <c r="F950" s="12"/>
      <c r="G950" s="12"/>
      <c r="H950" s="12"/>
      <c r="L950" s="12"/>
      <c r="M950" s="12"/>
      <c r="R950" s="20"/>
      <c r="S950" s="12"/>
      <c r="Z950" s="17"/>
    </row>
    <row r="951" spans="1:26" ht="13" x14ac:dyDescent="0.15">
      <c r="A951" s="18"/>
      <c r="C951" s="12"/>
      <c r="D951" s="12"/>
      <c r="E951" s="12"/>
      <c r="F951" s="12"/>
      <c r="G951" s="12"/>
      <c r="H951" s="12"/>
      <c r="L951" s="12"/>
      <c r="M951" s="12"/>
      <c r="R951" s="20"/>
      <c r="S951" s="12"/>
      <c r="Z951" s="17"/>
    </row>
    <row r="952" spans="1:26" ht="13" x14ac:dyDescent="0.15">
      <c r="A952" s="18"/>
      <c r="C952" s="12"/>
      <c r="D952" s="12"/>
      <c r="E952" s="12"/>
      <c r="F952" s="12"/>
      <c r="G952" s="12"/>
      <c r="H952" s="12"/>
      <c r="L952" s="12"/>
      <c r="M952" s="12"/>
      <c r="R952" s="20"/>
      <c r="S952" s="12"/>
      <c r="Z952" s="17"/>
    </row>
    <row r="953" spans="1:26" ht="13" x14ac:dyDescent="0.15">
      <c r="A953" s="18"/>
      <c r="C953" s="12"/>
      <c r="D953" s="12"/>
      <c r="E953" s="12"/>
      <c r="F953" s="12"/>
      <c r="G953" s="12"/>
      <c r="H953" s="12"/>
      <c r="L953" s="12"/>
      <c r="M953" s="12"/>
      <c r="R953" s="20"/>
      <c r="S953" s="12"/>
      <c r="Z953" s="17"/>
    </row>
    <row r="954" spans="1:26" ht="13" x14ac:dyDescent="0.15">
      <c r="A954" s="18"/>
      <c r="C954" s="12"/>
      <c r="D954" s="12"/>
      <c r="E954" s="12"/>
      <c r="F954" s="12"/>
      <c r="G954" s="12"/>
      <c r="H954" s="12"/>
      <c r="L954" s="12"/>
      <c r="M954" s="12"/>
      <c r="R954" s="20"/>
      <c r="S954" s="12"/>
      <c r="Z954" s="17"/>
    </row>
    <row r="955" spans="1:26" ht="13" x14ac:dyDescent="0.15">
      <c r="A955" s="18"/>
      <c r="C955" s="12"/>
      <c r="D955" s="12"/>
      <c r="E955" s="12"/>
      <c r="F955" s="12"/>
      <c r="G955" s="12"/>
      <c r="H955" s="12"/>
      <c r="L955" s="12"/>
      <c r="M955" s="12"/>
      <c r="R955" s="20"/>
      <c r="S955" s="12"/>
      <c r="Z955" s="17"/>
    </row>
    <row r="956" spans="1:26" ht="13" x14ac:dyDescent="0.15">
      <c r="A956" s="18"/>
      <c r="C956" s="12"/>
      <c r="D956" s="12"/>
      <c r="E956" s="12"/>
      <c r="F956" s="12"/>
      <c r="G956" s="12"/>
      <c r="H956" s="12"/>
      <c r="L956" s="12"/>
      <c r="M956" s="12"/>
      <c r="R956" s="20"/>
      <c r="S956" s="12"/>
      <c r="Z956" s="17"/>
    </row>
    <row r="957" spans="1:26" ht="13" x14ac:dyDescent="0.15">
      <c r="A957" s="18"/>
      <c r="C957" s="12"/>
      <c r="D957" s="12"/>
      <c r="E957" s="12"/>
      <c r="F957" s="12"/>
      <c r="G957" s="12"/>
      <c r="H957" s="12"/>
      <c r="L957" s="12"/>
      <c r="M957" s="12"/>
      <c r="R957" s="20"/>
      <c r="S957" s="12"/>
      <c r="Z957" s="17"/>
    </row>
    <row r="958" spans="1:26" ht="13" x14ac:dyDescent="0.15">
      <c r="A958" s="18"/>
      <c r="C958" s="12"/>
      <c r="D958" s="12"/>
      <c r="E958" s="12"/>
      <c r="F958" s="12"/>
      <c r="G958" s="12"/>
      <c r="H958" s="12"/>
      <c r="L958" s="12"/>
      <c r="M958" s="12"/>
      <c r="R958" s="20"/>
      <c r="S958" s="12"/>
      <c r="Z958" s="17"/>
    </row>
    <row r="959" spans="1:26" ht="13" x14ac:dyDescent="0.15">
      <c r="A959" s="18"/>
      <c r="C959" s="12"/>
      <c r="D959" s="12"/>
      <c r="E959" s="12"/>
      <c r="F959" s="12"/>
      <c r="G959" s="12"/>
      <c r="H959" s="12"/>
      <c r="L959" s="12"/>
      <c r="M959" s="12"/>
      <c r="R959" s="20"/>
      <c r="S959" s="12"/>
      <c r="Z959" s="17"/>
    </row>
    <row r="960" spans="1:26" ht="13" x14ac:dyDescent="0.15">
      <c r="A960" s="18"/>
      <c r="C960" s="12"/>
      <c r="D960" s="12"/>
      <c r="E960" s="12"/>
      <c r="F960" s="12"/>
      <c r="G960" s="12"/>
      <c r="H960" s="12"/>
      <c r="L960" s="12"/>
      <c r="M960" s="12"/>
      <c r="R960" s="20"/>
      <c r="S960" s="12"/>
      <c r="Z960" s="17"/>
    </row>
    <row r="961" spans="1:26" ht="13" x14ac:dyDescent="0.15">
      <c r="A961" s="18"/>
      <c r="C961" s="12"/>
      <c r="D961" s="12"/>
      <c r="E961" s="12"/>
      <c r="F961" s="12"/>
      <c r="G961" s="12"/>
      <c r="H961" s="12"/>
      <c r="L961" s="12"/>
      <c r="M961" s="12"/>
      <c r="R961" s="20"/>
      <c r="S961" s="12"/>
      <c r="Z961" s="17"/>
    </row>
    <row r="962" spans="1:26" ht="13" x14ac:dyDescent="0.15">
      <c r="A962" s="18"/>
      <c r="C962" s="12"/>
      <c r="D962" s="12"/>
      <c r="E962" s="12"/>
      <c r="F962" s="12"/>
      <c r="G962" s="12"/>
      <c r="H962" s="12"/>
      <c r="L962" s="12"/>
      <c r="M962" s="12"/>
      <c r="R962" s="20"/>
      <c r="S962" s="12"/>
      <c r="Z962" s="17"/>
    </row>
    <row r="963" spans="1:26" ht="13" x14ac:dyDescent="0.15">
      <c r="A963" s="18"/>
      <c r="C963" s="12"/>
      <c r="D963" s="12"/>
      <c r="E963" s="12"/>
      <c r="F963" s="12"/>
      <c r="G963" s="12"/>
      <c r="H963" s="12"/>
      <c r="L963" s="12"/>
      <c r="M963" s="12"/>
      <c r="R963" s="20"/>
      <c r="S963" s="12"/>
      <c r="Z963" s="17"/>
    </row>
    <row r="964" spans="1:26" ht="13" x14ac:dyDescent="0.15">
      <c r="A964" s="18"/>
      <c r="C964" s="12"/>
      <c r="D964" s="12"/>
      <c r="E964" s="12"/>
      <c r="F964" s="12"/>
      <c r="G964" s="12"/>
      <c r="H964" s="12"/>
      <c r="L964" s="12"/>
      <c r="M964" s="12"/>
      <c r="R964" s="20"/>
      <c r="S964" s="12"/>
      <c r="Z964" s="17"/>
    </row>
    <row r="965" spans="1:26" ht="13" x14ac:dyDescent="0.15">
      <c r="A965" s="18"/>
      <c r="C965" s="12"/>
      <c r="D965" s="12"/>
      <c r="E965" s="12"/>
      <c r="F965" s="12"/>
      <c r="G965" s="12"/>
      <c r="H965" s="12"/>
      <c r="L965" s="12"/>
      <c r="M965" s="12"/>
      <c r="R965" s="20"/>
      <c r="S965" s="12"/>
      <c r="Z965" s="17"/>
    </row>
    <row r="966" spans="1:26" ht="13" x14ac:dyDescent="0.15">
      <c r="A966" s="18"/>
      <c r="C966" s="12"/>
      <c r="D966" s="12"/>
      <c r="E966" s="12"/>
      <c r="F966" s="12"/>
      <c r="G966" s="12"/>
      <c r="H966" s="12"/>
      <c r="L966" s="12"/>
      <c r="M966" s="12"/>
      <c r="R966" s="20"/>
      <c r="S966" s="12"/>
      <c r="Z966" s="17"/>
    </row>
    <row r="967" spans="1:26" ht="13" x14ac:dyDescent="0.15">
      <c r="A967" s="18"/>
      <c r="C967" s="12"/>
      <c r="D967" s="12"/>
      <c r="E967" s="12"/>
      <c r="F967" s="12"/>
      <c r="G967" s="12"/>
      <c r="H967" s="12"/>
      <c r="L967" s="12"/>
      <c r="M967" s="12"/>
      <c r="R967" s="20"/>
      <c r="S967" s="12"/>
      <c r="Z967" s="17"/>
    </row>
    <row r="968" spans="1:26" ht="13" x14ac:dyDescent="0.15">
      <c r="A968" s="18"/>
      <c r="C968" s="12"/>
      <c r="D968" s="12"/>
      <c r="E968" s="12"/>
      <c r="F968" s="12"/>
      <c r="G968" s="12"/>
      <c r="H968" s="12"/>
      <c r="L968" s="12"/>
      <c r="M968" s="12"/>
      <c r="R968" s="20"/>
      <c r="S968" s="12"/>
      <c r="Z968" s="17"/>
    </row>
    <row r="969" spans="1:26" ht="13" x14ac:dyDescent="0.15">
      <c r="A969" s="18"/>
      <c r="C969" s="12"/>
      <c r="D969" s="12"/>
      <c r="E969" s="12"/>
      <c r="F969" s="12"/>
      <c r="G969" s="12"/>
      <c r="H969" s="12"/>
      <c r="L969" s="12"/>
      <c r="M969" s="12"/>
      <c r="R969" s="20"/>
      <c r="S969" s="12"/>
      <c r="Z969" s="17"/>
    </row>
    <row r="970" spans="1:26" ht="13" x14ac:dyDescent="0.15">
      <c r="A970" s="18"/>
      <c r="C970" s="12"/>
      <c r="D970" s="12"/>
      <c r="E970" s="12"/>
      <c r="F970" s="12"/>
      <c r="G970" s="12"/>
      <c r="H970" s="12"/>
      <c r="L970" s="12"/>
      <c r="M970" s="12"/>
      <c r="R970" s="20"/>
      <c r="S970" s="12"/>
      <c r="Z970" s="17"/>
    </row>
    <row r="971" spans="1:26" ht="13" x14ac:dyDescent="0.15">
      <c r="A971" s="18"/>
      <c r="C971" s="12"/>
      <c r="D971" s="12"/>
      <c r="E971" s="12"/>
      <c r="F971" s="12"/>
      <c r="G971" s="12"/>
      <c r="H971" s="12"/>
      <c r="L971" s="12"/>
      <c r="M971" s="12"/>
      <c r="R971" s="20"/>
      <c r="S971" s="12"/>
      <c r="Z971" s="17"/>
    </row>
    <row r="972" spans="1:26" ht="13" x14ac:dyDescent="0.15">
      <c r="A972" s="18"/>
      <c r="C972" s="12"/>
      <c r="D972" s="12"/>
      <c r="E972" s="12"/>
      <c r="F972" s="12"/>
      <c r="G972" s="12"/>
      <c r="H972" s="12"/>
      <c r="L972" s="12"/>
      <c r="M972" s="12"/>
      <c r="R972" s="20"/>
      <c r="S972" s="12"/>
      <c r="Z972" s="17"/>
    </row>
    <row r="973" spans="1:26" ht="13" x14ac:dyDescent="0.15">
      <c r="A973" s="18"/>
      <c r="C973" s="12"/>
      <c r="D973" s="12"/>
      <c r="E973" s="12"/>
      <c r="F973" s="12"/>
      <c r="G973" s="12"/>
      <c r="H973" s="12"/>
      <c r="L973" s="12"/>
      <c r="M973" s="12"/>
      <c r="R973" s="20"/>
      <c r="S973" s="12"/>
      <c r="Z973" s="17"/>
    </row>
    <row r="974" spans="1:26" ht="13" x14ac:dyDescent="0.15">
      <c r="A974" s="18"/>
      <c r="C974" s="12"/>
      <c r="D974" s="12"/>
      <c r="E974" s="12"/>
      <c r="F974" s="12"/>
      <c r="G974" s="12"/>
      <c r="H974" s="12"/>
      <c r="L974" s="12"/>
      <c r="M974" s="12"/>
      <c r="R974" s="20"/>
      <c r="S974" s="12"/>
      <c r="Z974" s="17"/>
    </row>
    <row r="975" spans="1:26" ht="13" x14ac:dyDescent="0.15">
      <c r="A975" s="18"/>
      <c r="C975" s="12"/>
      <c r="D975" s="12"/>
      <c r="E975" s="12"/>
      <c r="F975" s="12"/>
      <c r="G975" s="12"/>
      <c r="H975" s="12"/>
      <c r="L975" s="12"/>
      <c r="M975" s="12"/>
      <c r="R975" s="20"/>
      <c r="S975" s="12"/>
      <c r="Z975" s="17"/>
    </row>
    <row r="976" spans="1:26" ht="13" x14ac:dyDescent="0.15">
      <c r="A976" s="18"/>
      <c r="C976" s="12"/>
      <c r="D976" s="12"/>
      <c r="E976" s="12"/>
      <c r="F976" s="12"/>
      <c r="G976" s="12"/>
      <c r="H976" s="12"/>
      <c r="L976" s="12"/>
      <c r="M976" s="12"/>
      <c r="R976" s="20"/>
      <c r="S976" s="12"/>
      <c r="Z976" s="17"/>
    </row>
    <row r="977" spans="1:26" ht="13" x14ac:dyDescent="0.15">
      <c r="A977" s="18"/>
      <c r="C977" s="12"/>
      <c r="D977" s="12"/>
      <c r="E977" s="12"/>
      <c r="F977" s="12"/>
      <c r="G977" s="12"/>
      <c r="H977" s="12"/>
      <c r="L977" s="12"/>
      <c r="M977" s="12"/>
      <c r="R977" s="20"/>
      <c r="S977" s="12"/>
      <c r="Z977" s="17"/>
    </row>
    <row r="978" spans="1:26" ht="13" x14ac:dyDescent="0.15">
      <c r="A978" s="18"/>
      <c r="C978" s="12"/>
      <c r="D978" s="12"/>
      <c r="E978" s="12"/>
      <c r="F978" s="12"/>
      <c r="G978" s="12"/>
      <c r="H978" s="12"/>
      <c r="L978" s="12"/>
      <c r="M978" s="12"/>
      <c r="R978" s="20"/>
      <c r="S978" s="12"/>
      <c r="Z978" s="17"/>
    </row>
    <row r="979" spans="1:26" ht="13" x14ac:dyDescent="0.15">
      <c r="A979" s="18"/>
      <c r="C979" s="12"/>
      <c r="D979" s="12"/>
      <c r="E979" s="12"/>
      <c r="F979" s="12"/>
      <c r="G979" s="12"/>
      <c r="H979" s="12"/>
      <c r="L979" s="12"/>
      <c r="M979" s="12"/>
      <c r="R979" s="20"/>
      <c r="S979" s="12"/>
      <c r="Z979" s="17"/>
    </row>
    <row r="980" spans="1:26" ht="13" x14ac:dyDescent="0.15">
      <c r="A980" s="18"/>
      <c r="C980" s="12"/>
      <c r="D980" s="12"/>
      <c r="E980" s="12"/>
      <c r="F980" s="12"/>
      <c r="G980" s="12"/>
      <c r="H980" s="12"/>
      <c r="L980" s="12"/>
      <c r="M980" s="12"/>
      <c r="R980" s="20"/>
      <c r="S980" s="12"/>
      <c r="Z980" s="17"/>
    </row>
    <row r="981" spans="1:26" ht="13" x14ac:dyDescent="0.15">
      <c r="A981" s="18"/>
      <c r="C981" s="12"/>
      <c r="D981" s="12"/>
      <c r="E981" s="12"/>
      <c r="F981" s="12"/>
      <c r="G981" s="12"/>
      <c r="H981" s="12"/>
      <c r="L981" s="12"/>
      <c r="M981" s="12"/>
      <c r="R981" s="20"/>
      <c r="S981" s="12"/>
      <c r="Z981" s="17"/>
    </row>
    <row r="982" spans="1:26" ht="13" x14ac:dyDescent="0.15">
      <c r="A982" s="18"/>
      <c r="C982" s="12"/>
      <c r="D982" s="12"/>
      <c r="E982" s="12"/>
      <c r="F982" s="12"/>
      <c r="G982" s="12"/>
      <c r="H982" s="12"/>
      <c r="L982" s="12"/>
      <c r="M982" s="12"/>
      <c r="R982" s="20"/>
      <c r="S982" s="12"/>
      <c r="Z982" s="17"/>
    </row>
    <row r="983" spans="1:26" ht="13" x14ac:dyDescent="0.15">
      <c r="A983" s="18"/>
      <c r="C983" s="12"/>
      <c r="D983" s="12"/>
      <c r="E983" s="12"/>
      <c r="F983" s="12"/>
      <c r="G983" s="12"/>
      <c r="H983" s="12"/>
      <c r="L983" s="12"/>
      <c r="M983" s="12"/>
      <c r="R983" s="20"/>
      <c r="S983" s="12"/>
      <c r="Z983" s="17"/>
    </row>
    <row r="984" spans="1:26" ht="13" x14ac:dyDescent="0.15">
      <c r="A984" s="18"/>
      <c r="C984" s="12"/>
      <c r="D984" s="12"/>
      <c r="E984" s="12"/>
      <c r="F984" s="12"/>
      <c r="G984" s="12"/>
      <c r="H984" s="12"/>
      <c r="L984" s="12"/>
      <c r="M984" s="12"/>
      <c r="R984" s="20"/>
      <c r="S984" s="12"/>
      <c r="Z984" s="17"/>
    </row>
    <row r="985" spans="1:26" ht="13" x14ac:dyDescent="0.15">
      <c r="A985" s="18"/>
      <c r="C985" s="12"/>
      <c r="D985" s="12"/>
      <c r="E985" s="12"/>
      <c r="F985" s="12"/>
      <c r="G985" s="12"/>
      <c r="H985" s="12"/>
      <c r="L985" s="12"/>
      <c r="M985" s="12"/>
      <c r="R985" s="20"/>
      <c r="S985" s="12"/>
      <c r="Z985" s="17"/>
    </row>
    <row r="986" spans="1:26" ht="13" x14ac:dyDescent="0.15">
      <c r="A986" s="18"/>
      <c r="C986" s="12"/>
      <c r="D986" s="12"/>
      <c r="E986" s="12"/>
      <c r="F986" s="12"/>
      <c r="G986" s="12"/>
      <c r="H986" s="12"/>
      <c r="L986" s="12"/>
      <c r="M986" s="12"/>
      <c r="R986" s="20"/>
      <c r="S986" s="12"/>
      <c r="Z986" s="17"/>
    </row>
    <row r="987" spans="1:26" ht="13" x14ac:dyDescent="0.15">
      <c r="A987" s="18"/>
      <c r="C987" s="12"/>
      <c r="D987" s="12"/>
      <c r="E987" s="12"/>
      <c r="F987" s="12"/>
      <c r="G987" s="12"/>
      <c r="H987" s="12"/>
      <c r="L987" s="12"/>
      <c r="M987" s="12"/>
      <c r="R987" s="20"/>
      <c r="S987" s="12"/>
      <c r="Z987" s="17"/>
    </row>
    <row r="988" spans="1:26" ht="13" x14ac:dyDescent="0.15">
      <c r="A988" s="18"/>
      <c r="C988" s="12"/>
      <c r="D988" s="12"/>
      <c r="E988" s="12"/>
      <c r="F988" s="12"/>
      <c r="G988" s="12"/>
      <c r="H988" s="12"/>
      <c r="L988" s="12"/>
      <c r="M988" s="12"/>
      <c r="R988" s="20"/>
      <c r="S988" s="12"/>
      <c r="Z988" s="17"/>
    </row>
    <row r="989" spans="1:26" ht="13" x14ac:dyDescent="0.15">
      <c r="A989" s="18"/>
      <c r="C989" s="12"/>
      <c r="D989" s="12"/>
      <c r="E989" s="12"/>
      <c r="F989" s="12"/>
      <c r="G989" s="12"/>
      <c r="H989" s="12"/>
      <c r="L989" s="12"/>
      <c r="M989" s="12"/>
      <c r="R989" s="20"/>
      <c r="S989" s="12"/>
      <c r="Z989" s="17"/>
    </row>
    <row r="990" spans="1:26" ht="13" x14ac:dyDescent="0.15">
      <c r="A990" s="18"/>
      <c r="C990" s="12"/>
      <c r="D990" s="12"/>
      <c r="E990" s="12"/>
      <c r="F990" s="12"/>
      <c r="G990" s="12"/>
      <c r="H990" s="12"/>
      <c r="L990" s="12"/>
      <c r="M990" s="12"/>
      <c r="R990" s="20"/>
      <c r="S990" s="12"/>
      <c r="Z990" s="17"/>
    </row>
    <row r="991" spans="1:26" ht="13" x14ac:dyDescent="0.15">
      <c r="A991" s="18"/>
      <c r="C991" s="12"/>
      <c r="D991" s="12"/>
      <c r="E991" s="12"/>
      <c r="F991" s="12"/>
      <c r="G991" s="12"/>
      <c r="H991" s="12"/>
      <c r="L991" s="12"/>
      <c r="M991" s="12"/>
      <c r="R991" s="20"/>
      <c r="S991" s="12"/>
      <c r="Z991" s="17"/>
    </row>
    <row r="992" spans="1:26" ht="13" x14ac:dyDescent="0.15">
      <c r="A992" s="18"/>
      <c r="C992" s="12"/>
      <c r="D992" s="12"/>
      <c r="E992" s="12"/>
      <c r="F992" s="12"/>
      <c r="G992" s="12"/>
      <c r="H992" s="12"/>
      <c r="L992" s="12"/>
      <c r="M992" s="12"/>
      <c r="R992" s="20"/>
      <c r="S992" s="12"/>
      <c r="Z992" s="17"/>
    </row>
    <row r="993" spans="1:26" ht="13" x14ac:dyDescent="0.15">
      <c r="A993" s="18"/>
      <c r="C993" s="12"/>
      <c r="D993" s="12"/>
      <c r="E993" s="12"/>
      <c r="F993" s="12"/>
      <c r="G993" s="12"/>
      <c r="H993" s="12"/>
      <c r="L993" s="12"/>
      <c r="M993" s="12"/>
      <c r="R993" s="20"/>
      <c r="S993" s="12"/>
      <c r="Z993" s="17"/>
    </row>
    <row r="994" spans="1:26" ht="13" x14ac:dyDescent="0.15">
      <c r="A994" s="18"/>
      <c r="C994" s="12"/>
      <c r="D994" s="12"/>
      <c r="E994" s="12"/>
      <c r="F994" s="12"/>
      <c r="G994" s="12"/>
      <c r="H994" s="12"/>
      <c r="L994" s="12"/>
      <c r="M994" s="12"/>
      <c r="R994" s="20"/>
      <c r="S994" s="12"/>
      <c r="Z994" s="17"/>
    </row>
    <row r="995" spans="1:26" ht="13" x14ac:dyDescent="0.15">
      <c r="A995" s="18"/>
      <c r="C995" s="12"/>
      <c r="D995" s="12"/>
      <c r="E995" s="12"/>
      <c r="F995" s="12"/>
      <c r="G995" s="12"/>
      <c r="H995" s="12"/>
      <c r="L995" s="12"/>
      <c r="M995" s="12"/>
      <c r="R995" s="20"/>
      <c r="S995" s="12"/>
      <c r="Z995" s="17"/>
    </row>
    <row r="996" spans="1:26" ht="13" x14ac:dyDescent="0.15">
      <c r="A996" s="18"/>
      <c r="C996" s="12"/>
      <c r="D996" s="12"/>
      <c r="E996" s="12"/>
      <c r="F996" s="12"/>
      <c r="G996" s="12"/>
      <c r="H996" s="12"/>
      <c r="L996" s="12"/>
      <c r="M996" s="12"/>
      <c r="R996" s="20"/>
      <c r="S996" s="12"/>
      <c r="Z996" s="17"/>
    </row>
    <row r="997" spans="1:26" ht="13" x14ac:dyDescent="0.15">
      <c r="A997" s="18"/>
      <c r="C997" s="12"/>
      <c r="D997" s="12"/>
      <c r="E997" s="12"/>
      <c r="F997" s="12"/>
      <c r="G997" s="12"/>
      <c r="H997" s="12"/>
      <c r="L997" s="12"/>
      <c r="M997" s="12"/>
      <c r="R997" s="20"/>
      <c r="S997" s="12"/>
      <c r="Z997" s="17"/>
    </row>
    <row r="998" spans="1:26" ht="13" x14ac:dyDescent="0.15">
      <c r="A998" s="18"/>
      <c r="C998" s="12"/>
      <c r="D998" s="12"/>
      <c r="E998" s="12"/>
      <c r="F998" s="12"/>
      <c r="G998" s="12"/>
      <c r="H998" s="12"/>
      <c r="L998" s="12"/>
      <c r="M998" s="12"/>
      <c r="R998" s="20"/>
      <c r="S998" s="12"/>
      <c r="Z998" s="17"/>
    </row>
    <row r="999" spans="1:26" ht="13" x14ac:dyDescent="0.15">
      <c r="A999" s="18"/>
      <c r="C999" s="12"/>
      <c r="D999" s="12"/>
      <c r="E999" s="12"/>
      <c r="F999" s="12"/>
      <c r="G999" s="12"/>
      <c r="H999" s="12"/>
      <c r="L999" s="12"/>
      <c r="M999" s="12"/>
      <c r="R999" s="20"/>
      <c r="S999" s="12"/>
      <c r="Z999" s="17"/>
    </row>
    <row r="1000" spans="1:26" ht="13" x14ac:dyDescent="0.15">
      <c r="A1000" s="18"/>
      <c r="C1000" s="12"/>
      <c r="D1000" s="12"/>
      <c r="E1000" s="12"/>
      <c r="F1000" s="12"/>
      <c r="G1000" s="12"/>
      <c r="H1000" s="12"/>
      <c r="L1000" s="12"/>
      <c r="M1000" s="12"/>
      <c r="R1000" s="20"/>
      <c r="S1000" s="12"/>
      <c r="Z1000" s="17"/>
    </row>
    <row r="1001" spans="1:26" ht="13" x14ac:dyDescent="0.15">
      <c r="A1001" s="18"/>
      <c r="C1001" s="12"/>
      <c r="D1001" s="12"/>
      <c r="E1001" s="12"/>
      <c r="F1001" s="12"/>
      <c r="G1001" s="12"/>
      <c r="H1001" s="12"/>
      <c r="L1001" s="12"/>
      <c r="M1001" s="12"/>
      <c r="R1001" s="20"/>
      <c r="S1001" s="12"/>
      <c r="Z1001" s="17"/>
    </row>
    <row r="1002" spans="1:26" ht="13" x14ac:dyDescent="0.15">
      <c r="A1002" s="18"/>
      <c r="C1002" s="12"/>
      <c r="D1002" s="12"/>
      <c r="E1002" s="12"/>
      <c r="F1002" s="12"/>
      <c r="G1002" s="12"/>
      <c r="H1002" s="12"/>
      <c r="L1002" s="12"/>
      <c r="M1002" s="12"/>
      <c r="R1002" s="20"/>
      <c r="S1002" s="12"/>
      <c r="Z1002" s="17"/>
    </row>
    <row r="1003" spans="1:26" ht="13" x14ac:dyDescent="0.15">
      <c r="A1003" s="18"/>
      <c r="C1003" s="12"/>
      <c r="D1003" s="12"/>
      <c r="E1003" s="12"/>
      <c r="F1003" s="12"/>
      <c r="G1003" s="12"/>
      <c r="H1003" s="12"/>
      <c r="L1003" s="12"/>
      <c r="M1003" s="12"/>
      <c r="R1003" s="20"/>
      <c r="S1003" s="12"/>
      <c r="Z1003" s="17"/>
    </row>
    <row r="1004" spans="1:26" ht="13" x14ac:dyDescent="0.15">
      <c r="A1004" s="18"/>
      <c r="C1004" s="12"/>
      <c r="D1004" s="12"/>
      <c r="E1004" s="12"/>
      <c r="F1004" s="12"/>
      <c r="G1004" s="12"/>
      <c r="H1004" s="12"/>
      <c r="L1004" s="12"/>
      <c r="M1004" s="12"/>
      <c r="R1004" s="20"/>
      <c r="S1004" s="12"/>
      <c r="Z1004" s="17"/>
    </row>
    <row r="1005" spans="1:26" ht="13" x14ac:dyDescent="0.15">
      <c r="A1005" s="18"/>
      <c r="C1005" s="12"/>
      <c r="D1005" s="12"/>
      <c r="E1005" s="12"/>
      <c r="F1005" s="12"/>
      <c r="G1005" s="12"/>
      <c r="H1005" s="12"/>
      <c r="L1005" s="12"/>
      <c r="M1005" s="12"/>
      <c r="R1005" s="20"/>
      <c r="S1005" s="12"/>
      <c r="Z1005" s="17"/>
    </row>
    <row r="1006" spans="1:26" ht="13" x14ac:dyDescent="0.15">
      <c r="A1006" s="18"/>
      <c r="C1006" s="12"/>
      <c r="D1006" s="12"/>
      <c r="E1006" s="12"/>
      <c r="F1006" s="12"/>
      <c r="G1006" s="12"/>
      <c r="H1006" s="12"/>
      <c r="L1006" s="12"/>
      <c r="M1006" s="12"/>
      <c r="R1006" s="20"/>
      <c r="S1006" s="12"/>
      <c r="Z1006" s="17"/>
    </row>
    <row r="1007" spans="1:26" ht="13" x14ac:dyDescent="0.15">
      <c r="A1007" s="18"/>
      <c r="C1007" s="12"/>
      <c r="D1007" s="12"/>
      <c r="E1007" s="12"/>
      <c r="F1007" s="12"/>
      <c r="G1007" s="12"/>
      <c r="H1007" s="12"/>
      <c r="L1007" s="12"/>
      <c r="M1007" s="12"/>
      <c r="R1007" s="20"/>
      <c r="S1007" s="12"/>
      <c r="Z1007" s="17"/>
    </row>
    <row r="1008" spans="1:26" ht="13" x14ac:dyDescent="0.15">
      <c r="A1008" s="18"/>
      <c r="C1008" s="12"/>
      <c r="D1008" s="12"/>
      <c r="E1008" s="12"/>
      <c r="F1008" s="12"/>
      <c r="G1008" s="12"/>
      <c r="H1008" s="12"/>
      <c r="L1008" s="12"/>
      <c r="M1008" s="12"/>
      <c r="R1008" s="20"/>
      <c r="S1008" s="12"/>
      <c r="Z1008" s="17"/>
    </row>
    <row r="1009" spans="1:26" ht="13" x14ac:dyDescent="0.15">
      <c r="A1009" s="18"/>
      <c r="C1009" s="12"/>
      <c r="D1009" s="12"/>
      <c r="E1009" s="12"/>
      <c r="F1009" s="12"/>
      <c r="G1009" s="12"/>
      <c r="H1009" s="12"/>
      <c r="L1009" s="12"/>
      <c r="M1009" s="12"/>
      <c r="R1009" s="20"/>
      <c r="S1009" s="12"/>
      <c r="Z1009" s="17"/>
    </row>
    <row r="1010" spans="1:26" ht="13" x14ac:dyDescent="0.15">
      <c r="A1010" s="18"/>
      <c r="C1010" s="12"/>
      <c r="D1010" s="12"/>
      <c r="E1010" s="12"/>
      <c r="F1010" s="12"/>
      <c r="G1010" s="12"/>
      <c r="H1010" s="12"/>
      <c r="L1010" s="12"/>
      <c r="M1010" s="12"/>
      <c r="R1010" s="20"/>
      <c r="S1010" s="12"/>
      <c r="Z1010" s="17"/>
    </row>
    <row r="1011" spans="1:26" ht="13" x14ac:dyDescent="0.15">
      <c r="A1011" s="18"/>
      <c r="C1011" s="12"/>
      <c r="D1011" s="12"/>
      <c r="E1011" s="12"/>
      <c r="F1011" s="12"/>
      <c r="G1011" s="12"/>
      <c r="H1011" s="12"/>
      <c r="L1011" s="12"/>
      <c r="M1011" s="12"/>
      <c r="R1011" s="20"/>
      <c r="S1011" s="12"/>
      <c r="Z1011" s="17"/>
    </row>
    <row r="1012" spans="1:26" ht="13" x14ac:dyDescent="0.15">
      <c r="A1012" s="18"/>
      <c r="C1012" s="12"/>
      <c r="D1012" s="12"/>
      <c r="E1012" s="12"/>
      <c r="F1012" s="12"/>
      <c r="G1012" s="12"/>
      <c r="H1012" s="12"/>
      <c r="L1012" s="12"/>
      <c r="M1012" s="12"/>
      <c r="R1012" s="20"/>
      <c r="S1012" s="12"/>
      <c r="Z1012" s="17"/>
    </row>
    <row r="1013" spans="1:26" ht="13" x14ac:dyDescent="0.15">
      <c r="A1013" s="18"/>
      <c r="C1013" s="12"/>
      <c r="D1013" s="12"/>
      <c r="E1013" s="12"/>
      <c r="F1013" s="12"/>
      <c r="G1013" s="12"/>
      <c r="H1013" s="12"/>
      <c r="L1013" s="12"/>
      <c r="M1013" s="12"/>
      <c r="R1013" s="20"/>
      <c r="S1013" s="12"/>
      <c r="Z1013" s="17"/>
    </row>
    <row r="1014" spans="1:26" ht="13" x14ac:dyDescent="0.15">
      <c r="A1014" s="18"/>
      <c r="C1014" s="12"/>
      <c r="D1014" s="12"/>
      <c r="E1014" s="12"/>
      <c r="F1014" s="12"/>
      <c r="G1014" s="12"/>
      <c r="H1014" s="12"/>
      <c r="L1014" s="12"/>
      <c r="M1014" s="12"/>
      <c r="R1014" s="20"/>
      <c r="S1014" s="12"/>
      <c r="Z1014" s="17"/>
    </row>
    <row r="1015" spans="1:26" ht="13" x14ac:dyDescent="0.15">
      <c r="A1015" s="18"/>
      <c r="C1015" s="12"/>
      <c r="D1015" s="12"/>
      <c r="E1015" s="12"/>
      <c r="F1015" s="12"/>
      <c r="G1015" s="12"/>
      <c r="H1015" s="12"/>
      <c r="L1015" s="12"/>
      <c r="M1015" s="12"/>
      <c r="R1015" s="20"/>
      <c r="S1015" s="12"/>
      <c r="Z1015" s="17"/>
    </row>
    <row r="1016" spans="1:26" ht="13" x14ac:dyDescent="0.15">
      <c r="A1016" s="18"/>
      <c r="C1016" s="12"/>
      <c r="D1016" s="12"/>
      <c r="E1016" s="12"/>
      <c r="F1016" s="12"/>
      <c r="G1016" s="12"/>
      <c r="H1016" s="12"/>
      <c r="L1016" s="12"/>
      <c r="M1016" s="12"/>
      <c r="R1016" s="20"/>
      <c r="S1016" s="12"/>
      <c r="Z1016" s="17"/>
    </row>
    <row r="1017" spans="1:26" ht="13" x14ac:dyDescent="0.15">
      <c r="A1017" s="18"/>
      <c r="C1017" s="12"/>
      <c r="D1017" s="12"/>
      <c r="E1017" s="12"/>
      <c r="F1017" s="12"/>
      <c r="G1017" s="12"/>
      <c r="H1017" s="12"/>
      <c r="L1017" s="12"/>
      <c r="M1017" s="12"/>
      <c r="R1017" s="20"/>
      <c r="S1017" s="12"/>
      <c r="Z1017" s="17"/>
    </row>
    <row r="1018" spans="1:26" ht="13" x14ac:dyDescent="0.15">
      <c r="A1018" s="18"/>
      <c r="C1018" s="12"/>
      <c r="D1018" s="12"/>
      <c r="E1018" s="12"/>
      <c r="F1018" s="12"/>
      <c r="G1018" s="12"/>
      <c r="H1018" s="12"/>
      <c r="L1018" s="12"/>
      <c r="M1018" s="12"/>
      <c r="R1018" s="20"/>
      <c r="S1018" s="12"/>
      <c r="Z1018" s="17"/>
    </row>
    <row r="1019" spans="1:26" ht="13" x14ac:dyDescent="0.15">
      <c r="A1019" s="18"/>
      <c r="C1019" s="12"/>
      <c r="D1019" s="12"/>
      <c r="E1019" s="12"/>
      <c r="F1019" s="12"/>
      <c r="G1019" s="12"/>
      <c r="H1019" s="12"/>
      <c r="L1019" s="12"/>
      <c r="M1019" s="12"/>
      <c r="R1019" s="20"/>
      <c r="S1019" s="12"/>
      <c r="Z1019" s="17"/>
    </row>
    <row r="1020" spans="1:26" ht="13" x14ac:dyDescent="0.15">
      <c r="A1020" s="18"/>
      <c r="C1020" s="12"/>
      <c r="D1020" s="12"/>
      <c r="E1020" s="12"/>
      <c r="F1020" s="12"/>
      <c r="G1020" s="12"/>
      <c r="H1020" s="12"/>
      <c r="L1020" s="12"/>
      <c r="M1020" s="12"/>
      <c r="R1020" s="20"/>
      <c r="S1020" s="12"/>
      <c r="Z1020" s="17"/>
    </row>
    <row r="1021" spans="1:26" ht="13" x14ac:dyDescent="0.15">
      <c r="A1021" s="18"/>
      <c r="C1021" s="12"/>
      <c r="D1021" s="12"/>
      <c r="E1021" s="12"/>
      <c r="F1021" s="12"/>
      <c r="G1021" s="12"/>
      <c r="H1021" s="12"/>
      <c r="L1021" s="12"/>
      <c r="M1021" s="12"/>
      <c r="R1021" s="20"/>
      <c r="S1021" s="12"/>
      <c r="Z1021" s="17"/>
    </row>
    <row r="1022" spans="1:26" ht="13" x14ac:dyDescent="0.15">
      <c r="A1022" s="18"/>
      <c r="C1022" s="12"/>
      <c r="D1022" s="12"/>
      <c r="E1022" s="12"/>
      <c r="F1022" s="12"/>
      <c r="G1022" s="12"/>
      <c r="H1022" s="12"/>
      <c r="L1022" s="12"/>
      <c r="M1022" s="12"/>
      <c r="R1022" s="20"/>
      <c r="S1022" s="12"/>
      <c r="Z1022" s="17"/>
    </row>
    <row r="1023" spans="1:26" ht="13" x14ac:dyDescent="0.15">
      <c r="A1023" s="18"/>
      <c r="C1023" s="12"/>
      <c r="D1023" s="12"/>
      <c r="E1023" s="12"/>
      <c r="F1023" s="12"/>
      <c r="G1023" s="12"/>
      <c r="H1023" s="12"/>
      <c r="L1023" s="12"/>
      <c r="M1023" s="12"/>
      <c r="R1023" s="20"/>
      <c r="S1023" s="12"/>
      <c r="Z1023" s="17"/>
    </row>
    <row r="1024" spans="1:26" ht="13" x14ac:dyDescent="0.15">
      <c r="A1024" s="18"/>
      <c r="C1024" s="12"/>
      <c r="D1024" s="12"/>
      <c r="E1024" s="12"/>
      <c r="F1024" s="12"/>
      <c r="G1024" s="12"/>
      <c r="H1024" s="12"/>
      <c r="L1024" s="12"/>
      <c r="M1024" s="12"/>
      <c r="R1024" s="20"/>
      <c r="S1024" s="12"/>
      <c r="Z1024" s="17"/>
    </row>
    <row r="1025" spans="1:26" ht="13" x14ac:dyDescent="0.15">
      <c r="A1025" s="18"/>
      <c r="C1025" s="12"/>
      <c r="D1025" s="12"/>
      <c r="E1025" s="12"/>
      <c r="F1025" s="12"/>
      <c r="G1025" s="12"/>
      <c r="H1025" s="12"/>
      <c r="L1025" s="12"/>
      <c r="M1025" s="12"/>
      <c r="R1025" s="20"/>
      <c r="S1025" s="12"/>
      <c r="Z1025" s="17"/>
    </row>
    <row r="1026" spans="1:26" ht="13" x14ac:dyDescent="0.15">
      <c r="A1026" s="18"/>
      <c r="C1026" s="12"/>
      <c r="D1026" s="12"/>
      <c r="E1026" s="12"/>
      <c r="F1026" s="12"/>
      <c r="G1026" s="12"/>
      <c r="H1026" s="12"/>
      <c r="L1026" s="12"/>
      <c r="M1026" s="12"/>
      <c r="R1026" s="20"/>
      <c r="S1026" s="12"/>
      <c r="Z1026" s="17"/>
    </row>
    <row r="1027" spans="1:26" ht="13" x14ac:dyDescent="0.15">
      <c r="A1027" s="18"/>
      <c r="C1027" s="12"/>
      <c r="D1027" s="12"/>
      <c r="E1027" s="12"/>
      <c r="F1027" s="12"/>
      <c r="G1027" s="12"/>
      <c r="H1027" s="12"/>
      <c r="L1027" s="12"/>
      <c r="M1027" s="12"/>
      <c r="R1027" s="20"/>
      <c r="S1027" s="12"/>
      <c r="Z1027" s="17"/>
    </row>
    <row r="1028" spans="1:26" ht="13" x14ac:dyDescent="0.15">
      <c r="A1028" s="18"/>
      <c r="C1028" s="12"/>
      <c r="D1028" s="12"/>
      <c r="E1028" s="12"/>
      <c r="F1028" s="12"/>
      <c r="G1028" s="12"/>
      <c r="H1028" s="12"/>
      <c r="L1028" s="12"/>
      <c r="M1028" s="12"/>
      <c r="R1028" s="20"/>
      <c r="S1028" s="12"/>
      <c r="Z1028" s="17"/>
    </row>
    <row r="1029" spans="1:26" ht="13" x14ac:dyDescent="0.15">
      <c r="A1029" s="18"/>
      <c r="C1029" s="12"/>
      <c r="D1029" s="12"/>
      <c r="E1029" s="12"/>
      <c r="F1029" s="12"/>
      <c r="G1029" s="12"/>
      <c r="H1029" s="12"/>
      <c r="L1029" s="12"/>
      <c r="M1029" s="12"/>
      <c r="R1029" s="20"/>
      <c r="S1029" s="12"/>
      <c r="Z1029" s="17"/>
    </row>
    <row r="1030" spans="1:26" ht="13" x14ac:dyDescent="0.15">
      <c r="A1030" s="18"/>
      <c r="C1030" s="12"/>
      <c r="D1030" s="12"/>
      <c r="E1030" s="12"/>
      <c r="F1030" s="12"/>
      <c r="G1030" s="12"/>
      <c r="H1030" s="12"/>
      <c r="L1030" s="12"/>
      <c r="M1030" s="12"/>
      <c r="R1030" s="20"/>
      <c r="S1030" s="12"/>
      <c r="Z1030" s="17"/>
    </row>
    <row r="1031" spans="1:26" ht="13" x14ac:dyDescent="0.15">
      <c r="A1031" s="18"/>
      <c r="C1031" s="12"/>
      <c r="D1031" s="12"/>
      <c r="E1031" s="12"/>
      <c r="F1031" s="12"/>
      <c r="G1031" s="12"/>
      <c r="H1031" s="12"/>
      <c r="L1031" s="12"/>
      <c r="M1031" s="12"/>
      <c r="R1031" s="20"/>
      <c r="S1031" s="12"/>
      <c r="Z1031" s="17"/>
    </row>
    <row r="1032" spans="1:26" ht="13" x14ac:dyDescent="0.15">
      <c r="A1032" s="18"/>
      <c r="C1032" s="12"/>
      <c r="D1032" s="12"/>
      <c r="E1032" s="12"/>
      <c r="F1032" s="12"/>
      <c r="G1032" s="12"/>
      <c r="H1032" s="12"/>
      <c r="L1032" s="12"/>
      <c r="M1032" s="12"/>
      <c r="R1032" s="20"/>
      <c r="S1032" s="12"/>
      <c r="Z1032" s="17"/>
    </row>
    <row r="1033" spans="1:26" ht="13" x14ac:dyDescent="0.15">
      <c r="A1033" s="18"/>
      <c r="C1033" s="12"/>
      <c r="D1033" s="12"/>
      <c r="E1033" s="12"/>
      <c r="F1033" s="12"/>
      <c r="G1033" s="12"/>
      <c r="H1033" s="12"/>
      <c r="L1033" s="12"/>
      <c r="M1033" s="12"/>
      <c r="R1033" s="20"/>
      <c r="S1033" s="12"/>
      <c r="Z1033" s="17"/>
    </row>
    <row r="1034" spans="1:26" ht="13" x14ac:dyDescent="0.15">
      <c r="A1034" s="18"/>
      <c r="C1034" s="12"/>
      <c r="D1034" s="12"/>
      <c r="E1034" s="12"/>
      <c r="F1034" s="12"/>
      <c r="G1034" s="12"/>
      <c r="H1034" s="12"/>
      <c r="L1034" s="12"/>
      <c r="M1034" s="12"/>
      <c r="R1034" s="20"/>
      <c r="S1034" s="12"/>
      <c r="Z1034" s="17"/>
    </row>
    <row r="1035" spans="1:26" ht="13" x14ac:dyDescent="0.15">
      <c r="A1035" s="18"/>
      <c r="C1035" s="12"/>
      <c r="D1035" s="12"/>
      <c r="E1035" s="12"/>
      <c r="F1035" s="12"/>
      <c r="G1035" s="12"/>
      <c r="H1035" s="12"/>
      <c r="L1035" s="12"/>
      <c r="M1035" s="12"/>
      <c r="R1035" s="20"/>
      <c r="S1035" s="12"/>
      <c r="Z1035" s="17"/>
    </row>
    <row r="1036" spans="1:26" ht="13" x14ac:dyDescent="0.15">
      <c r="A1036" s="18"/>
      <c r="C1036" s="12"/>
      <c r="D1036" s="12"/>
      <c r="E1036" s="12"/>
      <c r="F1036" s="12"/>
      <c r="G1036" s="12"/>
      <c r="H1036" s="12"/>
      <c r="L1036" s="12"/>
      <c r="M1036" s="12"/>
      <c r="R1036" s="20"/>
      <c r="S1036" s="12"/>
      <c r="Z1036" s="17"/>
    </row>
    <row r="1037" spans="1:26" ht="13" x14ac:dyDescent="0.15">
      <c r="A1037" s="18"/>
      <c r="C1037" s="12"/>
      <c r="D1037" s="12"/>
      <c r="E1037" s="12"/>
      <c r="F1037" s="12"/>
      <c r="G1037" s="12"/>
      <c r="H1037" s="12"/>
      <c r="L1037" s="12"/>
      <c r="M1037" s="12"/>
      <c r="R1037" s="20"/>
      <c r="S1037" s="12"/>
      <c r="Z1037" s="17"/>
    </row>
    <row r="1038" spans="1:26" ht="13" x14ac:dyDescent="0.15">
      <c r="A1038" s="18"/>
      <c r="C1038" s="12"/>
      <c r="D1038" s="12"/>
      <c r="E1038" s="12"/>
      <c r="F1038" s="12"/>
      <c r="G1038" s="12"/>
      <c r="H1038" s="12"/>
      <c r="L1038" s="12"/>
      <c r="M1038" s="12"/>
      <c r="R1038" s="20"/>
      <c r="S1038" s="12"/>
      <c r="Z1038" s="17"/>
    </row>
    <row r="1039" spans="1:26" ht="13" x14ac:dyDescent="0.15">
      <c r="A1039" s="18"/>
      <c r="C1039" s="12"/>
      <c r="D1039" s="12"/>
      <c r="E1039" s="12"/>
      <c r="F1039" s="12"/>
      <c r="G1039" s="12"/>
      <c r="H1039" s="12"/>
      <c r="L1039" s="12"/>
      <c r="M1039" s="12"/>
      <c r="R1039" s="20"/>
      <c r="S1039" s="12"/>
      <c r="Z1039" s="17"/>
    </row>
    <row r="1040" spans="1:26" ht="13" x14ac:dyDescent="0.15">
      <c r="A1040" s="18"/>
      <c r="C1040" s="12"/>
      <c r="D1040" s="12"/>
      <c r="E1040" s="12"/>
      <c r="F1040" s="12"/>
      <c r="G1040" s="12"/>
      <c r="H1040" s="12"/>
      <c r="L1040" s="12"/>
      <c r="M1040" s="12"/>
      <c r="R1040" s="20"/>
      <c r="S1040" s="12"/>
      <c r="Z1040" s="17"/>
    </row>
    <row r="1041" spans="1:26" ht="13" x14ac:dyDescent="0.15">
      <c r="A1041" s="18"/>
      <c r="C1041" s="12"/>
      <c r="D1041" s="12"/>
      <c r="E1041" s="12"/>
      <c r="F1041" s="12"/>
      <c r="G1041" s="12"/>
      <c r="H1041" s="12"/>
      <c r="L1041" s="12"/>
      <c r="M1041" s="12"/>
      <c r="R1041" s="20"/>
      <c r="S1041" s="12"/>
      <c r="Z1041" s="17"/>
    </row>
    <row r="1042" spans="1:26" ht="13" x14ac:dyDescent="0.15">
      <c r="A1042" s="18"/>
      <c r="C1042" s="12"/>
      <c r="D1042" s="12"/>
      <c r="E1042" s="12"/>
      <c r="F1042" s="12"/>
      <c r="G1042" s="12"/>
      <c r="H1042" s="12"/>
      <c r="L1042" s="12"/>
      <c r="M1042" s="12"/>
      <c r="R1042" s="20"/>
      <c r="S1042" s="12"/>
      <c r="Z1042" s="17"/>
    </row>
    <row r="1043" spans="1:26" ht="13" x14ac:dyDescent="0.15">
      <c r="A1043" s="18"/>
      <c r="C1043" s="12"/>
      <c r="D1043" s="12"/>
      <c r="E1043" s="12"/>
      <c r="F1043" s="12"/>
      <c r="G1043" s="12"/>
      <c r="H1043" s="12"/>
      <c r="L1043" s="12"/>
      <c r="M1043" s="12"/>
      <c r="R1043" s="20"/>
      <c r="S1043" s="12"/>
      <c r="Z1043" s="17"/>
    </row>
    <row r="1044" spans="1:26" ht="13" x14ac:dyDescent="0.15">
      <c r="A1044" s="18"/>
      <c r="C1044" s="12"/>
      <c r="D1044" s="12"/>
      <c r="E1044" s="12"/>
      <c r="F1044" s="12"/>
      <c r="G1044" s="12"/>
      <c r="H1044" s="12"/>
      <c r="L1044" s="12"/>
      <c r="M1044" s="12"/>
      <c r="R1044" s="20"/>
      <c r="S1044" s="12"/>
      <c r="Z1044" s="17"/>
    </row>
    <row r="1045" spans="1:26" ht="13" x14ac:dyDescent="0.15">
      <c r="A1045" s="18"/>
      <c r="C1045" s="12"/>
      <c r="D1045" s="12"/>
      <c r="E1045" s="12"/>
      <c r="F1045" s="12"/>
      <c r="G1045" s="12"/>
      <c r="H1045" s="12"/>
      <c r="L1045" s="12"/>
      <c r="M1045" s="12"/>
      <c r="R1045" s="20"/>
      <c r="S1045" s="12"/>
      <c r="Z1045" s="17"/>
    </row>
    <row r="1046" spans="1:26" ht="13" x14ac:dyDescent="0.15">
      <c r="A1046" s="18"/>
      <c r="C1046" s="12"/>
      <c r="D1046" s="12"/>
      <c r="E1046" s="12"/>
      <c r="F1046" s="12"/>
      <c r="G1046" s="12"/>
      <c r="H1046" s="12"/>
      <c r="L1046" s="12"/>
      <c r="M1046" s="12"/>
      <c r="R1046" s="20"/>
      <c r="S1046" s="12"/>
      <c r="Z1046" s="17"/>
    </row>
    <row r="1047" spans="1:26" ht="13" x14ac:dyDescent="0.15">
      <c r="A1047" s="18"/>
      <c r="C1047" s="12"/>
      <c r="D1047" s="12"/>
      <c r="E1047" s="12"/>
      <c r="F1047" s="12"/>
      <c r="G1047" s="12"/>
      <c r="H1047" s="12"/>
      <c r="L1047" s="12"/>
      <c r="M1047" s="12"/>
      <c r="R1047" s="20"/>
      <c r="S1047" s="12"/>
      <c r="Z1047" s="17"/>
    </row>
    <row r="1048" spans="1:26" ht="13" x14ac:dyDescent="0.15">
      <c r="A1048" s="18"/>
      <c r="C1048" s="12"/>
      <c r="D1048" s="12"/>
      <c r="E1048" s="12"/>
      <c r="F1048" s="12"/>
      <c r="G1048" s="12"/>
      <c r="H1048" s="12"/>
      <c r="L1048" s="12"/>
      <c r="M1048" s="12"/>
      <c r="R1048" s="20"/>
      <c r="S1048" s="12"/>
      <c r="Z1048" s="17"/>
    </row>
    <row r="1049" spans="1:26" ht="13" x14ac:dyDescent="0.15">
      <c r="A1049" s="18"/>
      <c r="C1049" s="12"/>
      <c r="D1049" s="12"/>
      <c r="E1049" s="12"/>
      <c r="F1049" s="12"/>
      <c r="G1049" s="12"/>
      <c r="H1049" s="12"/>
      <c r="L1049" s="12"/>
      <c r="M1049" s="12"/>
      <c r="R1049" s="20"/>
      <c r="S1049" s="12"/>
      <c r="Z1049" s="17"/>
    </row>
    <row r="1050" spans="1:26" ht="13" x14ac:dyDescent="0.15">
      <c r="A1050" s="18"/>
      <c r="C1050" s="12"/>
      <c r="D1050" s="12"/>
      <c r="E1050" s="12"/>
      <c r="F1050" s="12"/>
      <c r="G1050" s="12"/>
      <c r="H1050" s="12"/>
      <c r="L1050" s="12"/>
      <c r="M1050" s="12"/>
      <c r="R1050" s="20"/>
      <c r="S1050" s="12"/>
      <c r="Z1050" s="17"/>
    </row>
    <row r="1051" spans="1:26" ht="13" x14ac:dyDescent="0.15">
      <c r="A1051" s="18"/>
      <c r="C1051" s="12"/>
      <c r="D1051" s="12"/>
      <c r="E1051" s="12"/>
      <c r="F1051" s="12"/>
      <c r="G1051" s="12"/>
      <c r="H1051" s="12"/>
      <c r="L1051" s="12"/>
      <c r="M1051" s="12"/>
      <c r="R1051" s="20"/>
      <c r="S1051" s="12"/>
      <c r="Z1051" s="17"/>
    </row>
    <row r="1052" spans="1:26" ht="13" x14ac:dyDescent="0.15">
      <c r="A1052" s="18"/>
      <c r="C1052" s="12"/>
      <c r="D1052" s="12"/>
      <c r="E1052" s="12"/>
      <c r="F1052" s="12"/>
      <c r="G1052" s="12"/>
      <c r="H1052" s="12"/>
      <c r="L1052" s="12"/>
      <c r="M1052" s="12"/>
      <c r="R1052" s="20"/>
      <c r="S1052" s="12"/>
      <c r="Z1052" s="17"/>
    </row>
    <row r="1053" spans="1:26" ht="13" x14ac:dyDescent="0.15">
      <c r="A1053" s="18"/>
      <c r="C1053" s="12"/>
      <c r="D1053" s="12"/>
      <c r="E1053" s="12"/>
      <c r="F1053" s="12"/>
      <c r="G1053" s="12"/>
      <c r="H1053" s="12"/>
      <c r="L1053" s="12"/>
      <c r="M1053" s="12"/>
      <c r="R1053" s="20"/>
      <c r="S1053" s="12"/>
      <c r="Z1053" s="17"/>
    </row>
    <row r="1054" spans="1:26" ht="13" x14ac:dyDescent="0.15">
      <c r="A1054" s="18"/>
      <c r="C1054" s="12"/>
      <c r="D1054" s="12"/>
      <c r="E1054" s="12"/>
      <c r="F1054" s="12"/>
      <c r="G1054" s="12"/>
      <c r="H1054" s="12"/>
      <c r="L1054" s="12"/>
      <c r="M1054" s="12"/>
      <c r="R1054" s="20"/>
      <c r="S1054" s="12"/>
      <c r="Z1054" s="17"/>
    </row>
    <row r="1055" spans="1:26" ht="13" x14ac:dyDescent="0.15">
      <c r="A1055" s="18"/>
      <c r="C1055" s="12"/>
      <c r="D1055" s="12"/>
      <c r="E1055" s="12"/>
      <c r="F1055" s="12"/>
      <c r="G1055" s="12"/>
      <c r="H1055" s="12"/>
      <c r="L1055" s="12"/>
      <c r="M1055" s="12"/>
      <c r="R1055" s="20"/>
      <c r="S1055" s="12"/>
      <c r="Z1055" s="17"/>
    </row>
    <row r="1056" spans="1:26" ht="13" x14ac:dyDescent="0.15">
      <c r="A1056" s="18"/>
      <c r="C1056" s="12"/>
      <c r="D1056" s="12"/>
      <c r="E1056" s="12"/>
      <c r="F1056" s="12"/>
      <c r="G1056" s="12"/>
      <c r="H1056" s="12"/>
      <c r="L1056" s="12"/>
      <c r="M1056" s="12"/>
      <c r="R1056" s="20"/>
      <c r="S1056" s="12"/>
      <c r="Z1056" s="17"/>
    </row>
    <row r="1057" spans="1:26" ht="13" x14ac:dyDescent="0.15">
      <c r="A1057" s="18"/>
      <c r="C1057" s="12"/>
      <c r="D1057" s="12"/>
      <c r="E1057" s="12"/>
      <c r="F1057" s="12"/>
      <c r="G1057" s="12"/>
      <c r="H1057" s="12"/>
      <c r="L1057" s="12"/>
      <c r="M1057" s="12"/>
      <c r="R1057" s="20"/>
      <c r="S1057" s="12"/>
      <c r="Z1057" s="17"/>
    </row>
    <row r="1058" spans="1:26" ht="13" x14ac:dyDescent="0.15">
      <c r="A1058" s="18"/>
      <c r="C1058" s="12"/>
      <c r="D1058" s="12"/>
      <c r="E1058" s="12"/>
      <c r="F1058" s="12"/>
      <c r="G1058" s="12"/>
      <c r="H1058" s="12"/>
      <c r="L1058" s="12"/>
      <c r="M1058" s="12"/>
      <c r="R1058" s="20"/>
      <c r="S1058" s="12"/>
      <c r="Z1058" s="17"/>
    </row>
    <row r="1059" spans="1:26" ht="13" x14ac:dyDescent="0.15">
      <c r="A1059" s="18"/>
      <c r="C1059" s="12"/>
      <c r="D1059" s="12"/>
      <c r="E1059" s="12"/>
      <c r="F1059" s="12"/>
      <c r="G1059" s="12"/>
      <c r="H1059" s="12"/>
      <c r="L1059" s="12"/>
      <c r="M1059" s="12"/>
      <c r="R1059" s="20"/>
      <c r="S1059" s="12"/>
      <c r="Z1059" s="17"/>
    </row>
    <row r="1060" spans="1:26" ht="13" x14ac:dyDescent="0.15">
      <c r="A1060" s="18"/>
      <c r="C1060" s="12"/>
      <c r="D1060" s="12"/>
      <c r="E1060" s="12"/>
      <c r="F1060" s="12"/>
      <c r="G1060" s="12"/>
      <c r="H1060" s="12"/>
      <c r="L1060" s="12"/>
      <c r="M1060" s="12"/>
      <c r="R1060" s="20"/>
      <c r="S1060" s="12"/>
      <c r="Z1060" s="17"/>
    </row>
    <row r="1061" spans="1:26" ht="13" x14ac:dyDescent="0.15">
      <c r="A1061" s="18"/>
      <c r="C1061" s="12"/>
      <c r="D1061" s="12"/>
      <c r="E1061" s="12"/>
      <c r="F1061" s="12"/>
      <c r="G1061" s="12"/>
      <c r="H1061" s="12"/>
      <c r="L1061" s="12"/>
      <c r="M1061" s="12"/>
      <c r="R1061" s="20"/>
      <c r="S1061" s="12"/>
      <c r="Z1061" s="17"/>
    </row>
    <row r="1062" spans="1:26" ht="13" x14ac:dyDescent="0.15">
      <c r="A1062" s="18"/>
      <c r="C1062" s="12"/>
      <c r="D1062" s="12"/>
      <c r="E1062" s="12"/>
      <c r="F1062" s="12"/>
      <c r="G1062" s="12"/>
      <c r="H1062" s="12"/>
      <c r="L1062" s="12"/>
      <c r="M1062" s="12"/>
      <c r="R1062" s="20"/>
      <c r="S1062" s="12"/>
      <c r="Z1062" s="17"/>
    </row>
    <row r="1063" spans="1:26" ht="13" x14ac:dyDescent="0.15">
      <c r="A1063" s="18"/>
      <c r="C1063" s="12"/>
      <c r="D1063" s="12"/>
      <c r="E1063" s="12"/>
      <c r="F1063" s="12"/>
      <c r="G1063" s="12"/>
      <c r="H1063" s="12"/>
      <c r="L1063" s="12"/>
      <c r="M1063" s="12"/>
      <c r="R1063" s="20"/>
      <c r="S1063" s="12"/>
      <c r="Z1063" s="17"/>
    </row>
    <row r="1064" spans="1:26" ht="13" x14ac:dyDescent="0.15">
      <c r="A1064" s="18"/>
      <c r="C1064" s="12"/>
      <c r="D1064" s="12"/>
      <c r="E1064" s="12"/>
      <c r="F1064" s="12"/>
      <c r="G1064" s="12"/>
      <c r="H1064" s="12"/>
      <c r="L1064" s="12"/>
      <c r="M1064" s="12"/>
      <c r="R1064" s="20"/>
      <c r="S1064" s="12"/>
      <c r="Z1064" s="17"/>
    </row>
    <row r="1065" spans="1:26" ht="13" x14ac:dyDescent="0.15">
      <c r="A1065" s="18"/>
      <c r="C1065" s="12"/>
      <c r="D1065" s="12"/>
      <c r="E1065" s="12"/>
      <c r="F1065" s="12"/>
      <c r="G1065" s="12"/>
      <c r="H1065" s="12"/>
      <c r="L1065" s="12"/>
      <c r="M1065" s="12"/>
      <c r="R1065" s="20"/>
      <c r="S1065" s="12"/>
      <c r="Z1065" s="17"/>
    </row>
    <row r="1066" spans="1:26" ht="13" x14ac:dyDescent="0.15">
      <c r="A1066" s="18"/>
      <c r="C1066" s="12"/>
      <c r="D1066" s="12"/>
      <c r="E1066" s="12"/>
      <c r="F1066" s="12"/>
      <c r="G1066" s="12"/>
      <c r="H1066" s="12"/>
      <c r="L1066" s="12"/>
      <c r="M1066" s="12"/>
      <c r="R1066" s="20"/>
      <c r="S1066" s="12"/>
      <c r="Z1066" s="17"/>
    </row>
    <row r="1067" spans="1:26" ht="13" x14ac:dyDescent="0.15">
      <c r="A1067" s="18"/>
      <c r="C1067" s="12"/>
      <c r="D1067" s="12"/>
      <c r="E1067" s="12"/>
      <c r="F1067" s="12"/>
      <c r="G1067" s="12"/>
      <c r="H1067" s="12"/>
      <c r="L1067" s="12"/>
      <c r="M1067" s="12"/>
      <c r="R1067" s="20"/>
      <c r="S1067" s="12"/>
      <c r="Z1067" s="17"/>
    </row>
    <row r="1068" spans="1:26" ht="13" x14ac:dyDescent="0.15">
      <c r="A1068" s="18"/>
      <c r="C1068" s="12"/>
      <c r="D1068" s="12"/>
      <c r="E1068" s="12"/>
      <c r="F1068" s="12"/>
      <c r="G1068" s="12"/>
      <c r="H1068" s="12"/>
      <c r="L1068" s="12"/>
      <c r="M1068" s="12"/>
      <c r="R1068" s="20"/>
      <c r="S1068" s="12"/>
      <c r="Z1068" s="17"/>
    </row>
    <row r="1069" spans="1:26" ht="13" x14ac:dyDescent="0.15">
      <c r="A1069" s="18"/>
      <c r="C1069" s="12"/>
      <c r="D1069" s="12"/>
      <c r="E1069" s="12"/>
      <c r="F1069" s="12"/>
      <c r="G1069" s="12"/>
      <c r="H1069" s="12"/>
      <c r="L1069" s="12"/>
      <c r="M1069" s="12"/>
      <c r="R1069" s="20"/>
      <c r="S1069" s="12"/>
      <c r="Z1069" s="17"/>
    </row>
    <row r="1070" spans="1:26" ht="13" x14ac:dyDescent="0.15">
      <c r="A1070" s="18"/>
      <c r="C1070" s="12"/>
      <c r="D1070" s="12"/>
      <c r="E1070" s="12"/>
      <c r="F1070" s="12"/>
      <c r="G1070" s="12"/>
      <c r="H1070" s="12"/>
      <c r="L1070" s="12"/>
      <c r="M1070" s="12"/>
      <c r="R1070" s="20"/>
      <c r="S1070" s="12"/>
      <c r="Z1070" s="17"/>
    </row>
    <row r="1071" spans="1:26" ht="13" x14ac:dyDescent="0.15">
      <c r="A1071" s="18"/>
      <c r="C1071" s="12"/>
      <c r="D1071" s="12"/>
      <c r="E1071" s="12"/>
      <c r="F1071" s="12"/>
      <c r="G1071" s="12"/>
      <c r="H1071" s="12"/>
      <c r="L1071" s="12"/>
      <c r="M1071" s="12"/>
      <c r="R1071" s="20"/>
      <c r="S1071" s="12"/>
      <c r="Z1071" s="17"/>
    </row>
    <row r="1072" spans="1:26" ht="13" x14ac:dyDescent="0.15">
      <c r="A1072" s="18"/>
      <c r="C1072" s="12"/>
      <c r="D1072" s="12"/>
      <c r="E1072" s="12"/>
      <c r="F1072" s="12"/>
      <c r="G1072" s="12"/>
      <c r="H1072" s="12"/>
      <c r="L1072" s="12"/>
      <c r="M1072" s="12"/>
      <c r="R1072" s="20"/>
      <c r="S1072" s="12"/>
      <c r="Z1072" s="17"/>
    </row>
    <row r="1073" spans="1:26" ht="13" x14ac:dyDescent="0.15">
      <c r="A1073" s="18"/>
      <c r="C1073" s="12"/>
      <c r="D1073" s="12"/>
      <c r="E1073" s="12"/>
      <c r="F1073" s="12"/>
      <c r="G1073" s="12"/>
      <c r="H1073" s="12"/>
      <c r="L1073" s="12"/>
      <c r="M1073" s="12"/>
      <c r="R1073" s="20"/>
      <c r="S1073" s="12"/>
      <c r="Z1073" s="17"/>
    </row>
    <row r="1074" spans="1:26" ht="13" x14ac:dyDescent="0.15">
      <c r="A1074" s="18"/>
      <c r="C1074" s="12"/>
      <c r="D1074" s="12"/>
      <c r="E1074" s="12"/>
      <c r="F1074" s="12"/>
      <c r="G1074" s="12"/>
      <c r="H1074" s="12"/>
      <c r="L1074" s="12"/>
      <c r="M1074" s="12"/>
      <c r="R1074" s="20"/>
      <c r="S1074" s="12"/>
      <c r="Z1074" s="17"/>
    </row>
    <row r="1075" spans="1:26" ht="13" x14ac:dyDescent="0.15">
      <c r="A1075" s="18"/>
      <c r="C1075" s="12"/>
      <c r="D1075" s="12"/>
      <c r="E1075" s="12"/>
      <c r="F1075" s="12"/>
      <c r="G1075" s="12"/>
      <c r="H1075" s="12"/>
      <c r="L1075" s="12"/>
      <c r="M1075" s="12"/>
      <c r="R1075" s="20"/>
      <c r="S1075" s="12"/>
      <c r="Z1075" s="17"/>
    </row>
    <row r="1076" spans="1:26" ht="13" x14ac:dyDescent="0.15">
      <c r="A1076" s="18"/>
      <c r="C1076" s="12"/>
      <c r="D1076" s="12"/>
      <c r="E1076" s="12"/>
      <c r="F1076" s="12"/>
      <c r="G1076" s="12"/>
      <c r="H1076" s="12"/>
      <c r="L1076" s="12"/>
      <c r="M1076" s="12"/>
      <c r="R1076" s="20"/>
      <c r="S1076" s="12"/>
      <c r="Z1076" s="17"/>
    </row>
    <row r="1077" spans="1:26" ht="13" x14ac:dyDescent="0.15">
      <c r="A1077" s="18"/>
      <c r="C1077" s="12"/>
      <c r="D1077" s="12"/>
      <c r="E1077" s="12"/>
      <c r="F1077" s="12"/>
      <c r="G1077" s="12"/>
      <c r="H1077" s="12"/>
      <c r="L1077" s="12"/>
      <c r="M1077" s="12"/>
      <c r="R1077" s="20"/>
      <c r="S1077" s="12"/>
      <c r="Z1077" s="17"/>
    </row>
    <row r="1078" spans="1:26" ht="13" x14ac:dyDescent="0.15">
      <c r="A1078" s="18"/>
      <c r="C1078" s="12"/>
      <c r="D1078" s="12"/>
      <c r="E1078" s="12"/>
      <c r="F1078" s="12"/>
      <c r="G1078" s="12"/>
      <c r="H1078" s="12"/>
      <c r="L1078" s="12"/>
      <c r="M1078" s="12"/>
      <c r="R1078" s="20"/>
      <c r="S1078" s="12"/>
      <c r="Z1078" s="17"/>
    </row>
    <row r="1079" spans="1:26" ht="13" x14ac:dyDescent="0.15">
      <c r="A1079" s="18"/>
      <c r="C1079" s="12"/>
      <c r="D1079" s="12"/>
      <c r="E1079" s="12"/>
      <c r="F1079" s="12"/>
      <c r="G1079" s="12"/>
      <c r="H1079" s="12"/>
      <c r="L1079" s="12"/>
      <c r="M1079" s="12"/>
      <c r="R1079" s="20"/>
      <c r="S1079" s="12"/>
      <c r="Z1079" s="17"/>
    </row>
    <row r="1080" spans="1:26" ht="13" x14ac:dyDescent="0.15">
      <c r="A1080" s="18"/>
      <c r="C1080" s="12"/>
      <c r="D1080" s="12"/>
      <c r="E1080" s="12"/>
      <c r="F1080" s="12"/>
      <c r="G1080" s="12"/>
      <c r="H1080" s="12"/>
      <c r="L1080" s="12"/>
      <c r="M1080" s="12"/>
      <c r="R1080" s="20"/>
      <c r="S1080" s="12"/>
      <c r="Z1080" s="17"/>
    </row>
    <row r="1081" spans="1:26" ht="13" x14ac:dyDescent="0.15">
      <c r="A1081" s="18"/>
      <c r="C1081" s="12"/>
      <c r="D1081" s="12"/>
      <c r="E1081" s="12"/>
      <c r="F1081" s="12"/>
      <c r="G1081" s="12"/>
      <c r="H1081" s="12"/>
      <c r="L1081" s="12"/>
      <c r="M1081" s="12"/>
      <c r="R1081" s="20"/>
      <c r="S1081" s="12"/>
      <c r="Z1081" s="17"/>
    </row>
    <row r="1082" spans="1:26" ht="13" x14ac:dyDescent="0.15">
      <c r="A1082" s="18"/>
      <c r="C1082" s="12"/>
      <c r="D1082" s="12"/>
      <c r="E1082" s="12"/>
      <c r="F1082" s="12"/>
      <c r="G1082" s="12"/>
      <c r="H1082" s="12"/>
      <c r="L1082" s="12"/>
      <c r="M1082" s="12"/>
      <c r="R1082" s="20"/>
      <c r="S1082" s="12"/>
      <c r="Z1082" s="17"/>
    </row>
    <row r="1083" spans="1:26" ht="13" x14ac:dyDescent="0.15">
      <c r="A1083" s="18"/>
      <c r="C1083" s="12"/>
      <c r="D1083" s="12"/>
      <c r="E1083" s="12"/>
      <c r="F1083" s="12"/>
      <c r="G1083" s="12"/>
      <c r="H1083" s="12"/>
      <c r="L1083" s="12"/>
      <c r="M1083" s="12"/>
      <c r="R1083" s="20"/>
      <c r="S1083" s="12"/>
      <c r="Z1083" s="17"/>
    </row>
    <row r="1084" spans="1:26" ht="13" x14ac:dyDescent="0.15">
      <c r="A1084" s="18"/>
      <c r="C1084" s="12"/>
      <c r="D1084" s="12"/>
      <c r="E1084" s="12"/>
      <c r="F1084" s="12"/>
      <c r="G1084" s="12"/>
      <c r="H1084" s="12"/>
      <c r="L1084" s="12"/>
      <c r="M1084" s="12"/>
      <c r="R1084" s="20"/>
      <c r="S1084" s="12"/>
      <c r="Z1084" s="17"/>
    </row>
    <row r="1085" spans="1:26" ht="13" x14ac:dyDescent="0.15">
      <c r="A1085" s="18"/>
      <c r="C1085" s="12"/>
      <c r="D1085" s="12"/>
      <c r="E1085" s="12"/>
      <c r="F1085" s="12"/>
      <c r="G1085" s="12"/>
      <c r="H1085" s="12"/>
      <c r="L1085" s="12"/>
      <c r="M1085" s="12"/>
      <c r="R1085" s="20"/>
      <c r="S1085" s="12"/>
      <c r="Z1085" s="17"/>
    </row>
    <row r="1086" spans="1:26" ht="13" x14ac:dyDescent="0.15">
      <c r="A1086" s="18"/>
      <c r="C1086" s="12"/>
      <c r="D1086" s="12"/>
      <c r="E1086" s="12"/>
      <c r="F1086" s="12"/>
      <c r="G1086" s="12"/>
      <c r="H1086" s="12"/>
      <c r="L1086" s="12"/>
      <c r="M1086" s="12"/>
      <c r="R1086" s="20"/>
      <c r="S1086" s="12"/>
      <c r="Z1086" s="17"/>
    </row>
    <row r="1087" spans="1:26" ht="13" x14ac:dyDescent="0.15">
      <c r="A1087" s="18"/>
      <c r="C1087" s="12"/>
      <c r="D1087" s="12"/>
      <c r="E1087" s="12"/>
      <c r="F1087" s="12"/>
      <c r="G1087" s="12"/>
      <c r="H1087" s="12"/>
      <c r="L1087" s="12"/>
      <c r="M1087" s="12"/>
      <c r="R1087" s="20"/>
      <c r="S1087" s="12"/>
      <c r="Z1087" s="17"/>
    </row>
    <row r="1088" spans="1:26" ht="13" x14ac:dyDescent="0.15">
      <c r="A1088" s="18"/>
      <c r="C1088" s="12"/>
      <c r="D1088" s="12"/>
      <c r="E1088" s="12"/>
      <c r="F1088" s="12"/>
      <c r="G1088" s="12"/>
      <c r="H1088" s="12"/>
      <c r="L1088" s="12"/>
      <c r="M1088" s="12"/>
      <c r="R1088" s="20"/>
      <c r="S1088" s="12"/>
      <c r="Z1088" s="17"/>
    </row>
    <row r="1089" spans="1:26" ht="13" x14ac:dyDescent="0.15">
      <c r="A1089" s="18"/>
      <c r="C1089" s="12"/>
      <c r="D1089" s="12"/>
      <c r="E1089" s="12"/>
      <c r="F1089" s="12"/>
      <c r="G1089" s="12"/>
      <c r="H1089" s="12"/>
      <c r="L1089" s="12"/>
      <c r="M1089" s="12"/>
      <c r="R1089" s="20"/>
      <c r="S1089" s="12"/>
      <c r="Z1089" s="17"/>
    </row>
    <row r="1090" spans="1:26" ht="13" x14ac:dyDescent="0.15">
      <c r="A1090" s="18"/>
      <c r="C1090" s="12"/>
      <c r="D1090" s="12"/>
      <c r="E1090" s="12"/>
      <c r="F1090" s="12"/>
      <c r="G1090" s="12"/>
      <c r="H1090" s="12"/>
      <c r="L1090" s="12"/>
      <c r="M1090" s="12"/>
      <c r="R1090" s="20"/>
      <c r="S1090" s="12"/>
      <c r="Z1090" s="17"/>
    </row>
    <row r="1091" spans="1:26" ht="13" x14ac:dyDescent="0.15">
      <c r="A1091" s="18"/>
      <c r="C1091" s="12"/>
      <c r="D1091" s="12"/>
      <c r="E1091" s="12"/>
      <c r="F1091" s="12"/>
      <c r="G1091" s="12"/>
      <c r="H1091" s="12"/>
      <c r="L1091" s="12"/>
      <c r="M1091" s="12"/>
      <c r="R1091" s="20"/>
      <c r="S1091" s="12"/>
      <c r="Z1091" s="17"/>
    </row>
    <row r="1092" spans="1:26" ht="13" x14ac:dyDescent="0.15">
      <c r="A1092" s="18"/>
      <c r="C1092" s="12"/>
      <c r="D1092" s="12"/>
      <c r="E1092" s="12"/>
      <c r="F1092" s="12"/>
      <c r="G1092" s="12"/>
      <c r="H1092" s="12"/>
      <c r="L1092" s="12"/>
      <c r="M1092" s="12"/>
      <c r="R1092" s="20"/>
      <c r="S1092" s="12"/>
      <c r="Z1092" s="17"/>
    </row>
    <row r="1093" spans="1:26" ht="13" x14ac:dyDescent="0.15">
      <c r="A1093" s="18"/>
      <c r="C1093" s="12"/>
      <c r="D1093" s="12"/>
      <c r="E1093" s="12"/>
      <c r="F1093" s="12"/>
      <c r="G1093" s="12"/>
      <c r="H1093" s="12"/>
      <c r="L1093" s="12"/>
      <c r="M1093" s="12"/>
      <c r="R1093" s="20"/>
      <c r="S1093" s="12"/>
      <c r="Z1093" s="17"/>
    </row>
    <row r="1094" spans="1:26" ht="13" x14ac:dyDescent="0.15">
      <c r="A1094" s="18"/>
      <c r="C1094" s="12"/>
      <c r="D1094" s="12"/>
      <c r="E1094" s="12"/>
      <c r="F1094" s="12"/>
      <c r="G1094" s="12"/>
      <c r="H1094" s="12"/>
      <c r="L1094" s="12"/>
      <c r="M1094" s="12"/>
      <c r="R1094" s="20"/>
      <c r="S1094" s="12"/>
      <c r="Z1094" s="17"/>
    </row>
    <row r="1095" spans="1:26" ht="13" x14ac:dyDescent="0.15">
      <c r="A1095" s="18"/>
      <c r="C1095" s="12"/>
      <c r="D1095" s="12"/>
      <c r="E1095" s="12"/>
      <c r="F1095" s="12"/>
      <c r="G1095" s="12"/>
      <c r="H1095" s="12"/>
      <c r="L1095" s="12"/>
      <c r="M1095" s="12"/>
      <c r="R1095" s="20"/>
      <c r="S1095" s="12"/>
      <c r="Z1095" s="17"/>
    </row>
    <row r="1096" spans="1:26" ht="13" x14ac:dyDescent="0.15">
      <c r="A1096" s="18"/>
      <c r="C1096" s="12"/>
      <c r="D1096" s="12"/>
      <c r="E1096" s="12"/>
      <c r="F1096" s="12"/>
      <c r="G1096" s="12"/>
      <c r="H1096" s="12"/>
      <c r="L1096" s="12"/>
      <c r="M1096" s="12"/>
      <c r="R1096" s="20"/>
      <c r="S1096" s="12"/>
      <c r="Z1096" s="17"/>
    </row>
    <row r="1097" spans="1:26" ht="13" x14ac:dyDescent="0.15">
      <c r="A1097" s="18"/>
      <c r="C1097" s="12"/>
      <c r="D1097" s="12"/>
      <c r="E1097" s="12"/>
      <c r="F1097" s="12"/>
      <c r="G1097" s="12"/>
      <c r="H1097" s="12"/>
      <c r="L1097" s="12"/>
      <c r="M1097" s="12"/>
      <c r="R1097" s="20"/>
      <c r="S1097" s="12"/>
      <c r="Z1097" s="17"/>
    </row>
    <row r="1098" spans="1:26" ht="13" x14ac:dyDescent="0.15">
      <c r="A1098" s="18"/>
      <c r="C1098" s="12"/>
      <c r="D1098" s="12"/>
      <c r="E1098" s="12"/>
      <c r="F1098" s="12"/>
      <c r="G1098" s="12"/>
      <c r="H1098" s="12"/>
      <c r="L1098" s="12"/>
      <c r="M1098" s="12"/>
      <c r="R1098" s="20"/>
      <c r="S1098" s="12"/>
      <c r="Z1098" s="17"/>
    </row>
    <row r="1099" spans="1:26" ht="13" x14ac:dyDescent="0.15">
      <c r="A1099" s="18"/>
      <c r="C1099" s="12"/>
      <c r="D1099" s="12"/>
      <c r="E1099" s="12"/>
      <c r="F1099" s="12"/>
      <c r="G1099" s="12"/>
      <c r="H1099" s="12"/>
      <c r="L1099" s="12"/>
      <c r="M1099" s="12"/>
      <c r="R1099" s="20"/>
      <c r="S1099" s="12"/>
      <c r="Z1099" s="17"/>
    </row>
    <row r="1100" spans="1:26" ht="13" x14ac:dyDescent="0.15">
      <c r="A1100" s="18"/>
      <c r="C1100" s="12"/>
      <c r="D1100" s="12"/>
      <c r="E1100" s="12"/>
      <c r="F1100" s="12"/>
      <c r="G1100" s="12"/>
      <c r="H1100" s="12"/>
      <c r="L1100" s="12"/>
      <c r="M1100" s="12"/>
      <c r="R1100" s="20"/>
      <c r="S1100" s="12"/>
      <c r="Z1100" s="17"/>
    </row>
    <row r="1101" spans="1:26" ht="13" x14ac:dyDescent="0.15">
      <c r="A1101" s="18"/>
      <c r="C1101" s="12"/>
      <c r="D1101" s="12"/>
      <c r="E1101" s="12"/>
      <c r="F1101" s="12"/>
      <c r="G1101" s="12"/>
      <c r="H1101" s="12"/>
      <c r="L1101" s="12"/>
      <c r="M1101" s="12"/>
      <c r="R1101" s="20"/>
      <c r="S1101" s="12"/>
      <c r="Z1101" s="17"/>
    </row>
    <row r="1102" spans="1:26" ht="13" x14ac:dyDescent="0.15">
      <c r="A1102" s="18"/>
      <c r="C1102" s="12"/>
      <c r="D1102" s="12"/>
      <c r="E1102" s="12"/>
      <c r="F1102" s="12"/>
      <c r="G1102" s="12"/>
      <c r="H1102" s="12"/>
      <c r="L1102" s="12"/>
      <c r="M1102" s="12"/>
      <c r="R1102" s="20"/>
      <c r="S1102" s="12"/>
      <c r="Z1102" s="17"/>
    </row>
    <row r="1103" spans="1:26" ht="13" x14ac:dyDescent="0.15">
      <c r="A1103" s="18"/>
      <c r="C1103" s="12"/>
      <c r="D1103" s="12"/>
      <c r="E1103" s="12"/>
      <c r="F1103" s="12"/>
      <c r="G1103" s="12"/>
      <c r="H1103" s="12"/>
      <c r="L1103" s="12"/>
      <c r="M1103" s="12"/>
      <c r="R1103" s="20"/>
      <c r="S1103" s="12"/>
      <c r="Z1103" s="17"/>
    </row>
    <row r="1104" spans="1:26" ht="13" x14ac:dyDescent="0.15">
      <c r="A1104" s="18"/>
      <c r="C1104" s="12"/>
      <c r="D1104" s="12"/>
      <c r="E1104" s="12"/>
      <c r="F1104" s="12"/>
      <c r="G1104" s="12"/>
      <c r="H1104" s="12"/>
      <c r="L1104" s="12"/>
      <c r="M1104" s="12"/>
      <c r="R1104" s="20"/>
      <c r="S1104" s="12"/>
      <c r="Z1104" s="17"/>
    </row>
    <row r="1105" spans="1:26" ht="13" x14ac:dyDescent="0.15">
      <c r="A1105" s="18"/>
      <c r="C1105" s="12"/>
      <c r="D1105" s="12"/>
      <c r="E1105" s="12"/>
      <c r="F1105" s="12"/>
      <c r="G1105" s="12"/>
      <c r="H1105" s="12"/>
      <c r="L1105" s="12"/>
      <c r="M1105" s="12"/>
      <c r="R1105" s="20"/>
      <c r="S1105" s="12"/>
      <c r="Z1105" s="17"/>
    </row>
    <row r="1106" spans="1:26" ht="13" x14ac:dyDescent="0.15">
      <c r="A1106" s="18"/>
      <c r="C1106" s="12"/>
      <c r="D1106" s="12"/>
      <c r="E1106" s="12"/>
      <c r="F1106" s="12"/>
      <c r="G1106" s="12"/>
      <c r="H1106" s="12"/>
      <c r="L1106" s="12"/>
      <c r="M1106" s="12"/>
      <c r="R1106" s="20"/>
      <c r="S1106" s="12"/>
      <c r="Z1106" s="17"/>
    </row>
    <row r="1107" spans="1:26" ht="13" x14ac:dyDescent="0.15">
      <c r="A1107" s="18"/>
      <c r="C1107" s="12"/>
      <c r="D1107" s="12"/>
      <c r="E1107" s="12"/>
      <c r="F1107" s="12"/>
      <c r="G1107" s="12"/>
      <c r="H1107" s="12"/>
      <c r="L1107" s="12"/>
      <c r="M1107" s="12"/>
      <c r="R1107" s="20"/>
      <c r="S1107" s="12"/>
      <c r="Z1107" s="17"/>
    </row>
    <row r="1108" spans="1:26" ht="13" x14ac:dyDescent="0.15">
      <c r="A1108" s="18"/>
      <c r="C1108" s="12"/>
      <c r="D1108" s="12"/>
      <c r="E1108" s="12"/>
      <c r="F1108" s="12"/>
      <c r="G1108" s="12"/>
      <c r="H1108" s="12"/>
      <c r="L1108" s="12"/>
      <c r="M1108" s="12"/>
      <c r="R1108" s="20"/>
      <c r="S1108" s="12"/>
      <c r="Z1108" s="17"/>
    </row>
    <row r="1109" spans="1:26" ht="13" x14ac:dyDescent="0.15">
      <c r="A1109" s="18"/>
      <c r="C1109" s="12"/>
      <c r="D1109" s="12"/>
      <c r="E1109" s="12"/>
      <c r="F1109" s="12"/>
      <c r="G1109" s="12"/>
      <c r="H1109" s="12"/>
      <c r="L1109" s="12"/>
      <c r="M1109" s="12"/>
      <c r="R1109" s="20"/>
      <c r="S1109" s="12"/>
      <c r="Z1109" s="17"/>
    </row>
    <row r="1110" spans="1:26" ht="13" x14ac:dyDescent="0.15">
      <c r="A1110" s="18"/>
      <c r="C1110" s="12"/>
      <c r="D1110" s="12"/>
      <c r="E1110" s="12"/>
      <c r="F1110" s="12"/>
      <c r="G1110" s="12"/>
      <c r="H1110" s="12"/>
      <c r="L1110" s="12"/>
      <c r="M1110" s="12"/>
      <c r="R1110" s="20"/>
      <c r="S1110" s="12"/>
      <c r="Z1110" s="17"/>
    </row>
    <row r="1111" spans="1:26" ht="13" x14ac:dyDescent="0.15">
      <c r="A1111" s="18"/>
      <c r="C1111" s="12"/>
      <c r="D1111" s="12"/>
      <c r="E1111" s="12"/>
      <c r="F1111" s="12"/>
      <c r="G1111" s="12"/>
      <c r="H1111" s="12"/>
      <c r="L1111" s="12"/>
      <c r="M1111" s="12"/>
      <c r="R1111" s="20"/>
      <c r="S1111" s="12"/>
      <c r="Z1111" s="17"/>
    </row>
    <row r="1112" spans="1:26" ht="13" x14ac:dyDescent="0.15">
      <c r="A1112" s="18"/>
      <c r="C1112" s="12"/>
      <c r="D1112" s="12"/>
      <c r="E1112" s="12"/>
      <c r="F1112" s="12"/>
      <c r="G1112" s="12"/>
      <c r="H1112" s="12"/>
      <c r="L1112" s="12"/>
      <c r="M1112" s="12"/>
      <c r="R1112" s="20"/>
      <c r="S1112" s="12"/>
      <c r="Z1112" s="17"/>
    </row>
    <row r="1113" spans="1:26" ht="13" x14ac:dyDescent="0.15">
      <c r="A1113" s="18"/>
      <c r="C1113" s="12"/>
      <c r="D1113" s="12"/>
      <c r="E1113" s="12"/>
      <c r="F1113" s="12"/>
      <c r="G1113" s="12"/>
      <c r="H1113" s="12"/>
      <c r="L1113" s="12"/>
      <c r="M1113" s="12"/>
      <c r="R1113" s="20"/>
      <c r="S1113" s="12"/>
      <c r="Z1113" s="17"/>
    </row>
    <row r="1114" spans="1:26" ht="13" x14ac:dyDescent="0.15">
      <c r="A1114" s="18"/>
      <c r="C1114" s="12"/>
      <c r="D1114" s="12"/>
      <c r="E1114" s="12"/>
      <c r="F1114" s="12"/>
      <c r="G1114" s="12"/>
      <c r="H1114" s="12"/>
      <c r="L1114" s="12"/>
      <c r="M1114" s="12"/>
      <c r="R1114" s="20"/>
      <c r="S1114" s="12"/>
      <c r="Z1114" s="17"/>
    </row>
    <row r="1115" spans="1:26" ht="13" x14ac:dyDescent="0.15">
      <c r="A1115" s="18"/>
      <c r="C1115" s="12"/>
      <c r="D1115" s="12"/>
      <c r="E1115" s="12"/>
      <c r="F1115" s="12"/>
      <c r="G1115" s="12"/>
      <c r="H1115" s="12"/>
      <c r="L1115" s="12"/>
      <c r="M1115" s="12"/>
      <c r="R1115" s="20"/>
      <c r="S1115" s="12"/>
      <c r="Z1115" s="17"/>
    </row>
    <row r="1116" spans="1:26" ht="13" x14ac:dyDescent="0.15">
      <c r="A1116" s="18"/>
      <c r="C1116" s="12"/>
      <c r="D1116" s="12"/>
      <c r="E1116" s="12"/>
      <c r="F1116" s="12"/>
      <c r="G1116" s="12"/>
      <c r="H1116" s="12"/>
      <c r="L1116" s="12"/>
      <c r="M1116" s="12"/>
      <c r="R1116" s="20"/>
      <c r="S1116" s="12"/>
      <c r="Z1116" s="17"/>
    </row>
    <row r="1117" spans="1:26" ht="13" x14ac:dyDescent="0.15">
      <c r="A1117" s="18"/>
      <c r="C1117" s="12"/>
      <c r="D1117" s="12"/>
      <c r="E1117" s="12"/>
      <c r="F1117" s="12"/>
      <c r="G1117" s="12"/>
      <c r="H1117" s="12"/>
      <c r="L1117" s="12"/>
      <c r="M1117" s="12"/>
      <c r="R1117" s="20"/>
      <c r="S1117" s="12"/>
      <c r="Z1117" s="17"/>
    </row>
    <row r="1118" spans="1:26" ht="13" x14ac:dyDescent="0.15">
      <c r="A1118" s="18"/>
      <c r="C1118" s="12"/>
      <c r="D1118" s="12"/>
      <c r="E1118" s="12"/>
      <c r="F1118" s="12"/>
      <c r="G1118" s="12"/>
      <c r="H1118" s="12"/>
      <c r="L1118" s="12"/>
      <c r="M1118" s="12"/>
      <c r="R1118" s="20"/>
      <c r="S1118" s="12"/>
      <c r="Z1118" s="17"/>
    </row>
    <row r="1119" spans="1:26" ht="13" x14ac:dyDescent="0.15">
      <c r="A1119" s="18"/>
      <c r="C1119" s="12"/>
      <c r="D1119" s="12"/>
      <c r="E1119" s="12"/>
      <c r="F1119" s="12"/>
      <c r="G1119" s="12"/>
      <c r="H1119" s="12"/>
      <c r="L1119" s="12"/>
      <c r="M1119" s="12"/>
      <c r="R1119" s="20"/>
      <c r="S1119" s="12"/>
      <c r="Z1119" s="17"/>
    </row>
    <row r="1120" spans="1:26" ht="13" x14ac:dyDescent="0.15">
      <c r="A1120" s="18"/>
      <c r="C1120" s="12"/>
      <c r="D1120" s="12"/>
      <c r="E1120" s="12"/>
      <c r="F1120" s="12"/>
      <c r="G1120" s="12"/>
      <c r="H1120" s="12"/>
      <c r="L1120" s="12"/>
      <c r="M1120" s="12"/>
      <c r="R1120" s="20"/>
      <c r="S1120" s="12"/>
      <c r="Z1120" s="17"/>
    </row>
    <row r="1121" spans="1:26" ht="13" x14ac:dyDescent="0.15">
      <c r="A1121" s="18"/>
      <c r="C1121" s="12"/>
      <c r="D1121" s="12"/>
      <c r="E1121" s="12"/>
      <c r="F1121" s="12"/>
      <c r="G1121" s="12"/>
      <c r="H1121" s="12"/>
      <c r="L1121" s="12"/>
      <c r="M1121" s="12"/>
      <c r="R1121" s="20"/>
      <c r="S1121" s="12"/>
      <c r="Z1121" s="17"/>
    </row>
    <row r="1122" spans="1:26" ht="13" x14ac:dyDescent="0.15">
      <c r="A1122" s="18"/>
      <c r="C1122" s="12"/>
      <c r="D1122" s="12"/>
      <c r="E1122" s="12"/>
      <c r="F1122" s="12"/>
      <c r="G1122" s="12"/>
      <c r="H1122" s="12"/>
      <c r="L1122" s="12"/>
      <c r="M1122" s="12"/>
      <c r="R1122" s="20"/>
      <c r="S1122" s="12"/>
      <c r="Z1122" s="17"/>
    </row>
    <row r="1123" spans="1:26" ht="13" x14ac:dyDescent="0.15">
      <c r="A1123" s="18"/>
      <c r="C1123" s="12"/>
      <c r="D1123" s="12"/>
      <c r="E1123" s="12"/>
      <c r="F1123" s="12"/>
      <c r="G1123" s="12"/>
      <c r="H1123" s="12"/>
      <c r="L1123" s="12"/>
      <c r="M1123" s="12"/>
      <c r="R1123" s="20"/>
      <c r="S1123" s="12"/>
      <c r="Z1123" s="17"/>
    </row>
    <row r="1124" spans="1:26" ht="13" x14ac:dyDescent="0.15">
      <c r="A1124" s="18"/>
      <c r="C1124" s="12"/>
      <c r="D1124" s="12"/>
      <c r="E1124" s="12"/>
      <c r="F1124" s="12"/>
      <c r="G1124" s="12"/>
      <c r="H1124" s="12"/>
      <c r="L1124" s="12"/>
      <c r="M1124" s="12"/>
      <c r="R1124" s="20"/>
      <c r="S1124" s="12"/>
      <c r="Z1124" s="17"/>
    </row>
    <row r="1125" spans="1:26" ht="13" x14ac:dyDescent="0.15">
      <c r="A1125" s="18"/>
      <c r="C1125" s="12"/>
      <c r="D1125" s="12"/>
      <c r="E1125" s="12"/>
      <c r="F1125" s="12"/>
      <c r="G1125" s="12"/>
      <c r="H1125" s="12"/>
      <c r="L1125" s="12"/>
      <c r="M1125" s="12"/>
      <c r="R1125" s="20"/>
      <c r="S1125" s="12"/>
      <c r="Z1125" s="17"/>
    </row>
    <row r="1126" spans="1:26" ht="13" x14ac:dyDescent="0.15">
      <c r="A1126" s="18"/>
      <c r="C1126" s="12"/>
      <c r="D1126" s="12"/>
      <c r="E1126" s="12"/>
      <c r="F1126" s="12"/>
      <c r="G1126" s="12"/>
      <c r="H1126" s="12"/>
      <c r="L1126" s="12"/>
      <c r="M1126" s="12"/>
      <c r="R1126" s="20"/>
      <c r="S1126" s="12"/>
      <c r="Z1126" s="17"/>
    </row>
    <row r="1127" spans="1:26" ht="13" x14ac:dyDescent="0.15">
      <c r="A1127" s="18"/>
      <c r="C1127" s="12"/>
      <c r="D1127" s="12"/>
      <c r="E1127" s="12"/>
      <c r="F1127" s="12"/>
      <c r="G1127" s="12"/>
      <c r="H1127" s="12"/>
      <c r="L1127" s="12"/>
      <c r="M1127" s="12"/>
      <c r="R1127" s="20"/>
      <c r="S1127" s="12"/>
      <c r="Z1127" s="17"/>
    </row>
    <row r="1128" spans="1:26" ht="13" x14ac:dyDescent="0.15">
      <c r="A1128" s="18"/>
      <c r="C1128" s="12"/>
      <c r="D1128" s="12"/>
      <c r="E1128" s="12"/>
      <c r="F1128" s="12"/>
      <c r="G1128" s="12"/>
      <c r="H1128" s="12"/>
      <c r="L1128" s="12"/>
      <c r="M1128" s="12"/>
      <c r="R1128" s="20"/>
      <c r="S1128" s="12"/>
      <c r="Z1128" s="17"/>
    </row>
    <row r="1129" spans="1:26" ht="13" x14ac:dyDescent="0.15">
      <c r="A1129" s="18"/>
      <c r="C1129" s="12"/>
      <c r="D1129" s="12"/>
      <c r="E1129" s="12"/>
      <c r="F1129" s="12"/>
      <c r="G1129" s="12"/>
      <c r="H1129" s="12"/>
      <c r="L1129" s="12"/>
      <c r="M1129" s="12"/>
      <c r="R1129" s="20"/>
      <c r="S1129" s="12"/>
      <c r="Z1129" s="17"/>
    </row>
    <row r="1130" spans="1:26" ht="13" x14ac:dyDescent="0.15">
      <c r="A1130" s="18"/>
      <c r="C1130" s="12"/>
      <c r="D1130" s="12"/>
      <c r="E1130" s="12"/>
      <c r="F1130" s="12"/>
      <c r="G1130" s="12"/>
      <c r="H1130" s="12"/>
      <c r="L1130" s="12"/>
      <c r="M1130" s="12"/>
      <c r="R1130" s="20"/>
      <c r="S1130" s="12"/>
      <c r="Z1130" s="17"/>
    </row>
    <row r="1131" spans="1:26" ht="13" x14ac:dyDescent="0.15">
      <c r="A1131" s="18"/>
      <c r="C1131" s="12"/>
      <c r="D1131" s="12"/>
      <c r="E1131" s="12"/>
      <c r="F1131" s="12"/>
      <c r="G1131" s="12"/>
      <c r="H1131" s="12"/>
      <c r="L1131" s="12"/>
      <c r="M1131" s="12"/>
      <c r="R1131" s="20"/>
      <c r="S1131" s="12"/>
      <c r="Z1131" s="17"/>
    </row>
    <row r="1132" spans="1:26" ht="13" x14ac:dyDescent="0.15">
      <c r="A1132" s="18"/>
      <c r="C1132" s="12"/>
      <c r="D1132" s="12"/>
      <c r="E1132" s="12"/>
      <c r="F1132" s="12"/>
      <c r="G1132" s="12"/>
      <c r="H1132" s="12"/>
      <c r="L1132" s="12"/>
      <c r="M1132" s="12"/>
      <c r="R1132" s="20"/>
      <c r="S1132" s="12"/>
      <c r="Z1132" s="17"/>
    </row>
    <row r="1133" spans="1:26" ht="13" x14ac:dyDescent="0.15">
      <c r="A1133" s="18"/>
      <c r="C1133" s="12"/>
      <c r="D1133" s="12"/>
      <c r="E1133" s="12"/>
      <c r="F1133" s="12"/>
      <c r="G1133" s="12"/>
      <c r="H1133" s="12"/>
      <c r="L1133" s="12"/>
      <c r="M1133" s="12"/>
      <c r="R1133" s="20"/>
      <c r="S1133" s="12"/>
      <c r="Z1133" s="17"/>
    </row>
    <row r="1134" spans="1:26" ht="13" x14ac:dyDescent="0.15">
      <c r="A1134" s="18"/>
      <c r="C1134" s="12"/>
      <c r="D1134" s="12"/>
      <c r="E1134" s="12"/>
      <c r="F1134" s="12"/>
      <c r="G1134" s="12"/>
      <c r="H1134" s="12"/>
      <c r="L1134" s="12"/>
      <c r="M1134" s="12"/>
      <c r="R1134" s="20"/>
      <c r="S1134" s="12"/>
      <c r="Z1134" s="17"/>
    </row>
    <row r="1135" spans="1:26" ht="13" x14ac:dyDescent="0.15">
      <c r="A1135" s="18"/>
      <c r="C1135" s="12"/>
      <c r="D1135" s="12"/>
      <c r="E1135" s="12"/>
      <c r="F1135" s="12"/>
      <c r="G1135" s="12"/>
      <c r="H1135" s="12"/>
      <c r="L1135" s="12"/>
      <c r="M1135" s="12"/>
      <c r="R1135" s="20"/>
      <c r="S1135" s="12"/>
      <c r="Z1135" s="17"/>
    </row>
    <row r="1136" spans="1:26" ht="13" x14ac:dyDescent="0.15">
      <c r="A1136" s="18"/>
      <c r="C1136" s="12"/>
      <c r="D1136" s="12"/>
      <c r="E1136" s="12"/>
      <c r="F1136" s="12"/>
      <c r="G1136" s="12"/>
      <c r="H1136" s="12"/>
      <c r="L1136" s="12"/>
      <c r="M1136" s="12"/>
      <c r="R1136" s="20"/>
      <c r="S1136" s="12"/>
      <c r="Z1136" s="17"/>
    </row>
    <row r="1137" spans="1:26" ht="13" x14ac:dyDescent="0.15">
      <c r="A1137" s="18"/>
      <c r="C1137" s="12"/>
      <c r="D1137" s="12"/>
      <c r="E1137" s="12"/>
      <c r="F1137" s="12"/>
      <c r="G1137" s="12"/>
      <c r="H1137" s="12"/>
      <c r="L1137" s="12"/>
      <c r="M1137" s="12"/>
      <c r="R1137" s="20"/>
      <c r="S1137" s="12"/>
      <c r="Z1137" s="17"/>
    </row>
    <row r="1138" spans="1:26" ht="13" x14ac:dyDescent="0.15">
      <c r="A1138" s="18"/>
      <c r="C1138" s="12"/>
      <c r="D1138" s="12"/>
      <c r="E1138" s="12"/>
      <c r="F1138" s="12"/>
      <c r="G1138" s="12"/>
      <c r="H1138" s="12"/>
      <c r="L1138" s="12"/>
      <c r="M1138" s="12"/>
      <c r="R1138" s="20"/>
      <c r="S1138" s="12"/>
      <c r="Z1138" s="17"/>
    </row>
    <row r="1139" spans="1:26" ht="13" x14ac:dyDescent="0.15">
      <c r="A1139" s="18"/>
      <c r="C1139" s="12"/>
      <c r="D1139" s="12"/>
      <c r="E1139" s="12"/>
      <c r="F1139" s="12"/>
      <c r="G1139" s="12"/>
      <c r="H1139" s="12"/>
      <c r="L1139" s="12"/>
      <c r="M1139" s="12"/>
      <c r="R1139" s="20"/>
      <c r="S1139" s="12"/>
      <c r="Z1139" s="17"/>
    </row>
    <row r="1140" spans="1:26" ht="13" x14ac:dyDescent="0.15">
      <c r="A1140" s="18"/>
      <c r="C1140" s="12"/>
      <c r="D1140" s="12"/>
      <c r="E1140" s="12"/>
      <c r="F1140" s="12"/>
      <c r="G1140" s="12"/>
      <c r="H1140" s="12"/>
      <c r="L1140" s="12"/>
      <c r="M1140" s="12"/>
      <c r="R1140" s="20"/>
      <c r="S1140" s="12"/>
      <c r="Z1140" s="17"/>
    </row>
    <row r="1141" spans="1:26" ht="13" x14ac:dyDescent="0.15">
      <c r="A1141" s="18"/>
      <c r="C1141" s="12"/>
      <c r="D1141" s="12"/>
      <c r="E1141" s="12"/>
      <c r="F1141" s="12"/>
      <c r="G1141" s="12"/>
      <c r="H1141" s="12"/>
      <c r="L1141" s="12"/>
      <c r="M1141" s="12"/>
      <c r="R1141" s="20"/>
      <c r="S1141" s="12"/>
      <c r="Z1141" s="17"/>
    </row>
    <row r="1142" spans="1:26" ht="13" x14ac:dyDescent="0.15">
      <c r="A1142" s="18"/>
      <c r="C1142" s="12"/>
      <c r="D1142" s="12"/>
      <c r="E1142" s="12"/>
      <c r="F1142" s="12"/>
      <c r="G1142" s="12"/>
      <c r="H1142" s="12"/>
      <c r="L1142" s="12"/>
      <c r="M1142" s="12"/>
      <c r="R1142" s="20"/>
      <c r="S1142" s="12"/>
      <c r="Z1142" s="17"/>
    </row>
    <row r="1143" spans="1:26" ht="13" x14ac:dyDescent="0.15">
      <c r="A1143" s="18"/>
      <c r="C1143" s="12"/>
      <c r="D1143" s="12"/>
      <c r="E1143" s="12"/>
      <c r="F1143" s="12"/>
      <c r="G1143" s="12"/>
      <c r="H1143" s="12"/>
      <c r="L1143" s="12"/>
      <c r="M1143" s="12"/>
      <c r="R1143" s="20"/>
      <c r="S1143" s="12"/>
      <c r="Z1143" s="17"/>
    </row>
    <row r="1144" spans="1:26" ht="13" x14ac:dyDescent="0.15">
      <c r="A1144" s="18"/>
      <c r="C1144" s="12"/>
      <c r="D1144" s="12"/>
      <c r="E1144" s="12"/>
      <c r="F1144" s="12"/>
      <c r="G1144" s="12"/>
      <c r="H1144" s="12"/>
      <c r="L1144" s="12"/>
      <c r="M1144" s="12"/>
      <c r="R1144" s="20"/>
      <c r="S1144" s="12"/>
      <c r="Z1144" s="17"/>
    </row>
    <row r="1145" spans="1:26" ht="13" x14ac:dyDescent="0.15">
      <c r="A1145" s="18"/>
      <c r="C1145" s="12"/>
      <c r="D1145" s="12"/>
      <c r="E1145" s="12"/>
      <c r="F1145" s="12"/>
      <c r="G1145" s="12"/>
      <c r="H1145" s="12"/>
      <c r="L1145" s="12"/>
      <c r="M1145" s="12"/>
      <c r="R1145" s="20"/>
      <c r="S1145" s="12"/>
      <c r="Z1145" s="17"/>
    </row>
    <row r="1146" spans="1:26" ht="13" x14ac:dyDescent="0.15">
      <c r="A1146" s="18"/>
      <c r="C1146" s="12"/>
      <c r="D1146" s="12"/>
      <c r="E1146" s="12"/>
      <c r="F1146" s="12"/>
      <c r="G1146" s="12"/>
      <c r="H1146" s="12"/>
      <c r="L1146" s="12"/>
      <c r="M1146" s="12"/>
      <c r="R1146" s="20"/>
      <c r="S1146" s="12"/>
      <c r="Z1146" s="17"/>
    </row>
    <row r="1147" spans="1:26" ht="13" x14ac:dyDescent="0.15">
      <c r="A1147" s="18"/>
      <c r="C1147" s="12"/>
      <c r="D1147" s="12"/>
      <c r="E1147" s="12"/>
      <c r="F1147" s="12"/>
      <c r="G1147" s="12"/>
      <c r="H1147" s="12"/>
      <c r="L1147" s="12"/>
      <c r="M1147" s="12"/>
      <c r="R1147" s="20"/>
      <c r="S1147" s="12"/>
      <c r="Z1147" s="17"/>
    </row>
    <row r="1148" spans="1:26" ht="13" x14ac:dyDescent="0.15">
      <c r="A1148" s="18"/>
      <c r="C1148" s="12"/>
      <c r="D1148" s="12"/>
      <c r="E1148" s="12"/>
      <c r="F1148" s="12"/>
      <c r="G1148" s="12"/>
      <c r="H1148" s="12"/>
      <c r="L1148" s="12"/>
      <c r="M1148" s="12"/>
      <c r="R1148" s="20"/>
      <c r="S1148" s="12"/>
      <c r="Z1148" s="17"/>
    </row>
    <row r="1149" spans="1:26" ht="13" x14ac:dyDescent="0.15">
      <c r="A1149" s="18"/>
      <c r="C1149" s="12"/>
      <c r="D1149" s="12"/>
      <c r="E1149" s="12"/>
      <c r="F1149" s="12"/>
      <c r="G1149" s="12"/>
      <c r="H1149" s="12"/>
      <c r="L1149" s="12"/>
      <c r="M1149" s="12"/>
      <c r="R1149" s="20"/>
      <c r="S1149" s="12"/>
      <c r="Z1149" s="17"/>
    </row>
    <row r="1150" spans="1:26" ht="13" x14ac:dyDescent="0.15">
      <c r="A1150" s="18"/>
      <c r="C1150" s="12"/>
      <c r="D1150" s="12"/>
      <c r="E1150" s="12"/>
      <c r="F1150" s="12"/>
      <c r="G1150" s="12"/>
      <c r="H1150" s="12"/>
      <c r="L1150" s="12"/>
      <c r="M1150" s="12"/>
      <c r="R1150" s="20"/>
      <c r="S1150" s="12"/>
      <c r="Z1150" s="17"/>
    </row>
    <row r="1151" spans="1:26" ht="13" x14ac:dyDescent="0.15">
      <c r="A1151" s="18"/>
      <c r="C1151" s="12"/>
      <c r="D1151" s="12"/>
      <c r="E1151" s="12"/>
      <c r="F1151" s="12"/>
      <c r="G1151" s="12"/>
      <c r="H1151" s="12"/>
      <c r="L1151" s="12"/>
      <c r="M1151" s="12"/>
      <c r="R1151" s="20"/>
      <c r="S1151" s="12"/>
      <c r="Z1151" s="17"/>
    </row>
    <row r="1152" spans="1:26" ht="13" x14ac:dyDescent="0.15">
      <c r="A1152" s="18"/>
      <c r="C1152" s="12"/>
      <c r="D1152" s="12"/>
      <c r="E1152" s="12"/>
      <c r="F1152" s="12"/>
      <c r="G1152" s="12"/>
      <c r="H1152" s="12"/>
      <c r="L1152" s="12"/>
      <c r="M1152" s="12"/>
      <c r="R1152" s="20"/>
      <c r="S1152" s="12"/>
      <c r="Z1152" s="17"/>
    </row>
    <row r="1153" spans="1:26" ht="13" x14ac:dyDescent="0.15">
      <c r="A1153" s="18"/>
      <c r="C1153" s="12"/>
      <c r="D1153" s="12"/>
      <c r="E1153" s="12"/>
      <c r="F1153" s="12"/>
      <c r="G1153" s="12"/>
      <c r="H1153" s="12"/>
      <c r="L1153" s="12"/>
      <c r="M1153" s="12"/>
      <c r="R1153" s="20"/>
      <c r="S1153" s="12"/>
      <c r="Z1153" s="17"/>
    </row>
    <row r="1154" spans="1:26" ht="13" x14ac:dyDescent="0.15">
      <c r="A1154" s="18"/>
      <c r="C1154" s="12"/>
      <c r="D1154" s="12"/>
      <c r="E1154" s="12"/>
      <c r="F1154" s="12"/>
      <c r="G1154" s="12"/>
      <c r="H1154" s="12"/>
      <c r="L1154" s="12"/>
      <c r="M1154" s="12"/>
      <c r="R1154" s="20"/>
      <c r="S1154" s="12"/>
      <c r="Z1154" s="17"/>
    </row>
    <row r="1155" spans="1:26" ht="13" x14ac:dyDescent="0.15">
      <c r="A1155" s="18"/>
      <c r="C1155" s="12"/>
      <c r="D1155" s="12"/>
      <c r="E1155" s="12"/>
      <c r="F1155" s="12"/>
      <c r="G1155" s="12"/>
      <c r="H1155" s="12"/>
      <c r="L1155" s="12"/>
      <c r="M1155" s="12"/>
      <c r="R1155" s="20"/>
      <c r="S1155" s="12"/>
      <c r="Z1155" s="17"/>
    </row>
    <row r="1156" spans="1:26" ht="13" x14ac:dyDescent="0.15">
      <c r="A1156" s="18"/>
      <c r="C1156" s="12"/>
      <c r="D1156" s="12"/>
      <c r="E1156" s="12"/>
      <c r="F1156" s="12"/>
      <c r="G1156" s="12"/>
      <c r="H1156" s="12"/>
      <c r="L1156" s="12"/>
      <c r="M1156" s="12"/>
      <c r="R1156" s="20"/>
      <c r="S1156" s="12"/>
      <c r="Z1156" s="17"/>
    </row>
    <row r="1157" spans="1:26" ht="13" x14ac:dyDescent="0.15">
      <c r="A1157" s="18"/>
      <c r="C1157" s="12"/>
      <c r="D1157" s="12"/>
      <c r="E1157" s="12"/>
      <c r="F1157" s="12"/>
      <c r="G1157" s="12"/>
      <c r="H1157" s="12"/>
      <c r="L1157" s="12"/>
      <c r="M1157" s="12"/>
      <c r="R1157" s="20"/>
      <c r="S1157" s="12"/>
      <c r="Z1157" s="17"/>
    </row>
    <row r="1158" spans="1:26" ht="13" x14ac:dyDescent="0.15">
      <c r="A1158" s="18"/>
      <c r="C1158" s="12"/>
      <c r="D1158" s="12"/>
      <c r="E1158" s="12"/>
      <c r="F1158" s="12"/>
      <c r="G1158" s="12"/>
      <c r="H1158" s="12"/>
      <c r="L1158" s="12"/>
      <c r="M1158" s="12"/>
      <c r="R1158" s="20"/>
      <c r="S1158" s="12"/>
      <c r="Z1158" s="17"/>
    </row>
    <row r="1159" spans="1:26" ht="13" x14ac:dyDescent="0.15">
      <c r="A1159" s="18"/>
      <c r="C1159" s="12"/>
      <c r="D1159" s="12"/>
      <c r="E1159" s="12"/>
      <c r="F1159" s="12"/>
      <c r="G1159" s="12"/>
      <c r="H1159" s="12"/>
      <c r="L1159" s="12"/>
      <c r="M1159" s="12"/>
      <c r="R1159" s="20"/>
      <c r="S1159" s="12"/>
      <c r="Z1159" s="17"/>
    </row>
    <row r="1160" spans="1:26" ht="13" x14ac:dyDescent="0.15">
      <c r="A1160" s="18"/>
      <c r="C1160" s="12"/>
      <c r="D1160" s="12"/>
      <c r="E1160" s="12"/>
      <c r="F1160" s="12"/>
      <c r="G1160" s="12"/>
      <c r="H1160" s="12"/>
      <c r="L1160" s="12"/>
      <c r="M1160" s="12"/>
      <c r="R1160" s="20"/>
      <c r="S1160" s="12"/>
      <c r="Z1160" s="17"/>
    </row>
    <row r="1161" spans="1:26" ht="13" x14ac:dyDescent="0.15">
      <c r="A1161" s="18"/>
      <c r="C1161" s="12"/>
      <c r="D1161" s="12"/>
      <c r="E1161" s="12"/>
      <c r="F1161" s="12"/>
      <c r="G1161" s="12"/>
      <c r="H1161" s="12"/>
      <c r="L1161" s="12"/>
      <c r="M1161" s="12"/>
      <c r="R1161" s="20"/>
      <c r="S1161" s="12"/>
      <c r="Z1161" s="17"/>
    </row>
    <row r="1162" spans="1:26" ht="13" x14ac:dyDescent="0.15">
      <c r="A1162" s="18"/>
      <c r="C1162" s="12"/>
      <c r="D1162" s="12"/>
      <c r="E1162" s="12"/>
      <c r="F1162" s="12"/>
      <c r="G1162" s="12"/>
      <c r="H1162" s="12"/>
      <c r="L1162" s="12"/>
      <c r="M1162" s="12"/>
      <c r="R1162" s="20"/>
      <c r="S1162" s="12"/>
      <c r="Z1162" s="17"/>
    </row>
    <row r="1163" spans="1:26" ht="13" x14ac:dyDescent="0.15">
      <c r="A1163" s="18"/>
      <c r="C1163" s="12"/>
      <c r="D1163" s="12"/>
      <c r="E1163" s="12"/>
      <c r="F1163" s="12"/>
      <c r="G1163" s="12"/>
      <c r="H1163" s="12"/>
      <c r="L1163" s="12"/>
      <c r="M1163" s="12"/>
      <c r="R1163" s="20"/>
      <c r="S1163" s="12"/>
      <c r="Z1163" s="17"/>
    </row>
    <row r="1164" spans="1:26" ht="13" x14ac:dyDescent="0.15">
      <c r="A1164" s="18"/>
      <c r="C1164" s="12"/>
      <c r="D1164" s="12"/>
      <c r="E1164" s="12"/>
      <c r="F1164" s="12"/>
      <c r="G1164" s="12"/>
      <c r="H1164" s="12"/>
      <c r="L1164" s="12"/>
      <c r="M1164" s="12"/>
      <c r="R1164" s="20"/>
      <c r="S1164" s="12"/>
      <c r="Z1164" s="17"/>
    </row>
    <row r="1165" spans="1:26" ht="13" x14ac:dyDescent="0.15">
      <c r="A1165" s="18"/>
      <c r="C1165" s="12"/>
      <c r="D1165" s="12"/>
      <c r="E1165" s="12"/>
      <c r="F1165" s="12"/>
      <c r="G1165" s="12"/>
      <c r="H1165" s="12"/>
      <c r="L1165" s="12"/>
      <c r="M1165" s="12"/>
      <c r="R1165" s="20"/>
      <c r="S1165" s="12"/>
      <c r="Z1165" s="17"/>
    </row>
    <row r="1166" spans="1:26" ht="13" x14ac:dyDescent="0.15">
      <c r="A1166" s="18"/>
      <c r="C1166" s="12"/>
      <c r="D1166" s="12"/>
      <c r="E1166" s="12"/>
      <c r="F1166" s="12"/>
      <c r="G1166" s="12"/>
      <c r="H1166" s="12"/>
      <c r="L1166" s="12"/>
      <c r="M1166" s="12"/>
      <c r="R1166" s="20"/>
      <c r="S1166" s="12"/>
      <c r="Z1166" s="17"/>
    </row>
    <row r="1167" spans="1:26" ht="13" x14ac:dyDescent="0.15">
      <c r="A1167" s="18"/>
      <c r="C1167" s="12"/>
      <c r="D1167" s="12"/>
      <c r="E1167" s="12"/>
      <c r="F1167" s="12"/>
      <c r="G1167" s="12"/>
      <c r="H1167" s="12"/>
      <c r="L1167" s="12"/>
      <c r="M1167" s="12"/>
      <c r="R1167" s="20"/>
      <c r="S1167" s="12"/>
      <c r="Z1167" s="17"/>
    </row>
    <row r="1168" spans="1:26" ht="13" x14ac:dyDescent="0.15">
      <c r="A1168" s="18"/>
      <c r="C1168" s="12"/>
      <c r="D1168" s="12"/>
      <c r="E1168" s="12"/>
      <c r="F1168" s="12"/>
      <c r="G1168" s="12"/>
      <c r="H1168" s="12"/>
      <c r="L1168" s="12"/>
      <c r="M1168" s="12"/>
      <c r="R1168" s="20"/>
      <c r="S1168" s="12"/>
      <c r="Z1168" s="17"/>
    </row>
    <row r="1169" spans="1:26" ht="13" x14ac:dyDescent="0.15">
      <c r="A1169" s="18"/>
      <c r="C1169" s="12"/>
      <c r="D1169" s="12"/>
      <c r="E1169" s="12"/>
      <c r="F1169" s="12"/>
      <c r="G1169" s="12"/>
      <c r="H1169" s="12"/>
      <c r="L1169" s="12"/>
      <c r="M1169" s="12"/>
      <c r="R1169" s="20"/>
      <c r="S1169" s="12"/>
      <c r="Z1169" s="17"/>
    </row>
    <row r="1170" spans="1:26" ht="13" x14ac:dyDescent="0.15">
      <c r="A1170" s="18"/>
      <c r="C1170" s="12"/>
      <c r="D1170" s="12"/>
      <c r="E1170" s="12"/>
      <c r="F1170" s="12"/>
      <c r="G1170" s="12"/>
      <c r="H1170" s="12"/>
      <c r="L1170" s="12"/>
      <c r="M1170" s="12"/>
      <c r="R1170" s="20"/>
      <c r="S1170" s="12"/>
      <c r="Z1170" s="17"/>
    </row>
    <row r="1171" spans="1:26" ht="13" x14ac:dyDescent="0.15">
      <c r="A1171" s="18"/>
      <c r="C1171" s="12"/>
      <c r="D1171" s="12"/>
      <c r="E1171" s="12"/>
      <c r="F1171" s="12"/>
      <c r="G1171" s="12"/>
      <c r="H1171" s="12"/>
      <c r="L1171" s="12"/>
      <c r="M1171" s="12"/>
      <c r="R1171" s="20"/>
      <c r="S1171" s="12"/>
      <c r="Z1171" s="17"/>
    </row>
    <row r="1172" spans="1:26" ht="13" x14ac:dyDescent="0.15">
      <c r="A1172" s="18"/>
      <c r="C1172" s="12"/>
      <c r="D1172" s="12"/>
      <c r="E1172" s="12"/>
      <c r="F1172" s="12"/>
      <c r="G1172" s="12"/>
      <c r="H1172" s="12"/>
      <c r="L1172" s="12"/>
      <c r="M1172" s="12"/>
      <c r="R1172" s="20"/>
      <c r="S1172" s="12"/>
      <c r="Z1172" s="17"/>
    </row>
    <row r="1173" spans="1:26" ht="13" x14ac:dyDescent="0.15">
      <c r="A1173" s="18"/>
      <c r="C1173" s="12"/>
      <c r="D1173" s="12"/>
      <c r="E1173" s="12"/>
      <c r="F1173" s="12"/>
      <c r="G1173" s="12"/>
      <c r="H1173" s="12"/>
      <c r="L1173" s="12"/>
      <c r="M1173" s="12"/>
      <c r="R1173" s="20"/>
      <c r="S1173" s="12"/>
      <c r="Z1173" s="17"/>
    </row>
    <row r="1174" spans="1:26" ht="13" x14ac:dyDescent="0.15">
      <c r="A1174" s="18"/>
      <c r="C1174" s="12"/>
      <c r="D1174" s="12"/>
      <c r="E1174" s="12"/>
      <c r="F1174" s="12"/>
      <c r="G1174" s="12"/>
      <c r="H1174" s="12"/>
      <c r="L1174" s="12"/>
      <c r="M1174" s="12"/>
      <c r="R1174" s="20"/>
      <c r="S1174" s="12"/>
      <c r="Z1174" s="17"/>
    </row>
    <row r="1175" spans="1:26" ht="13" x14ac:dyDescent="0.15">
      <c r="A1175" s="18"/>
      <c r="C1175" s="12"/>
      <c r="D1175" s="12"/>
      <c r="E1175" s="12"/>
      <c r="F1175" s="12"/>
      <c r="G1175" s="12"/>
      <c r="H1175" s="12"/>
      <c r="L1175" s="12"/>
      <c r="M1175" s="12"/>
      <c r="R1175" s="20"/>
      <c r="S1175" s="12"/>
      <c r="Z1175" s="17"/>
    </row>
    <row r="1176" spans="1:26" ht="13" x14ac:dyDescent="0.15">
      <c r="A1176" s="18"/>
      <c r="C1176" s="12"/>
      <c r="D1176" s="12"/>
      <c r="E1176" s="12"/>
      <c r="F1176" s="12"/>
      <c r="G1176" s="12"/>
      <c r="H1176" s="12"/>
      <c r="L1176" s="12"/>
      <c r="M1176" s="12"/>
      <c r="R1176" s="20"/>
      <c r="S1176" s="12"/>
      <c r="Z1176" s="17"/>
    </row>
    <row r="1177" spans="1:26" ht="13" x14ac:dyDescent="0.15">
      <c r="A1177" s="18"/>
      <c r="C1177" s="12"/>
      <c r="D1177" s="12"/>
      <c r="E1177" s="12"/>
      <c r="F1177" s="12"/>
      <c r="G1177" s="12"/>
      <c r="H1177" s="12"/>
      <c r="L1177" s="12"/>
      <c r="M1177" s="12"/>
      <c r="R1177" s="20"/>
      <c r="S1177" s="12"/>
      <c r="Z1177" s="17"/>
    </row>
    <row r="1178" spans="1:26" ht="13" x14ac:dyDescent="0.15">
      <c r="A1178" s="18"/>
      <c r="C1178" s="12"/>
      <c r="D1178" s="12"/>
      <c r="E1178" s="12"/>
      <c r="F1178" s="12"/>
      <c r="G1178" s="12"/>
      <c r="H1178" s="12"/>
      <c r="L1178" s="12"/>
      <c r="M1178" s="12"/>
      <c r="R1178" s="20"/>
      <c r="S1178" s="12"/>
      <c r="Z1178" s="17"/>
    </row>
    <row r="1179" spans="1:26" ht="13" x14ac:dyDescent="0.15">
      <c r="A1179" s="18"/>
      <c r="C1179" s="12"/>
      <c r="D1179" s="12"/>
      <c r="E1179" s="12"/>
      <c r="F1179" s="12"/>
      <c r="G1179" s="12"/>
      <c r="H1179" s="12"/>
      <c r="L1179" s="12"/>
      <c r="M1179" s="12"/>
      <c r="R1179" s="20"/>
      <c r="S1179" s="12"/>
      <c r="Z1179" s="17"/>
    </row>
    <row r="1180" spans="1:26" ht="13" x14ac:dyDescent="0.15">
      <c r="A1180" s="18"/>
      <c r="C1180" s="12"/>
      <c r="D1180" s="12"/>
      <c r="E1180" s="12"/>
      <c r="F1180" s="12"/>
      <c r="G1180" s="12"/>
      <c r="H1180" s="12"/>
      <c r="L1180" s="12"/>
      <c r="M1180" s="12"/>
      <c r="R1180" s="20"/>
      <c r="S1180" s="12"/>
      <c r="Z1180" s="17"/>
    </row>
    <row r="1181" spans="1:26" ht="13" x14ac:dyDescent="0.15">
      <c r="A1181" s="18"/>
      <c r="C1181" s="12"/>
      <c r="D1181" s="12"/>
      <c r="E1181" s="12"/>
      <c r="F1181" s="12"/>
      <c r="G1181" s="12"/>
      <c r="H1181" s="12"/>
      <c r="L1181" s="12"/>
      <c r="M1181" s="12"/>
      <c r="R1181" s="20"/>
      <c r="S1181" s="12"/>
      <c r="Z1181" s="17"/>
    </row>
    <row r="1182" spans="1:26" ht="13" x14ac:dyDescent="0.15">
      <c r="A1182" s="18"/>
      <c r="C1182" s="12"/>
      <c r="D1182" s="12"/>
      <c r="E1182" s="12"/>
      <c r="F1182" s="12"/>
      <c r="G1182" s="12"/>
      <c r="H1182" s="12"/>
      <c r="L1182" s="12"/>
      <c r="M1182" s="12"/>
      <c r="R1182" s="20"/>
      <c r="S1182" s="12"/>
      <c r="Z1182" s="17"/>
    </row>
    <row r="1183" spans="1:26" ht="13" x14ac:dyDescent="0.15">
      <c r="A1183" s="18"/>
      <c r="C1183" s="12"/>
      <c r="D1183" s="12"/>
      <c r="E1183" s="12"/>
      <c r="F1183" s="12"/>
      <c r="G1183" s="12"/>
      <c r="H1183" s="12"/>
      <c r="L1183" s="12"/>
      <c r="M1183" s="12"/>
      <c r="R1183" s="20"/>
      <c r="S1183" s="12"/>
      <c r="Z1183" s="17"/>
    </row>
    <row r="1184" spans="1:26" ht="13" x14ac:dyDescent="0.15">
      <c r="A1184" s="18"/>
      <c r="C1184" s="12"/>
      <c r="D1184" s="12"/>
      <c r="E1184" s="12"/>
      <c r="F1184" s="12"/>
      <c r="G1184" s="12"/>
      <c r="H1184" s="12"/>
      <c r="L1184" s="12"/>
      <c r="M1184" s="12"/>
      <c r="R1184" s="20"/>
      <c r="S1184" s="12"/>
      <c r="Z1184" s="17"/>
    </row>
    <row r="1185" spans="1:26" ht="13" x14ac:dyDescent="0.15">
      <c r="A1185" s="18"/>
      <c r="C1185" s="12"/>
      <c r="D1185" s="12"/>
      <c r="E1185" s="12"/>
      <c r="F1185" s="12"/>
      <c r="G1185" s="12"/>
      <c r="H1185" s="12"/>
      <c r="L1185" s="12"/>
      <c r="M1185" s="12"/>
      <c r="R1185" s="20"/>
      <c r="S1185" s="12"/>
      <c r="Z1185" s="17"/>
    </row>
    <row r="1186" spans="1:26" ht="13" x14ac:dyDescent="0.15">
      <c r="A1186" s="18"/>
      <c r="C1186" s="12"/>
      <c r="D1186" s="12"/>
      <c r="E1186" s="12"/>
      <c r="F1186" s="12"/>
      <c r="G1186" s="12"/>
      <c r="H1186" s="12"/>
      <c r="L1186" s="12"/>
      <c r="M1186" s="12"/>
      <c r="R1186" s="20"/>
      <c r="S1186" s="12"/>
      <c r="Z1186" s="17"/>
    </row>
    <row r="1187" spans="1:26" ht="13" x14ac:dyDescent="0.15">
      <c r="A1187" s="18"/>
      <c r="C1187" s="12"/>
      <c r="D1187" s="12"/>
      <c r="E1187" s="12"/>
      <c r="F1187" s="12"/>
      <c r="G1187" s="12"/>
      <c r="H1187" s="12"/>
      <c r="L1187" s="12"/>
      <c r="M1187" s="12"/>
      <c r="R1187" s="20"/>
      <c r="S1187" s="12"/>
      <c r="Z1187" s="17"/>
    </row>
    <row r="1188" spans="1:26" ht="13" x14ac:dyDescent="0.15">
      <c r="A1188" s="18"/>
      <c r="C1188" s="12"/>
      <c r="D1188" s="12"/>
      <c r="E1188" s="12"/>
      <c r="F1188" s="12"/>
      <c r="G1188" s="12"/>
      <c r="H1188" s="12"/>
      <c r="L1188" s="12"/>
      <c r="M1188" s="12"/>
      <c r="R1188" s="20"/>
      <c r="S1188" s="12"/>
      <c r="Z1188" s="17"/>
    </row>
    <row r="1189" spans="1:26" ht="13" x14ac:dyDescent="0.15">
      <c r="A1189" s="18"/>
      <c r="C1189" s="12"/>
      <c r="D1189" s="12"/>
      <c r="E1189" s="12"/>
      <c r="F1189" s="12"/>
      <c r="G1189" s="12"/>
      <c r="H1189" s="12"/>
      <c r="L1189" s="12"/>
      <c r="M1189" s="12"/>
      <c r="R1189" s="20"/>
      <c r="S1189" s="12"/>
      <c r="Z1189" s="17"/>
    </row>
    <row r="1190" spans="1:26" ht="13" x14ac:dyDescent="0.15">
      <c r="A1190" s="18"/>
      <c r="C1190" s="12"/>
      <c r="D1190" s="12"/>
      <c r="E1190" s="12"/>
      <c r="F1190" s="12"/>
      <c r="G1190" s="12"/>
      <c r="H1190" s="12"/>
      <c r="L1190" s="12"/>
      <c r="M1190" s="12"/>
      <c r="R1190" s="20"/>
      <c r="S1190" s="12"/>
      <c r="Z1190" s="17"/>
    </row>
    <row r="1191" spans="1:26" ht="13" x14ac:dyDescent="0.15">
      <c r="A1191" s="18"/>
      <c r="C1191" s="12"/>
      <c r="D1191" s="12"/>
      <c r="E1191" s="12"/>
      <c r="F1191" s="12"/>
      <c r="G1191" s="12"/>
      <c r="H1191" s="12"/>
      <c r="L1191" s="12"/>
      <c r="M1191" s="12"/>
      <c r="R1191" s="20"/>
      <c r="S1191" s="12"/>
      <c r="Z1191" s="17"/>
    </row>
    <row r="1192" spans="1:26" ht="13" x14ac:dyDescent="0.15">
      <c r="A1192" s="18"/>
      <c r="C1192" s="12"/>
      <c r="D1192" s="12"/>
      <c r="E1192" s="12"/>
      <c r="F1192" s="12"/>
      <c r="G1192" s="12"/>
      <c r="H1192" s="12"/>
      <c r="L1192" s="12"/>
      <c r="M1192" s="12"/>
      <c r="R1192" s="20"/>
      <c r="S1192" s="12"/>
      <c r="Z1192" s="17"/>
    </row>
    <row r="1193" spans="1:26" ht="13" x14ac:dyDescent="0.15">
      <c r="A1193" s="18"/>
      <c r="C1193" s="12"/>
      <c r="D1193" s="12"/>
      <c r="E1193" s="12"/>
      <c r="F1193" s="12"/>
      <c r="G1193" s="12"/>
      <c r="H1193" s="12"/>
      <c r="L1193" s="12"/>
      <c r="M1193" s="12"/>
      <c r="R1193" s="20"/>
      <c r="S1193" s="12"/>
      <c r="Z1193" s="17"/>
    </row>
    <row r="1194" spans="1:26" ht="13" x14ac:dyDescent="0.15">
      <c r="A1194" s="18"/>
      <c r="C1194" s="12"/>
      <c r="D1194" s="12"/>
      <c r="E1194" s="12"/>
      <c r="F1194" s="12"/>
      <c r="G1194" s="12"/>
      <c r="H1194" s="12"/>
      <c r="L1194" s="12"/>
      <c r="M1194" s="12"/>
      <c r="R1194" s="20"/>
      <c r="S1194" s="12"/>
      <c r="Z1194" s="17"/>
    </row>
    <row r="1195" spans="1:26" ht="13" x14ac:dyDescent="0.15">
      <c r="A1195" s="18"/>
      <c r="C1195" s="12"/>
      <c r="D1195" s="12"/>
      <c r="E1195" s="12"/>
      <c r="F1195" s="12"/>
      <c r="G1195" s="12"/>
      <c r="H1195" s="12"/>
      <c r="L1195" s="12"/>
      <c r="M1195" s="12"/>
      <c r="R1195" s="20"/>
      <c r="S1195" s="12"/>
      <c r="Z1195" s="17"/>
    </row>
    <row r="1196" spans="1:26" ht="13" x14ac:dyDescent="0.15">
      <c r="A1196" s="18"/>
      <c r="C1196" s="12"/>
      <c r="D1196" s="12"/>
      <c r="E1196" s="12"/>
      <c r="F1196" s="12"/>
      <c r="G1196" s="12"/>
      <c r="H1196" s="12"/>
      <c r="L1196" s="12"/>
      <c r="M1196" s="12"/>
      <c r="R1196" s="20"/>
      <c r="S1196" s="12"/>
      <c r="Z1196" s="17"/>
    </row>
    <row r="1197" spans="1:26" ht="13" x14ac:dyDescent="0.15">
      <c r="A1197" s="18"/>
      <c r="C1197" s="12"/>
      <c r="D1197" s="12"/>
      <c r="E1197" s="12"/>
      <c r="F1197" s="12"/>
      <c r="G1197" s="12"/>
      <c r="H1197" s="12"/>
      <c r="L1197" s="12"/>
      <c r="M1197" s="12"/>
      <c r="R1197" s="20"/>
      <c r="S1197" s="12"/>
      <c r="Z1197" s="17"/>
    </row>
    <row r="1198" spans="1:26" ht="13" x14ac:dyDescent="0.15">
      <c r="A1198" s="18"/>
      <c r="C1198" s="12"/>
      <c r="D1198" s="12"/>
      <c r="E1198" s="12"/>
      <c r="F1198" s="12"/>
      <c r="G1198" s="12"/>
      <c r="H1198" s="12"/>
      <c r="L1198" s="12"/>
      <c r="M1198" s="12"/>
      <c r="R1198" s="20"/>
      <c r="S1198" s="12"/>
      <c r="Z1198" s="17"/>
    </row>
    <row r="1199" spans="1:26" ht="13" x14ac:dyDescent="0.15">
      <c r="A1199" s="18"/>
      <c r="C1199" s="12"/>
      <c r="D1199" s="12"/>
      <c r="E1199" s="12"/>
      <c r="F1199" s="12"/>
      <c r="G1199" s="12"/>
      <c r="H1199" s="12"/>
      <c r="L1199" s="12"/>
      <c r="M1199" s="12"/>
      <c r="R1199" s="20"/>
      <c r="S1199" s="12"/>
      <c r="Z1199" s="17"/>
    </row>
    <row r="1200" spans="1:26" ht="13" x14ac:dyDescent="0.15">
      <c r="A1200" s="18"/>
      <c r="C1200" s="12"/>
      <c r="D1200" s="12"/>
      <c r="E1200" s="12"/>
      <c r="F1200" s="12"/>
      <c r="G1200" s="12"/>
      <c r="H1200" s="12"/>
      <c r="L1200" s="12"/>
      <c r="M1200" s="12"/>
      <c r="R1200" s="20"/>
      <c r="S1200" s="12"/>
      <c r="Z1200" s="17"/>
    </row>
    <row r="1201" spans="1:26" ht="13" x14ac:dyDescent="0.15">
      <c r="A1201" s="18"/>
      <c r="C1201" s="12"/>
      <c r="D1201" s="12"/>
      <c r="E1201" s="12"/>
      <c r="F1201" s="12"/>
      <c r="G1201" s="12"/>
      <c r="H1201" s="12"/>
      <c r="L1201" s="12"/>
      <c r="M1201" s="12"/>
      <c r="R1201" s="20"/>
      <c r="S1201" s="12"/>
      <c r="Z1201" s="17"/>
    </row>
    <row r="1202" spans="1:26" ht="13" x14ac:dyDescent="0.15">
      <c r="A1202" s="18"/>
      <c r="C1202" s="12"/>
      <c r="D1202" s="12"/>
      <c r="E1202" s="12"/>
      <c r="F1202" s="12"/>
      <c r="G1202" s="12"/>
      <c r="H1202" s="12"/>
      <c r="L1202" s="12"/>
      <c r="M1202" s="12"/>
      <c r="R1202" s="20"/>
      <c r="S1202" s="12"/>
      <c r="Z1202" s="17"/>
    </row>
    <row r="1203" spans="1:26" ht="13" x14ac:dyDescent="0.15">
      <c r="A1203" s="18"/>
      <c r="C1203" s="12"/>
      <c r="D1203" s="12"/>
      <c r="E1203" s="12"/>
      <c r="F1203" s="12"/>
      <c r="G1203" s="12"/>
      <c r="H1203" s="12"/>
      <c r="L1203" s="12"/>
      <c r="M1203" s="12"/>
      <c r="R1203" s="20"/>
      <c r="S1203" s="12"/>
      <c r="Z1203" s="17"/>
    </row>
    <row r="1204" spans="1:26" ht="13" x14ac:dyDescent="0.15">
      <c r="A1204" s="18"/>
      <c r="C1204" s="12"/>
      <c r="D1204" s="12"/>
      <c r="E1204" s="12"/>
      <c r="F1204" s="12"/>
      <c r="G1204" s="12"/>
      <c r="H1204" s="12"/>
      <c r="L1204" s="12"/>
      <c r="M1204" s="12"/>
      <c r="R1204" s="20"/>
      <c r="S1204" s="12"/>
      <c r="Z1204" s="17"/>
    </row>
    <row r="1205" spans="1:26" ht="13" x14ac:dyDescent="0.15">
      <c r="A1205" s="18"/>
      <c r="C1205" s="12"/>
      <c r="D1205" s="12"/>
      <c r="E1205" s="12"/>
      <c r="F1205" s="12"/>
      <c r="G1205" s="12"/>
      <c r="H1205" s="12"/>
      <c r="L1205" s="12"/>
      <c r="M1205" s="12"/>
      <c r="R1205" s="20"/>
      <c r="S1205" s="12"/>
      <c r="Z1205" s="17"/>
    </row>
    <row r="1206" spans="1:26" ht="13" x14ac:dyDescent="0.15">
      <c r="A1206" s="18"/>
      <c r="C1206" s="12"/>
      <c r="D1206" s="12"/>
      <c r="E1206" s="12"/>
      <c r="F1206" s="12"/>
      <c r="G1206" s="12"/>
      <c r="H1206" s="12"/>
      <c r="L1206" s="12"/>
      <c r="M1206" s="12"/>
      <c r="R1206" s="20"/>
      <c r="S1206" s="12"/>
      <c r="Z1206" s="17"/>
    </row>
    <row r="1207" spans="1:26" ht="13" x14ac:dyDescent="0.15">
      <c r="A1207" s="18"/>
      <c r="C1207" s="12"/>
      <c r="D1207" s="12"/>
      <c r="E1207" s="12"/>
      <c r="F1207" s="12"/>
      <c r="G1207" s="12"/>
      <c r="H1207" s="12"/>
      <c r="L1207" s="12"/>
      <c r="M1207" s="12"/>
      <c r="R1207" s="20"/>
      <c r="S1207" s="12"/>
      <c r="Z1207" s="17"/>
    </row>
    <row r="1208" spans="1:26" ht="13" x14ac:dyDescent="0.15">
      <c r="A1208" s="18"/>
      <c r="C1208" s="12"/>
      <c r="D1208" s="12"/>
      <c r="E1208" s="12"/>
      <c r="F1208" s="12"/>
      <c r="G1208" s="12"/>
      <c r="H1208" s="12"/>
      <c r="L1208" s="12"/>
      <c r="M1208" s="12"/>
      <c r="R1208" s="20"/>
      <c r="S1208" s="12"/>
      <c r="Z1208" s="17"/>
    </row>
    <row r="1209" spans="1:26" ht="13" x14ac:dyDescent="0.15">
      <c r="A1209" s="18"/>
      <c r="C1209" s="12"/>
      <c r="D1209" s="12"/>
      <c r="E1209" s="12"/>
      <c r="F1209" s="12"/>
      <c r="G1209" s="12"/>
      <c r="H1209" s="12"/>
      <c r="L1209" s="12"/>
      <c r="M1209" s="12"/>
      <c r="R1209" s="20"/>
      <c r="S1209" s="12"/>
      <c r="Z1209" s="17"/>
    </row>
    <row r="1210" spans="1:26" ht="13" x14ac:dyDescent="0.15">
      <c r="A1210" s="18"/>
      <c r="C1210" s="12"/>
      <c r="D1210" s="12"/>
      <c r="E1210" s="12"/>
      <c r="F1210" s="12"/>
      <c r="G1210" s="12"/>
      <c r="H1210" s="12"/>
      <c r="L1210" s="12"/>
      <c r="M1210" s="12"/>
      <c r="R1210" s="20"/>
      <c r="S1210" s="12"/>
      <c r="Z1210" s="17"/>
    </row>
    <row r="1211" spans="1:26" ht="13" x14ac:dyDescent="0.15">
      <c r="A1211" s="18"/>
      <c r="C1211" s="12"/>
      <c r="D1211" s="12"/>
      <c r="E1211" s="12"/>
      <c r="F1211" s="12"/>
      <c r="G1211" s="12"/>
      <c r="H1211" s="12"/>
      <c r="L1211" s="12"/>
      <c r="M1211" s="12"/>
      <c r="R1211" s="20"/>
      <c r="S1211" s="12"/>
      <c r="Z1211" s="17"/>
    </row>
    <row r="1212" spans="1:26" ht="13" x14ac:dyDescent="0.15">
      <c r="A1212" s="18"/>
      <c r="C1212" s="12"/>
      <c r="D1212" s="12"/>
      <c r="E1212" s="12"/>
      <c r="F1212" s="12"/>
      <c r="G1212" s="12"/>
      <c r="H1212" s="12"/>
      <c r="L1212" s="12"/>
      <c r="M1212" s="12"/>
      <c r="R1212" s="20"/>
      <c r="S1212" s="12"/>
      <c r="Z1212" s="17"/>
    </row>
    <row r="1213" spans="1:26" ht="13" x14ac:dyDescent="0.15">
      <c r="A1213" s="18"/>
      <c r="C1213" s="12"/>
      <c r="D1213" s="12"/>
      <c r="E1213" s="12"/>
      <c r="F1213" s="12"/>
      <c r="G1213" s="12"/>
      <c r="H1213" s="12"/>
      <c r="L1213" s="12"/>
      <c r="M1213" s="12"/>
      <c r="R1213" s="20"/>
      <c r="S1213" s="12"/>
      <c r="Z1213" s="17"/>
    </row>
    <row r="1214" spans="1:26" ht="13" x14ac:dyDescent="0.15">
      <c r="A1214" s="18"/>
      <c r="C1214" s="12"/>
      <c r="D1214" s="12"/>
      <c r="E1214" s="12"/>
      <c r="F1214" s="12"/>
      <c r="G1214" s="12"/>
      <c r="H1214" s="12"/>
      <c r="L1214" s="12"/>
      <c r="M1214" s="12"/>
      <c r="R1214" s="20"/>
      <c r="S1214" s="12"/>
      <c r="Z1214" s="17"/>
    </row>
    <row r="1215" spans="1:26" ht="13" x14ac:dyDescent="0.15">
      <c r="A1215" s="18"/>
      <c r="C1215" s="12"/>
      <c r="D1215" s="12"/>
      <c r="E1215" s="12"/>
      <c r="F1215" s="12"/>
      <c r="G1215" s="12"/>
      <c r="H1215" s="12"/>
      <c r="L1215" s="12"/>
      <c r="M1215" s="12"/>
      <c r="R1215" s="20"/>
      <c r="S1215" s="12"/>
      <c r="Z1215" s="17"/>
    </row>
    <row r="1216" spans="1:26" ht="13" x14ac:dyDescent="0.15">
      <c r="A1216" s="18"/>
      <c r="C1216" s="12"/>
      <c r="D1216" s="12"/>
      <c r="E1216" s="12"/>
      <c r="F1216" s="12"/>
      <c r="G1216" s="12"/>
      <c r="H1216" s="12"/>
      <c r="L1216" s="12"/>
      <c r="M1216" s="12"/>
      <c r="R1216" s="20"/>
      <c r="S1216" s="12"/>
      <c r="Z1216" s="17"/>
    </row>
    <row r="1217" spans="1:26" ht="13" x14ac:dyDescent="0.15">
      <c r="A1217" s="18"/>
      <c r="C1217" s="12"/>
      <c r="D1217" s="12"/>
      <c r="E1217" s="12"/>
      <c r="F1217" s="12"/>
      <c r="G1217" s="12"/>
      <c r="H1217" s="12"/>
      <c r="L1217" s="12"/>
      <c r="M1217" s="12"/>
      <c r="R1217" s="20"/>
      <c r="S1217" s="12"/>
      <c r="Z1217" s="17"/>
    </row>
    <row r="1218" spans="1:26" ht="13" x14ac:dyDescent="0.15">
      <c r="A1218" s="18"/>
      <c r="C1218" s="12"/>
      <c r="D1218" s="12"/>
      <c r="E1218" s="12"/>
      <c r="F1218" s="12"/>
      <c r="G1218" s="12"/>
      <c r="H1218" s="12"/>
      <c r="L1218" s="12"/>
      <c r="M1218" s="12"/>
      <c r="R1218" s="20"/>
      <c r="S1218" s="12"/>
      <c r="Z1218" s="17"/>
    </row>
    <row r="1219" spans="1:26" ht="13" x14ac:dyDescent="0.15">
      <c r="A1219" s="18"/>
      <c r="C1219" s="12"/>
      <c r="D1219" s="12"/>
      <c r="E1219" s="12"/>
      <c r="F1219" s="12"/>
      <c r="G1219" s="12"/>
      <c r="H1219" s="12"/>
      <c r="L1219" s="12"/>
      <c r="M1219" s="12"/>
      <c r="R1219" s="20"/>
      <c r="S1219" s="12"/>
      <c r="Z1219" s="17"/>
    </row>
    <row r="1220" spans="1:26" ht="13" x14ac:dyDescent="0.15">
      <c r="A1220" s="18"/>
      <c r="C1220" s="12"/>
      <c r="D1220" s="12"/>
      <c r="E1220" s="12"/>
      <c r="F1220" s="12"/>
      <c r="G1220" s="12"/>
      <c r="H1220" s="12"/>
      <c r="L1220" s="12"/>
      <c r="M1220" s="12"/>
      <c r="R1220" s="20"/>
      <c r="S1220" s="12"/>
      <c r="Z1220" s="17"/>
    </row>
    <row r="1221" spans="1:26" ht="13" x14ac:dyDescent="0.15">
      <c r="A1221" s="18"/>
      <c r="C1221" s="12"/>
      <c r="D1221" s="12"/>
      <c r="E1221" s="12"/>
      <c r="F1221" s="12"/>
      <c r="G1221" s="12"/>
      <c r="H1221" s="12"/>
      <c r="L1221" s="12"/>
      <c r="M1221" s="12"/>
      <c r="R1221" s="20"/>
      <c r="S1221" s="12"/>
      <c r="Z1221" s="17"/>
    </row>
    <row r="1222" spans="1:26" ht="13" x14ac:dyDescent="0.15">
      <c r="A1222" s="18"/>
      <c r="C1222" s="12"/>
      <c r="D1222" s="12"/>
      <c r="E1222" s="12"/>
      <c r="F1222" s="12"/>
      <c r="G1222" s="12"/>
      <c r="H1222" s="12"/>
      <c r="L1222" s="12"/>
      <c r="M1222" s="12"/>
      <c r="R1222" s="20"/>
      <c r="S1222" s="12"/>
      <c r="Z1222" s="17"/>
    </row>
    <row r="1223" spans="1:26" ht="13" x14ac:dyDescent="0.15">
      <c r="A1223" s="18"/>
      <c r="C1223" s="12"/>
      <c r="D1223" s="12"/>
      <c r="E1223" s="12"/>
      <c r="F1223" s="12"/>
      <c r="G1223" s="12"/>
      <c r="H1223" s="12"/>
      <c r="L1223" s="12"/>
      <c r="M1223" s="12"/>
      <c r="R1223" s="20"/>
      <c r="S1223" s="12"/>
      <c r="Z1223" s="17"/>
    </row>
    <row r="1224" spans="1:26" ht="13" x14ac:dyDescent="0.15">
      <c r="A1224" s="18"/>
      <c r="C1224" s="12"/>
      <c r="D1224" s="12"/>
      <c r="E1224" s="12"/>
      <c r="F1224" s="12"/>
      <c r="G1224" s="12"/>
      <c r="H1224" s="12"/>
      <c r="L1224" s="12"/>
      <c r="M1224" s="12"/>
      <c r="R1224" s="20"/>
      <c r="S1224" s="12"/>
      <c r="Z1224" s="17"/>
    </row>
    <row r="1225" spans="1:26" ht="13" x14ac:dyDescent="0.15">
      <c r="A1225" s="18"/>
      <c r="C1225" s="12"/>
      <c r="D1225" s="12"/>
      <c r="E1225" s="12"/>
      <c r="F1225" s="12"/>
      <c r="G1225" s="12"/>
      <c r="H1225" s="12"/>
      <c r="L1225" s="12"/>
      <c r="M1225" s="12"/>
      <c r="R1225" s="20"/>
      <c r="S1225" s="12"/>
      <c r="Z1225" s="17"/>
    </row>
    <row r="1226" spans="1:26" ht="13" x14ac:dyDescent="0.15">
      <c r="A1226" s="18"/>
      <c r="C1226" s="12"/>
      <c r="D1226" s="12"/>
      <c r="E1226" s="12"/>
      <c r="F1226" s="12"/>
      <c r="G1226" s="12"/>
      <c r="H1226" s="12"/>
      <c r="L1226" s="12"/>
      <c r="M1226" s="12"/>
      <c r="R1226" s="20"/>
      <c r="S1226" s="12"/>
      <c r="Z1226" s="17"/>
    </row>
    <row r="1227" spans="1:26" ht="13" x14ac:dyDescent="0.15">
      <c r="A1227" s="18"/>
      <c r="C1227" s="12"/>
      <c r="D1227" s="12"/>
      <c r="E1227" s="12"/>
      <c r="F1227" s="12"/>
      <c r="G1227" s="12"/>
      <c r="H1227" s="12"/>
      <c r="L1227" s="12"/>
      <c r="M1227" s="12"/>
      <c r="R1227" s="20"/>
      <c r="S1227" s="12"/>
      <c r="Z1227" s="17"/>
    </row>
    <row r="1228" spans="1:26" ht="13" x14ac:dyDescent="0.15">
      <c r="A1228" s="18"/>
      <c r="C1228" s="12"/>
      <c r="D1228" s="12"/>
      <c r="E1228" s="12"/>
      <c r="F1228" s="12"/>
      <c r="G1228" s="12"/>
      <c r="H1228" s="12"/>
      <c r="L1228" s="12"/>
      <c r="M1228" s="12"/>
      <c r="R1228" s="20"/>
      <c r="S1228" s="12"/>
      <c r="Z1228" s="17"/>
    </row>
    <row r="1229" spans="1:26" ht="13" x14ac:dyDescent="0.15">
      <c r="A1229" s="18"/>
      <c r="C1229" s="12"/>
      <c r="D1229" s="12"/>
      <c r="E1229" s="12"/>
      <c r="F1229" s="12"/>
      <c r="G1229" s="12"/>
      <c r="H1229" s="12"/>
      <c r="L1229" s="12"/>
      <c r="M1229" s="12"/>
      <c r="R1229" s="20"/>
      <c r="S1229" s="12"/>
      <c r="Z1229" s="17"/>
    </row>
    <row r="1230" spans="1:26" ht="13" x14ac:dyDescent="0.15">
      <c r="A1230" s="18"/>
      <c r="C1230" s="12"/>
      <c r="D1230" s="12"/>
      <c r="E1230" s="12"/>
      <c r="F1230" s="12"/>
      <c r="G1230" s="12"/>
      <c r="H1230" s="12"/>
      <c r="L1230" s="12"/>
      <c r="M1230" s="12"/>
      <c r="R1230" s="20"/>
      <c r="S1230" s="12"/>
      <c r="Z1230" s="17"/>
    </row>
    <row r="1231" spans="1:26" ht="13" x14ac:dyDescent="0.15">
      <c r="A1231" s="18"/>
      <c r="C1231" s="12"/>
      <c r="D1231" s="12"/>
      <c r="E1231" s="12"/>
      <c r="F1231" s="12"/>
      <c r="G1231" s="12"/>
      <c r="H1231" s="12"/>
      <c r="L1231" s="12"/>
      <c r="M1231" s="12"/>
      <c r="R1231" s="20"/>
      <c r="S1231" s="12"/>
      <c r="Z1231" s="17"/>
    </row>
    <row r="1232" spans="1:26" ht="13" x14ac:dyDescent="0.15">
      <c r="A1232" s="18"/>
      <c r="C1232" s="12"/>
      <c r="D1232" s="12"/>
      <c r="E1232" s="12"/>
      <c r="F1232" s="12"/>
      <c r="G1232" s="12"/>
      <c r="H1232" s="12"/>
      <c r="L1232" s="12"/>
      <c r="M1232" s="12"/>
      <c r="R1232" s="20"/>
      <c r="S1232" s="12"/>
      <c r="Z1232" s="17"/>
    </row>
    <row r="1233" spans="1:26" ht="13" x14ac:dyDescent="0.15">
      <c r="A1233" s="18"/>
      <c r="C1233" s="12"/>
      <c r="D1233" s="12"/>
      <c r="E1233" s="12"/>
      <c r="F1233" s="12"/>
      <c r="G1233" s="12"/>
      <c r="H1233" s="12"/>
      <c r="L1233" s="12"/>
      <c r="M1233" s="12"/>
      <c r="R1233" s="20"/>
      <c r="S1233" s="12"/>
      <c r="Z1233" s="17"/>
    </row>
    <row r="1234" spans="1:26" ht="13" x14ac:dyDescent="0.15">
      <c r="A1234" s="18"/>
      <c r="C1234" s="12"/>
      <c r="D1234" s="12"/>
      <c r="E1234" s="12"/>
      <c r="F1234" s="12"/>
      <c r="G1234" s="12"/>
      <c r="H1234" s="12"/>
      <c r="L1234" s="12"/>
      <c r="M1234" s="12"/>
      <c r="R1234" s="20"/>
      <c r="S1234" s="12"/>
      <c r="Z1234" s="17"/>
    </row>
    <row r="1235" spans="1:26" ht="13" x14ac:dyDescent="0.15">
      <c r="A1235" s="18"/>
      <c r="C1235" s="12"/>
      <c r="D1235" s="12"/>
      <c r="E1235" s="12"/>
      <c r="F1235" s="12"/>
      <c r="G1235" s="12"/>
      <c r="H1235" s="12"/>
      <c r="L1235" s="12"/>
      <c r="M1235" s="12"/>
      <c r="R1235" s="20"/>
      <c r="S1235" s="12"/>
      <c r="Z1235" s="17"/>
    </row>
    <row r="1236" spans="1:26" ht="13" x14ac:dyDescent="0.15">
      <c r="A1236" s="18"/>
      <c r="C1236" s="12"/>
      <c r="D1236" s="12"/>
      <c r="E1236" s="12"/>
      <c r="F1236" s="12"/>
      <c r="G1236" s="12"/>
      <c r="H1236" s="12"/>
      <c r="L1236" s="12"/>
      <c r="M1236" s="12"/>
      <c r="R1236" s="20"/>
      <c r="S1236" s="12"/>
      <c r="Z1236" s="17"/>
    </row>
    <row r="1237" spans="1:26" ht="13" x14ac:dyDescent="0.15">
      <c r="A1237" s="18"/>
      <c r="C1237" s="12"/>
      <c r="D1237" s="12"/>
      <c r="E1237" s="12"/>
      <c r="F1237" s="12"/>
      <c r="G1237" s="12"/>
      <c r="H1237" s="12"/>
      <c r="L1237" s="12"/>
      <c r="M1237" s="12"/>
      <c r="R1237" s="20"/>
      <c r="S1237" s="12"/>
      <c r="Z1237" s="17"/>
    </row>
    <row r="1238" spans="1:26" ht="13" x14ac:dyDescent="0.15">
      <c r="A1238" s="18"/>
      <c r="C1238" s="12"/>
      <c r="D1238" s="12"/>
      <c r="E1238" s="12"/>
      <c r="F1238" s="12"/>
      <c r="G1238" s="12"/>
      <c r="H1238" s="12"/>
      <c r="L1238" s="12"/>
      <c r="M1238" s="12"/>
      <c r="R1238" s="20"/>
      <c r="S1238" s="12"/>
      <c r="Z1238" s="17"/>
    </row>
    <row r="1239" spans="1:26" ht="13" x14ac:dyDescent="0.15">
      <c r="A1239" s="18"/>
      <c r="C1239" s="12"/>
      <c r="D1239" s="12"/>
      <c r="E1239" s="12"/>
      <c r="F1239" s="12"/>
      <c r="G1239" s="12"/>
      <c r="H1239" s="12"/>
      <c r="L1239" s="12"/>
      <c r="M1239" s="12"/>
      <c r="R1239" s="20"/>
      <c r="S1239" s="12"/>
      <c r="Z1239" s="17"/>
    </row>
    <row r="1240" spans="1:26" ht="13" x14ac:dyDescent="0.15">
      <c r="A1240" s="18"/>
      <c r="C1240" s="12"/>
      <c r="D1240" s="12"/>
      <c r="E1240" s="12"/>
      <c r="F1240" s="12"/>
      <c r="G1240" s="12"/>
      <c r="H1240" s="12"/>
      <c r="L1240" s="12"/>
      <c r="M1240" s="12"/>
      <c r="R1240" s="20"/>
      <c r="S1240" s="12"/>
      <c r="Z1240" s="17"/>
    </row>
    <row r="1241" spans="1:26" ht="13" x14ac:dyDescent="0.15">
      <c r="A1241" s="18"/>
      <c r="C1241" s="12"/>
      <c r="D1241" s="12"/>
      <c r="E1241" s="12"/>
      <c r="F1241" s="12"/>
      <c r="G1241" s="12"/>
      <c r="H1241" s="12"/>
      <c r="L1241" s="12"/>
      <c r="M1241" s="12"/>
      <c r="R1241" s="20"/>
      <c r="S1241" s="12"/>
      <c r="Z1241" s="17"/>
    </row>
    <row r="1242" spans="1:26" ht="13" x14ac:dyDescent="0.15">
      <c r="A1242" s="18"/>
      <c r="C1242" s="12"/>
      <c r="D1242" s="12"/>
      <c r="E1242" s="12"/>
      <c r="F1242" s="12"/>
      <c r="G1242" s="12"/>
      <c r="H1242" s="12"/>
      <c r="L1242" s="12"/>
      <c r="M1242" s="12"/>
      <c r="R1242" s="20"/>
      <c r="S1242" s="12"/>
      <c r="Z1242" s="17"/>
    </row>
    <row r="1243" spans="1:26" ht="13" x14ac:dyDescent="0.15">
      <c r="A1243" s="18"/>
      <c r="C1243" s="12"/>
      <c r="D1243" s="12"/>
      <c r="E1243" s="12"/>
      <c r="F1243" s="12"/>
      <c r="G1243" s="12"/>
      <c r="H1243" s="12"/>
      <c r="L1243" s="12"/>
      <c r="M1243" s="12"/>
      <c r="R1243" s="20"/>
      <c r="S1243" s="12"/>
      <c r="Z1243" s="17"/>
    </row>
    <row r="1244" spans="1:26" ht="13" x14ac:dyDescent="0.15">
      <c r="A1244" s="18"/>
      <c r="C1244" s="12"/>
      <c r="D1244" s="12"/>
      <c r="E1244" s="12"/>
      <c r="F1244" s="12"/>
      <c r="G1244" s="12"/>
      <c r="H1244" s="12"/>
      <c r="L1244" s="12"/>
      <c r="M1244" s="12"/>
      <c r="R1244" s="20"/>
      <c r="S1244" s="12"/>
      <c r="Z1244" s="17"/>
    </row>
    <row r="1245" spans="1:26" ht="13" x14ac:dyDescent="0.15">
      <c r="A1245" s="18"/>
      <c r="C1245" s="12"/>
      <c r="D1245" s="12"/>
      <c r="E1245" s="12"/>
      <c r="F1245" s="12"/>
      <c r="G1245" s="12"/>
      <c r="H1245" s="12"/>
      <c r="L1245" s="12"/>
      <c r="M1245" s="12"/>
      <c r="R1245" s="20"/>
      <c r="S1245" s="12"/>
      <c r="Z1245" s="17"/>
    </row>
    <row r="1246" spans="1:26" ht="13" x14ac:dyDescent="0.15">
      <c r="A1246" s="18"/>
      <c r="C1246" s="12"/>
      <c r="D1246" s="12"/>
      <c r="E1246" s="12"/>
      <c r="F1246" s="12"/>
      <c r="G1246" s="12"/>
      <c r="H1246" s="12"/>
      <c r="L1246" s="12"/>
      <c r="M1246" s="12"/>
      <c r="R1246" s="20"/>
      <c r="S1246" s="12"/>
      <c r="Z1246" s="17"/>
    </row>
    <row r="1247" spans="1:26" ht="13" x14ac:dyDescent="0.15">
      <c r="A1247" s="18"/>
      <c r="C1247" s="12"/>
      <c r="D1247" s="12"/>
      <c r="E1247" s="12"/>
      <c r="F1247" s="12"/>
      <c r="G1247" s="12"/>
      <c r="H1247" s="12"/>
      <c r="L1247" s="12"/>
      <c r="M1247" s="12"/>
      <c r="R1247" s="20"/>
      <c r="S1247" s="12"/>
      <c r="Z1247" s="17"/>
    </row>
    <row r="1248" spans="1:26" ht="13" x14ac:dyDescent="0.15">
      <c r="A1248" s="18"/>
      <c r="C1248" s="12"/>
      <c r="D1248" s="12"/>
      <c r="E1248" s="12"/>
      <c r="F1248" s="12"/>
      <c r="G1248" s="12"/>
      <c r="H1248" s="12"/>
      <c r="L1248" s="12"/>
      <c r="M1248" s="12"/>
      <c r="R1248" s="20"/>
      <c r="S1248" s="12"/>
      <c r="Z1248" s="17"/>
    </row>
    <row r="1249" spans="1:26" ht="13" x14ac:dyDescent="0.15">
      <c r="A1249" s="18"/>
      <c r="C1249" s="12"/>
      <c r="D1249" s="12"/>
      <c r="E1249" s="12"/>
      <c r="F1249" s="12"/>
      <c r="G1249" s="12"/>
      <c r="H1249" s="12"/>
      <c r="L1249" s="12"/>
      <c r="M1249" s="12"/>
      <c r="R1249" s="20"/>
      <c r="S1249" s="12"/>
      <c r="Z1249" s="17"/>
    </row>
    <row r="1250" spans="1:26" ht="13" x14ac:dyDescent="0.15">
      <c r="A1250" s="18"/>
      <c r="C1250" s="12"/>
      <c r="D1250" s="12"/>
      <c r="E1250" s="12"/>
      <c r="F1250" s="12"/>
      <c r="G1250" s="12"/>
      <c r="H1250" s="12"/>
      <c r="L1250" s="12"/>
      <c r="M1250" s="12"/>
      <c r="R1250" s="20"/>
      <c r="S1250" s="12"/>
      <c r="Z1250" s="17"/>
    </row>
    <row r="1251" spans="1:26" ht="13" x14ac:dyDescent="0.15">
      <c r="A1251" s="18"/>
      <c r="C1251" s="12"/>
      <c r="D1251" s="12"/>
      <c r="E1251" s="12"/>
      <c r="F1251" s="12"/>
      <c r="G1251" s="12"/>
      <c r="H1251" s="12"/>
      <c r="L1251" s="12"/>
      <c r="M1251" s="12"/>
      <c r="R1251" s="20"/>
      <c r="S1251" s="12"/>
      <c r="Z1251" s="17"/>
    </row>
    <row r="1252" spans="1:26" ht="13" x14ac:dyDescent="0.15">
      <c r="A1252" s="18"/>
      <c r="C1252" s="12"/>
      <c r="D1252" s="12"/>
      <c r="E1252" s="12"/>
      <c r="F1252" s="12"/>
      <c r="G1252" s="12"/>
      <c r="H1252" s="12"/>
      <c r="L1252" s="12"/>
      <c r="M1252" s="12"/>
      <c r="R1252" s="20"/>
      <c r="S1252" s="12"/>
      <c r="Z1252" s="17"/>
    </row>
    <row r="1253" spans="1:26" ht="13" x14ac:dyDescent="0.15">
      <c r="A1253" s="18"/>
      <c r="C1253" s="12"/>
      <c r="D1253" s="12"/>
      <c r="E1253" s="12"/>
      <c r="F1253" s="12"/>
      <c r="G1253" s="12"/>
      <c r="H1253" s="12"/>
      <c r="L1253" s="12"/>
      <c r="M1253" s="12"/>
      <c r="R1253" s="20"/>
      <c r="S1253" s="12"/>
      <c r="Z1253" s="17"/>
    </row>
    <row r="1254" spans="1:26" ht="13" x14ac:dyDescent="0.15">
      <c r="A1254" s="18"/>
      <c r="C1254" s="12"/>
      <c r="D1254" s="12"/>
      <c r="E1254" s="12"/>
      <c r="F1254" s="12"/>
      <c r="G1254" s="12"/>
      <c r="H1254" s="12"/>
      <c r="L1254" s="12"/>
      <c r="M1254" s="12"/>
      <c r="R1254" s="20"/>
      <c r="S1254" s="12"/>
      <c r="Z1254" s="17"/>
    </row>
    <row r="1255" spans="1:26" ht="13" x14ac:dyDescent="0.15">
      <c r="A1255" s="18"/>
      <c r="C1255" s="12"/>
      <c r="D1255" s="12"/>
      <c r="E1255" s="12"/>
      <c r="F1255" s="12"/>
      <c r="G1255" s="12"/>
      <c r="H1255" s="12"/>
      <c r="L1255" s="12"/>
      <c r="M1255" s="12"/>
      <c r="R1255" s="20"/>
      <c r="S1255" s="12"/>
      <c r="Z1255" s="17"/>
    </row>
    <row r="1256" spans="1:26" ht="13" x14ac:dyDescent="0.15">
      <c r="A1256" s="18"/>
      <c r="C1256" s="12"/>
      <c r="D1256" s="12"/>
      <c r="E1256" s="12"/>
      <c r="F1256" s="12"/>
      <c r="G1256" s="12"/>
      <c r="H1256" s="12"/>
      <c r="L1256" s="12"/>
      <c r="M1256" s="12"/>
      <c r="R1256" s="20"/>
      <c r="S1256" s="12"/>
      <c r="Z1256" s="17"/>
    </row>
    <row r="1257" spans="1:26" ht="13" x14ac:dyDescent="0.15">
      <c r="A1257" s="18"/>
      <c r="C1257" s="12"/>
      <c r="D1257" s="12"/>
      <c r="E1257" s="12"/>
      <c r="F1257" s="12"/>
      <c r="G1257" s="12"/>
      <c r="H1257" s="12"/>
      <c r="L1257" s="12"/>
      <c r="M1257" s="12"/>
      <c r="R1257" s="20"/>
      <c r="S1257" s="12"/>
      <c r="Z1257" s="17"/>
    </row>
    <row r="1258" spans="1:26" ht="13" x14ac:dyDescent="0.15">
      <c r="A1258" s="18"/>
      <c r="C1258" s="12"/>
      <c r="D1258" s="12"/>
      <c r="E1258" s="12"/>
      <c r="F1258" s="12"/>
      <c r="G1258" s="12"/>
      <c r="H1258" s="12"/>
      <c r="L1258" s="12"/>
      <c r="M1258" s="12"/>
      <c r="R1258" s="20"/>
      <c r="S1258" s="12"/>
      <c r="Z1258" s="17"/>
    </row>
    <row r="1259" spans="1:26" ht="13" x14ac:dyDescent="0.15">
      <c r="A1259" s="18"/>
      <c r="C1259" s="12"/>
      <c r="D1259" s="12"/>
      <c r="E1259" s="12"/>
      <c r="F1259" s="12"/>
      <c r="G1259" s="12"/>
      <c r="H1259" s="12"/>
      <c r="L1259" s="12"/>
      <c r="M1259" s="12"/>
      <c r="R1259" s="20"/>
      <c r="S1259" s="12"/>
      <c r="Z1259" s="17"/>
    </row>
    <row r="1260" spans="1:26" ht="13" x14ac:dyDescent="0.15">
      <c r="A1260" s="18"/>
      <c r="C1260" s="12"/>
      <c r="D1260" s="12"/>
      <c r="E1260" s="12"/>
      <c r="F1260" s="12"/>
      <c r="G1260" s="12"/>
      <c r="H1260" s="12"/>
      <c r="L1260" s="12"/>
      <c r="M1260" s="12"/>
      <c r="R1260" s="20"/>
      <c r="S1260" s="12"/>
      <c r="Z1260" s="17"/>
    </row>
    <row r="1261" spans="1:26" ht="13" x14ac:dyDescent="0.15">
      <c r="A1261" s="18"/>
      <c r="C1261" s="12"/>
      <c r="D1261" s="12"/>
      <c r="E1261" s="12"/>
      <c r="F1261" s="12"/>
      <c r="G1261" s="12"/>
      <c r="H1261" s="12"/>
      <c r="L1261" s="12"/>
      <c r="M1261" s="12"/>
      <c r="R1261" s="20"/>
      <c r="S1261" s="12"/>
      <c r="Z1261" s="17"/>
    </row>
    <row r="1262" spans="1:26" ht="13" x14ac:dyDescent="0.15">
      <c r="A1262" s="18"/>
      <c r="C1262" s="12"/>
      <c r="D1262" s="12"/>
      <c r="E1262" s="12"/>
      <c r="F1262" s="12"/>
      <c r="G1262" s="12"/>
      <c r="H1262" s="12"/>
      <c r="L1262" s="12"/>
      <c r="M1262" s="12"/>
      <c r="R1262" s="20"/>
      <c r="S1262" s="12"/>
      <c r="Z1262" s="17"/>
    </row>
    <row r="1263" spans="1:26" ht="13" x14ac:dyDescent="0.15">
      <c r="A1263" s="18"/>
      <c r="C1263" s="12"/>
      <c r="D1263" s="12"/>
      <c r="E1263" s="12"/>
      <c r="F1263" s="12"/>
      <c r="G1263" s="12"/>
      <c r="H1263" s="12"/>
      <c r="L1263" s="12"/>
      <c r="M1263" s="12"/>
      <c r="R1263" s="20"/>
      <c r="S1263" s="12"/>
      <c r="Z1263" s="17"/>
    </row>
    <row r="1264" spans="1:26" ht="13" x14ac:dyDescent="0.15">
      <c r="A1264" s="18"/>
      <c r="C1264" s="12"/>
      <c r="D1264" s="12"/>
      <c r="E1264" s="12"/>
      <c r="F1264" s="12"/>
      <c r="G1264" s="12"/>
      <c r="H1264" s="12"/>
      <c r="L1264" s="12"/>
      <c r="M1264" s="12"/>
      <c r="R1264" s="20"/>
      <c r="S1264" s="12"/>
      <c r="Z1264" s="17"/>
    </row>
    <row r="1265" spans="1:26" ht="13" x14ac:dyDescent="0.15">
      <c r="A1265" s="18"/>
      <c r="C1265" s="12"/>
      <c r="D1265" s="12"/>
      <c r="E1265" s="12"/>
      <c r="F1265" s="12"/>
      <c r="G1265" s="12"/>
      <c r="H1265" s="12"/>
      <c r="L1265" s="12"/>
      <c r="M1265" s="12"/>
      <c r="R1265" s="20"/>
      <c r="S1265" s="12"/>
      <c r="Z1265" s="17"/>
    </row>
    <row r="1266" spans="1:26" ht="13" x14ac:dyDescent="0.15">
      <c r="A1266" s="18"/>
      <c r="C1266" s="12"/>
      <c r="D1266" s="12"/>
      <c r="E1266" s="12"/>
      <c r="F1266" s="12"/>
      <c r="G1266" s="12"/>
      <c r="H1266" s="12"/>
      <c r="L1266" s="12"/>
      <c r="M1266" s="12"/>
      <c r="R1266" s="20"/>
      <c r="S1266" s="12"/>
      <c r="Z1266" s="17"/>
    </row>
    <row r="1267" spans="1:26" ht="13" x14ac:dyDescent="0.15">
      <c r="A1267" s="18"/>
      <c r="C1267" s="12"/>
      <c r="D1267" s="12"/>
      <c r="E1267" s="12"/>
      <c r="F1267" s="12"/>
      <c r="G1267" s="12"/>
      <c r="H1267" s="12"/>
      <c r="L1267" s="12"/>
      <c r="M1267" s="12"/>
      <c r="R1267" s="20"/>
      <c r="S1267" s="12"/>
      <c r="Z1267" s="17"/>
    </row>
    <row r="1268" spans="1:26" ht="13" x14ac:dyDescent="0.15">
      <c r="A1268" s="18"/>
      <c r="C1268" s="12"/>
      <c r="D1268" s="12"/>
      <c r="E1268" s="12"/>
      <c r="F1268" s="12"/>
      <c r="G1268" s="12"/>
      <c r="H1268" s="12"/>
      <c r="L1268" s="12"/>
      <c r="M1268" s="12"/>
      <c r="R1268" s="20"/>
      <c r="S1268" s="12"/>
      <c r="Z1268" s="17"/>
    </row>
    <row r="1269" spans="1:26" ht="13" x14ac:dyDescent="0.15">
      <c r="A1269" s="18"/>
      <c r="C1269" s="12"/>
      <c r="D1269" s="12"/>
      <c r="E1269" s="12"/>
      <c r="F1269" s="12"/>
      <c r="G1269" s="12"/>
      <c r="H1269" s="12"/>
      <c r="L1269" s="12"/>
      <c r="M1269" s="12"/>
      <c r="R1269" s="20"/>
      <c r="S1269" s="12"/>
      <c r="Z1269" s="17"/>
    </row>
    <row r="1270" spans="1:26" ht="13" x14ac:dyDescent="0.15">
      <c r="A1270" s="18"/>
      <c r="C1270" s="12"/>
      <c r="D1270" s="12"/>
      <c r="E1270" s="12"/>
      <c r="F1270" s="12"/>
      <c r="G1270" s="12"/>
      <c r="H1270" s="12"/>
      <c r="L1270" s="12"/>
      <c r="M1270" s="12"/>
      <c r="R1270" s="20"/>
      <c r="S1270" s="12"/>
      <c r="Z1270" s="17"/>
    </row>
    <row r="1271" spans="1:26" ht="13" x14ac:dyDescent="0.15">
      <c r="A1271" s="18"/>
      <c r="C1271" s="12"/>
      <c r="D1271" s="12"/>
      <c r="E1271" s="12"/>
      <c r="F1271" s="12"/>
      <c r="G1271" s="12"/>
      <c r="H1271" s="12"/>
      <c r="L1271" s="12"/>
      <c r="M1271" s="12"/>
      <c r="R1271" s="20"/>
      <c r="S1271" s="12"/>
      <c r="Z1271" s="17"/>
    </row>
    <row r="1272" spans="1:26" ht="13" x14ac:dyDescent="0.15">
      <c r="A1272" s="18"/>
      <c r="C1272" s="12"/>
      <c r="D1272" s="12"/>
      <c r="E1272" s="12"/>
      <c r="F1272" s="12"/>
      <c r="G1272" s="12"/>
      <c r="H1272" s="12"/>
      <c r="L1272" s="12"/>
      <c r="M1272" s="12"/>
      <c r="R1272" s="20"/>
      <c r="S1272" s="12"/>
      <c r="Z1272" s="17"/>
    </row>
    <row r="1273" spans="1:26" ht="13" x14ac:dyDescent="0.15">
      <c r="A1273" s="18"/>
      <c r="C1273" s="12"/>
      <c r="D1273" s="12"/>
      <c r="E1273" s="12"/>
      <c r="F1273" s="12"/>
      <c r="G1273" s="12"/>
      <c r="H1273" s="12"/>
      <c r="L1273" s="12"/>
      <c r="M1273" s="12"/>
      <c r="R1273" s="20"/>
      <c r="S1273" s="12"/>
      <c r="Z1273" s="17"/>
    </row>
    <row r="1274" spans="1:26" ht="13" x14ac:dyDescent="0.15">
      <c r="A1274" s="18"/>
      <c r="C1274" s="12"/>
      <c r="D1274" s="12"/>
      <c r="E1274" s="12"/>
      <c r="F1274" s="12"/>
      <c r="G1274" s="12"/>
      <c r="H1274" s="12"/>
      <c r="L1274" s="12"/>
      <c r="M1274" s="12"/>
      <c r="R1274" s="20"/>
      <c r="S1274" s="12"/>
      <c r="Z1274" s="17"/>
    </row>
    <row r="1275" spans="1:26" ht="13" x14ac:dyDescent="0.15">
      <c r="A1275" s="18"/>
      <c r="C1275" s="12"/>
      <c r="D1275" s="12"/>
      <c r="E1275" s="12"/>
      <c r="F1275" s="12"/>
      <c r="G1275" s="12"/>
      <c r="H1275" s="12"/>
      <c r="L1275" s="12"/>
      <c r="M1275" s="12"/>
      <c r="R1275" s="20"/>
      <c r="S1275" s="12"/>
      <c r="Z1275" s="17"/>
    </row>
    <row r="1276" spans="1:26" ht="13" x14ac:dyDescent="0.15">
      <c r="A1276" s="18"/>
      <c r="C1276" s="12"/>
      <c r="D1276" s="12"/>
      <c r="E1276" s="12"/>
      <c r="F1276" s="12"/>
      <c r="G1276" s="12"/>
      <c r="H1276" s="12"/>
      <c r="L1276" s="12"/>
      <c r="M1276" s="12"/>
      <c r="R1276" s="20"/>
      <c r="S1276" s="12"/>
      <c r="Z1276" s="17"/>
    </row>
    <row r="1277" spans="1:26" ht="13" x14ac:dyDescent="0.15">
      <c r="A1277" s="18"/>
      <c r="C1277" s="12"/>
      <c r="D1277" s="12"/>
      <c r="E1277" s="12"/>
      <c r="F1277" s="12"/>
      <c r="G1277" s="12"/>
      <c r="H1277" s="12"/>
      <c r="L1277" s="12"/>
      <c r="M1277" s="12"/>
      <c r="R1277" s="20"/>
      <c r="S1277" s="12"/>
      <c r="Z1277" s="17"/>
    </row>
    <row r="1278" spans="1:26" ht="13" x14ac:dyDescent="0.15">
      <c r="A1278" s="18"/>
      <c r="C1278" s="12"/>
      <c r="D1278" s="12"/>
      <c r="E1278" s="12"/>
      <c r="F1278" s="12"/>
      <c r="G1278" s="12"/>
      <c r="H1278" s="12"/>
      <c r="L1278" s="12"/>
      <c r="M1278" s="12"/>
      <c r="R1278" s="20"/>
      <c r="S1278" s="12"/>
      <c r="Z1278" s="17"/>
    </row>
    <row r="1279" spans="1:26" ht="13" x14ac:dyDescent="0.15">
      <c r="A1279" s="18"/>
      <c r="C1279" s="12"/>
      <c r="D1279" s="12"/>
      <c r="E1279" s="12"/>
      <c r="F1279" s="12"/>
      <c r="G1279" s="12"/>
      <c r="H1279" s="12"/>
      <c r="L1279" s="12"/>
      <c r="M1279" s="12"/>
      <c r="R1279" s="20"/>
      <c r="S1279" s="12"/>
      <c r="Z1279" s="17"/>
    </row>
    <row r="1280" spans="1:26" ht="13" x14ac:dyDescent="0.15">
      <c r="A1280" s="18"/>
      <c r="C1280" s="12"/>
      <c r="D1280" s="12"/>
      <c r="E1280" s="12"/>
      <c r="F1280" s="12"/>
      <c r="G1280" s="12"/>
      <c r="H1280" s="12"/>
      <c r="L1280" s="12"/>
      <c r="M1280" s="12"/>
      <c r="R1280" s="20"/>
      <c r="S1280" s="12"/>
      <c r="Z1280" s="17"/>
    </row>
    <row r="1281" spans="1:26" ht="13" x14ac:dyDescent="0.15">
      <c r="A1281" s="18"/>
      <c r="C1281" s="12"/>
      <c r="D1281" s="12"/>
      <c r="E1281" s="12"/>
      <c r="F1281" s="12"/>
      <c r="G1281" s="12"/>
      <c r="H1281" s="12"/>
      <c r="L1281" s="12"/>
      <c r="M1281" s="12"/>
      <c r="R1281" s="20"/>
      <c r="S1281" s="12"/>
      <c r="Z1281" s="17"/>
    </row>
    <row r="1282" spans="1:26" ht="13" x14ac:dyDescent="0.15">
      <c r="A1282" s="18"/>
      <c r="C1282" s="12"/>
      <c r="D1282" s="12"/>
      <c r="E1282" s="12"/>
      <c r="F1282" s="12"/>
      <c r="G1282" s="12"/>
      <c r="H1282" s="12"/>
      <c r="L1282" s="12"/>
      <c r="M1282" s="12"/>
      <c r="R1282" s="20"/>
      <c r="S1282" s="12"/>
      <c r="Z1282" s="17"/>
    </row>
    <row r="1283" spans="1:26" ht="13" x14ac:dyDescent="0.15">
      <c r="A1283" s="18"/>
      <c r="C1283" s="12"/>
      <c r="D1283" s="12"/>
      <c r="E1283" s="12"/>
      <c r="F1283" s="12"/>
      <c r="G1283" s="12"/>
      <c r="H1283" s="12"/>
      <c r="L1283" s="12"/>
      <c r="M1283" s="12"/>
      <c r="R1283" s="20"/>
      <c r="S1283" s="12"/>
      <c r="Z1283" s="17"/>
    </row>
    <row r="1284" spans="1:26" ht="13" x14ac:dyDescent="0.15">
      <c r="A1284" s="18"/>
      <c r="C1284" s="12"/>
      <c r="D1284" s="12"/>
      <c r="E1284" s="12"/>
      <c r="F1284" s="12"/>
      <c r="G1284" s="12"/>
      <c r="H1284" s="12"/>
      <c r="L1284" s="12"/>
      <c r="M1284" s="12"/>
      <c r="R1284" s="20"/>
      <c r="S1284" s="12"/>
      <c r="Z1284" s="17"/>
    </row>
    <row r="1285" spans="1:26" ht="13" x14ac:dyDescent="0.15">
      <c r="A1285" s="18"/>
      <c r="C1285" s="12"/>
      <c r="D1285" s="12"/>
      <c r="E1285" s="12"/>
      <c r="F1285" s="12"/>
      <c r="G1285" s="12"/>
      <c r="H1285" s="12"/>
      <c r="L1285" s="12"/>
      <c r="M1285" s="12"/>
      <c r="R1285" s="20"/>
      <c r="S1285" s="12"/>
      <c r="Z1285" s="17"/>
    </row>
    <row r="1286" spans="1:26" ht="13" x14ac:dyDescent="0.15">
      <c r="A1286" s="18"/>
      <c r="C1286" s="12"/>
      <c r="D1286" s="12"/>
      <c r="E1286" s="12"/>
      <c r="F1286" s="12"/>
      <c r="G1286" s="12"/>
      <c r="H1286" s="12"/>
      <c r="L1286" s="12"/>
      <c r="M1286" s="12"/>
      <c r="R1286" s="20"/>
      <c r="S1286" s="12"/>
      <c r="Z1286" s="17"/>
    </row>
    <row r="1287" spans="1:26" ht="13" x14ac:dyDescent="0.15">
      <c r="A1287" s="18"/>
      <c r="C1287" s="12"/>
      <c r="D1287" s="12"/>
      <c r="E1287" s="12"/>
      <c r="F1287" s="12"/>
      <c r="G1287" s="12"/>
      <c r="H1287" s="12"/>
      <c r="L1287" s="12"/>
      <c r="M1287" s="12"/>
      <c r="R1287" s="20"/>
      <c r="S1287" s="12"/>
      <c r="Z1287" s="17"/>
    </row>
    <row r="1288" spans="1:26" ht="13" x14ac:dyDescent="0.15">
      <c r="A1288" s="18"/>
      <c r="C1288" s="12"/>
      <c r="D1288" s="12"/>
      <c r="E1288" s="12"/>
      <c r="F1288" s="12"/>
      <c r="G1288" s="12"/>
      <c r="H1288" s="12"/>
      <c r="L1288" s="12"/>
      <c r="M1288" s="12"/>
      <c r="R1288" s="20"/>
      <c r="S1288" s="12"/>
      <c r="Z1288" s="17"/>
    </row>
    <row r="1289" spans="1:26" ht="13" x14ac:dyDescent="0.15">
      <c r="A1289" s="18"/>
      <c r="C1289" s="12"/>
      <c r="D1289" s="12"/>
      <c r="E1289" s="12"/>
      <c r="F1289" s="12"/>
      <c r="G1289" s="12"/>
      <c r="H1289" s="12"/>
      <c r="L1289" s="12"/>
      <c r="M1289" s="12"/>
      <c r="R1289" s="20"/>
      <c r="S1289" s="12"/>
      <c r="Z1289" s="17"/>
    </row>
    <row r="1290" spans="1:26" ht="13" x14ac:dyDescent="0.15">
      <c r="A1290" s="18"/>
      <c r="C1290" s="12"/>
      <c r="D1290" s="12"/>
      <c r="E1290" s="12"/>
      <c r="F1290" s="12"/>
      <c r="G1290" s="12"/>
      <c r="H1290" s="12"/>
      <c r="L1290" s="12"/>
      <c r="M1290" s="12"/>
      <c r="R1290" s="20"/>
      <c r="S1290" s="12"/>
      <c r="Z1290" s="17"/>
    </row>
    <row r="1291" spans="1:26" ht="13" x14ac:dyDescent="0.15">
      <c r="A1291" s="18"/>
      <c r="C1291" s="12"/>
      <c r="D1291" s="12"/>
      <c r="E1291" s="12"/>
      <c r="F1291" s="12"/>
      <c r="G1291" s="12"/>
      <c r="H1291" s="12"/>
      <c r="L1291" s="12"/>
      <c r="M1291" s="12"/>
      <c r="R1291" s="20"/>
      <c r="S1291" s="12"/>
      <c r="Z1291" s="17"/>
    </row>
    <row r="1292" spans="1:26" ht="13" x14ac:dyDescent="0.15">
      <c r="A1292" s="18"/>
      <c r="C1292" s="12"/>
      <c r="D1292" s="12"/>
      <c r="E1292" s="12"/>
      <c r="F1292" s="12"/>
      <c r="G1292" s="12"/>
      <c r="H1292" s="12"/>
      <c r="L1292" s="12"/>
      <c r="M1292" s="12"/>
      <c r="R1292" s="20"/>
      <c r="S1292" s="12"/>
      <c r="Z1292" s="17"/>
    </row>
    <row r="1293" spans="1:26" ht="13" x14ac:dyDescent="0.15">
      <c r="A1293" s="18"/>
      <c r="C1293" s="12"/>
      <c r="D1293" s="12"/>
      <c r="E1293" s="12"/>
      <c r="F1293" s="12"/>
      <c r="G1293" s="12"/>
      <c r="H1293" s="12"/>
      <c r="L1293" s="12"/>
      <c r="M1293" s="12"/>
      <c r="R1293" s="20"/>
      <c r="S1293" s="12"/>
      <c r="Z1293" s="17"/>
    </row>
    <row r="1294" spans="1:26" ht="13" x14ac:dyDescent="0.15">
      <c r="A1294" s="18"/>
      <c r="C1294" s="12"/>
      <c r="D1294" s="12"/>
      <c r="E1294" s="12"/>
      <c r="F1294" s="12"/>
      <c r="G1294" s="12"/>
      <c r="H1294" s="12"/>
      <c r="L1294" s="12"/>
      <c r="M1294" s="12"/>
      <c r="R1294" s="20"/>
      <c r="S1294" s="12"/>
      <c r="Z1294" s="17"/>
    </row>
    <row r="1295" spans="1:26" ht="13" x14ac:dyDescent="0.15">
      <c r="A1295" s="18"/>
      <c r="C1295" s="12"/>
      <c r="D1295" s="12"/>
      <c r="E1295" s="12"/>
      <c r="F1295" s="12"/>
      <c r="G1295" s="12"/>
      <c r="H1295" s="12"/>
      <c r="L1295" s="12"/>
      <c r="M1295" s="12"/>
      <c r="R1295" s="20"/>
      <c r="S1295" s="12"/>
      <c r="Z1295" s="17"/>
    </row>
    <row r="1296" spans="1:26" ht="13" x14ac:dyDescent="0.15">
      <c r="A1296" s="18"/>
      <c r="C1296" s="12"/>
      <c r="D1296" s="12"/>
      <c r="E1296" s="12"/>
      <c r="F1296" s="12"/>
      <c r="G1296" s="12"/>
      <c r="H1296" s="12"/>
      <c r="L1296" s="12"/>
      <c r="M1296" s="12"/>
      <c r="R1296" s="20"/>
      <c r="S1296" s="12"/>
      <c r="Z1296" s="17"/>
    </row>
    <row r="1297" spans="1:26" ht="13" x14ac:dyDescent="0.15">
      <c r="A1297" s="18"/>
      <c r="C1297" s="12"/>
      <c r="D1297" s="12"/>
      <c r="E1297" s="12"/>
      <c r="F1297" s="12"/>
      <c r="G1297" s="12"/>
      <c r="H1297" s="12"/>
      <c r="L1297" s="12"/>
      <c r="M1297" s="12"/>
      <c r="R1297" s="20"/>
      <c r="S1297" s="12"/>
      <c r="Z1297" s="17"/>
    </row>
    <row r="1298" spans="1:26" ht="13" x14ac:dyDescent="0.15">
      <c r="A1298" s="18"/>
      <c r="C1298" s="12"/>
      <c r="D1298" s="12"/>
      <c r="E1298" s="12"/>
      <c r="F1298" s="12"/>
      <c r="G1298" s="12"/>
      <c r="H1298" s="12"/>
      <c r="L1298" s="12"/>
      <c r="M1298" s="12"/>
      <c r="R1298" s="20"/>
      <c r="S1298" s="12"/>
      <c r="Z1298" s="17"/>
    </row>
    <row r="1299" spans="1:26" ht="13" x14ac:dyDescent="0.15">
      <c r="A1299" s="18"/>
      <c r="C1299" s="12"/>
      <c r="D1299" s="12"/>
      <c r="E1299" s="12"/>
      <c r="F1299" s="12"/>
      <c r="G1299" s="12"/>
      <c r="H1299" s="12"/>
      <c r="L1299" s="12"/>
      <c r="M1299" s="12"/>
      <c r="R1299" s="20"/>
      <c r="S1299" s="12"/>
      <c r="Z1299" s="17"/>
    </row>
    <row r="1300" spans="1:26" ht="13" x14ac:dyDescent="0.15">
      <c r="A1300" s="18"/>
      <c r="C1300" s="12"/>
      <c r="D1300" s="12"/>
      <c r="E1300" s="12"/>
      <c r="F1300" s="12"/>
      <c r="G1300" s="12"/>
      <c r="H1300" s="12"/>
      <c r="L1300" s="12"/>
      <c r="M1300" s="12"/>
      <c r="R1300" s="20"/>
      <c r="S1300" s="12"/>
      <c r="Z1300" s="17"/>
    </row>
    <row r="1301" spans="1:26" ht="13" x14ac:dyDescent="0.15">
      <c r="A1301" s="18"/>
      <c r="C1301" s="12"/>
      <c r="D1301" s="12"/>
      <c r="E1301" s="12"/>
      <c r="F1301" s="12"/>
      <c r="G1301" s="12"/>
      <c r="H1301" s="12"/>
      <c r="L1301" s="12"/>
      <c r="M1301" s="12"/>
      <c r="R1301" s="20"/>
      <c r="S1301" s="12"/>
      <c r="Z1301" s="17"/>
    </row>
    <row r="1302" spans="1:26" ht="13" x14ac:dyDescent="0.15">
      <c r="A1302" s="18"/>
      <c r="C1302" s="12"/>
      <c r="D1302" s="12"/>
      <c r="E1302" s="12"/>
      <c r="F1302" s="12"/>
      <c r="G1302" s="12"/>
      <c r="H1302" s="12"/>
      <c r="L1302" s="12"/>
      <c r="M1302" s="12"/>
      <c r="R1302" s="20"/>
      <c r="S1302" s="12"/>
      <c r="Z1302" s="17"/>
    </row>
    <row r="1303" spans="1:26" ht="13" x14ac:dyDescent="0.15">
      <c r="A1303" s="18"/>
      <c r="C1303" s="12"/>
      <c r="D1303" s="12"/>
      <c r="E1303" s="12"/>
      <c r="F1303" s="12"/>
      <c r="G1303" s="12"/>
      <c r="H1303" s="12"/>
      <c r="L1303" s="12"/>
      <c r="M1303" s="12"/>
      <c r="R1303" s="20"/>
      <c r="S1303" s="12"/>
      <c r="Z1303" s="17"/>
    </row>
    <row r="1304" spans="1:26" ht="13" x14ac:dyDescent="0.15">
      <c r="A1304" s="18"/>
      <c r="C1304" s="12"/>
      <c r="D1304" s="12"/>
      <c r="E1304" s="12"/>
      <c r="F1304" s="12"/>
      <c r="G1304" s="12"/>
      <c r="H1304" s="12"/>
      <c r="L1304" s="12"/>
      <c r="M1304" s="12"/>
      <c r="R1304" s="20"/>
      <c r="S1304" s="12"/>
      <c r="Z1304" s="17"/>
    </row>
    <row r="1305" spans="1:26" ht="13" x14ac:dyDescent="0.15">
      <c r="A1305" s="18"/>
      <c r="C1305" s="12"/>
      <c r="D1305" s="12"/>
      <c r="E1305" s="12"/>
      <c r="F1305" s="12"/>
      <c r="G1305" s="12"/>
      <c r="H1305" s="12"/>
      <c r="L1305" s="12"/>
      <c r="M1305" s="12"/>
      <c r="R1305" s="20"/>
      <c r="S1305" s="12"/>
      <c r="Z1305" s="17"/>
    </row>
    <row r="1306" spans="1:26" ht="13" x14ac:dyDescent="0.15">
      <c r="A1306" s="18"/>
      <c r="C1306" s="12"/>
      <c r="D1306" s="12"/>
      <c r="E1306" s="12"/>
      <c r="F1306" s="12"/>
      <c r="G1306" s="12"/>
      <c r="H1306" s="12"/>
      <c r="L1306" s="12"/>
      <c r="M1306" s="12"/>
      <c r="R1306" s="20"/>
      <c r="S1306" s="12"/>
      <c r="Z1306" s="17"/>
    </row>
    <row r="1307" spans="1:26" ht="13" x14ac:dyDescent="0.15">
      <c r="A1307" s="18"/>
      <c r="C1307" s="12"/>
      <c r="D1307" s="12"/>
      <c r="E1307" s="12"/>
      <c r="F1307" s="12"/>
      <c r="G1307" s="12"/>
      <c r="H1307" s="12"/>
      <c r="L1307" s="12"/>
      <c r="M1307" s="12"/>
      <c r="R1307" s="20"/>
      <c r="S1307" s="12"/>
      <c r="Z1307" s="17"/>
    </row>
    <row r="1308" spans="1:26" ht="13" x14ac:dyDescent="0.15">
      <c r="A1308" s="18"/>
      <c r="C1308" s="12"/>
      <c r="D1308" s="12"/>
      <c r="E1308" s="12"/>
      <c r="F1308" s="12"/>
      <c r="G1308" s="12"/>
      <c r="H1308" s="12"/>
      <c r="L1308" s="12"/>
      <c r="M1308" s="12"/>
      <c r="R1308" s="20"/>
      <c r="S1308" s="12"/>
      <c r="Z1308" s="17"/>
    </row>
    <row r="1309" spans="1:26" ht="13" x14ac:dyDescent="0.15">
      <c r="A1309" s="18"/>
      <c r="C1309" s="12"/>
      <c r="D1309" s="12"/>
      <c r="E1309" s="12"/>
      <c r="F1309" s="12"/>
      <c r="G1309" s="12"/>
      <c r="H1309" s="12"/>
      <c r="L1309" s="12"/>
      <c r="M1309" s="12"/>
      <c r="R1309" s="20"/>
      <c r="S1309" s="12"/>
      <c r="Z1309" s="17"/>
    </row>
    <row r="1310" spans="1:26" ht="13" x14ac:dyDescent="0.15">
      <c r="A1310" s="18"/>
      <c r="C1310" s="12"/>
      <c r="D1310" s="12"/>
      <c r="E1310" s="12"/>
      <c r="F1310" s="12"/>
      <c r="G1310" s="12"/>
      <c r="H1310" s="12"/>
      <c r="L1310" s="12"/>
      <c r="M1310" s="12"/>
      <c r="R1310" s="20"/>
      <c r="S1310" s="12"/>
      <c r="Z1310" s="17"/>
    </row>
    <row r="1311" spans="1:26" ht="13" x14ac:dyDescent="0.15">
      <c r="A1311" s="18"/>
      <c r="C1311" s="12"/>
      <c r="D1311" s="12"/>
      <c r="E1311" s="12"/>
      <c r="F1311" s="12"/>
      <c r="G1311" s="12"/>
      <c r="H1311" s="12"/>
      <c r="L1311" s="12"/>
      <c r="M1311" s="12"/>
      <c r="R1311" s="20"/>
      <c r="S1311" s="12"/>
      <c r="Z1311" s="17"/>
    </row>
    <row r="1312" spans="1:26" ht="13" x14ac:dyDescent="0.15">
      <c r="A1312" s="18"/>
      <c r="C1312" s="12"/>
      <c r="D1312" s="12"/>
      <c r="E1312" s="12"/>
      <c r="F1312" s="12"/>
      <c r="G1312" s="12"/>
      <c r="H1312" s="12"/>
      <c r="L1312" s="12"/>
      <c r="M1312" s="12"/>
      <c r="R1312" s="20"/>
      <c r="S1312" s="12"/>
      <c r="Z1312" s="17"/>
    </row>
    <row r="1313" spans="1:26" ht="13" x14ac:dyDescent="0.15">
      <c r="A1313" s="18"/>
      <c r="C1313" s="12"/>
      <c r="D1313" s="12"/>
      <c r="E1313" s="12"/>
      <c r="F1313" s="12"/>
      <c r="G1313" s="12"/>
      <c r="H1313" s="12"/>
      <c r="L1313" s="12"/>
      <c r="M1313" s="12"/>
      <c r="R1313" s="20"/>
      <c r="S1313" s="12"/>
      <c r="Z1313" s="17"/>
    </row>
    <row r="1314" spans="1:26" ht="13" x14ac:dyDescent="0.15">
      <c r="A1314" s="18"/>
      <c r="C1314" s="12"/>
      <c r="D1314" s="12"/>
      <c r="E1314" s="12"/>
      <c r="F1314" s="12"/>
      <c r="G1314" s="12"/>
      <c r="H1314" s="12"/>
      <c r="L1314" s="12"/>
      <c r="M1314" s="12"/>
      <c r="R1314" s="20"/>
      <c r="S1314" s="12"/>
      <c r="Z1314" s="17"/>
    </row>
    <row r="1315" spans="1:26" ht="13" x14ac:dyDescent="0.15">
      <c r="A1315" s="18"/>
      <c r="C1315" s="12"/>
      <c r="D1315" s="12"/>
      <c r="E1315" s="12"/>
      <c r="F1315" s="12"/>
      <c r="G1315" s="12"/>
      <c r="H1315" s="12"/>
      <c r="L1315" s="12"/>
      <c r="M1315" s="12"/>
      <c r="R1315" s="20"/>
      <c r="S1315" s="12"/>
      <c r="Z1315" s="17"/>
    </row>
    <row r="1316" spans="1:26" ht="13" x14ac:dyDescent="0.15">
      <c r="A1316" s="18"/>
      <c r="C1316" s="12"/>
      <c r="D1316" s="12"/>
      <c r="E1316" s="12"/>
      <c r="F1316" s="12"/>
      <c r="G1316" s="12"/>
      <c r="H1316" s="12"/>
      <c r="L1316" s="12"/>
      <c r="M1316" s="12"/>
      <c r="R1316" s="20"/>
      <c r="S1316" s="12"/>
      <c r="Z1316" s="17"/>
    </row>
    <row r="1317" spans="1:26" ht="13" x14ac:dyDescent="0.15">
      <c r="A1317" s="18"/>
      <c r="C1317" s="12"/>
      <c r="D1317" s="12"/>
      <c r="E1317" s="12"/>
      <c r="F1317" s="12"/>
      <c r="G1317" s="12"/>
      <c r="H1317" s="12"/>
      <c r="L1317" s="12"/>
      <c r="M1317" s="12"/>
      <c r="R1317" s="20"/>
      <c r="S1317" s="12"/>
      <c r="Z1317" s="17"/>
    </row>
    <row r="1318" spans="1:26" ht="13" x14ac:dyDescent="0.15">
      <c r="A1318" s="18"/>
      <c r="C1318" s="12"/>
      <c r="D1318" s="12"/>
      <c r="E1318" s="12"/>
      <c r="F1318" s="12"/>
      <c r="G1318" s="12"/>
      <c r="H1318" s="12"/>
      <c r="L1318" s="12"/>
      <c r="M1318" s="12"/>
      <c r="R1318" s="20"/>
      <c r="S1318" s="12"/>
      <c r="Z1318" s="17"/>
    </row>
    <row r="1319" spans="1:26" ht="13" x14ac:dyDescent="0.15">
      <c r="A1319" s="18"/>
      <c r="C1319" s="12"/>
      <c r="D1319" s="12"/>
      <c r="E1319" s="12"/>
      <c r="F1319" s="12"/>
      <c r="G1319" s="12"/>
      <c r="H1319" s="12"/>
      <c r="L1319" s="12"/>
      <c r="M1319" s="12"/>
      <c r="R1319" s="20"/>
      <c r="S1319" s="12"/>
      <c r="Z1319" s="17"/>
    </row>
    <row r="1320" spans="1:26" ht="13" x14ac:dyDescent="0.15">
      <c r="A1320" s="18"/>
      <c r="C1320" s="12"/>
      <c r="D1320" s="12"/>
      <c r="E1320" s="12"/>
      <c r="F1320" s="12"/>
      <c r="G1320" s="12"/>
      <c r="H1320" s="12"/>
      <c r="L1320" s="12"/>
      <c r="M1320" s="12"/>
      <c r="R1320" s="20"/>
      <c r="S1320" s="12"/>
      <c r="Z1320" s="17"/>
    </row>
    <row r="1321" spans="1:26" ht="13" x14ac:dyDescent="0.15">
      <c r="A1321" s="18"/>
      <c r="C1321" s="12"/>
      <c r="D1321" s="12"/>
      <c r="E1321" s="12"/>
      <c r="F1321" s="12"/>
      <c r="G1321" s="12"/>
      <c r="H1321" s="12"/>
      <c r="L1321" s="12"/>
      <c r="M1321" s="12"/>
      <c r="R1321" s="20"/>
      <c r="S1321" s="12"/>
      <c r="Z1321" s="17"/>
    </row>
    <row r="1322" spans="1:26" ht="13" x14ac:dyDescent="0.15">
      <c r="A1322" s="18"/>
      <c r="C1322" s="12"/>
      <c r="D1322" s="12"/>
      <c r="E1322" s="12"/>
      <c r="F1322" s="12"/>
      <c r="G1322" s="12"/>
      <c r="H1322" s="12"/>
      <c r="L1322" s="12"/>
      <c r="M1322" s="12"/>
      <c r="R1322" s="20"/>
      <c r="S1322" s="12"/>
      <c r="Z1322" s="17"/>
    </row>
    <row r="1323" spans="1:26" ht="13" x14ac:dyDescent="0.15">
      <c r="A1323" s="18"/>
      <c r="C1323" s="12"/>
      <c r="D1323" s="12"/>
      <c r="E1323" s="12"/>
      <c r="F1323" s="12"/>
      <c r="G1323" s="12"/>
      <c r="H1323" s="12"/>
      <c r="L1323" s="12"/>
      <c r="M1323" s="12"/>
      <c r="R1323" s="20"/>
      <c r="S1323" s="12"/>
      <c r="Z1323" s="17"/>
    </row>
    <row r="1324" spans="1:26" ht="13" x14ac:dyDescent="0.15">
      <c r="A1324" s="18"/>
      <c r="C1324" s="12"/>
      <c r="D1324" s="12"/>
      <c r="E1324" s="12"/>
      <c r="F1324" s="12"/>
      <c r="G1324" s="12"/>
      <c r="H1324" s="12"/>
      <c r="L1324" s="12"/>
      <c r="M1324" s="12"/>
      <c r="R1324" s="20"/>
      <c r="S1324" s="12"/>
      <c r="Z1324" s="17"/>
    </row>
    <row r="1325" spans="1:26" ht="13" x14ac:dyDescent="0.15">
      <c r="A1325" s="18"/>
      <c r="C1325" s="12"/>
      <c r="D1325" s="12"/>
      <c r="E1325" s="12"/>
      <c r="F1325" s="12"/>
      <c r="G1325" s="12"/>
      <c r="H1325" s="12"/>
      <c r="L1325" s="12"/>
      <c r="M1325" s="12"/>
      <c r="R1325" s="20"/>
      <c r="S1325" s="12"/>
      <c r="Z1325" s="17"/>
    </row>
    <row r="1326" spans="1:26" ht="13" x14ac:dyDescent="0.15">
      <c r="A1326" s="18"/>
      <c r="C1326" s="12"/>
      <c r="D1326" s="12"/>
      <c r="E1326" s="12"/>
      <c r="F1326" s="12"/>
      <c r="G1326" s="12"/>
      <c r="H1326" s="12"/>
      <c r="L1326" s="12"/>
      <c r="M1326" s="12"/>
      <c r="R1326" s="20"/>
      <c r="S1326" s="12"/>
      <c r="Z1326" s="17"/>
    </row>
    <row r="1327" spans="1:26" ht="13" x14ac:dyDescent="0.15">
      <c r="A1327" s="18"/>
      <c r="C1327" s="12"/>
      <c r="D1327" s="12"/>
      <c r="E1327" s="12"/>
      <c r="F1327" s="12"/>
      <c r="G1327" s="12"/>
      <c r="H1327" s="12"/>
      <c r="L1327" s="12"/>
      <c r="M1327" s="12"/>
      <c r="R1327" s="20"/>
      <c r="S1327" s="12"/>
      <c r="Z1327" s="17"/>
    </row>
    <row r="1328" spans="1:26" ht="13" x14ac:dyDescent="0.15">
      <c r="A1328" s="18"/>
      <c r="C1328" s="12"/>
      <c r="D1328" s="12"/>
      <c r="E1328" s="12"/>
      <c r="F1328" s="12"/>
      <c r="G1328" s="12"/>
      <c r="H1328" s="12"/>
      <c r="L1328" s="12"/>
      <c r="M1328" s="12"/>
      <c r="R1328" s="20"/>
      <c r="S1328" s="12"/>
      <c r="Z1328" s="17"/>
    </row>
    <row r="1329" spans="1:26" ht="13" x14ac:dyDescent="0.15">
      <c r="A1329" s="18"/>
      <c r="C1329" s="12"/>
      <c r="D1329" s="12"/>
      <c r="E1329" s="12"/>
      <c r="F1329" s="12"/>
      <c r="G1329" s="12"/>
      <c r="H1329" s="12"/>
      <c r="L1329" s="12"/>
      <c r="M1329" s="12"/>
      <c r="R1329" s="20"/>
      <c r="S1329" s="12"/>
      <c r="Z1329" s="17"/>
    </row>
    <row r="1330" spans="1:26" ht="13" x14ac:dyDescent="0.15">
      <c r="A1330" s="18"/>
      <c r="C1330" s="12"/>
      <c r="D1330" s="12"/>
      <c r="E1330" s="12"/>
      <c r="F1330" s="12"/>
      <c r="G1330" s="12"/>
      <c r="H1330" s="12"/>
      <c r="L1330" s="12"/>
      <c r="M1330" s="12"/>
      <c r="R1330" s="20"/>
      <c r="S1330" s="12"/>
      <c r="Z1330" s="17"/>
    </row>
    <row r="1331" spans="1:26" ht="13" x14ac:dyDescent="0.15">
      <c r="A1331" s="18"/>
      <c r="C1331" s="12"/>
      <c r="D1331" s="12"/>
      <c r="E1331" s="12"/>
      <c r="F1331" s="12"/>
      <c r="G1331" s="12"/>
      <c r="H1331" s="12"/>
      <c r="L1331" s="12"/>
      <c r="M1331" s="12"/>
      <c r="R1331" s="20"/>
      <c r="S1331" s="12"/>
      <c r="Z1331" s="17"/>
    </row>
    <row r="1332" spans="1:26" ht="13" x14ac:dyDescent="0.15">
      <c r="A1332" s="18"/>
      <c r="C1332" s="12"/>
      <c r="D1332" s="12"/>
      <c r="E1332" s="12"/>
      <c r="F1332" s="12"/>
      <c r="G1332" s="12"/>
      <c r="H1332" s="12"/>
      <c r="L1332" s="12"/>
      <c r="M1332" s="12"/>
      <c r="R1332" s="20"/>
      <c r="S1332" s="12"/>
      <c r="Z1332" s="17"/>
    </row>
    <row r="1333" spans="1:26" ht="13" x14ac:dyDescent="0.15">
      <c r="A1333" s="18"/>
      <c r="C1333" s="12"/>
      <c r="D1333" s="12"/>
      <c r="E1333" s="12"/>
      <c r="F1333" s="12"/>
      <c r="G1333" s="12"/>
      <c r="H1333" s="12"/>
      <c r="L1333" s="12"/>
      <c r="M1333" s="12"/>
      <c r="R1333" s="20"/>
      <c r="S1333" s="12"/>
      <c r="Z1333" s="17"/>
    </row>
    <row r="1334" spans="1:26" ht="13" x14ac:dyDescent="0.15">
      <c r="A1334" s="18"/>
      <c r="C1334" s="12"/>
      <c r="D1334" s="12"/>
      <c r="E1334" s="12"/>
      <c r="F1334" s="12"/>
      <c r="G1334" s="12"/>
      <c r="H1334" s="12"/>
      <c r="L1334" s="12"/>
      <c r="M1334" s="12"/>
      <c r="R1334" s="20"/>
      <c r="S1334" s="12"/>
      <c r="Z1334" s="17"/>
    </row>
    <row r="1335" spans="1:26" ht="13" x14ac:dyDescent="0.15">
      <c r="A1335" s="18"/>
      <c r="C1335" s="12"/>
      <c r="D1335" s="12"/>
      <c r="E1335" s="12"/>
      <c r="F1335" s="12"/>
      <c r="G1335" s="12"/>
      <c r="H1335" s="12"/>
      <c r="L1335" s="12"/>
      <c r="M1335" s="12"/>
      <c r="R1335" s="20"/>
      <c r="S1335" s="12"/>
      <c r="Z1335" s="17"/>
    </row>
    <row r="1336" spans="1:26" ht="13" x14ac:dyDescent="0.15">
      <c r="A1336" s="18"/>
      <c r="C1336" s="12"/>
      <c r="D1336" s="12"/>
      <c r="E1336" s="12"/>
      <c r="F1336" s="12"/>
      <c r="G1336" s="12"/>
      <c r="H1336" s="12"/>
      <c r="L1336" s="12"/>
      <c r="M1336" s="12"/>
      <c r="R1336" s="20"/>
      <c r="S1336" s="12"/>
      <c r="Z1336" s="17"/>
    </row>
    <row r="1337" spans="1:26" ht="13" x14ac:dyDescent="0.15">
      <c r="A1337" s="18"/>
      <c r="C1337" s="12"/>
      <c r="D1337" s="12"/>
      <c r="E1337" s="12"/>
      <c r="F1337" s="12"/>
      <c r="G1337" s="12"/>
      <c r="H1337" s="12"/>
      <c r="L1337" s="12"/>
      <c r="M1337" s="12"/>
      <c r="R1337" s="20"/>
      <c r="S1337" s="12"/>
      <c r="Z1337" s="17"/>
    </row>
    <row r="1338" spans="1:26" ht="13" x14ac:dyDescent="0.15">
      <c r="A1338" s="18"/>
      <c r="C1338" s="12"/>
      <c r="D1338" s="12"/>
      <c r="E1338" s="12"/>
      <c r="F1338" s="12"/>
      <c r="G1338" s="12"/>
      <c r="H1338" s="12"/>
      <c r="L1338" s="12"/>
      <c r="M1338" s="12"/>
      <c r="R1338" s="20"/>
      <c r="S1338" s="12"/>
      <c r="Z1338" s="17"/>
    </row>
    <row r="1339" spans="1:26" ht="13" x14ac:dyDescent="0.15">
      <c r="A1339" s="18"/>
      <c r="C1339" s="12"/>
      <c r="D1339" s="12"/>
      <c r="E1339" s="12"/>
      <c r="F1339" s="12"/>
      <c r="G1339" s="12"/>
      <c r="H1339" s="12"/>
      <c r="L1339" s="12"/>
      <c r="M1339" s="12"/>
      <c r="R1339" s="20"/>
      <c r="S1339" s="12"/>
      <c r="Z1339" s="17"/>
    </row>
    <row r="1340" spans="1:26" ht="13" x14ac:dyDescent="0.15">
      <c r="A1340" s="18"/>
      <c r="C1340" s="12"/>
      <c r="D1340" s="12"/>
      <c r="E1340" s="12"/>
      <c r="F1340" s="12"/>
      <c r="G1340" s="12"/>
      <c r="H1340" s="12"/>
      <c r="L1340" s="12"/>
      <c r="M1340" s="12"/>
      <c r="R1340" s="20"/>
      <c r="S1340" s="12"/>
      <c r="Z1340" s="17"/>
    </row>
    <row r="1341" spans="1:26" ht="13" x14ac:dyDescent="0.15">
      <c r="A1341" s="18"/>
      <c r="C1341" s="12"/>
      <c r="D1341" s="12"/>
      <c r="E1341" s="12"/>
      <c r="F1341" s="12"/>
      <c r="G1341" s="12"/>
      <c r="H1341" s="12"/>
      <c r="L1341" s="12"/>
      <c r="M1341" s="12"/>
      <c r="R1341" s="20"/>
      <c r="S1341" s="12"/>
      <c r="Z1341" s="17"/>
    </row>
    <row r="1342" spans="1:26" ht="13" x14ac:dyDescent="0.15">
      <c r="A1342" s="18"/>
      <c r="C1342" s="12"/>
      <c r="D1342" s="12"/>
      <c r="E1342" s="12"/>
      <c r="F1342" s="12"/>
      <c r="G1342" s="12"/>
      <c r="H1342" s="12"/>
      <c r="L1342" s="12"/>
      <c r="M1342" s="12"/>
      <c r="R1342" s="20"/>
      <c r="S1342" s="12"/>
      <c r="Z1342" s="17"/>
    </row>
    <row r="1343" spans="1:26" ht="13" x14ac:dyDescent="0.15">
      <c r="A1343" s="18"/>
      <c r="C1343" s="12"/>
      <c r="D1343" s="12"/>
      <c r="E1343" s="12"/>
      <c r="F1343" s="12"/>
      <c r="G1343" s="12"/>
      <c r="H1343" s="12"/>
      <c r="L1343" s="12"/>
      <c r="M1343" s="12"/>
      <c r="R1343" s="20"/>
      <c r="S1343" s="12"/>
      <c r="Z1343" s="17"/>
    </row>
    <row r="1344" spans="1:26" ht="13" x14ac:dyDescent="0.15">
      <c r="A1344" s="18"/>
      <c r="C1344" s="12"/>
      <c r="D1344" s="12"/>
      <c r="E1344" s="12"/>
      <c r="F1344" s="12"/>
      <c r="G1344" s="12"/>
      <c r="H1344" s="12"/>
      <c r="L1344" s="12"/>
      <c r="M1344" s="12"/>
      <c r="R1344" s="20"/>
      <c r="S1344" s="12"/>
      <c r="Z1344" s="17"/>
    </row>
    <row r="1345" spans="1:26" ht="13" x14ac:dyDescent="0.15">
      <c r="A1345" s="18"/>
      <c r="C1345" s="12"/>
      <c r="D1345" s="12"/>
      <c r="E1345" s="12"/>
      <c r="F1345" s="12"/>
      <c r="G1345" s="12"/>
      <c r="H1345" s="12"/>
      <c r="L1345" s="12"/>
      <c r="M1345" s="12"/>
      <c r="R1345" s="20"/>
      <c r="S1345" s="12"/>
      <c r="Z1345" s="17"/>
    </row>
    <row r="1346" spans="1:26" ht="13" x14ac:dyDescent="0.15">
      <c r="A1346" s="18"/>
      <c r="C1346" s="12"/>
      <c r="D1346" s="12"/>
      <c r="E1346" s="12"/>
      <c r="F1346" s="12"/>
      <c r="G1346" s="12"/>
      <c r="H1346" s="12"/>
      <c r="L1346" s="12"/>
      <c r="M1346" s="12"/>
      <c r="R1346" s="20"/>
      <c r="S1346" s="12"/>
      <c r="Z1346" s="17"/>
    </row>
    <row r="1347" spans="1:26" ht="13" x14ac:dyDescent="0.15">
      <c r="A1347" s="18"/>
      <c r="C1347" s="12"/>
      <c r="D1347" s="12"/>
      <c r="E1347" s="12"/>
      <c r="F1347" s="12"/>
      <c r="G1347" s="12"/>
      <c r="H1347" s="12"/>
      <c r="L1347" s="12"/>
      <c r="M1347" s="12"/>
      <c r="R1347" s="20"/>
      <c r="S1347" s="12"/>
      <c r="Z1347" s="17"/>
    </row>
    <row r="1348" spans="1:26" ht="13" x14ac:dyDescent="0.15">
      <c r="A1348" s="18"/>
      <c r="C1348" s="12"/>
      <c r="D1348" s="12"/>
      <c r="E1348" s="12"/>
      <c r="F1348" s="12"/>
      <c r="G1348" s="12"/>
      <c r="H1348" s="12"/>
      <c r="L1348" s="12"/>
      <c r="M1348" s="12"/>
      <c r="R1348" s="20"/>
      <c r="S1348" s="12"/>
      <c r="Z1348" s="17"/>
    </row>
    <row r="1349" spans="1:26" ht="13" x14ac:dyDescent="0.15">
      <c r="A1349" s="18"/>
      <c r="C1349" s="12"/>
      <c r="D1349" s="12"/>
      <c r="E1349" s="12"/>
      <c r="F1349" s="12"/>
      <c r="G1349" s="12"/>
      <c r="H1349" s="12"/>
      <c r="L1349" s="12"/>
      <c r="M1349" s="12"/>
      <c r="R1349" s="20"/>
      <c r="S1349" s="12"/>
      <c r="Z1349" s="17"/>
    </row>
    <row r="1350" spans="1:26" ht="13" x14ac:dyDescent="0.15">
      <c r="A1350" s="18"/>
      <c r="C1350" s="12"/>
      <c r="D1350" s="12"/>
      <c r="E1350" s="12"/>
      <c r="F1350" s="12"/>
      <c r="G1350" s="12"/>
      <c r="H1350" s="12"/>
      <c r="L1350" s="12"/>
      <c r="M1350" s="12"/>
      <c r="R1350" s="20"/>
      <c r="S1350" s="12"/>
      <c r="Z1350" s="17"/>
    </row>
    <row r="1351" spans="1:26" ht="13" x14ac:dyDescent="0.15">
      <c r="A1351" s="18"/>
      <c r="C1351" s="12"/>
      <c r="D1351" s="12"/>
      <c r="E1351" s="12"/>
      <c r="F1351" s="12"/>
      <c r="G1351" s="12"/>
      <c r="H1351" s="12"/>
      <c r="L1351" s="12"/>
      <c r="M1351" s="12"/>
      <c r="R1351" s="20"/>
      <c r="S1351" s="12"/>
      <c r="Z1351" s="17"/>
    </row>
    <row r="1352" spans="1:26" ht="13" x14ac:dyDescent="0.15">
      <c r="A1352" s="18"/>
      <c r="C1352" s="12"/>
      <c r="D1352" s="12"/>
      <c r="E1352" s="12"/>
      <c r="F1352" s="12"/>
      <c r="G1352" s="12"/>
      <c r="H1352" s="12"/>
      <c r="L1352" s="12"/>
      <c r="M1352" s="12"/>
      <c r="R1352" s="20"/>
      <c r="S1352" s="12"/>
      <c r="Z1352" s="17"/>
    </row>
    <row r="1353" spans="1:26" ht="13" x14ac:dyDescent="0.15">
      <c r="A1353" s="18"/>
      <c r="C1353" s="12"/>
      <c r="D1353" s="12"/>
      <c r="E1353" s="12"/>
      <c r="F1353" s="12"/>
      <c r="G1353" s="12"/>
      <c r="H1353" s="12"/>
      <c r="L1353" s="12"/>
      <c r="M1353" s="12"/>
      <c r="R1353" s="20"/>
      <c r="S1353" s="12"/>
      <c r="Z1353" s="17"/>
    </row>
    <row r="1354" spans="1:26" ht="13" x14ac:dyDescent="0.15">
      <c r="A1354" s="18"/>
      <c r="C1354" s="12"/>
      <c r="D1354" s="12"/>
      <c r="E1354" s="12"/>
      <c r="F1354" s="12"/>
      <c r="G1354" s="12"/>
      <c r="H1354" s="12"/>
      <c r="L1354" s="12"/>
      <c r="M1354" s="12"/>
      <c r="R1354" s="20"/>
      <c r="S1354" s="12"/>
      <c r="Z1354" s="17"/>
    </row>
    <row r="1355" spans="1:26" ht="13" x14ac:dyDescent="0.15">
      <c r="A1355" s="18"/>
      <c r="C1355" s="12"/>
      <c r="D1355" s="12"/>
      <c r="E1355" s="12"/>
      <c r="F1355" s="12"/>
      <c r="G1355" s="12"/>
      <c r="H1355" s="12"/>
      <c r="L1355" s="12"/>
      <c r="M1355" s="12"/>
      <c r="R1355" s="20"/>
      <c r="S1355" s="12"/>
      <c r="Z1355" s="17"/>
    </row>
    <row r="1356" spans="1:26" ht="13" x14ac:dyDescent="0.15">
      <c r="A1356" s="18"/>
      <c r="C1356" s="12"/>
      <c r="D1356" s="12"/>
      <c r="E1356" s="12"/>
      <c r="F1356" s="12"/>
      <c r="G1356" s="12"/>
      <c r="H1356" s="12"/>
      <c r="L1356" s="12"/>
      <c r="M1356" s="12"/>
      <c r="R1356" s="20"/>
      <c r="S1356" s="12"/>
      <c r="Z1356" s="17"/>
    </row>
    <row r="1357" spans="1:26" ht="13" x14ac:dyDescent="0.15">
      <c r="A1357" s="18"/>
      <c r="C1357" s="12"/>
      <c r="D1357" s="12"/>
      <c r="E1357" s="12"/>
      <c r="F1357" s="12"/>
      <c r="G1357" s="12"/>
      <c r="H1357" s="12"/>
      <c r="L1357" s="12"/>
      <c r="M1357" s="12"/>
      <c r="R1357" s="20"/>
      <c r="S1357" s="12"/>
      <c r="Z1357" s="17"/>
    </row>
    <row r="1358" spans="1:26" ht="13" x14ac:dyDescent="0.15">
      <c r="A1358" s="18"/>
      <c r="C1358" s="12"/>
      <c r="D1358" s="12"/>
      <c r="E1358" s="12"/>
      <c r="F1358" s="12"/>
      <c r="G1358" s="12"/>
      <c r="H1358" s="12"/>
      <c r="L1358" s="12"/>
      <c r="M1358" s="12"/>
      <c r="R1358" s="20"/>
      <c r="S1358" s="12"/>
      <c r="Z1358" s="17"/>
    </row>
    <row r="1359" spans="1:26" ht="13" x14ac:dyDescent="0.15">
      <c r="A1359" s="18"/>
      <c r="C1359" s="12"/>
      <c r="D1359" s="12"/>
      <c r="E1359" s="12"/>
      <c r="F1359" s="12"/>
      <c r="G1359" s="12"/>
      <c r="H1359" s="12"/>
      <c r="L1359" s="12"/>
      <c r="M1359" s="12"/>
      <c r="R1359" s="20"/>
      <c r="S1359" s="12"/>
      <c r="Z1359" s="17"/>
    </row>
    <row r="1360" spans="1:26" ht="13" x14ac:dyDescent="0.15">
      <c r="A1360" s="18"/>
      <c r="C1360" s="12"/>
      <c r="D1360" s="12"/>
      <c r="E1360" s="12"/>
      <c r="F1360" s="12"/>
      <c r="G1360" s="12"/>
      <c r="H1360" s="12"/>
      <c r="L1360" s="12"/>
      <c r="M1360" s="12"/>
      <c r="R1360" s="20"/>
      <c r="S1360" s="12"/>
      <c r="Z1360" s="17"/>
    </row>
    <row r="1361" spans="1:26" ht="13" x14ac:dyDescent="0.15">
      <c r="A1361" s="18"/>
      <c r="C1361" s="12"/>
      <c r="D1361" s="12"/>
      <c r="E1361" s="12"/>
      <c r="F1361" s="12"/>
      <c r="G1361" s="12"/>
      <c r="H1361" s="12"/>
      <c r="L1361" s="12"/>
      <c r="M1361" s="12"/>
      <c r="R1361" s="20"/>
      <c r="S1361" s="12"/>
      <c r="Z1361" s="17"/>
    </row>
    <row r="1362" spans="1:26" ht="13" x14ac:dyDescent="0.15">
      <c r="A1362" s="18"/>
      <c r="C1362" s="12"/>
      <c r="D1362" s="12"/>
      <c r="E1362" s="12"/>
      <c r="F1362" s="12"/>
      <c r="G1362" s="12"/>
      <c r="H1362" s="12"/>
      <c r="L1362" s="12"/>
      <c r="M1362" s="12"/>
      <c r="R1362" s="20"/>
      <c r="S1362" s="12"/>
      <c r="Z1362" s="17"/>
    </row>
    <row r="1363" spans="1:26" ht="13" x14ac:dyDescent="0.15">
      <c r="A1363" s="18"/>
      <c r="C1363" s="12"/>
      <c r="D1363" s="12"/>
      <c r="E1363" s="12"/>
      <c r="F1363" s="12"/>
      <c r="G1363" s="12"/>
      <c r="H1363" s="12"/>
      <c r="L1363" s="12"/>
      <c r="M1363" s="12"/>
      <c r="R1363" s="20"/>
      <c r="S1363" s="12"/>
      <c r="Z1363" s="17"/>
    </row>
    <row r="1364" spans="1:26" ht="13" x14ac:dyDescent="0.15">
      <c r="A1364" s="18"/>
      <c r="C1364" s="12"/>
      <c r="D1364" s="12"/>
      <c r="E1364" s="12"/>
      <c r="F1364" s="12"/>
      <c r="G1364" s="12"/>
      <c r="H1364" s="12"/>
      <c r="L1364" s="12"/>
      <c r="M1364" s="12"/>
      <c r="R1364" s="20"/>
      <c r="S1364" s="12"/>
      <c r="Z1364" s="17"/>
    </row>
    <row r="1365" spans="1:26" ht="13" x14ac:dyDescent="0.15">
      <c r="A1365" s="18"/>
      <c r="C1365" s="12"/>
      <c r="D1365" s="12"/>
      <c r="E1365" s="12"/>
      <c r="F1365" s="12"/>
      <c r="G1365" s="12"/>
      <c r="H1365" s="12"/>
      <c r="L1365" s="12"/>
      <c r="M1365" s="12"/>
      <c r="R1365" s="20"/>
      <c r="S1365" s="12"/>
      <c r="Z1365" s="17"/>
    </row>
    <row r="1366" spans="1:26" ht="13" x14ac:dyDescent="0.15">
      <c r="A1366" s="18"/>
      <c r="C1366" s="12"/>
      <c r="D1366" s="12"/>
      <c r="E1366" s="12"/>
      <c r="F1366" s="12"/>
      <c r="G1366" s="12"/>
      <c r="H1366" s="12"/>
      <c r="L1366" s="12"/>
      <c r="M1366" s="12"/>
      <c r="R1366" s="20"/>
      <c r="S1366" s="12"/>
      <c r="Z1366" s="17"/>
    </row>
    <row r="1367" spans="1:26" ht="13" x14ac:dyDescent="0.15">
      <c r="A1367" s="18"/>
      <c r="C1367" s="12"/>
      <c r="D1367" s="12"/>
      <c r="E1367" s="12"/>
      <c r="F1367" s="12"/>
      <c r="G1367" s="12"/>
      <c r="H1367" s="12"/>
      <c r="L1367" s="12"/>
      <c r="M1367" s="12"/>
      <c r="R1367" s="20"/>
      <c r="S1367" s="12"/>
      <c r="Z1367" s="17"/>
    </row>
    <row r="1368" spans="1:26" ht="13" x14ac:dyDescent="0.15">
      <c r="A1368" s="18"/>
      <c r="C1368" s="12"/>
      <c r="D1368" s="12"/>
      <c r="E1368" s="12"/>
      <c r="F1368" s="12"/>
      <c r="G1368" s="12"/>
      <c r="H1368" s="12"/>
      <c r="L1368" s="12"/>
      <c r="M1368" s="12"/>
      <c r="R1368" s="20"/>
      <c r="S1368" s="12"/>
      <c r="Z1368" s="17"/>
    </row>
    <row r="1369" spans="1:26" ht="13" x14ac:dyDescent="0.15">
      <c r="A1369" s="18"/>
      <c r="C1369" s="12"/>
      <c r="D1369" s="12"/>
      <c r="E1369" s="12"/>
      <c r="F1369" s="12"/>
      <c r="G1369" s="12"/>
      <c r="H1369" s="12"/>
      <c r="L1369" s="12"/>
      <c r="M1369" s="12"/>
      <c r="R1369" s="20"/>
      <c r="S1369" s="12"/>
      <c r="Z1369" s="17"/>
    </row>
    <row r="1370" spans="1:26" ht="13" x14ac:dyDescent="0.15">
      <c r="A1370" s="18"/>
      <c r="C1370" s="12"/>
      <c r="D1370" s="12"/>
      <c r="E1370" s="12"/>
      <c r="F1370" s="12"/>
      <c r="G1370" s="12"/>
      <c r="H1370" s="12"/>
      <c r="L1370" s="12"/>
      <c r="M1370" s="12"/>
      <c r="R1370" s="20"/>
      <c r="S1370" s="12"/>
      <c r="Z1370" s="17"/>
    </row>
    <row r="1371" spans="1:26" ht="13" x14ac:dyDescent="0.15">
      <c r="A1371" s="18"/>
      <c r="C1371" s="12"/>
      <c r="D1371" s="12"/>
      <c r="E1371" s="12"/>
      <c r="F1371" s="12"/>
      <c r="G1371" s="12"/>
      <c r="H1371" s="12"/>
      <c r="L1371" s="12"/>
      <c r="M1371" s="12"/>
      <c r="R1371" s="20"/>
      <c r="S1371" s="12"/>
      <c r="Z1371" s="17"/>
    </row>
    <row r="1372" spans="1:26" ht="13" x14ac:dyDescent="0.15">
      <c r="A1372" s="18"/>
      <c r="C1372" s="12"/>
      <c r="D1372" s="12"/>
      <c r="E1372" s="12"/>
      <c r="F1372" s="12"/>
      <c r="G1372" s="12"/>
      <c r="H1372" s="12"/>
      <c r="L1372" s="12"/>
      <c r="M1372" s="12"/>
      <c r="R1372" s="20"/>
      <c r="S1372" s="12"/>
      <c r="Z1372" s="17"/>
    </row>
    <row r="1373" spans="1:26" ht="13" x14ac:dyDescent="0.15">
      <c r="A1373" s="18"/>
      <c r="C1373" s="12"/>
      <c r="D1373" s="12"/>
      <c r="E1373" s="12"/>
      <c r="F1373" s="12"/>
      <c r="G1373" s="12"/>
      <c r="H1373" s="12"/>
      <c r="L1373" s="12"/>
      <c r="M1373" s="12"/>
      <c r="R1373" s="20"/>
      <c r="S1373" s="12"/>
      <c r="Z1373" s="17"/>
    </row>
    <row r="1374" spans="1:26" ht="13" x14ac:dyDescent="0.15">
      <c r="A1374" s="18"/>
      <c r="C1374" s="12"/>
      <c r="D1374" s="12"/>
      <c r="E1374" s="12"/>
      <c r="F1374" s="12"/>
      <c r="G1374" s="12"/>
      <c r="H1374" s="12"/>
      <c r="L1374" s="12"/>
      <c r="M1374" s="12"/>
      <c r="R1374" s="20"/>
      <c r="S1374" s="12"/>
      <c r="Z1374" s="17"/>
    </row>
    <row r="1375" spans="1:26" ht="13" x14ac:dyDescent="0.15">
      <c r="A1375" s="18"/>
      <c r="C1375" s="12"/>
      <c r="D1375" s="12"/>
      <c r="E1375" s="12"/>
      <c r="F1375" s="12"/>
      <c r="G1375" s="12"/>
      <c r="H1375" s="12"/>
      <c r="L1375" s="12"/>
      <c r="M1375" s="12"/>
      <c r="R1375" s="20"/>
      <c r="S1375" s="12"/>
      <c r="Z1375" s="17"/>
    </row>
    <row r="1376" spans="1:26" ht="13" x14ac:dyDescent="0.15">
      <c r="A1376" s="18"/>
      <c r="C1376" s="12"/>
      <c r="D1376" s="12"/>
      <c r="E1376" s="12"/>
      <c r="F1376" s="12"/>
      <c r="G1376" s="12"/>
      <c r="H1376" s="12"/>
      <c r="L1376" s="12"/>
      <c r="M1376" s="12"/>
      <c r="R1376" s="20"/>
      <c r="S1376" s="12"/>
      <c r="Z1376" s="17"/>
    </row>
    <row r="1377" spans="1:26" ht="13" x14ac:dyDescent="0.15">
      <c r="A1377" s="18"/>
      <c r="C1377" s="12"/>
      <c r="D1377" s="12"/>
      <c r="E1377" s="12"/>
      <c r="F1377" s="12"/>
      <c r="G1377" s="12"/>
      <c r="H1377" s="12"/>
      <c r="L1377" s="12"/>
      <c r="M1377" s="12"/>
      <c r="R1377" s="20"/>
      <c r="S1377" s="12"/>
      <c r="Z1377" s="17"/>
    </row>
    <row r="1378" spans="1:26" ht="13" x14ac:dyDescent="0.15">
      <c r="A1378" s="18"/>
      <c r="C1378" s="12"/>
      <c r="D1378" s="12"/>
      <c r="E1378" s="12"/>
      <c r="F1378" s="12"/>
      <c r="G1378" s="12"/>
      <c r="H1378" s="12"/>
      <c r="L1378" s="12"/>
      <c r="M1378" s="12"/>
      <c r="R1378" s="20"/>
      <c r="S1378" s="12"/>
      <c r="Z1378" s="17"/>
    </row>
    <row r="1379" spans="1:26" ht="13" x14ac:dyDescent="0.15">
      <c r="A1379" s="18"/>
      <c r="C1379" s="12"/>
      <c r="D1379" s="12"/>
      <c r="E1379" s="12"/>
      <c r="F1379" s="12"/>
      <c r="G1379" s="12"/>
      <c r="H1379" s="12"/>
      <c r="L1379" s="12"/>
      <c r="M1379" s="12"/>
      <c r="R1379" s="20"/>
      <c r="S1379" s="12"/>
      <c r="Z1379" s="17"/>
    </row>
    <row r="1380" spans="1:26" ht="13" x14ac:dyDescent="0.15">
      <c r="A1380" s="18"/>
      <c r="C1380" s="12"/>
      <c r="D1380" s="12"/>
      <c r="E1380" s="12"/>
      <c r="F1380" s="12"/>
      <c r="G1380" s="12"/>
      <c r="H1380" s="12"/>
      <c r="L1380" s="12"/>
      <c r="M1380" s="12"/>
      <c r="R1380" s="20"/>
      <c r="S1380" s="12"/>
      <c r="Z1380" s="17"/>
    </row>
    <row r="1381" spans="1:26" ht="13" x14ac:dyDescent="0.15">
      <c r="A1381" s="18"/>
      <c r="C1381" s="12"/>
      <c r="D1381" s="12"/>
      <c r="E1381" s="12"/>
      <c r="F1381" s="12"/>
      <c r="G1381" s="12"/>
      <c r="H1381" s="12"/>
      <c r="L1381" s="12"/>
      <c r="M1381" s="12"/>
      <c r="R1381" s="20"/>
      <c r="S1381" s="12"/>
      <c r="Z1381" s="17"/>
    </row>
    <row r="1382" spans="1:26" ht="13" x14ac:dyDescent="0.15">
      <c r="A1382" s="18"/>
      <c r="C1382" s="12"/>
      <c r="D1382" s="12"/>
      <c r="E1382" s="12"/>
      <c r="F1382" s="12"/>
      <c r="G1382" s="12"/>
      <c r="H1382" s="12"/>
      <c r="L1382" s="12"/>
      <c r="M1382" s="12"/>
      <c r="R1382" s="20"/>
      <c r="S1382" s="12"/>
      <c r="Z1382" s="17"/>
    </row>
    <row r="1383" spans="1:26" ht="13" x14ac:dyDescent="0.15">
      <c r="A1383" s="18"/>
      <c r="C1383" s="12"/>
      <c r="D1383" s="12"/>
      <c r="E1383" s="12"/>
      <c r="F1383" s="12"/>
      <c r="G1383" s="12"/>
      <c r="H1383" s="12"/>
      <c r="L1383" s="12"/>
      <c r="M1383" s="12"/>
      <c r="R1383" s="20"/>
      <c r="S1383" s="12"/>
      <c r="Z1383" s="17"/>
    </row>
    <row r="1384" spans="1:26" ht="13" x14ac:dyDescent="0.15">
      <c r="A1384" s="18"/>
      <c r="C1384" s="12"/>
      <c r="D1384" s="12"/>
      <c r="E1384" s="12"/>
      <c r="F1384" s="12"/>
      <c r="G1384" s="12"/>
      <c r="H1384" s="12"/>
      <c r="L1384" s="12"/>
      <c r="M1384" s="12"/>
      <c r="R1384" s="20"/>
      <c r="S1384" s="12"/>
      <c r="Z1384" s="17"/>
    </row>
    <row r="1385" spans="1:26" ht="13" x14ac:dyDescent="0.15">
      <c r="A1385" s="18"/>
      <c r="C1385" s="12"/>
      <c r="D1385" s="12"/>
      <c r="E1385" s="12"/>
      <c r="F1385" s="12"/>
      <c r="G1385" s="12"/>
      <c r="H1385" s="12"/>
      <c r="L1385" s="12"/>
      <c r="M1385" s="12"/>
      <c r="R1385" s="20"/>
      <c r="S1385" s="12"/>
      <c r="Z1385" s="17"/>
    </row>
    <row r="1386" spans="1:26" ht="13" x14ac:dyDescent="0.15">
      <c r="A1386" s="18"/>
      <c r="C1386" s="12"/>
      <c r="D1386" s="12"/>
      <c r="E1386" s="12"/>
      <c r="F1386" s="12"/>
      <c r="G1386" s="12"/>
      <c r="H1386" s="12"/>
      <c r="L1386" s="12"/>
      <c r="M1386" s="12"/>
      <c r="R1386" s="20"/>
      <c r="S1386" s="12"/>
      <c r="Z1386" s="17"/>
    </row>
    <row r="1387" spans="1:26" ht="13" x14ac:dyDescent="0.15">
      <c r="A1387" s="18"/>
      <c r="C1387" s="12"/>
      <c r="D1387" s="12"/>
      <c r="E1387" s="12"/>
      <c r="F1387" s="12"/>
      <c r="G1387" s="12"/>
      <c r="H1387" s="12"/>
      <c r="L1387" s="12"/>
      <c r="M1387" s="12"/>
      <c r="R1387" s="20"/>
      <c r="S1387" s="12"/>
      <c r="Z1387" s="17"/>
    </row>
    <row r="1388" spans="1:26" ht="13" x14ac:dyDescent="0.15">
      <c r="A1388" s="18"/>
      <c r="C1388" s="12"/>
      <c r="D1388" s="12"/>
      <c r="E1388" s="12"/>
      <c r="F1388" s="12"/>
      <c r="G1388" s="12"/>
      <c r="H1388" s="12"/>
      <c r="L1388" s="12"/>
      <c r="M1388" s="12"/>
      <c r="R1388" s="20"/>
      <c r="S1388" s="12"/>
      <c r="Z1388" s="17"/>
    </row>
    <row r="1389" spans="1:26" ht="13" x14ac:dyDescent="0.15">
      <c r="A1389" s="18"/>
      <c r="C1389" s="12"/>
      <c r="D1389" s="12"/>
      <c r="E1389" s="12"/>
      <c r="F1389" s="12"/>
      <c r="G1389" s="12"/>
      <c r="H1389" s="12"/>
      <c r="L1389" s="12"/>
      <c r="M1389" s="12"/>
      <c r="R1389" s="20"/>
      <c r="S1389" s="12"/>
      <c r="Z1389" s="17"/>
    </row>
    <row r="1390" spans="1:26" ht="13" x14ac:dyDescent="0.15">
      <c r="A1390" s="18"/>
      <c r="C1390" s="12"/>
      <c r="D1390" s="12"/>
      <c r="E1390" s="12"/>
      <c r="F1390" s="12"/>
      <c r="G1390" s="12"/>
      <c r="H1390" s="12"/>
      <c r="L1390" s="12"/>
      <c r="M1390" s="12"/>
      <c r="R1390" s="20"/>
      <c r="S1390" s="12"/>
      <c r="Z1390" s="17"/>
    </row>
    <row r="1391" spans="1:26" ht="13" x14ac:dyDescent="0.15">
      <c r="A1391" s="18"/>
      <c r="C1391" s="12"/>
      <c r="D1391" s="12"/>
      <c r="E1391" s="12"/>
      <c r="F1391" s="12"/>
      <c r="G1391" s="12"/>
      <c r="H1391" s="12"/>
      <c r="L1391" s="12"/>
      <c r="M1391" s="12"/>
      <c r="R1391" s="20"/>
      <c r="S1391" s="12"/>
      <c r="Z1391" s="17"/>
    </row>
    <row r="1392" spans="1:26" ht="13" x14ac:dyDescent="0.15">
      <c r="A1392" s="18"/>
      <c r="C1392" s="12"/>
      <c r="D1392" s="12"/>
      <c r="E1392" s="12"/>
      <c r="F1392" s="12"/>
      <c r="G1392" s="12"/>
      <c r="H1392" s="12"/>
      <c r="L1392" s="12"/>
      <c r="M1392" s="12"/>
      <c r="R1392" s="20"/>
      <c r="S1392" s="12"/>
      <c r="Z1392" s="17"/>
    </row>
    <row r="1393" spans="1:26" ht="13" x14ac:dyDescent="0.15">
      <c r="A1393" s="18"/>
      <c r="C1393" s="12"/>
      <c r="D1393" s="12"/>
      <c r="E1393" s="12"/>
      <c r="F1393" s="12"/>
      <c r="G1393" s="12"/>
      <c r="H1393" s="12"/>
      <c r="L1393" s="12"/>
      <c r="M1393" s="12"/>
      <c r="R1393" s="20"/>
      <c r="S1393" s="12"/>
      <c r="Z1393" s="17"/>
    </row>
    <row r="1394" spans="1:26" ht="13" x14ac:dyDescent="0.15">
      <c r="A1394" s="18"/>
      <c r="C1394" s="12"/>
      <c r="D1394" s="12"/>
      <c r="E1394" s="12"/>
      <c r="F1394" s="12"/>
      <c r="G1394" s="12"/>
      <c r="H1394" s="12"/>
      <c r="L1394" s="12"/>
      <c r="M1394" s="12"/>
      <c r="R1394" s="20"/>
      <c r="S1394" s="12"/>
      <c r="Z1394" s="17"/>
    </row>
    <row r="1395" spans="1:26" ht="13" x14ac:dyDescent="0.15">
      <c r="A1395" s="18"/>
      <c r="C1395" s="12"/>
      <c r="D1395" s="12"/>
      <c r="E1395" s="12"/>
      <c r="F1395" s="12"/>
      <c r="G1395" s="12"/>
      <c r="H1395" s="12"/>
      <c r="L1395" s="12"/>
      <c r="M1395" s="12"/>
      <c r="R1395" s="20"/>
      <c r="S1395" s="12"/>
      <c r="Z1395" s="17"/>
    </row>
    <row r="1396" spans="1:26" ht="13" x14ac:dyDescent="0.15">
      <c r="A1396" s="18"/>
      <c r="C1396" s="12"/>
      <c r="D1396" s="12"/>
      <c r="E1396" s="12"/>
      <c r="F1396" s="12"/>
      <c r="G1396" s="12"/>
      <c r="H1396" s="12"/>
      <c r="L1396" s="12"/>
      <c r="M1396" s="12"/>
      <c r="R1396" s="20"/>
      <c r="S1396" s="12"/>
      <c r="Z1396" s="17"/>
    </row>
    <row r="1397" spans="1:26" ht="13" x14ac:dyDescent="0.15">
      <c r="A1397" s="18"/>
      <c r="C1397" s="12"/>
      <c r="D1397" s="12"/>
      <c r="E1397" s="12"/>
      <c r="F1397" s="12"/>
      <c r="G1397" s="12"/>
      <c r="H1397" s="12"/>
      <c r="L1397" s="12"/>
      <c r="M1397" s="12"/>
      <c r="R1397" s="20"/>
      <c r="S1397" s="12"/>
      <c r="Z1397" s="17"/>
    </row>
    <row r="1398" spans="1:26" ht="13" x14ac:dyDescent="0.15">
      <c r="A1398" s="18"/>
      <c r="C1398" s="12"/>
      <c r="D1398" s="12"/>
      <c r="E1398" s="12"/>
      <c r="F1398" s="12"/>
      <c r="G1398" s="12"/>
      <c r="H1398" s="12"/>
      <c r="L1398" s="12"/>
      <c r="M1398" s="12"/>
      <c r="R1398" s="20"/>
      <c r="S1398" s="12"/>
      <c r="Z1398" s="17"/>
    </row>
    <row r="1399" spans="1:26" ht="13" x14ac:dyDescent="0.15">
      <c r="A1399" s="18"/>
      <c r="C1399" s="12"/>
      <c r="D1399" s="12"/>
      <c r="E1399" s="12"/>
      <c r="F1399" s="12"/>
      <c r="G1399" s="12"/>
      <c r="H1399" s="12"/>
      <c r="L1399" s="12"/>
      <c r="M1399" s="12"/>
      <c r="R1399" s="20"/>
      <c r="S1399" s="12"/>
      <c r="Z1399" s="17"/>
    </row>
    <row r="1400" spans="1:26" ht="13" x14ac:dyDescent="0.15">
      <c r="A1400" s="18"/>
      <c r="C1400" s="12"/>
      <c r="D1400" s="12"/>
      <c r="E1400" s="12"/>
      <c r="F1400" s="12"/>
      <c r="G1400" s="12"/>
      <c r="H1400" s="12"/>
      <c r="L1400" s="12"/>
      <c r="M1400" s="12"/>
      <c r="R1400" s="20"/>
      <c r="S1400" s="12"/>
      <c r="Z1400" s="17"/>
    </row>
    <row r="1401" spans="1:26" ht="13" x14ac:dyDescent="0.15">
      <c r="A1401" s="18"/>
      <c r="C1401" s="12"/>
      <c r="D1401" s="12"/>
      <c r="E1401" s="12"/>
      <c r="F1401" s="12"/>
      <c r="G1401" s="12"/>
      <c r="H1401" s="12"/>
      <c r="L1401" s="12"/>
      <c r="M1401" s="12"/>
      <c r="R1401" s="20"/>
      <c r="S1401" s="12"/>
      <c r="Z1401" s="17"/>
    </row>
    <row r="1402" spans="1:26" ht="13" x14ac:dyDescent="0.15">
      <c r="A1402" s="18"/>
      <c r="C1402" s="12"/>
      <c r="D1402" s="12"/>
      <c r="E1402" s="12"/>
      <c r="F1402" s="12"/>
      <c r="G1402" s="12"/>
      <c r="H1402" s="12"/>
      <c r="L1402" s="12"/>
      <c r="M1402" s="12"/>
      <c r="R1402" s="20"/>
      <c r="S1402" s="12"/>
      <c r="Z1402" s="17"/>
    </row>
    <row r="1403" spans="1:26" ht="13" x14ac:dyDescent="0.15">
      <c r="A1403" s="18"/>
      <c r="C1403" s="12"/>
      <c r="D1403" s="12"/>
      <c r="E1403" s="12"/>
      <c r="F1403" s="12"/>
      <c r="G1403" s="12"/>
      <c r="H1403" s="12"/>
      <c r="L1403" s="12"/>
      <c r="M1403" s="12"/>
      <c r="R1403" s="20"/>
      <c r="S1403" s="12"/>
      <c r="Z1403" s="17"/>
    </row>
    <row r="1404" spans="1:26" ht="13" x14ac:dyDescent="0.15">
      <c r="A1404" s="18"/>
      <c r="C1404" s="12"/>
      <c r="D1404" s="12"/>
      <c r="E1404" s="12"/>
      <c r="F1404" s="12"/>
      <c r="G1404" s="12"/>
      <c r="H1404" s="12"/>
      <c r="L1404" s="12"/>
      <c r="M1404" s="12"/>
      <c r="R1404" s="20"/>
      <c r="S1404" s="12"/>
      <c r="Z1404" s="17"/>
    </row>
    <row r="1405" spans="1:26" ht="13" x14ac:dyDescent="0.15">
      <c r="A1405" s="18"/>
      <c r="C1405" s="12"/>
      <c r="D1405" s="12"/>
      <c r="E1405" s="12"/>
      <c r="F1405" s="12"/>
      <c r="G1405" s="12"/>
      <c r="H1405" s="12"/>
      <c r="L1405" s="12"/>
      <c r="M1405" s="12"/>
      <c r="R1405" s="20"/>
      <c r="S1405" s="12"/>
      <c r="Z1405" s="17"/>
    </row>
    <row r="1406" spans="1:26" ht="13" x14ac:dyDescent="0.15">
      <c r="A1406" s="18"/>
      <c r="C1406" s="12"/>
      <c r="D1406" s="12"/>
      <c r="E1406" s="12"/>
      <c r="F1406" s="12"/>
      <c r="G1406" s="12"/>
      <c r="H1406" s="12"/>
      <c r="L1406" s="12"/>
      <c r="M1406" s="12"/>
      <c r="R1406" s="20"/>
      <c r="S1406" s="12"/>
      <c r="Z1406" s="17"/>
    </row>
    <row r="1407" spans="1:26" ht="13" x14ac:dyDescent="0.15">
      <c r="A1407" s="18"/>
      <c r="C1407" s="12"/>
      <c r="D1407" s="12"/>
      <c r="E1407" s="12"/>
      <c r="F1407" s="12"/>
      <c r="G1407" s="12"/>
      <c r="H1407" s="12"/>
      <c r="L1407" s="12"/>
      <c r="M1407" s="12"/>
      <c r="R1407" s="20"/>
      <c r="S1407" s="12"/>
      <c r="Z1407" s="17"/>
    </row>
    <row r="1408" spans="1:26" ht="13" x14ac:dyDescent="0.15">
      <c r="A1408" s="18"/>
      <c r="C1408" s="12"/>
      <c r="D1408" s="12"/>
      <c r="E1408" s="12"/>
      <c r="F1408" s="12"/>
      <c r="G1408" s="12"/>
      <c r="H1408" s="12"/>
      <c r="L1408" s="12"/>
      <c r="M1408" s="12"/>
      <c r="R1408" s="20"/>
      <c r="S1408" s="12"/>
      <c r="Z1408" s="17"/>
    </row>
    <row r="1409" spans="1:26" ht="13" x14ac:dyDescent="0.15">
      <c r="A1409" s="18"/>
      <c r="C1409" s="12"/>
      <c r="D1409" s="12"/>
      <c r="E1409" s="12"/>
      <c r="F1409" s="12"/>
      <c r="G1409" s="12"/>
      <c r="H1409" s="12"/>
      <c r="L1409" s="12"/>
      <c r="M1409" s="12"/>
      <c r="R1409" s="20"/>
      <c r="S1409" s="12"/>
      <c r="Z1409" s="17"/>
    </row>
    <row r="1410" spans="1:26" ht="13" x14ac:dyDescent="0.15">
      <c r="A1410" s="18"/>
      <c r="C1410" s="12"/>
      <c r="D1410" s="12"/>
      <c r="E1410" s="12"/>
      <c r="F1410" s="12"/>
      <c r="G1410" s="12"/>
      <c r="H1410" s="12"/>
      <c r="L1410" s="12"/>
      <c r="M1410" s="12"/>
      <c r="R1410" s="20"/>
      <c r="S1410" s="12"/>
      <c r="Z1410" s="17"/>
    </row>
    <row r="1411" spans="1:26" ht="13" x14ac:dyDescent="0.15">
      <c r="A1411" s="18"/>
      <c r="C1411" s="12"/>
      <c r="D1411" s="12"/>
      <c r="E1411" s="12"/>
      <c r="F1411" s="12"/>
      <c r="G1411" s="12"/>
      <c r="H1411" s="12"/>
      <c r="L1411" s="12"/>
      <c r="M1411" s="12"/>
      <c r="R1411" s="20"/>
      <c r="S1411" s="12"/>
      <c r="Z1411" s="17"/>
    </row>
    <row r="1412" spans="1:26" ht="13" x14ac:dyDescent="0.15">
      <c r="A1412" s="18"/>
      <c r="C1412" s="12"/>
      <c r="D1412" s="12"/>
      <c r="E1412" s="12"/>
      <c r="F1412" s="12"/>
      <c r="G1412" s="12"/>
      <c r="H1412" s="12"/>
      <c r="L1412" s="12"/>
      <c r="M1412" s="12"/>
      <c r="R1412" s="20"/>
      <c r="S1412" s="12"/>
      <c r="Z1412" s="17"/>
    </row>
    <row r="1413" spans="1:26" ht="13" x14ac:dyDescent="0.15">
      <c r="A1413" s="18"/>
      <c r="C1413" s="12"/>
      <c r="D1413" s="12"/>
      <c r="E1413" s="12"/>
      <c r="F1413" s="12"/>
      <c r="G1413" s="12"/>
      <c r="H1413" s="12"/>
      <c r="L1413" s="12"/>
      <c r="M1413" s="12"/>
      <c r="R1413" s="20"/>
      <c r="S1413" s="12"/>
      <c r="Z1413" s="17"/>
    </row>
    <row r="1414" spans="1:26" ht="13" x14ac:dyDescent="0.15">
      <c r="A1414" s="18"/>
      <c r="C1414" s="12"/>
      <c r="D1414" s="12"/>
      <c r="E1414" s="12"/>
      <c r="F1414" s="12"/>
      <c r="G1414" s="12"/>
      <c r="H1414" s="12"/>
      <c r="L1414" s="12"/>
      <c r="M1414" s="12"/>
      <c r="R1414" s="20"/>
      <c r="S1414" s="12"/>
      <c r="Z1414" s="17"/>
    </row>
    <row r="1415" spans="1:26" ht="13" x14ac:dyDescent="0.15">
      <c r="A1415" s="18"/>
      <c r="C1415" s="12"/>
      <c r="D1415" s="12"/>
      <c r="E1415" s="12"/>
      <c r="F1415" s="12"/>
      <c r="G1415" s="12"/>
      <c r="H1415" s="12"/>
      <c r="L1415" s="12"/>
      <c r="M1415" s="12"/>
      <c r="R1415" s="20"/>
      <c r="S1415" s="12"/>
      <c r="Z1415" s="17"/>
    </row>
    <row r="1416" spans="1:26" ht="13" x14ac:dyDescent="0.15">
      <c r="A1416" s="18"/>
      <c r="C1416" s="12"/>
      <c r="D1416" s="12"/>
      <c r="E1416" s="12"/>
      <c r="F1416" s="12"/>
      <c r="G1416" s="12"/>
      <c r="H1416" s="12"/>
      <c r="L1416" s="12"/>
      <c r="M1416" s="12"/>
      <c r="R1416" s="20"/>
      <c r="S1416" s="12"/>
      <c r="Z1416" s="17"/>
    </row>
    <row r="1417" spans="1:26" ht="13" x14ac:dyDescent="0.15">
      <c r="A1417" s="18"/>
      <c r="C1417" s="12"/>
      <c r="D1417" s="12"/>
      <c r="E1417" s="12"/>
      <c r="F1417" s="12"/>
      <c r="G1417" s="12"/>
      <c r="H1417" s="12"/>
      <c r="L1417" s="12"/>
      <c r="M1417" s="12"/>
      <c r="R1417" s="20"/>
      <c r="S1417" s="12"/>
      <c r="Z1417" s="17"/>
    </row>
    <row r="1418" spans="1:26" ht="13" x14ac:dyDescent="0.15">
      <c r="A1418" s="18"/>
      <c r="C1418" s="12"/>
      <c r="D1418" s="12"/>
      <c r="E1418" s="12"/>
      <c r="F1418" s="12"/>
      <c r="G1418" s="12"/>
      <c r="H1418" s="12"/>
      <c r="L1418" s="12"/>
      <c r="M1418" s="12"/>
      <c r="R1418" s="20"/>
      <c r="S1418" s="12"/>
      <c r="Z1418" s="17"/>
    </row>
    <row r="1419" spans="1:26" ht="13" x14ac:dyDescent="0.15">
      <c r="A1419" s="18"/>
      <c r="C1419" s="12"/>
      <c r="D1419" s="12"/>
      <c r="E1419" s="12"/>
      <c r="F1419" s="12"/>
      <c r="G1419" s="12"/>
      <c r="H1419" s="12"/>
      <c r="L1419" s="12"/>
      <c r="M1419" s="12"/>
      <c r="R1419" s="20"/>
      <c r="S1419" s="12"/>
      <c r="Z1419" s="17"/>
    </row>
    <row r="1420" spans="1:26" ht="13" x14ac:dyDescent="0.15">
      <c r="A1420" s="18"/>
      <c r="C1420" s="12"/>
      <c r="D1420" s="12"/>
      <c r="E1420" s="12"/>
      <c r="F1420" s="12"/>
      <c r="G1420" s="12"/>
      <c r="H1420" s="12"/>
      <c r="L1420" s="12"/>
      <c r="M1420" s="12"/>
      <c r="R1420" s="20"/>
      <c r="S1420" s="12"/>
      <c r="Z1420" s="17"/>
    </row>
    <row r="1421" spans="1:26" ht="13" x14ac:dyDescent="0.15">
      <c r="A1421" s="18"/>
      <c r="C1421" s="12"/>
      <c r="D1421" s="12"/>
      <c r="E1421" s="12"/>
      <c r="F1421" s="12"/>
      <c r="G1421" s="12"/>
      <c r="H1421" s="12"/>
      <c r="L1421" s="12"/>
      <c r="M1421" s="12"/>
      <c r="R1421" s="20"/>
      <c r="S1421" s="12"/>
      <c r="Z1421" s="17"/>
    </row>
    <row r="1422" spans="1:26" ht="13" x14ac:dyDescent="0.15">
      <c r="A1422" s="18"/>
      <c r="C1422" s="12"/>
      <c r="D1422" s="12"/>
      <c r="E1422" s="12"/>
      <c r="F1422" s="12"/>
      <c r="G1422" s="12"/>
      <c r="H1422" s="12"/>
      <c r="L1422" s="12"/>
      <c r="M1422" s="12"/>
      <c r="R1422" s="20"/>
      <c r="S1422" s="12"/>
      <c r="Z1422" s="17"/>
    </row>
    <row r="1423" spans="1:26" ht="13" x14ac:dyDescent="0.15">
      <c r="A1423" s="18"/>
      <c r="C1423" s="12"/>
      <c r="D1423" s="12"/>
      <c r="E1423" s="12"/>
      <c r="F1423" s="12"/>
      <c r="G1423" s="12"/>
      <c r="H1423" s="12"/>
      <c r="L1423" s="12"/>
      <c r="M1423" s="12"/>
      <c r="R1423" s="20"/>
      <c r="S1423" s="12"/>
      <c r="Z1423" s="17"/>
    </row>
    <row r="1424" spans="1:26" ht="13" x14ac:dyDescent="0.15">
      <c r="A1424" s="18"/>
      <c r="C1424" s="12"/>
      <c r="D1424" s="12"/>
      <c r="E1424" s="12"/>
      <c r="F1424" s="12"/>
      <c r="G1424" s="12"/>
      <c r="H1424" s="12"/>
      <c r="L1424" s="12"/>
      <c r="M1424" s="12"/>
      <c r="R1424" s="20"/>
      <c r="S1424" s="12"/>
      <c r="Z1424" s="17"/>
    </row>
    <row r="1425" spans="1:26" ht="13" x14ac:dyDescent="0.15">
      <c r="A1425" s="18"/>
      <c r="C1425" s="12"/>
      <c r="D1425" s="12"/>
      <c r="E1425" s="12"/>
      <c r="F1425" s="12"/>
      <c r="G1425" s="12"/>
      <c r="H1425" s="12"/>
      <c r="L1425" s="12"/>
      <c r="M1425" s="12"/>
      <c r="R1425" s="20"/>
      <c r="S1425" s="12"/>
      <c r="Z1425" s="17"/>
    </row>
    <row r="1426" spans="1:26" ht="13" x14ac:dyDescent="0.15">
      <c r="A1426" s="18"/>
      <c r="C1426" s="12"/>
      <c r="D1426" s="12"/>
      <c r="E1426" s="12"/>
      <c r="F1426" s="12"/>
      <c r="G1426" s="12"/>
      <c r="H1426" s="12"/>
      <c r="L1426" s="12"/>
      <c r="M1426" s="12"/>
      <c r="R1426" s="20"/>
      <c r="S1426" s="12"/>
      <c r="Z1426" s="17"/>
    </row>
    <row r="1427" spans="1:26" ht="13" x14ac:dyDescent="0.15">
      <c r="A1427" s="18"/>
      <c r="C1427" s="12"/>
      <c r="D1427" s="12"/>
      <c r="E1427" s="12"/>
      <c r="F1427" s="12"/>
      <c r="G1427" s="12"/>
      <c r="H1427" s="12"/>
      <c r="L1427" s="12"/>
      <c r="M1427" s="12"/>
      <c r="R1427" s="20"/>
      <c r="S1427" s="12"/>
      <c r="Z1427" s="17"/>
    </row>
    <row r="1428" spans="1:26" ht="13" x14ac:dyDescent="0.15">
      <c r="A1428" s="18"/>
      <c r="C1428" s="12"/>
      <c r="D1428" s="12"/>
      <c r="E1428" s="12"/>
      <c r="F1428" s="12"/>
      <c r="G1428" s="12"/>
      <c r="H1428" s="12"/>
      <c r="L1428" s="12"/>
      <c r="M1428" s="12"/>
      <c r="R1428" s="20"/>
      <c r="S1428" s="12"/>
      <c r="Z1428" s="17"/>
    </row>
    <row r="1429" spans="1:26" ht="13" x14ac:dyDescent="0.15">
      <c r="A1429" s="18"/>
      <c r="C1429" s="12"/>
      <c r="D1429" s="12"/>
      <c r="E1429" s="12"/>
      <c r="F1429" s="12"/>
      <c r="G1429" s="12"/>
      <c r="H1429" s="12"/>
      <c r="L1429" s="12"/>
      <c r="M1429" s="12"/>
      <c r="R1429" s="20"/>
      <c r="S1429" s="12"/>
      <c r="Z1429" s="17"/>
    </row>
    <row r="1430" spans="1:26" ht="13" x14ac:dyDescent="0.15">
      <c r="A1430" s="18"/>
      <c r="C1430" s="12"/>
      <c r="D1430" s="12"/>
      <c r="E1430" s="12"/>
      <c r="F1430" s="12"/>
      <c r="G1430" s="12"/>
      <c r="H1430" s="12"/>
      <c r="L1430" s="12"/>
      <c r="M1430" s="12"/>
      <c r="R1430" s="20"/>
      <c r="S1430" s="12"/>
      <c r="Z1430" s="17"/>
    </row>
    <row r="1431" spans="1:26" ht="13" x14ac:dyDescent="0.15">
      <c r="A1431" s="18"/>
      <c r="C1431" s="12"/>
      <c r="D1431" s="12"/>
      <c r="E1431" s="12"/>
      <c r="F1431" s="12"/>
      <c r="G1431" s="12"/>
      <c r="H1431" s="12"/>
      <c r="L1431" s="12"/>
      <c r="M1431" s="12"/>
      <c r="R1431" s="20"/>
      <c r="S1431" s="12"/>
      <c r="Z1431" s="17"/>
    </row>
    <row r="1432" spans="1:26" ht="13" x14ac:dyDescent="0.15">
      <c r="A1432" s="18"/>
      <c r="C1432" s="12"/>
      <c r="D1432" s="12"/>
      <c r="E1432" s="12"/>
      <c r="F1432" s="12"/>
      <c r="G1432" s="12"/>
      <c r="H1432" s="12"/>
      <c r="L1432" s="12"/>
      <c r="M1432" s="12"/>
      <c r="R1432" s="20"/>
      <c r="S1432" s="12"/>
      <c r="Z1432" s="17"/>
    </row>
    <row r="1433" spans="1:26" ht="13" x14ac:dyDescent="0.15">
      <c r="A1433" s="18"/>
      <c r="C1433" s="12"/>
      <c r="D1433" s="12"/>
      <c r="E1433" s="12"/>
      <c r="F1433" s="12"/>
      <c r="G1433" s="12"/>
      <c r="H1433" s="12"/>
      <c r="L1433" s="12"/>
      <c r="M1433" s="12"/>
      <c r="R1433" s="20"/>
      <c r="S1433" s="12"/>
      <c r="Z1433" s="17"/>
    </row>
    <row r="1434" spans="1:26" ht="13" x14ac:dyDescent="0.15">
      <c r="A1434" s="18"/>
      <c r="C1434" s="12"/>
      <c r="D1434" s="12"/>
      <c r="E1434" s="12"/>
      <c r="F1434" s="12"/>
      <c r="G1434" s="12"/>
      <c r="H1434" s="12"/>
      <c r="L1434" s="12"/>
      <c r="M1434" s="12"/>
      <c r="R1434" s="20"/>
      <c r="S1434" s="12"/>
      <c r="Z1434" s="17"/>
    </row>
    <row r="1435" spans="1:26" ht="13" x14ac:dyDescent="0.15">
      <c r="A1435" s="18"/>
      <c r="C1435" s="12"/>
      <c r="D1435" s="12"/>
      <c r="E1435" s="12"/>
      <c r="F1435" s="12"/>
      <c r="G1435" s="12"/>
      <c r="H1435" s="12"/>
      <c r="L1435" s="12"/>
      <c r="M1435" s="12"/>
      <c r="R1435" s="20"/>
      <c r="S1435" s="12"/>
      <c r="Z1435" s="17"/>
    </row>
    <row r="1436" spans="1:26" ht="13" x14ac:dyDescent="0.15">
      <c r="A1436" s="18"/>
      <c r="C1436" s="12"/>
      <c r="D1436" s="12"/>
      <c r="E1436" s="12"/>
      <c r="F1436" s="12"/>
      <c r="G1436" s="12"/>
      <c r="H1436" s="12"/>
      <c r="L1436" s="12"/>
      <c r="M1436" s="12"/>
      <c r="R1436" s="20"/>
      <c r="S1436" s="12"/>
      <c r="Z1436" s="17"/>
    </row>
    <row r="1437" spans="1:26" ht="13" x14ac:dyDescent="0.15">
      <c r="A1437" s="18"/>
      <c r="C1437" s="12"/>
      <c r="D1437" s="12"/>
      <c r="E1437" s="12"/>
      <c r="F1437" s="12"/>
      <c r="G1437" s="12"/>
      <c r="H1437" s="12"/>
      <c r="L1437" s="12"/>
      <c r="M1437" s="12"/>
      <c r="R1437" s="20"/>
      <c r="S1437" s="12"/>
      <c r="Z1437" s="17"/>
    </row>
    <row r="1438" spans="1:26" ht="13" x14ac:dyDescent="0.15">
      <c r="A1438" s="18"/>
      <c r="C1438" s="12"/>
      <c r="D1438" s="12"/>
      <c r="E1438" s="12"/>
      <c r="F1438" s="12"/>
      <c r="G1438" s="12"/>
      <c r="H1438" s="12"/>
      <c r="L1438" s="12"/>
      <c r="M1438" s="12"/>
      <c r="R1438" s="20"/>
      <c r="S1438" s="12"/>
      <c r="Z1438" s="17"/>
    </row>
    <row r="1439" spans="1:26" ht="13" x14ac:dyDescent="0.15">
      <c r="A1439" s="18"/>
      <c r="C1439" s="12"/>
      <c r="D1439" s="12"/>
      <c r="E1439" s="12"/>
      <c r="F1439" s="12"/>
      <c r="G1439" s="12"/>
      <c r="H1439" s="12"/>
      <c r="L1439" s="12"/>
      <c r="M1439" s="12"/>
      <c r="R1439" s="20"/>
      <c r="S1439" s="12"/>
      <c r="Z1439" s="17"/>
    </row>
    <row r="1440" spans="1:26" ht="13" x14ac:dyDescent="0.15">
      <c r="A1440" s="18"/>
      <c r="C1440" s="12"/>
      <c r="D1440" s="12"/>
      <c r="E1440" s="12"/>
      <c r="F1440" s="12"/>
      <c r="G1440" s="12"/>
      <c r="H1440" s="12"/>
      <c r="L1440" s="12"/>
      <c r="M1440" s="12"/>
      <c r="R1440" s="20"/>
      <c r="S1440" s="12"/>
      <c r="Z1440" s="17"/>
    </row>
    <row r="1441" spans="1:26" ht="13" x14ac:dyDescent="0.15">
      <c r="A1441" s="18"/>
      <c r="C1441" s="12"/>
      <c r="D1441" s="12"/>
      <c r="E1441" s="12"/>
      <c r="F1441" s="12"/>
      <c r="G1441" s="12"/>
      <c r="H1441" s="12"/>
      <c r="L1441" s="12"/>
      <c r="M1441" s="12"/>
      <c r="R1441" s="20"/>
      <c r="S1441" s="12"/>
      <c r="Z1441" s="17"/>
    </row>
    <row r="1442" spans="1:26" ht="13" x14ac:dyDescent="0.15">
      <c r="A1442" s="18"/>
      <c r="C1442" s="12"/>
      <c r="D1442" s="12"/>
      <c r="E1442" s="12"/>
      <c r="F1442" s="12"/>
      <c r="G1442" s="12"/>
      <c r="H1442" s="12"/>
      <c r="L1442" s="12"/>
      <c r="M1442" s="12"/>
      <c r="R1442" s="20"/>
      <c r="S1442" s="12"/>
      <c r="Z1442" s="17"/>
    </row>
    <row r="1443" spans="1:26" ht="13" x14ac:dyDescent="0.15">
      <c r="A1443" s="18"/>
      <c r="C1443" s="12"/>
      <c r="D1443" s="12"/>
      <c r="E1443" s="12"/>
      <c r="F1443" s="12"/>
      <c r="G1443" s="12"/>
      <c r="H1443" s="12"/>
      <c r="L1443" s="12"/>
      <c r="M1443" s="12"/>
      <c r="R1443" s="20"/>
      <c r="S1443" s="12"/>
      <c r="Z1443" s="17"/>
    </row>
    <row r="1444" spans="1:26" ht="13" x14ac:dyDescent="0.15">
      <c r="A1444" s="18"/>
      <c r="C1444" s="12"/>
      <c r="D1444" s="12"/>
      <c r="E1444" s="12"/>
      <c r="F1444" s="12"/>
      <c r="G1444" s="12"/>
      <c r="H1444" s="12"/>
      <c r="L1444" s="12"/>
      <c r="M1444" s="12"/>
      <c r="R1444" s="20"/>
      <c r="S1444" s="12"/>
      <c r="Z1444" s="17"/>
    </row>
    <row r="1445" spans="1:26" ht="13" x14ac:dyDescent="0.15">
      <c r="A1445" s="18"/>
      <c r="C1445" s="12"/>
      <c r="D1445" s="12"/>
      <c r="E1445" s="12"/>
      <c r="F1445" s="12"/>
      <c r="G1445" s="12"/>
      <c r="H1445" s="12"/>
      <c r="L1445" s="12"/>
      <c r="M1445" s="12"/>
      <c r="R1445" s="20"/>
      <c r="S1445" s="12"/>
      <c r="Z1445" s="17"/>
    </row>
    <row r="1446" spans="1:26" ht="13" x14ac:dyDescent="0.15">
      <c r="A1446" s="18"/>
      <c r="C1446" s="12"/>
      <c r="D1446" s="12"/>
      <c r="E1446" s="12"/>
      <c r="F1446" s="12"/>
      <c r="G1446" s="12"/>
      <c r="H1446" s="12"/>
      <c r="L1446" s="12"/>
      <c r="M1446" s="12"/>
      <c r="R1446" s="20"/>
      <c r="S1446" s="12"/>
      <c r="Z1446" s="17"/>
    </row>
    <row r="1447" spans="1:26" ht="13" x14ac:dyDescent="0.15">
      <c r="A1447" s="18"/>
      <c r="C1447" s="12"/>
      <c r="D1447" s="12"/>
      <c r="E1447" s="12"/>
      <c r="F1447" s="12"/>
      <c r="G1447" s="12"/>
      <c r="H1447" s="12"/>
      <c r="L1447" s="12"/>
      <c r="M1447" s="12"/>
      <c r="R1447" s="20"/>
      <c r="S1447" s="12"/>
      <c r="Z1447" s="17"/>
    </row>
    <row r="1448" spans="1:26" ht="13" x14ac:dyDescent="0.15">
      <c r="A1448" s="18"/>
      <c r="C1448" s="12"/>
      <c r="D1448" s="12"/>
      <c r="E1448" s="12"/>
      <c r="F1448" s="12"/>
      <c r="G1448" s="12"/>
      <c r="H1448" s="12"/>
      <c r="L1448" s="12"/>
      <c r="M1448" s="12"/>
      <c r="R1448" s="20"/>
      <c r="S1448" s="12"/>
      <c r="Z1448" s="17"/>
    </row>
    <row r="1449" spans="1:26" ht="13" x14ac:dyDescent="0.15">
      <c r="A1449" s="18"/>
      <c r="C1449" s="12"/>
      <c r="D1449" s="12"/>
      <c r="E1449" s="12"/>
      <c r="F1449" s="12"/>
      <c r="G1449" s="12"/>
      <c r="H1449" s="12"/>
      <c r="L1449" s="12"/>
      <c r="M1449" s="12"/>
      <c r="R1449" s="20"/>
      <c r="S1449" s="12"/>
      <c r="Z1449" s="17"/>
    </row>
    <row r="1450" spans="1:26" ht="13" x14ac:dyDescent="0.15">
      <c r="A1450" s="18"/>
      <c r="C1450" s="12"/>
      <c r="D1450" s="12"/>
      <c r="E1450" s="12"/>
      <c r="F1450" s="12"/>
      <c r="G1450" s="12"/>
      <c r="H1450" s="12"/>
      <c r="L1450" s="12"/>
      <c r="M1450" s="12"/>
      <c r="R1450" s="20"/>
      <c r="S1450" s="12"/>
      <c r="Z1450" s="17"/>
    </row>
    <row r="1451" spans="1:26" ht="13" x14ac:dyDescent="0.15">
      <c r="A1451" s="18"/>
      <c r="C1451" s="12"/>
      <c r="D1451" s="12"/>
      <c r="E1451" s="12"/>
      <c r="F1451" s="12"/>
      <c r="G1451" s="12"/>
      <c r="H1451" s="12"/>
      <c r="L1451" s="12"/>
      <c r="M1451" s="12"/>
      <c r="R1451" s="20"/>
      <c r="S1451" s="12"/>
      <c r="Z1451" s="17"/>
    </row>
    <row r="1452" spans="1:26" ht="13" x14ac:dyDescent="0.15">
      <c r="A1452" s="18"/>
      <c r="C1452" s="12"/>
      <c r="D1452" s="12"/>
      <c r="E1452" s="12"/>
      <c r="F1452" s="12"/>
      <c r="G1452" s="12"/>
      <c r="H1452" s="12"/>
      <c r="L1452" s="12"/>
      <c r="M1452" s="12"/>
      <c r="R1452" s="20"/>
      <c r="S1452" s="12"/>
      <c r="Z1452" s="17"/>
    </row>
    <row r="1453" spans="1:26" ht="13" x14ac:dyDescent="0.15">
      <c r="A1453" s="18"/>
      <c r="C1453" s="12"/>
      <c r="D1453" s="12"/>
      <c r="E1453" s="12"/>
      <c r="F1453" s="12"/>
      <c r="G1453" s="12"/>
      <c r="H1453" s="12"/>
      <c r="L1453" s="12"/>
      <c r="M1453" s="12"/>
      <c r="R1453" s="20"/>
      <c r="S1453" s="12"/>
      <c r="Z1453" s="17"/>
    </row>
    <row r="1454" spans="1:26" ht="13" x14ac:dyDescent="0.15">
      <c r="A1454" s="18"/>
      <c r="C1454" s="12"/>
      <c r="D1454" s="12"/>
      <c r="E1454" s="12"/>
      <c r="F1454" s="12"/>
      <c r="G1454" s="12"/>
      <c r="H1454" s="12"/>
      <c r="L1454" s="12"/>
      <c r="M1454" s="12"/>
      <c r="R1454" s="20"/>
      <c r="S1454" s="12"/>
      <c r="Z1454" s="17"/>
    </row>
    <row r="1455" spans="1:26" ht="13" x14ac:dyDescent="0.15">
      <c r="A1455" s="18"/>
      <c r="C1455" s="12"/>
      <c r="D1455" s="12"/>
      <c r="E1455" s="12"/>
      <c r="F1455" s="12"/>
      <c r="G1455" s="12"/>
      <c r="H1455" s="12"/>
      <c r="L1455" s="12"/>
      <c r="M1455" s="12"/>
      <c r="R1455" s="20"/>
      <c r="S1455" s="12"/>
      <c r="Z1455" s="17"/>
    </row>
    <row r="1456" spans="1:26" ht="13" x14ac:dyDescent="0.15">
      <c r="A1456" s="18"/>
      <c r="C1456" s="12"/>
      <c r="D1456" s="12"/>
      <c r="E1456" s="12"/>
      <c r="F1456" s="12"/>
      <c r="G1456" s="12"/>
      <c r="H1456" s="12"/>
      <c r="L1456" s="12"/>
      <c r="M1456" s="12"/>
      <c r="R1456" s="20"/>
      <c r="S1456" s="12"/>
      <c r="Z1456" s="17"/>
    </row>
    <row r="1457" spans="1:26" ht="13" x14ac:dyDescent="0.15">
      <c r="A1457" s="18"/>
      <c r="C1457" s="12"/>
      <c r="D1457" s="12"/>
      <c r="E1457" s="12"/>
      <c r="F1457" s="12"/>
      <c r="G1457" s="12"/>
      <c r="H1457" s="12"/>
      <c r="L1457" s="12"/>
      <c r="M1457" s="12"/>
      <c r="R1457" s="20"/>
      <c r="S1457" s="12"/>
      <c r="Z1457" s="17"/>
    </row>
    <row r="1458" spans="1:26" ht="13" x14ac:dyDescent="0.15">
      <c r="A1458" s="18"/>
      <c r="C1458" s="12"/>
      <c r="D1458" s="12"/>
      <c r="E1458" s="12"/>
      <c r="F1458" s="12"/>
      <c r="G1458" s="12"/>
      <c r="H1458" s="12"/>
      <c r="L1458" s="12"/>
      <c r="M1458" s="12"/>
      <c r="R1458" s="20"/>
      <c r="S1458" s="12"/>
      <c r="Z1458" s="17"/>
    </row>
    <row r="1459" spans="1:26" ht="13" x14ac:dyDescent="0.15">
      <c r="A1459" s="18"/>
      <c r="C1459" s="12"/>
      <c r="D1459" s="12"/>
      <c r="E1459" s="12"/>
      <c r="F1459" s="12"/>
      <c r="G1459" s="12"/>
      <c r="H1459" s="12"/>
      <c r="L1459" s="12"/>
      <c r="M1459" s="12"/>
      <c r="R1459" s="20"/>
      <c r="S1459" s="12"/>
      <c r="Z1459" s="17"/>
    </row>
    <row r="1460" spans="1:26" ht="13" x14ac:dyDescent="0.15">
      <c r="A1460" s="18"/>
      <c r="C1460" s="12"/>
      <c r="D1460" s="12"/>
      <c r="E1460" s="12"/>
      <c r="F1460" s="12"/>
      <c r="G1460" s="12"/>
      <c r="H1460" s="12"/>
      <c r="L1460" s="12"/>
      <c r="M1460" s="12"/>
      <c r="R1460" s="20"/>
      <c r="S1460" s="12"/>
      <c r="Z1460" s="17"/>
    </row>
    <row r="1461" spans="1:26" ht="13" x14ac:dyDescent="0.15">
      <c r="A1461" s="18"/>
      <c r="C1461" s="12"/>
      <c r="D1461" s="12"/>
      <c r="E1461" s="12"/>
      <c r="F1461" s="12"/>
      <c r="G1461" s="12"/>
      <c r="H1461" s="12"/>
      <c r="L1461" s="12"/>
      <c r="M1461" s="12"/>
      <c r="R1461" s="20"/>
      <c r="S1461" s="12"/>
      <c r="Z1461" s="17"/>
    </row>
    <row r="1462" spans="1:26" ht="13" x14ac:dyDescent="0.15">
      <c r="A1462" s="18"/>
      <c r="C1462" s="12"/>
      <c r="D1462" s="12"/>
      <c r="E1462" s="12"/>
      <c r="F1462" s="12"/>
      <c r="G1462" s="12"/>
      <c r="H1462" s="12"/>
      <c r="L1462" s="12"/>
      <c r="M1462" s="12"/>
      <c r="R1462" s="20"/>
      <c r="S1462" s="12"/>
      <c r="Z1462" s="17"/>
    </row>
    <row r="1463" spans="1:26" ht="13" x14ac:dyDescent="0.15">
      <c r="A1463" s="18"/>
      <c r="C1463" s="12"/>
      <c r="D1463" s="12"/>
      <c r="E1463" s="12"/>
      <c r="F1463" s="12"/>
      <c r="G1463" s="12"/>
      <c r="H1463" s="12"/>
      <c r="L1463" s="12"/>
      <c r="M1463" s="12"/>
      <c r="R1463" s="20"/>
      <c r="S1463" s="12"/>
      <c r="Z1463" s="17"/>
    </row>
    <row r="1464" spans="1:26" ht="13" x14ac:dyDescent="0.15">
      <c r="A1464" s="18"/>
      <c r="C1464" s="12"/>
      <c r="D1464" s="12"/>
      <c r="E1464" s="12"/>
      <c r="F1464" s="12"/>
      <c r="G1464" s="12"/>
      <c r="H1464" s="12"/>
      <c r="L1464" s="12"/>
      <c r="M1464" s="12"/>
      <c r="R1464" s="20"/>
      <c r="S1464" s="12"/>
      <c r="Z1464" s="17"/>
    </row>
    <row r="1465" spans="1:26" ht="13" x14ac:dyDescent="0.15">
      <c r="A1465" s="18"/>
      <c r="C1465" s="12"/>
      <c r="D1465" s="12"/>
      <c r="E1465" s="12"/>
      <c r="F1465" s="12"/>
      <c r="G1465" s="12"/>
      <c r="H1465" s="12"/>
      <c r="L1465" s="12"/>
      <c r="M1465" s="12"/>
      <c r="R1465" s="20"/>
      <c r="S1465" s="12"/>
      <c r="Z1465" s="17"/>
    </row>
    <row r="1466" spans="1:26" ht="13" x14ac:dyDescent="0.15">
      <c r="A1466" s="18"/>
      <c r="C1466" s="12"/>
      <c r="D1466" s="12"/>
      <c r="E1466" s="12"/>
      <c r="F1466" s="12"/>
      <c r="G1466" s="12"/>
      <c r="H1466" s="12"/>
      <c r="L1466" s="12"/>
      <c r="M1466" s="12"/>
      <c r="R1466" s="20"/>
      <c r="S1466" s="12"/>
      <c r="Z1466" s="17"/>
    </row>
    <row r="1467" spans="1:26" ht="13" x14ac:dyDescent="0.15">
      <c r="A1467" s="18"/>
      <c r="C1467" s="12"/>
      <c r="D1467" s="12"/>
      <c r="E1467" s="12"/>
      <c r="F1467" s="12"/>
      <c r="G1467" s="12"/>
      <c r="H1467" s="12"/>
      <c r="L1467" s="12"/>
      <c r="M1467" s="12"/>
      <c r="R1467" s="20"/>
      <c r="S1467" s="12"/>
      <c r="Z1467" s="17"/>
    </row>
    <row r="1468" spans="1:26" ht="13" x14ac:dyDescent="0.15">
      <c r="A1468" s="18"/>
      <c r="C1468" s="12"/>
      <c r="D1468" s="12"/>
      <c r="E1468" s="12"/>
      <c r="F1468" s="12"/>
      <c r="G1468" s="12"/>
      <c r="H1468" s="12"/>
      <c r="L1468" s="12"/>
      <c r="M1468" s="12"/>
      <c r="R1468" s="20"/>
      <c r="S1468" s="12"/>
      <c r="Z1468" s="17"/>
    </row>
    <row r="1469" spans="1:26" ht="13" x14ac:dyDescent="0.15">
      <c r="A1469" s="18"/>
      <c r="C1469" s="12"/>
      <c r="D1469" s="12"/>
      <c r="E1469" s="12"/>
      <c r="F1469" s="12"/>
      <c r="G1469" s="12"/>
      <c r="H1469" s="12"/>
      <c r="L1469" s="12"/>
      <c r="M1469" s="12"/>
      <c r="R1469" s="20"/>
      <c r="S1469" s="12"/>
      <c r="Z1469" s="17"/>
    </row>
    <row r="1470" spans="1:26" ht="13" x14ac:dyDescent="0.15">
      <c r="A1470" s="18"/>
      <c r="C1470" s="12"/>
      <c r="D1470" s="12"/>
      <c r="E1470" s="12"/>
      <c r="F1470" s="12"/>
      <c r="G1470" s="12"/>
      <c r="H1470" s="12"/>
      <c r="L1470" s="12"/>
      <c r="M1470" s="12"/>
      <c r="R1470" s="20"/>
      <c r="S1470" s="12"/>
      <c r="Z1470" s="17"/>
    </row>
    <row r="1471" spans="1:26" ht="13" x14ac:dyDescent="0.15">
      <c r="A1471" s="18"/>
      <c r="C1471" s="12"/>
      <c r="D1471" s="12"/>
      <c r="E1471" s="12"/>
      <c r="F1471" s="12"/>
      <c r="G1471" s="12"/>
      <c r="H1471" s="12"/>
      <c r="L1471" s="12"/>
      <c r="M1471" s="12"/>
      <c r="R1471" s="20"/>
      <c r="S1471" s="12"/>
      <c r="Z1471" s="17"/>
    </row>
    <row r="1472" spans="1:26" ht="13" x14ac:dyDescent="0.15">
      <c r="A1472" s="18"/>
      <c r="C1472" s="12"/>
      <c r="D1472" s="12"/>
      <c r="E1472" s="12"/>
      <c r="F1472" s="12"/>
      <c r="G1472" s="12"/>
      <c r="H1472" s="12"/>
      <c r="L1472" s="12"/>
      <c r="M1472" s="12"/>
      <c r="R1472" s="20"/>
      <c r="S1472" s="12"/>
      <c r="Z1472" s="17"/>
    </row>
    <row r="1473" spans="1:26" ht="13" x14ac:dyDescent="0.15">
      <c r="A1473" s="18"/>
      <c r="C1473" s="12"/>
      <c r="D1473" s="12"/>
      <c r="E1473" s="12"/>
      <c r="F1473" s="12"/>
      <c r="G1473" s="12"/>
      <c r="H1473" s="12"/>
      <c r="L1473" s="12"/>
      <c r="M1473" s="12"/>
      <c r="R1473" s="20"/>
      <c r="S1473" s="12"/>
      <c r="Z1473" s="17"/>
    </row>
    <row r="1474" spans="1:26" ht="13" x14ac:dyDescent="0.15">
      <c r="A1474" s="18"/>
      <c r="C1474" s="12"/>
      <c r="D1474" s="12"/>
      <c r="E1474" s="12"/>
      <c r="F1474" s="12"/>
      <c r="G1474" s="12"/>
      <c r="H1474" s="12"/>
      <c r="L1474" s="12"/>
      <c r="M1474" s="12"/>
      <c r="R1474" s="20"/>
      <c r="S1474" s="12"/>
      <c r="Z1474" s="17"/>
    </row>
    <row r="1475" spans="1:26" ht="13" x14ac:dyDescent="0.15">
      <c r="A1475" s="18"/>
      <c r="C1475" s="12"/>
      <c r="D1475" s="12"/>
      <c r="E1475" s="12"/>
      <c r="F1475" s="12"/>
      <c r="G1475" s="12"/>
      <c r="H1475" s="12"/>
      <c r="L1475" s="12"/>
      <c r="M1475" s="12"/>
      <c r="R1475" s="20"/>
      <c r="S1475" s="12"/>
      <c r="Z1475" s="17"/>
    </row>
    <row r="1476" spans="1:26" ht="13" x14ac:dyDescent="0.15">
      <c r="A1476" s="18"/>
      <c r="C1476" s="12"/>
      <c r="D1476" s="12"/>
      <c r="E1476" s="12"/>
      <c r="F1476" s="12"/>
      <c r="G1476" s="12"/>
      <c r="H1476" s="12"/>
      <c r="L1476" s="12"/>
      <c r="M1476" s="12"/>
      <c r="R1476" s="20"/>
      <c r="S1476" s="12"/>
      <c r="Z1476" s="17"/>
    </row>
    <row r="1477" spans="1:26" ht="13" x14ac:dyDescent="0.15">
      <c r="A1477" s="18"/>
      <c r="C1477" s="12"/>
      <c r="D1477" s="12"/>
      <c r="E1477" s="12"/>
      <c r="F1477" s="12"/>
      <c r="G1477" s="12"/>
      <c r="H1477" s="12"/>
      <c r="L1477" s="12"/>
      <c r="M1477" s="12"/>
      <c r="R1477" s="20"/>
      <c r="S1477" s="12"/>
      <c r="Z1477" s="17"/>
    </row>
    <row r="1478" spans="1:26" ht="13" x14ac:dyDescent="0.15">
      <c r="A1478" s="18"/>
      <c r="C1478" s="12"/>
      <c r="D1478" s="12"/>
      <c r="E1478" s="12"/>
      <c r="F1478" s="12"/>
      <c r="G1478" s="12"/>
      <c r="H1478" s="12"/>
      <c r="L1478" s="12"/>
      <c r="M1478" s="12"/>
      <c r="R1478" s="20"/>
      <c r="S1478" s="12"/>
      <c r="Z1478" s="17"/>
    </row>
    <row r="1479" spans="1:26" ht="13" x14ac:dyDescent="0.15">
      <c r="A1479" s="18"/>
      <c r="C1479" s="12"/>
      <c r="D1479" s="12"/>
      <c r="E1479" s="12"/>
      <c r="F1479" s="12"/>
      <c r="G1479" s="12"/>
      <c r="H1479" s="12"/>
      <c r="L1479" s="12"/>
      <c r="M1479" s="12"/>
      <c r="R1479" s="20"/>
      <c r="S1479" s="12"/>
      <c r="Z1479" s="17"/>
    </row>
    <row r="1480" spans="1:26" ht="13" x14ac:dyDescent="0.15">
      <c r="A1480" s="18"/>
      <c r="C1480" s="12"/>
      <c r="D1480" s="12"/>
      <c r="E1480" s="12"/>
      <c r="F1480" s="12"/>
      <c r="G1480" s="12"/>
      <c r="H1480" s="12"/>
      <c r="L1480" s="12"/>
      <c r="M1480" s="12"/>
      <c r="R1480" s="20"/>
      <c r="S1480" s="12"/>
      <c r="Z1480" s="17"/>
    </row>
    <row r="1481" spans="1:26" ht="13" x14ac:dyDescent="0.15">
      <c r="A1481" s="18"/>
      <c r="C1481" s="12"/>
      <c r="D1481" s="12"/>
      <c r="E1481" s="12"/>
      <c r="F1481" s="12"/>
      <c r="G1481" s="12"/>
      <c r="H1481" s="12"/>
      <c r="L1481" s="12"/>
      <c r="M1481" s="12"/>
      <c r="R1481" s="20"/>
      <c r="S1481" s="12"/>
      <c r="Z1481" s="17"/>
    </row>
    <row r="1482" spans="1:26" ht="13" x14ac:dyDescent="0.15">
      <c r="A1482" s="18"/>
      <c r="C1482" s="12"/>
      <c r="D1482" s="12"/>
      <c r="E1482" s="12"/>
      <c r="F1482" s="12"/>
      <c r="G1482" s="12"/>
      <c r="H1482" s="12"/>
      <c r="L1482" s="12"/>
      <c r="M1482" s="12"/>
      <c r="R1482" s="20"/>
      <c r="S1482" s="12"/>
      <c r="Z1482" s="17"/>
    </row>
    <row r="1483" spans="1:26" ht="13" x14ac:dyDescent="0.15">
      <c r="A1483" s="18"/>
      <c r="C1483" s="12"/>
      <c r="D1483" s="12"/>
      <c r="E1483" s="12"/>
      <c r="F1483" s="12"/>
      <c r="G1483" s="12"/>
      <c r="H1483" s="12"/>
      <c r="L1483" s="12"/>
      <c r="M1483" s="12"/>
      <c r="R1483" s="20"/>
      <c r="S1483" s="12"/>
      <c r="Z1483" s="17"/>
    </row>
    <row r="1484" spans="1:26" ht="13" x14ac:dyDescent="0.15">
      <c r="A1484" s="18"/>
      <c r="C1484" s="12"/>
      <c r="D1484" s="12"/>
      <c r="E1484" s="12"/>
      <c r="F1484" s="12"/>
      <c r="G1484" s="12"/>
      <c r="H1484" s="12"/>
      <c r="L1484" s="12"/>
      <c r="M1484" s="12"/>
      <c r="R1484" s="20"/>
      <c r="S1484" s="12"/>
      <c r="Z1484" s="17"/>
    </row>
    <row r="1485" spans="1:26" ht="13" x14ac:dyDescent="0.15">
      <c r="A1485" s="18"/>
      <c r="C1485" s="12"/>
      <c r="D1485" s="12"/>
      <c r="E1485" s="12"/>
      <c r="F1485" s="12"/>
      <c r="G1485" s="12"/>
      <c r="H1485" s="12"/>
      <c r="L1485" s="12"/>
      <c r="M1485" s="12"/>
      <c r="R1485" s="20"/>
      <c r="S1485" s="12"/>
      <c r="Z1485" s="17"/>
    </row>
    <row r="1486" spans="1:26" ht="13" x14ac:dyDescent="0.15">
      <c r="A1486" s="18"/>
      <c r="C1486" s="12"/>
      <c r="D1486" s="12"/>
      <c r="E1486" s="12"/>
      <c r="F1486" s="12"/>
      <c r="G1486" s="12"/>
      <c r="H1486" s="12"/>
      <c r="L1486" s="12"/>
      <c r="M1486" s="12"/>
      <c r="R1486" s="20"/>
      <c r="S1486" s="12"/>
      <c r="Z1486" s="17"/>
    </row>
    <row r="1487" spans="1:26" ht="13" x14ac:dyDescent="0.15">
      <c r="A1487" s="18"/>
      <c r="C1487" s="12"/>
      <c r="D1487" s="12"/>
      <c r="E1487" s="12"/>
      <c r="F1487" s="12"/>
      <c r="G1487" s="12"/>
      <c r="H1487" s="12"/>
      <c r="L1487" s="12"/>
      <c r="M1487" s="12"/>
      <c r="R1487" s="20"/>
      <c r="S1487" s="12"/>
      <c r="Z1487" s="17"/>
    </row>
    <row r="1488" spans="1:26" ht="13" x14ac:dyDescent="0.15">
      <c r="A1488" s="18"/>
      <c r="C1488" s="12"/>
      <c r="D1488" s="12"/>
      <c r="E1488" s="12"/>
      <c r="F1488" s="12"/>
      <c r="G1488" s="12"/>
      <c r="H1488" s="12"/>
      <c r="L1488" s="12"/>
      <c r="M1488" s="12"/>
      <c r="R1488" s="20"/>
      <c r="S1488" s="12"/>
      <c r="Z1488" s="17"/>
    </row>
    <row r="1489" spans="1:26" ht="13" x14ac:dyDescent="0.15">
      <c r="A1489" s="18"/>
      <c r="C1489" s="12"/>
      <c r="D1489" s="12"/>
      <c r="E1489" s="12"/>
      <c r="F1489" s="12"/>
      <c r="G1489" s="12"/>
      <c r="H1489" s="12"/>
      <c r="L1489" s="12"/>
      <c r="M1489" s="12"/>
      <c r="R1489" s="20"/>
      <c r="S1489" s="12"/>
      <c r="Z1489" s="17"/>
    </row>
    <row r="1490" spans="1:26" ht="13" x14ac:dyDescent="0.15">
      <c r="A1490" s="18"/>
      <c r="C1490" s="12"/>
      <c r="D1490" s="12"/>
      <c r="E1490" s="12"/>
      <c r="F1490" s="12"/>
      <c r="G1490" s="12"/>
      <c r="H1490" s="12"/>
      <c r="L1490" s="12"/>
      <c r="M1490" s="12"/>
      <c r="R1490" s="20"/>
      <c r="S1490" s="12"/>
      <c r="Z1490" s="17"/>
    </row>
    <row r="1491" spans="1:26" ht="13" x14ac:dyDescent="0.15">
      <c r="A1491" s="18"/>
      <c r="C1491" s="12"/>
      <c r="D1491" s="12"/>
      <c r="E1491" s="12"/>
      <c r="F1491" s="12"/>
      <c r="G1491" s="12"/>
      <c r="H1491" s="12"/>
      <c r="L1491" s="12"/>
      <c r="M1491" s="12"/>
      <c r="R1491" s="20"/>
      <c r="S1491" s="12"/>
      <c r="Z1491" s="17"/>
    </row>
    <row r="1492" spans="1:26" ht="13" x14ac:dyDescent="0.15">
      <c r="A1492" s="18"/>
      <c r="C1492" s="12"/>
      <c r="D1492" s="12"/>
      <c r="E1492" s="12"/>
      <c r="F1492" s="12"/>
      <c r="G1492" s="12"/>
      <c r="H1492" s="12"/>
      <c r="L1492" s="12"/>
      <c r="M1492" s="12"/>
      <c r="R1492" s="20"/>
      <c r="S1492" s="12"/>
      <c r="Z1492" s="17"/>
    </row>
    <row r="1493" spans="1:26" ht="13" x14ac:dyDescent="0.15">
      <c r="A1493" s="18"/>
      <c r="C1493" s="12"/>
      <c r="D1493" s="12"/>
      <c r="E1493" s="12"/>
      <c r="F1493" s="12"/>
      <c r="G1493" s="12"/>
      <c r="H1493" s="12"/>
      <c r="L1493" s="12"/>
      <c r="M1493" s="12"/>
      <c r="R1493" s="20"/>
      <c r="S1493" s="12"/>
      <c r="Z1493" s="17"/>
    </row>
    <row r="1494" spans="1:26" ht="13" x14ac:dyDescent="0.15">
      <c r="A1494" s="18"/>
      <c r="C1494" s="12"/>
      <c r="D1494" s="12"/>
      <c r="E1494" s="12"/>
      <c r="F1494" s="12"/>
      <c r="G1494" s="12"/>
      <c r="H1494" s="12"/>
      <c r="L1494" s="12"/>
      <c r="M1494" s="12"/>
      <c r="R1494" s="20"/>
      <c r="S1494" s="12"/>
      <c r="Z1494" s="17"/>
    </row>
    <row r="1495" spans="1:26" ht="13" x14ac:dyDescent="0.15">
      <c r="A1495" s="18"/>
      <c r="C1495" s="12"/>
      <c r="D1495" s="12"/>
      <c r="E1495" s="12"/>
      <c r="F1495" s="12"/>
      <c r="G1495" s="12"/>
      <c r="H1495" s="12"/>
      <c r="L1495" s="12"/>
      <c r="M1495" s="12"/>
      <c r="R1495" s="20"/>
      <c r="S1495" s="12"/>
      <c r="Z1495" s="17"/>
    </row>
    <row r="1496" spans="1:26" ht="13" x14ac:dyDescent="0.15">
      <c r="A1496" s="18"/>
      <c r="C1496" s="12"/>
      <c r="D1496" s="12"/>
      <c r="E1496" s="12"/>
      <c r="F1496" s="12"/>
      <c r="G1496" s="12"/>
      <c r="H1496" s="12"/>
      <c r="L1496" s="12"/>
      <c r="M1496" s="12"/>
      <c r="R1496" s="20"/>
      <c r="S1496" s="12"/>
      <c r="Z1496" s="17"/>
    </row>
    <row r="1497" spans="1:26" ht="13" x14ac:dyDescent="0.15">
      <c r="A1497" s="18"/>
      <c r="C1497" s="12"/>
      <c r="D1497" s="12"/>
      <c r="E1497" s="12"/>
      <c r="F1497" s="12"/>
      <c r="G1497" s="12"/>
      <c r="H1497" s="12"/>
      <c r="L1497" s="12"/>
      <c r="M1497" s="12"/>
      <c r="R1497" s="20"/>
      <c r="S1497" s="12"/>
      <c r="Z1497" s="17"/>
    </row>
    <row r="1498" spans="1:26" ht="13" x14ac:dyDescent="0.15">
      <c r="A1498" s="18"/>
      <c r="C1498" s="12"/>
      <c r="D1498" s="12"/>
      <c r="E1498" s="12"/>
      <c r="F1498" s="12"/>
      <c r="G1498" s="12"/>
      <c r="H1498" s="12"/>
      <c r="L1498" s="12"/>
      <c r="M1498" s="12"/>
      <c r="R1498" s="20"/>
      <c r="S1498" s="12"/>
      <c r="Z1498" s="17"/>
    </row>
    <row r="1499" spans="1:26" ht="13" x14ac:dyDescent="0.15">
      <c r="A1499" s="18"/>
      <c r="C1499" s="12"/>
      <c r="D1499" s="12"/>
      <c r="E1499" s="12"/>
      <c r="F1499" s="12"/>
      <c r="G1499" s="12"/>
      <c r="H1499" s="12"/>
      <c r="L1499" s="12"/>
      <c r="M1499" s="12"/>
      <c r="R1499" s="20"/>
      <c r="S1499" s="12"/>
      <c r="Z1499" s="17"/>
    </row>
    <row r="1500" spans="1:26" ht="13" x14ac:dyDescent="0.15">
      <c r="A1500" s="18"/>
      <c r="C1500" s="12"/>
      <c r="D1500" s="12"/>
      <c r="E1500" s="12"/>
      <c r="F1500" s="12"/>
      <c r="G1500" s="12"/>
      <c r="H1500" s="12"/>
      <c r="L1500" s="12"/>
      <c r="M1500" s="12"/>
      <c r="R1500" s="20"/>
      <c r="S1500" s="12"/>
      <c r="Z1500" s="17"/>
    </row>
    <row r="1501" spans="1:26" ht="13" x14ac:dyDescent="0.15">
      <c r="A1501" s="18"/>
      <c r="C1501" s="12"/>
      <c r="D1501" s="12"/>
      <c r="E1501" s="12"/>
      <c r="F1501" s="12"/>
      <c r="G1501" s="12"/>
      <c r="H1501" s="12"/>
      <c r="L1501" s="12"/>
      <c r="M1501" s="12"/>
      <c r="R1501" s="20"/>
      <c r="S1501" s="12"/>
      <c r="Z1501" s="17"/>
    </row>
    <row r="1502" spans="1:26" ht="13" x14ac:dyDescent="0.15">
      <c r="A1502" s="18"/>
      <c r="C1502" s="12"/>
      <c r="D1502" s="12"/>
      <c r="E1502" s="12"/>
      <c r="F1502" s="12"/>
      <c r="G1502" s="12"/>
      <c r="H1502" s="12"/>
      <c r="L1502" s="12"/>
      <c r="M1502" s="12"/>
      <c r="R1502" s="20"/>
      <c r="S1502" s="12"/>
      <c r="Z1502" s="17"/>
    </row>
    <row r="1503" spans="1:26" ht="13" x14ac:dyDescent="0.15">
      <c r="A1503" s="18"/>
      <c r="C1503" s="12"/>
      <c r="D1503" s="12"/>
      <c r="E1503" s="12"/>
      <c r="F1503" s="12"/>
      <c r="G1503" s="12"/>
      <c r="H1503" s="12"/>
      <c r="L1503" s="12"/>
      <c r="M1503" s="12"/>
      <c r="R1503" s="20"/>
      <c r="S1503" s="12"/>
      <c r="Z1503" s="17"/>
    </row>
    <row r="1504" spans="1:26" ht="13" x14ac:dyDescent="0.15">
      <c r="A1504" s="18"/>
      <c r="C1504" s="12"/>
      <c r="D1504" s="12"/>
      <c r="E1504" s="12"/>
      <c r="F1504" s="12"/>
      <c r="G1504" s="12"/>
      <c r="H1504" s="12"/>
      <c r="L1504" s="12"/>
      <c r="M1504" s="12"/>
      <c r="R1504" s="20"/>
      <c r="S1504" s="12"/>
      <c r="Z1504" s="17"/>
    </row>
    <row r="1505" spans="1:26" ht="13" x14ac:dyDescent="0.15">
      <c r="A1505" s="18"/>
      <c r="C1505" s="12"/>
      <c r="D1505" s="12"/>
      <c r="E1505" s="12"/>
      <c r="F1505" s="12"/>
      <c r="G1505" s="12"/>
      <c r="H1505" s="12"/>
      <c r="L1505" s="12"/>
      <c r="M1505" s="12"/>
      <c r="R1505" s="20"/>
      <c r="S1505" s="12"/>
      <c r="Z1505" s="17"/>
    </row>
    <row r="1506" spans="1:26" ht="13" x14ac:dyDescent="0.15">
      <c r="A1506" s="18"/>
      <c r="C1506" s="12"/>
      <c r="D1506" s="12"/>
      <c r="E1506" s="12"/>
      <c r="F1506" s="12"/>
      <c r="G1506" s="12"/>
      <c r="H1506" s="12"/>
      <c r="L1506" s="12"/>
      <c r="M1506" s="12"/>
      <c r="R1506" s="20"/>
      <c r="S1506" s="12"/>
      <c r="Z1506" s="17"/>
    </row>
    <row r="1507" spans="1:26" ht="13" x14ac:dyDescent="0.15">
      <c r="A1507" s="18"/>
      <c r="C1507" s="12"/>
      <c r="D1507" s="12"/>
      <c r="E1507" s="12"/>
      <c r="F1507" s="12"/>
      <c r="G1507" s="12"/>
      <c r="H1507" s="12"/>
      <c r="L1507" s="12"/>
      <c r="M1507" s="12"/>
      <c r="R1507" s="20"/>
      <c r="S1507" s="12"/>
      <c r="Z1507" s="17"/>
    </row>
    <row r="1508" spans="1:26" ht="13" x14ac:dyDescent="0.15">
      <c r="A1508" s="18"/>
      <c r="C1508" s="12"/>
      <c r="D1508" s="12"/>
      <c r="E1508" s="12"/>
      <c r="F1508" s="12"/>
      <c r="G1508" s="12"/>
      <c r="H1508" s="12"/>
      <c r="L1508" s="12"/>
      <c r="M1508" s="12"/>
      <c r="R1508" s="20"/>
      <c r="S1508" s="12"/>
      <c r="Z1508" s="17"/>
    </row>
    <row r="1509" spans="1:26" ht="13" x14ac:dyDescent="0.15">
      <c r="A1509" s="18"/>
      <c r="C1509" s="12"/>
      <c r="D1509" s="12"/>
      <c r="E1509" s="12"/>
      <c r="F1509" s="12"/>
      <c r="G1509" s="12"/>
      <c r="H1509" s="12"/>
      <c r="L1509" s="12"/>
      <c r="M1509" s="12"/>
      <c r="R1509" s="20"/>
      <c r="S1509" s="12"/>
      <c r="Z1509" s="17"/>
    </row>
    <row r="1510" spans="1:26" ht="13" x14ac:dyDescent="0.15">
      <c r="A1510" s="18"/>
      <c r="C1510" s="12"/>
      <c r="D1510" s="12"/>
      <c r="E1510" s="12"/>
      <c r="F1510" s="12"/>
      <c r="G1510" s="12"/>
      <c r="H1510" s="12"/>
      <c r="L1510" s="12"/>
      <c r="M1510" s="12"/>
      <c r="R1510" s="20"/>
      <c r="S1510" s="12"/>
      <c r="Z1510" s="17"/>
    </row>
    <row r="1511" spans="1:26" ht="13" x14ac:dyDescent="0.15">
      <c r="A1511" s="18"/>
      <c r="C1511" s="12"/>
      <c r="D1511" s="12"/>
      <c r="E1511" s="12"/>
      <c r="F1511" s="12"/>
      <c r="G1511" s="12"/>
      <c r="H1511" s="12"/>
      <c r="L1511" s="12"/>
      <c r="M1511" s="12"/>
      <c r="R1511" s="20"/>
      <c r="S1511" s="12"/>
      <c r="Z1511" s="17"/>
    </row>
    <row r="1512" spans="1:26" ht="13" x14ac:dyDescent="0.15">
      <c r="A1512" s="18"/>
      <c r="C1512" s="12"/>
      <c r="D1512" s="12"/>
      <c r="E1512" s="12"/>
      <c r="F1512" s="12"/>
      <c r="G1512" s="12"/>
      <c r="H1512" s="12"/>
      <c r="L1512" s="12"/>
      <c r="M1512" s="12"/>
      <c r="R1512" s="20"/>
      <c r="S1512" s="12"/>
      <c r="Z1512" s="17"/>
    </row>
    <row r="1513" spans="1:26" ht="13" x14ac:dyDescent="0.15">
      <c r="A1513" s="18"/>
      <c r="C1513" s="12"/>
      <c r="D1513" s="12"/>
      <c r="E1513" s="12"/>
      <c r="F1513" s="12"/>
      <c r="G1513" s="12"/>
      <c r="H1513" s="12"/>
      <c r="L1513" s="12"/>
      <c r="M1513" s="12"/>
      <c r="R1513" s="20"/>
      <c r="S1513" s="12"/>
      <c r="Z1513" s="17"/>
    </row>
    <row r="1514" spans="1:26" ht="13" x14ac:dyDescent="0.15">
      <c r="A1514" s="18"/>
      <c r="C1514" s="12"/>
      <c r="D1514" s="12"/>
      <c r="E1514" s="12"/>
      <c r="F1514" s="12"/>
      <c r="G1514" s="12"/>
      <c r="H1514" s="12"/>
      <c r="L1514" s="12"/>
      <c r="M1514" s="12"/>
      <c r="R1514" s="20"/>
      <c r="S1514" s="12"/>
      <c r="Z1514" s="17"/>
    </row>
    <row r="1515" spans="1:26" ht="13" x14ac:dyDescent="0.15">
      <c r="A1515" s="18"/>
      <c r="C1515" s="12"/>
      <c r="D1515" s="12"/>
      <c r="E1515" s="12"/>
      <c r="F1515" s="12"/>
      <c r="G1515" s="12"/>
      <c r="H1515" s="12"/>
      <c r="L1515" s="12"/>
      <c r="M1515" s="12"/>
      <c r="R1515" s="20"/>
      <c r="S1515" s="12"/>
      <c r="Z1515" s="17"/>
    </row>
    <row r="1516" spans="1:26" ht="13" x14ac:dyDescent="0.15">
      <c r="A1516" s="18"/>
      <c r="C1516" s="12"/>
      <c r="D1516" s="12"/>
      <c r="E1516" s="12"/>
      <c r="F1516" s="12"/>
      <c r="G1516" s="12"/>
      <c r="H1516" s="12"/>
      <c r="L1516" s="12"/>
      <c r="M1516" s="12"/>
      <c r="R1516" s="20"/>
      <c r="S1516" s="12"/>
      <c r="Z1516" s="17"/>
    </row>
    <row r="1517" spans="1:26" ht="13" x14ac:dyDescent="0.15">
      <c r="A1517" s="18"/>
      <c r="C1517" s="12"/>
      <c r="D1517" s="12"/>
      <c r="E1517" s="12"/>
      <c r="F1517" s="12"/>
      <c r="G1517" s="12"/>
      <c r="H1517" s="12"/>
      <c r="L1517" s="12"/>
      <c r="M1517" s="12"/>
      <c r="R1517" s="20"/>
      <c r="S1517" s="12"/>
      <c r="Z1517" s="17"/>
    </row>
    <row r="1518" spans="1:26" ht="13" x14ac:dyDescent="0.15">
      <c r="A1518" s="18"/>
      <c r="C1518" s="12"/>
      <c r="D1518" s="12"/>
      <c r="E1518" s="12"/>
      <c r="F1518" s="12"/>
      <c r="G1518" s="12"/>
      <c r="H1518" s="12"/>
      <c r="L1518" s="12"/>
      <c r="M1518" s="12"/>
      <c r="R1518" s="20"/>
      <c r="S1518" s="12"/>
      <c r="Z1518" s="17"/>
    </row>
    <row r="1519" spans="1:26" ht="13" x14ac:dyDescent="0.15">
      <c r="A1519" s="18"/>
      <c r="C1519" s="12"/>
      <c r="D1519" s="12"/>
      <c r="E1519" s="12"/>
      <c r="F1519" s="12"/>
      <c r="G1519" s="12"/>
      <c r="H1519" s="12"/>
      <c r="L1519" s="12"/>
      <c r="M1519" s="12"/>
      <c r="R1519" s="20"/>
      <c r="S1519" s="12"/>
      <c r="Z1519" s="17"/>
    </row>
    <row r="1520" spans="1:26" ht="13" x14ac:dyDescent="0.15">
      <c r="A1520" s="18"/>
      <c r="C1520" s="12"/>
      <c r="D1520" s="12"/>
      <c r="E1520" s="12"/>
      <c r="F1520" s="12"/>
      <c r="G1520" s="12"/>
      <c r="H1520" s="12"/>
      <c r="L1520" s="12"/>
      <c r="M1520" s="12"/>
      <c r="R1520" s="20"/>
      <c r="S1520" s="12"/>
      <c r="Z1520" s="17"/>
    </row>
    <row r="1521" spans="1:26" ht="13" x14ac:dyDescent="0.15">
      <c r="A1521" s="18"/>
      <c r="C1521" s="12"/>
      <c r="D1521" s="12"/>
      <c r="E1521" s="12"/>
      <c r="F1521" s="12"/>
      <c r="G1521" s="12"/>
      <c r="H1521" s="12"/>
      <c r="L1521" s="12"/>
      <c r="M1521" s="12"/>
      <c r="R1521" s="20"/>
      <c r="S1521" s="12"/>
      <c r="Z1521" s="17"/>
    </row>
    <row r="1522" spans="1:26" ht="13" x14ac:dyDescent="0.15">
      <c r="A1522" s="18"/>
      <c r="C1522" s="12"/>
      <c r="D1522" s="12"/>
      <c r="E1522" s="12"/>
      <c r="F1522" s="12"/>
      <c r="G1522" s="12"/>
      <c r="H1522" s="12"/>
      <c r="L1522" s="12"/>
      <c r="M1522" s="12"/>
      <c r="R1522" s="20"/>
      <c r="S1522" s="12"/>
      <c r="Z1522" s="17"/>
    </row>
    <row r="1523" spans="1:26" ht="13" x14ac:dyDescent="0.15">
      <c r="A1523" s="18"/>
      <c r="C1523" s="12"/>
      <c r="D1523" s="12"/>
      <c r="E1523" s="12"/>
      <c r="F1523" s="12"/>
      <c r="G1523" s="12"/>
      <c r="H1523" s="12"/>
      <c r="L1523" s="12"/>
      <c r="M1523" s="12"/>
      <c r="R1523" s="20"/>
      <c r="S1523" s="12"/>
      <c r="Z1523" s="17"/>
    </row>
    <row r="1524" spans="1:26" ht="13" x14ac:dyDescent="0.15">
      <c r="A1524" s="18"/>
      <c r="C1524" s="12"/>
      <c r="D1524" s="12"/>
      <c r="E1524" s="12"/>
      <c r="F1524" s="12"/>
      <c r="G1524" s="12"/>
      <c r="H1524" s="12"/>
      <c r="L1524" s="12"/>
      <c r="M1524" s="12"/>
      <c r="R1524" s="20"/>
      <c r="S1524" s="12"/>
      <c r="Z1524" s="17"/>
    </row>
    <row r="1525" spans="1:26" ht="13" x14ac:dyDescent="0.15">
      <c r="A1525" s="18"/>
      <c r="C1525" s="12"/>
      <c r="D1525" s="12"/>
      <c r="E1525" s="12"/>
      <c r="F1525" s="12"/>
      <c r="G1525" s="12"/>
      <c r="H1525" s="12"/>
      <c r="L1525" s="12"/>
      <c r="M1525" s="12"/>
      <c r="R1525" s="20"/>
      <c r="S1525" s="12"/>
      <c r="Z1525" s="17"/>
    </row>
    <row r="1526" spans="1:26" ht="13" x14ac:dyDescent="0.15">
      <c r="A1526" s="18"/>
      <c r="C1526" s="12"/>
      <c r="D1526" s="12"/>
      <c r="E1526" s="12"/>
      <c r="F1526" s="12"/>
      <c r="G1526" s="12"/>
      <c r="H1526" s="12"/>
      <c r="L1526" s="12"/>
      <c r="M1526" s="12"/>
      <c r="R1526" s="20"/>
      <c r="S1526" s="12"/>
      <c r="Z1526" s="17"/>
    </row>
    <row r="1527" spans="1:26" ht="13" x14ac:dyDescent="0.15">
      <c r="A1527" s="18"/>
      <c r="C1527" s="12"/>
      <c r="D1527" s="12"/>
      <c r="E1527" s="12"/>
      <c r="F1527" s="12"/>
      <c r="G1527" s="12"/>
      <c r="H1527" s="12"/>
      <c r="L1527" s="12"/>
      <c r="M1527" s="12"/>
      <c r="R1527" s="20"/>
      <c r="S1527" s="12"/>
      <c r="Z1527" s="17"/>
    </row>
    <row r="1528" spans="1:26" ht="13" x14ac:dyDescent="0.15">
      <c r="A1528" s="18"/>
      <c r="C1528" s="12"/>
      <c r="D1528" s="12"/>
      <c r="E1528" s="12"/>
      <c r="F1528" s="12"/>
      <c r="G1528" s="12"/>
      <c r="H1528" s="12"/>
      <c r="L1528" s="12"/>
      <c r="M1528" s="12"/>
      <c r="R1528" s="20"/>
      <c r="S1528" s="12"/>
      <c r="Z1528" s="17"/>
    </row>
    <row r="1529" spans="1:26" ht="13" x14ac:dyDescent="0.15">
      <c r="A1529" s="18"/>
      <c r="C1529" s="12"/>
      <c r="D1529" s="12"/>
      <c r="E1529" s="12"/>
      <c r="F1529" s="12"/>
      <c r="G1529" s="12"/>
      <c r="H1529" s="12"/>
      <c r="L1529" s="12"/>
      <c r="M1529" s="12"/>
      <c r="R1529" s="20"/>
      <c r="S1529" s="12"/>
      <c r="Z1529" s="17"/>
    </row>
    <row r="1530" spans="1:26" ht="13" x14ac:dyDescent="0.15">
      <c r="A1530" s="18"/>
      <c r="C1530" s="12"/>
      <c r="D1530" s="12"/>
      <c r="E1530" s="12"/>
      <c r="F1530" s="12"/>
      <c r="G1530" s="12"/>
      <c r="H1530" s="12"/>
      <c r="L1530" s="12"/>
      <c r="M1530" s="12"/>
      <c r="R1530" s="20"/>
      <c r="S1530" s="12"/>
      <c r="Z1530" s="17"/>
    </row>
    <row r="1531" spans="1:26" ht="13" x14ac:dyDescent="0.15">
      <c r="A1531" s="18"/>
      <c r="C1531" s="12"/>
      <c r="D1531" s="12"/>
      <c r="E1531" s="12"/>
      <c r="F1531" s="12"/>
      <c r="G1531" s="12"/>
      <c r="H1531" s="12"/>
      <c r="L1531" s="12"/>
      <c r="M1531" s="12"/>
      <c r="R1531" s="20"/>
      <c r="S1531" s="12"/>
      <c r="Z1531" s="17"/>
    </row>
    <row r="1532" spans="1:26" ht="13" x14ac:dyDescent="0.15">
      <c r="A1532" s="18"/>
      <c r="C1532" s="12"/>
      <c r="D1532" s="12"/>
      <c r="E1532" s="12"/>
      <c r="F1532" s="12"/>
      <c r="G1532" s="12"/>
      <c r="H1532" s="12"/>
      <c r="L1532" s="12"/>
      <c r="M1532" s="12"/>
      <c r="R1532" s="20"/>
      <c r="S1532" s="12"/>
      <c r="Z1532" s="17"/>
    </row>
    <row r="1533" spans="1:26" ht="13" x14ac:dyDescent="0.15">
      <c r="A1533" s="18"/>
      <c r="C1533" s="12"/>
      <c r="D1533" s="12"/>
      <c r="E1533" s="12"/>
      <c r="F1533" s="12"/>
      <c r="G1533" s="12"/>
      <c r="H1533" s="12"/>
      <c r="L1533" s="12"/>
      <c r="M1533" s="12"/>
      <c r="R1533" s="20"/>
      <c r="S1533" s="12"/>
      <c r="Z1533" s="17"/>
    </row>
    <row r="1534" spans="1:26" ht="13" x14ac:dyDescent="0.15">
      <c r="A1534" s="18"/>
      <c r="C1534" s="12"/>
      <c r="D1534" s="12"/>
      <c r="E1534" s="12"/>
      <c r="F1534" s="12"/>
      <c r="G1534" s="12"/>
      <c r="H1534" s="12"/>
      <c r="L1534" s="12"/>
      <c r="M1534" s="12"/>
      <c r="R1534" s="20"/>
      <c r="S1534" s="12"/>
      <c r="Z1534" s="17"/>
    </row>
    <row r="1535" spans="1:26" ht="13" x14ac:dyDescent="0.15">
      <c r="A1535" s="18"/>
      <c r="C1535" s="12"/>
      <c r="D1535" s="12"/>
      <c r="E1535" s="12"/>
      <c r="F1535" s="12"/>
      <c r="G1535" s="12"/>
      <c r="H1535" s="12"/>
      <c r="L1535" s="12"/>
      <c r="M1535" s="12"/>
      <c r="R1535" s="20"/>
      <c r="S1535" s="12"/>
      <c r="Z1535" s="17"/>
    </row>
    <row r="1536" spans="1:26" ht="13" x14ac:dyDescent="0.15">
      <c r="A1536" s="18"/>
      <c r="C1536" s="12"/>
      <c r="D1536" s="12"/>
      <c r="E1536" s="12"/>
      <c r="F1536" s="12"/>
      <c r="G1536" s="12"/>
      <c r="H1536" s="12"/>
      <c r="L1536" s="12"/>
      <c r="M1536" s="12"/>
      <c r="R1536" s="20"/>
      <c r="S1536" s="12"/>
      <c r="Z1536" s="17"/>
    </row>
    <row r="1537" spans="1:26" ht="13" x14ac:dyDescent="0.15">
      <c r="A1537" s="18"/>
      <c r="C1537" s="12"/>
      <c r="D1537" s="12"/>
      <c r="E1537" s="12"/>
      <c r="F1537" s="12"/>
      <c r="G1537" s="12"/>
      <c r="H1537" s="12"/>
      <c r="L1537" s="12"/>
      <c r="M1537" s="12"/>
      <c r="R1537" s="20"/>
      <c r="S1537" s="12"/>
      <c r="Z1537" s="17"/>
    </row>
    <row r="1538" spans="1:26" ht="13" x14ac:dyDescent="0.15">
      <c r="A1538" s="18"/>
      <c r="C1538" s="12"/>
      <c r="D1538" s="12"/>
      <c r="E1538" s="12"/>
      <c r="F1538" s="12"/>
      <c r="G1538" s="12"/>
      <c r="H1538" s="12"/>
      <c r="L1538" s="12"/>
      <c r="M1538" s="12"/>
      <c r="R1538" s="20"/>
      <c r="S1538" s="12"/>
      <c r="Z1538" s="17"/>
    </row>
    <row r="1539" spans="1:26" ht="13" x14ac:dyDescent="0.15">
      <c r="A1539" s="18"/>
      <c r="C1539" s="12"/>
      <c r="D1539" s="12"/>
      <c r="E1539" s="12"/>
      <c r="F1539" s="12"/>
      <c r="G1539" s="12"/>
      <c r="H1539" s="12"/>
      <c r="L1539" s="12"/>
      <c r="M1539" s="12"/>
      <c r="R1539" s="20"/>
      <c r="S1539" s="12"/>
      <c r="Z1539" s="17"/>
    </row>
    <row r="1540" spans="1:26" ht="13" x14ac:dyDescent="0.15">
      <c r="A1540" s="18"/>
      <c r="C1540" s="12"/>
      <c r="D1540" s="12"/>
      <c r="E1540" s="12"/>
      <c r="F1540" s="12"/>
      <c r="G1540" s="12"/>
      <c r="H1540" s="12"/>
      <c r="L1540" s="12"/>
      <c r="M1540" s="12"/>
      <c r="R1540" s="20"/>
      <c r="S1540" s="12"/>
      <c r="Z1540" s="17"/>
    </row>
    <row r="1541" spans="1:26" ht="13" x14ac:dyDescent="0.15">
      <c r="A1541" s="18"/>
      <c r="C1541" s="12"/>
      <c r="D1541" s="12"/>
      <c r="E1541" s="12"/>
      <c r="F1541" s="12"/>
      <c r="G1541" s="12"/>
      <c r="H1541" s="12"/>
      <c r="L1541" s="12"/>
      <c r="M1541" s="12"/>
      <c r="R1541" s="20"/>
      <c r="S1541" s="12"/>
      <c r="Z1541" s="17"/>
    </row>
    <row r="1542" spans="1:26" ht="13" x14ac:dyDescent="0.15">
      <c r="A1542" s="18"/>
      <c r="C1542" s="12"/>
      <c r="D1542" s="12"/>
      <c r="E1542" s="12"/>
      <c r="F1542" s="12"/>
      <c r="G1542" s="12"/>
      <c r="H1542" s="12"/>
      <c r="L1542" s="12"/>
      <c r="M1542" s="12"/>
      <c r="R1542" s="20"/>
      <c r="S1542" s="12"/>
      <c r="Z1542" s="17"/>
    </row>
    <row r="1543" spans="1:26" ht="13" x14ac:dyDescent="0.15">
      <c r="A1543" s="18"/>
      <c r="C1543" s="12"/>
      <c r="D1543" s="12"/>
      <c r="E1543" s="12"/>
      <c r="F1543" s="12"/>
      <c r="G1543" s="12"/>
      <c r="H1543" s="12"/>
      <c r="L1543" s="12"/>
      <c r="M1543" s="12"/>
      <c r="R1543" s="20"/>
      <c r="S1543" s="12"/>
      <c r="Z1543" s="17"/>
    </row>
    <row r="1544" spans="1:26" ht="13" x14ac:dyDescent="0.15">
      <c r="A1544" s="18"/>
      <c r="C1544" s="12"/>
      <c r="D1544" s="12"/>
      <c r="E1544" s="12"/>
      <c r="F1544" s="12"/>
      <c r="G1544" s="12"/>
      <c r="H1544" s="12"/>
      <c r="L1544" s="12"/>
      <c r="M1544" s="12"/>
      <c r="R1544" s="20"/>
      <c r="S1544" s="12"/>
      <c r="Z1544" s="17"/>
    </row>
    <row r="1545" spans="1:26" ht="13" x14ac:dyDescent="0.15">
      <c r="A1545" s="18"/>
      <c r="C1545" s="12"/>
      <c r="D1545" s="12"/>
      <c r="E1545" s="12"/>
      <c r="F1545" s="12"/>
      <c r="G1545" s="12"/>
      <c r="H1545" s="12"/>
      <c r="L1545" s="12"/>
      <c r="M1545" s="12"/>
      <c r="R1545" s="20"/>
      <c r="S1545" s="12"/>
      <c r="Z1545" s="17"/>
    </row>
    <row r="1546" spans="1:26" ht="13" x14ac:dyDescent="0.15">
      <c r="A1546" s="18"/>
      <c r="C1546" s="12"/>
      <c r="D1546" s="12"/>
      <c r="E1546" s="12"/>
      <c r="F1546" s="12"/>
      <c r="G1546" s="12"/>
      <c r="H1546" s="12"/>
      <c r="L1546" s="12"/>
      <c r="M1546" s="12"/>
      <c r="R1546" s="20"/>
      <c r="S1546" s="12"/>
      <c r="Z1546" s="17"/>
    </row>
    <row r="1547" spans="1:26" ht="13" x14ac:dyDescent="0.15">
      <c r="A1547" s="18"/>
      <c r="C1547" s="12"/>
      <c r="D1547" s="12"/>
      <c r="E1547" s="12"/>
      <c r="F1547" s="12"/>
      <c r="G1547" s="12"/>
      <c r="H1547" s="12"/>
      <c r="L1547" s="12"/>
      <c r="M1547" s="12"/>
      <c r="R1547" s="20"/>
      <c r="S1547" s="12"/>
      <c r="Z1547" s="17"/>
    </row>
    <row r="1548" spans="1:26" ht="13" x14ac:dyDescent="0.15">
      <c r="A1548" s="18"/>
      <c r="C1548" s="12"/>
      <c r="D1548" s="12"/>
      <c r="E1548" s="12"/>
      <c r="F1548" s="12"/>
      <c r="G1548" s="12"/>
      <c r="H1548" s="12"/>
      <c r="L1548" s="12"/>
      <c r="M1548" s="12"/>
      <c r="R1548" s="20"/>
      <c r="S1548" s="12"/>
      <c r="Z1548" s="17"/>
    </row>
    <row r="1549" spans="1:26" ht="13" x14ac:dyDescent="0.15">
      <c r="A1549" s="18"/>
      <c r="C1549" s="12"/>
      <c r="D1549" s="12"/>
      <c r="E1549" s="12"/>
      <c r="F1549" s="12"/>
      <c r="G1549" s="12"/>
      <c r="H1549" s="12"/>
      <c r="L1549" s="12"/>
      <c r="M1549" s="12"/>
      <c r="R1549" s="20"/>
      <c r="S1549" s="12"/>
      <c r="Z1549" s="17"/>
    </row>
    <row r="1550" spans="1:26" ht="13" x14ac:dyDescent="0.15">
      <c r="A1550" s="18"/>
      <c r="C1550" s="12"/>
      <c r="D1550" s="12"/>
      <c r="E1550" s="12"/>
      <c r="F1550" s="12"/>
      <c r="G1550" s="12"/>
      <c r="H1550" s="12"/>
      <c r="L1550" s="12"/>
      <c r="M1550" s="12"/>
      <c r="R1550" s="20"/>
      <c r="S1550" s="12"/>
      <c r="Z1550" s="17"/>
    </row>
    <row r="1551" spans="1:26" ht="13" x14ac:dyDescent="0.15">
      <c r="A1551" s="18"/>
      <c r="C1551" s="12"/>
      <c r="D1551" s="12"/>
      <c r="E1551" s="12"/>
      <c r="F1551" s="12"/>
      <c r="G1551" s="12"/>
      <c r="H1551" s="12"/>
      <c r="L1551" s="12"/>
      <c r="M1551" s="12"/>
      <c r="R1551" s="20"/>
      <c r="S1551" s="12"/>
      <c r="Z1551" s="17"/>
    </row>
    <row r="1552" spans="1:26" ht="13" x14ac:dyDescent="0.15">
      <c r="A1552" s="18"/>
      <c r="C1552" s="12"/>
      <c r="D1552" s="12"/>
      <c r="E1552" s="12"/>
      <c r="F1552" s="12"/>
      <c r="G1552" s="12"/>
      <c r="H1552" s="12"/>
      <c r="L1552" s="12"/>
      <c r="M1552" s="12"/>
      <c r="R1552" s="20"/>
      <c r="S1552" s="12"/>
      <c r="Z1552" s="17"/>
    </row>
    <row r="1553" spans="1:26" ht="13" x14ac:dyDescent="0.15">
      <c r="A1553" s="18"/>
      <c r="C1553" s="12"/>
      <c r="D1553" s="12"/>
      <c r="E1553" s="12"/>
      <c r="F1553" s="12"/>
      <c r="G1553" s="12"/>
      <c r="H1553" s="12"/>
      <c r="L1553" s="12"/>
      <c r="M1553" s="12"/>
      <c r="R1553" s="20"/>
      <c r="S1553" s="12"/>
      <c r="Z1553" s="17"/>
    </row>
    <row r="1554" spans="1:26" ht="13" x14ac:dyDescent="0.15">
      <c r="A1554" s="18"/>
      <c r="C1554" s="12"/>
      <c r="D1554" s="12"/>
      <c r="E1554" s="12"/>
      <c r="F1554" s="12"/>
      <c r="G1554" s="12"/>
      <c r="H1554" s="12"/>
      <c r="L1554" s="12"/>
      <c r="M1554" s="12"/>
      <c r="R1554" s="20"/>
      <c r="S1554" s="12"/>
      <c r="Z1554" s="17"/>
    </row>
    <row r="1555" spans="1:26" ht="13" x14ac:dyDescent="0.15">
      <c r="A1555" s="18"/>
      <c r="C1555" s="12"/>
      <c r="D1555" s="12"/>
      <c r="E1555" s="12"/>
      <c r="F1555" s="12"/>
      <c r="G1555" s="12"/>
      <c r="H1555" s="12"/>
      <c r="L1555" s="12"/>
      <c r="M1555" s="12"/>
      <c r="R1555" s="20"/>
      <c r="S1555" s="12"/>
      <c r="Z1555" s="17"/>
    </row>
    <row r="1556" spans="1:26" ht="13" x14ac:dyDescent="0.15">
      <c r="A1556" s="18"/>
      <c r="C1556" s="12"/>
      <c r="D1556" s="12"/>
      <c r="E1556" s="12"/>
      <c r="F1556" s="12"/>
      <c r="G1556" s="12"/>
      <c r="H1556" s="12"/>
      <c r="L1556" s="12"/>
      <c r="M1556" s="12"/>
      <c r="R1556" s="20"/>
      <c r="S1556" s="12"/>
      <c r="Z1556" s="17"/>
    </row>
    <row r="1557" spans="1:26" ht="13" x14ac:dyDescent="0.15">
      <c r="A1557" s="18"/>
      <c r="C1557" s="12"/>
      <c r="D1557" s="12"/>
      <c r="E1557" s="12"/>
      <c r="F1557" s="12"/>
      <c r="G1557" s="12"/>
      <c r="H1557" s="12"/>
      <c r="L1557" s="12"/>
      <c r="M1557" s="12"/>
      <c r="R1557" s="20"/>
      <c r="S1557" s="12"/>
      <c r="Z1557" s="17"/>
    </row>
    <row r="1558" spans="1:26" ht="13" x14ac:dyDescent="0.15">
      <c r="A1558" s="18"/>
      <c r="C1558" s="12"/>
      <c r="D1558" s="12"/>
      <c r="E1558" s="12"/>
      <c r="F1558" s="12"/>
      <c r="G1558" s="12"/>
      <c r="H1558" s="12"/>
      <c r="L1558" s="12"/>
      <c r="M1558" s="12"/>
      <c r="R1558" s="20"/>
      <c r="S1558" s="12"/>
      <c r="Z1558" s="17"/>
    </row>
    <row r="1559" spans="1:26" ht="13" x14ac:dyDescent="0.15">
      <c r="A1559" s="18"/>
      <c r="C1559" s="12"/>
      <c r="D1559" s="12"/>
      <c r="E1559" s="12"/>
      <c r="F1559" s="12"/>
      <c r="G1559" s="12"/>
      <c r="H1559" s="12"/>
      <c r="L1559" s="12"/>
      <c r="M1559" s="12"/>
      <c r="R1559" s="20"/>
      <c r="S1559" s="12"/>
      <c r="Z1559" s="17"/>
    </row>
    <row r="1560" spans="1:26" ht="13" x14ac:dyDescent="0.15">
      <c r="A1560" s="18"/>
      <c r="C1560" s="12"/>
      <c r="D1560" s="12"/>
      <c r="E1560" s="12"/>
      <c r="F1560" s="12"/>
      <c r="G1560" s="12"/>
      <c r="H1560" s="12"/>
      <c r="L1560" s="12"/>
      <c r="M1560" s="12"/>
      <c r="R1560" s="20"/>
      <c r="S1560" s="12"/>
      <c r="Z1560" s="17"/>
    </row>
    <row r="1561" spans="1:26" ht="13" x14ac:dyDescent="0.15">
      <c r="A1561" s="18"/>
      <c r="C1561" s="12"/>
      <c r="D1561" s="12"/>
      <c r="E1561" s="12"/>
      <c r="F1561" s="12"/>
      <c r="G1561" s="12"/>
      <c r="H1561" s="12"/>
      <c r="L1561" s="12"/>
      <c r="M1561" s="12"/>
      <c r="R1561" s="20"/>
      <c r="S1561" s="12"/>
      <c r="Z1561" s="17"/>
    </row>
    <row r="1562" spans="1:26" ht="13" x14ac:dyDescent="0.15">
      <c r="A1562" s="18"/>
      <c r="C1562" s="12"/>
      <c r="D1562" s="12"/>
      <c r="E1562" s="12"/>
      <c r="F1562" s="12"/>
      <c r="G1562" s="12"/>
      <c r="H1562" s="12"/>
      <c r="L1562" s="12"/>
      <c r="M1562" s="12"/>
      <c r="R1562" s="20"/>
      <c r="S1562" s="12"/>
      <c r="Z1562" s="17"/>
    </row>
    <row r="1563" spans="1:26" ht="13" x14ac:dyDescent="0.15">
      <c r="A1563" s="18"/>
      <c r="C1563" s="12"/>
      <c r="D1563" s="12"/>
      <c r="E1563" s="12"/>
      <c r="F1563" s="12"/>
      <c r="G1563" s="12"/>
      <c r="H1563" s="12"/>
      <c r="L1563" s="12"/>
      <c r="M1563" s="12"/>
      <c r="R1563" s="20"/>
      <c r="S1563" s="12"/>
      <c r="Z1563" s="17"/>
    </row>
    <row r="1564" spans="1:26" ht="13" x14ac:dyDescent="0.15">
      <c r="A1564" s="18"/>
      <c r="C1564" s="12"/>
      <c r="D1564" s="12"/>
      <c r="E1564" s="12"/>
      <c r="F1564" s="12"/>
      <c r="G1564" s="12"/>
      <c r="H1564" s="12"/>
      <c r="L1564" s="12"/>
      <c r="M1564" s="12"/>
      <c r="R1564" s="20"/>
      <c r="S1564" s="12"/>
      <c r="Z1564" s="17"/>
    </row>
    <row r="1565" spans="1:26" ht="13" x14ac:dyDescent="0.15">
      <c r="A1565" s="18"/>
      <c r="C1565" s="12"/>
      <c r="D1565" s="12"/>
      <c r="E1565" s="12"/>
      <c r="F1565" s="12"/>
      <c r="G1565" s="12"/>
      <c r="H1565" s="12"/>
      <c r="L1565" s="12"/>
      <c r="M1565" s="12"/>
      <c r="R1565" s="20"/>
      <c r="S1565" s="12"/>
      <c r="Z1565" s="17"/>
    </row>
    <row r="1566" spans="1:26" ht="13" x14ac:dyDescent="0.15">
      <c r="A1566" s="18"/>
      <c r="C1566" s="12"/>
      <c r="D1566" s="12"/>
      <c r="E1566" s="12"/>
      <c r="F1566" s="12"/>
      <c r="G1566" s="12"/>
      <c r="H1566" s="12"/>
      <c r="L1566" s="12"/>
      <c r="M1566" s="12"/>
      <c r="R1566" s="20"/>
      <c r="S1566" s="12"/>
      <c r="Z1566" s="17"/>
    </row>
    <row r="1567" spans="1:26" ht="13" x14ac:dyDescent="0.15">
      <c r="A1567" s="18"/>
      <c r="C1567" s="12"/>
      <c r="D1567" s="12"/>
      <c r="E1567" s="12"/>
      <c r="F1567" s="12"/>
      <c r="G1567" s="12"/>
      <c r="H1567" s="12"/>
      <c r="L1567" s="12"/>
      <c r="M1567" s="12"/>
      <c r="R1567" s="20"/>
      <c r="S1567" s="12"/>
      <c r="Z1567" s="17"/>
    </row>
    <row r="1568" spans="1:26" ht="13" x14ac:dyDescent="0.15">
      <c r="A1568" s="18"/>
      <c r="C1568" s="12"/>
      <c r="D1568" s="12"/>
      <c r="E1568" s="12"/>
      <c r="F1568" s="12"/>
      <c r="G1568" s="12"/>
      <c r="H1568" s="12"/>
      <c r="L1568" s="12"/>
      <c r="M1568" s="12"/>
      <c r="R1568" s="20"/>
      <c r="S1568" s="12"/>
      <c r="Z1568" s="17"/>
    </row>
    <row r="1569" spans="1:26" ht="13" x14ac:dyDescent="0.15">
      <c r="A1569" s="18"/>
      <c r="C1569" s="12"/>
      <c r="D1569" s="12"/>
      <c r="E1569" s="12"/>
      <c r="F1569" s="12"/>
      <c r="G1569" s="12"/>
      <c r="H1569" s="12"/>
      <c r="L1569" s="12"/>
      <c r="M1569" s="12"/>
      <c r="R1569" s="20"/>
      <c r="S1569" s="12"/>
      <c r="Z1569" s="17"/>
    </row>
    <row r="1570" spans="1:26" ht="13" x14ac:dyDescent="0.15">
      <c r="A1570" s="18"/>
      <c r="C1570" s="12"/>
      <c r="D1570" s="12"/>
      <c r="E1570" s="12"/>
      <c r="F1570" s="12"/>
      <c r="G1570" s="12"/>
      <c r="H1570" s="12"/>
      <c r="L1570" s="12"/>
      <c r="M1570" s="12"/>
      <c r="R1570" s="20"/>
      <c r="S1570" s="12"/>
      <c r="Z1570" s="17"/>
    </row>
    <row r="1571" spans="1:26" ht="13" x14ac:dyDescent="0.15">
      <c r="A1571" s="18"/>
      <c r="C1571" s="12"/>
      <c r="D1571" s="12"/>
      <c r="E1571" s="12"/>
      <c r="F1571" s="12"/>
      <c r="G1571" s="12"/>
      <c r="H1571" s="12"/>
      <c r="L1571" s="12"/>
      <c r="M1571" s="12"/>
      <c r="R1571" s="20"/>
      <c r="S1571" s="12"/>
      <c r="Z1571" s="17"/>
    </row>
    <row r="1572" spans="1:26" ht="13" x14ac:dyDescent="0.15">
      <c r="A1572" s="18"/>
      <c r="C1572" s="12"/>
      <c r="D1572" s="12"/>
      <c r="E1572" s="12"/>
      <c r="F1572" s="12"/>
      <c r="G1572" s="12"/>
      <c r="H1572" s="12"/>
      <c r="L1572" s="12"/>
      <c r="M1572" s="12"/>
      <c r="R1572" s="20"/>
      <c r="S1572" s="12"/>
      <c r="Z1572" s="17"/>
    </row>
    <row r="1573" spans="1:26" ht="13" x14ac:dyDescent="0.15">
      <c r="A1573" s="18"/>
      <c r="C1573" s="12"/>
      <c r="D1573" s="12"/>
      <c r="E1573" s="12"/>
      <c r="F1573" s="12"/>
      <c r="G1573" s="12"/>
      <c r="H1573" s="12"/>
      <c r="L1573" s="12"/>
      <c r="M1573" s="12"/>
      <c r="R1573" s="20"/>
      <c r="S1573" s="12"/>
      <c r="Z1573" s="17"/>
    </row>
    <row r="1574" spans="1:26" ht="13" x14ac:dyDescent="0.15">
      <c r="A1574" s="18"/>
      <c r="C1574" s="12"/>
      <c r="D1574" s="12"/>
      <c r="E1574" s="12"/>
      <c r="F1574" s="12"/>
      <c r="G1574" s="12"/>
      <c r="H1574" s="12"/>
      <c r="L1574" s="12"/>
      <c r="M1574" s="12"/>
      <c r="R1574" s="20"/>
      <c r="S1574" s="12"/>
      <c r="Z1574" s="17"/>
    </row>
    <row r="1575" spans="1:26" ht="13" x14ac:dyDescent="0.15">
      <c r="A1575" s="18"/>
      <c r="C1575" s="12"/>
      <c r="D1575" s="12"/>
      <c r="E1575" s="12"/>
      <c r="F1575" s="12"/>
      <c r="G1575" s="12"/>
      <c r="H1575" s="12"/>
      <c r="L1575" s="12"/>
      <c r="M1575" s="12"/>
      <c r="R1575" s="20"/>
      <c r="S1575" s="12"/>
      <c r="Z1575" s="17"/>
    </row>
    <row r="1576" spans="1:26" ht="13" x14ac:dyDescent="0.15">
      <c r="A1576" s="18"/>
      <c r="C1576" s="12"/>
      <c r="D1576" s="12"/>
      <c r="E1576" s="12"/>
      <c r="F1576" s="12"/>
      <c r="G1576" s="12"/>
      <c r="H1576" s="12"/>
      <c r="L1576" s="12"/>
      <c r="M1576" s="12"/>
      <c r="R1576" s="20"/>
      <c r="S1576" s="12"/>
      <c r="Z1576" s="17"/>
    </row>
    <row r="1577" spans="1:26" ht="13" x14ac:dyDescent="0.15">
      <c r="A1577" s="18"/>
      <c r="C1577" s="12"/>
      <c r="D1577" s="12"/>
      <c r="E1577" s="12"/>
      <c r="F1577" s="12"/>
      <c r="G1577" s="12"/>
      <c r="H1577" s="12"/>
      <c r="L1577" s="12"/>
      <c r="M1577" s="12"/>
      <c r="R1577" s="20"/>
      <c r="S1577" s="12"/>
      <c r="Z1577" s="17"/>
    </row>
    <row r="1578" spans="1:26" ht="13" x14ac:dyDescent="0.15">
      <c r="A1578" s="18"/>
      <c r="C1578" s="12"/>
      <c r="D1578" s="12"/>
      <c r="E1578" s="12"/>
      <c r="F1578" s="12"/>
      <c r="G1578" s="12"/>
      <c r="H1578" s="12"/>
      <c r="L1578" s="12"/>
      <c r="M1578" s="12"/>
      <c r="R1578" s="20"/>
      <c r="S1578" s="12"/>
      <c r="Z1578" s="17"/>
    </row>
    <row r="1579" spans="1:26" ht="13" x14ac:dyDescent="0.15">
      <c r="A1579" s="18"/>
      <c r="C1579" s="12"/>
      <c r="D1579" s="12"/>
      <c r="E1579" s="12"/>
      <c r="F1579" s="12"/>
      <c r="G1579" s="12"/>
      <c r="H1579" s="12"/>
      <c r="L1579" s="12"/>
      <c r="M1579" s="12"/>
      <c r="R1579" s="20"/>
      <c r="S1579" s="12"/>
      <c r="Z1579" s="17"/>
    </row>
    <row r="1580" spans="1:26" ht="13" x14ac:dyDescent="0.15">
      <c r="A1580" s="18"/>
      <c r="C1580" s="12"/>
      <c r="D1580" s="12"/>
      <c r="E1580" s="12"/>
      <c r="F1580" s="12"/>
      <c r="G1580" s="12"/>
      <c r="H1580" s="12"/>
      <c r="L1580" s="12"/>
      <c r="M1580" s="12"/>
      <c r="R1580" s="20"/>
      <c r="S1580" s="12"/>
      <c r="Z1580" s="17"/>
    </row>
    <row r="1581" spans="1:26" ht="13" x14ac:dyDescent="0.15">
      <c r="A1581" s="18"/>
      <c r="C1581" s="12"/>
      <c r="D1581" s="12"/>
      <c r="E1581" s="12"/>
      <c r="F1581" s="12"/>
      <c r="G1581" s="12"/>
      <c r="H1581" s="12"/>
      <c r="L1581" s="12"/>
      <c r="M1581" s="12"/>
      <c r="R1581" s="20"/>
      <c r="S1581" s="12"/>
      <c r="Z1581" s="17"/>
    </row>
    <row r="1582" spans="1:26" ht="13" x14ac:dyDescent="0.15">
      <c r="A1582" s="18"/>
      <c r="C1582" s="12"/>
      <c r="D1582" s="12"/>
      <c r="E1582" s="12"/>
      <c r="F1582" s="12"/>
      <c r="G1582" s="12"/>
      <c r="H1582" s="12"/>
      <c r="L1582" s="12"/>
      <c r="M1582" s="12"/>
      <c r="R1582" s="20"/>
      <c r="S1582" s="12"/>
      <c r="Z1582" s="17"/>
    </row>
    <row r="1583" spans="1:26" ht="13" x14ac:dyDescent="0.15">
      <c r="A1583" s="18"/>
      <c r="C1583" s="12"/>
      <c r="D1583" s="12"/>
      <c r="E1583" s="12"/>
      <c r="F1583" s="12"/>
      <c r="G1583" s="12"/>
      <c r="H1583" s="12"/>
      <c r="L1583" s="12"/>
      <c r="M1583" s="12"/>
      <c r="R1583" s="20"/>
      <c r="S1583" s="12"/>
      <c r="Z1583" s="17"/>
    </row>
    <row r="1584" spans="1:26" ht="13" x14ac:dyDescent="0.15">
      <c r="A1584" s="18"/>
      <c r="C1584" s="12"/>
      <c r="D1584" s="12"/>
      <c r="E1584" s="12"/>
      <c r="F1584" s="12"/>
      <c r="G1584" s="12"/>
      <c r="H1584" s="12"/>
      <c r="L1584" s="12"/>
      <c r="M1584" s="12"/>
      <c r="R1584" s="20"/>
      <c r="S1584" s="12"/>
      <c r="Z1584" s="17"/>
    </row>
    <row r="1585" spans="1:26" ht="13" x14ac:dyDescent="0.15">
      <c r="A1585" s="18"/>
      <c r="C1585" s="12"/>
      <c r="D1585" s="12"/>
      <c r="E1585" s="12"/>
      <c r="F1585" s="12"/>
      <c r="G1585" s="12"/>
      <c r="H1585" s="12"/>
      <c r="L1585" s="12"/>
      <c r="M1585" s="12"/>
      <c r="R1585" s="20"/>
      <c r="S1585" s="12"/>
      <c r="Z1585" s="17"/>
    </row>
    <row r="1586" spans="1:26" ht="13" x14ac:dyDescent="0.15">
      <c r="A1586" s="18"/>
      <c r="C1586" s="12"/>
      <c r="D1586" s="12"/>
      <c r="E1586" s="12"/>
      <c r="F1586" s="12"/>
      <c r="G1586" s="12"/>
      <c r="H1586" s="12"/>
      <c r="L1586" s="12"/>
      <c r="M1586" s="12"/>
      <c r="R1586" s="20"/>
      <c r="S1586" s="12"/>
      <c r="Z1586" s="17"/>
    </row>
    <row r="1587" spans="1:26" ht="13" x14ac:dyDescent="0.15">
      <c r="A1587" s="18"/>
      <c r="C1587" s="12"/>
      <c r="D1587" s="12"/>
      <c r="E1587" s="12"/>
      <c r="F1587" s="12"/>
      <c r="G1587" s="12"/>
      <c r="H1587" s="12"/>
      <c r="L1587" s="12"/>
      <c r="M1587" s="12"/>
      <c r="R1587" s="20"/>
      <c r="S1587" s="12"/>
      <c r="Z1587" s="17"/>
    </row>
    <row r="1588" spans="1:26" ht="13" x14ac:dyDescent="0.15">
      <c r="A1588" s="18"/>
      <c r="C1588" s="12"/>
      <c r="D1588" s="12"/>
      <c r="E1588" s="12"/>
      <c r="F1588" s="12"/>
      <c r="G1588" s="12"/>
      <c r="H1588" s="12"/>
      <c r="L1588" s="12"/>
      <c r="M1588" s="12"/>
      <c r="R1588" s="20"/>
      <c r="S1588" s="12"/>
      <c r="Z1588" s="17"/>
    </row>
    <row r="1589" spans="1:26" ht="13" x14ac:dyDescent="0.15">
      <c r="A1589" s="18"/>
      <c r="C1589" s="12"/>
      <c r="D1589" s="12"/>
      <c r="E1589" s="12"/>
      <c r="F1589" s="12"/>
      <c r="G1589" s="12"/>
      <c r="H1589" s="12"/>
      <c r="L1589" s="12"/>
      <c r="M1589" s="12"/>
      <c r="R1589" s="20"/>
      <c r="S1589" s="12"/>
      <c r="Z1589" s="17"/>
    </row>
    <row r="1590" spans="1:26" ht="13" x14ac:dyDescent="0.15">
      <c r="A1590" s="18"/>
      <c r="C1590" s="12"/>
      <c r="D1590" s="12"/>
      <c r="E1590" s="12"/>
      <c r="F1590" s="12"/>
      <c r="G1590" s="12"/>
      <c r="H1590" s="12"/>
      <c r="L1590" s="12"/>
      <c r="M1590" s="12"/>
      <c r="R1590" s="20"/>
      <c r="S1590" s="12"/>
      <c r="Z1590" s="17"/>
    </row>
    <row r="1591" spans="1:26" ht="13" x14ac:dyDescent="0.15">
      <c r="A1591" s="18"/>
      <c r="C1591" s="12"/>
      <c r="D1591" s="12"/>
      <c r="E1591" s="12"/>
      <c r="F1591" s="12"/>
      <c r="G1591" s="12"/>
      <c r="H1591" s="12"/>
      <c r="L1591" s="12"/>
      <c r="M1591" s="12"/>
      <c r="R1591" s="20"/>
      <c r="S1591" s="12"/>
      <c r="Z1591" s="17"/>
    </row>
    <row r="1592" spans="1:26" ht="13" x14ac:dyDescent="0.15">
      <c r="A1592" s="18"/>
      <c r="C1592" s="12"/>
      <c r="D1592" s="12"/>
      <c r="E1592" s="12"/>
      <c r="F1592" s="12"/>
      <c r="G1592" s="12"/>
      <c r="H1592" s="12"/>
      <c r="L1592" s="12"/>
      <c r="M1592" s="12"/>
      <c r="R1592" s="20"/>
      <c r="S1592" s="12"/>
      <c r="Z1592" s="17"/>
    </row>
    <row r="1593" spans="1:26" ht="13" x14ac:dyDescent="0.15">
      <c r="A1593" s="18"/>
      <c r="C1593" s="12"/>
      <c r="D1593" s="12"/>
      <c r="E1593" s="12"/>
      <c r="F1593" s="12"/>
      <c r="G1593" s="12"/>
      <c r="H1593" s="12"/>
      <c r="L1593" s="12"/>
      <c r="M1593" s="12"/>
      <c r="R1593" s="20"/>
      <c r="S1593" s="12"/>
      <c r="Z1593" s="17"/>
    </row>
    <row r="1594" spans="1:26" ht="13" x14ac:dyDescent="0.15">
      <c r="A1594" s="18"/>
      <c r="C1594" s="12"/>
      <c r="D1594" s="12"/>
      <c r="E1594" s="12"/>
      <c r="F1594" s="12"/>
      <c r="G1594" s="12"/>
      <c r="H1594" s="12"/>
      <c r="L1594" s="12"/>
      <c r="M1594" s="12"/>
      <c r="R1594" s="20"/>
      <c r="S1594" s="12"/>
      <c r="Z1594" s="17"/>
    </row>
    <row r="1595" spans="1:26" ht="13" x14ac:dyDescent="0.15">
      <c r="A1595" s="18"/>
      <c r="C1595" s="12"/>
      <c r="D1595" s="12"/>
      <c r="E1595" s="12"/>
      <c r="F1595" s="12"/>
      <c r="G1595" s="12"/>
      <c r="H1595" s="12"/>
      <c r="L1595" s="12"/>
      <c r="M1595" s="12"/>
      <c r="R1595" s="20"/>
      <c r="S1595" s="12"/>
      <c r="Z1595" s="17"/>
    </row>
    <row r="1596" spans="1:26" ht="13" x14ac:dyDescent="0.15">
      <c r="A1596" s="18"/>
      <c r="C1596" s="12"/>
      <c r="D1596" s="12"/>
      <c r="E1596" s="12"/>
      <c r="F1596" s="12"/>
      <c r="G1596" s="12"/>
      <c r="H1596" s="12"/>
      <c r="L1596" s="12"/>
      <c r="M1596" s="12"/>
      <c r="R1596" s="20"/>
      <c r="S1596" s="12"/>
      <c r="Z1596" s="17"/>
    </row>
    <row r="1597" spans="1:26" ht="13" x14ac:dyDescent="0.15">
      <c r="A1597" s="18"/>
      <c r="C1597" s="12"/>
      <c r="D1597" s="12"/>
      <c r="E1597" s="12"/>
      <c r="F1597" s="12"/>
      <c r="G1597" s="12"/>
      <c r="H1597" s="12"/>
      <c r="L1597" s="12"/>
      <c r="M1597" s="12"/>
      <c r="R1597" s="20"/>
      <c r="S1597" s="12"/>
      <c r="Z1597" s="17"/>
    </row>
    <row r="1598" spans="1:26" ht="13" x14ac:dyDescent="0.15">
      <c r="A1598" s="18"/>
      <c r="C1598" s="12"/>
      <c r="D1598" s="12"/>
      <c r="E1598" s="12"/>
      <c r="F1598" s="12"/>
      <c r="G1598" s="12"/>
      <c r="H1598" s="12"/>
      <c r="L1598" s="12"/>
      <c r="M1598" s="12"/>
      <c r="R1598" s="20"/>
      <c r="S1598" s="12"/>
      <c r="Z1598" s="17"/>
    </row>
    <row r="1599" spans="1:26" ht="13" x14ac:dyDescent="0.15">
      <c r="A1599" s="18"/>
      <c r="C1599" s="12"/>
      <c r="D1599" s="12"/>
      <c r="E1599" s="12"/>
      <c r="F1599" s="12"/>
      <c r="G1599" s="12"/>
      <c r="H1599" s="12"/>
      <c r="L1599" s="12"/>
      <c r="M1599" s="12"/>
      <c r="R1599" s="20"/>
      <c r="S1599" s="12"/>
      <c r="Z1599" s="17"/>
    </row>
    <row r="1600" spans="1:26" ht="13" x14ac:dyDescent="0.15">
      <c r="A1600" s="18"/>
      <c r="C1600" s="12"/>
      <c r="D1600" s="12"/>
      <c r="E1600" s="12"/>
      <c r="F1600" s="12"/>
      <c r="G1600" s="12"/>
      <c r="H1600" s="12"/>
      <c r="L1600" s="12"/>
      <c r="M1600" s="12"/>
      <c r="R1600" s="20"/>
      <c r="S1600" s="12"/>
      <c r="Z1600" s="17"/>
    </row>
    <row r="1601" spans="1:26" ht="13" x14ac:dyDescent="0.15">
      <c r="A1601" s="18"/>
      <c r="C1601" s="12"/>
      <c r="D1601" s="12"/>
      <c r="E1601" s="12"/>
      <c r="F1601" s="12"/>
      <c r="G1601" s="12"/>
      <c r="H1601" s="12"/>
      <c r="L1601" s="12"/>
      <c r="M1601" s="12"/>
      <c r="R1601" s="20"/>
      <c r="S1601" s="12"/>
      <c r="Z1601" s="17"/>
    </row>
    <row r="1602" spans="1:26" ht="13" x14ac:dyDescent="0.15">
      <c r="A1602" s="18"/>
      <c r="C1602" s="12"/>
      <c r="D1602" s="12"/>
      <c r="E1602" s="12"/>
      <c r="F1602" s="12"/>
      <c r="G1602" s="12"/>
      <c r="H1602" s="12"/>
      <c r="L1602" s="12"/>
      <c r="M1602" s="12"/>
      <c r="R1602" s="20"/>
      <c r="S1602" s="12"/>
      <c r="Z1602" s="17"/>
    </row>
    <row r="1603" spans="1:26" ht="13" x14ac:dyDescent="0.15">
      <c r="A1603" s="18"/>
      <c r="C1603" s="12"/>
      <c r="D1603" s="12"/>
      <c r="E1603" s="12"/>
      <c r="F1603" s="12"/>
      <c r="G1603" s="12"/>
      <c r="H1603" s="12"/>
      <c r="L1603" s="12"/>
      <c r="M1603" s="12"/>
      <c r="R1603" s="20"/>
      <c r="S1603" s="12"/>
      <c r="Z1603" s="17"/>
    </row>
    <row r="1604" spans="1:26" ht="13" x14ac:dyDescent="0.15">
      <c r="A1604" s="18"/>
      <c r="C1604" s="12"/>
      <c r="D1604" s="12"/>
      <c r="E1604" s="12"/>
      <c r="F1604" s="12"/>
      <c r="G1604" s="12"/>
      <c r="H1604" s="12"/>
      <c r="L1604" s="12"/>
      <c r="M1604" s="12"/>
      <c r="R1604" s="20"/>
      <c r="S1604" s="12"/>
      <c r="Z1604" s="17"/>
    </row>
    <row r="1605" spans="1:26" ht="13" x14ac:dyDescent="0.15">
      <c r="A1605" s="18"/>
      <c r="C1605" s="12"/>
      <c r="D1605" s="12"/>
      <c r="E1605" s="12"/>
      <c r="F1605" s="12"/>
      <c r="G1605" s="12"/>
      <c r="H1605" s="12"/>
      <c r="L1605" s="12"/>
      <c r="M1605" s="12"/>
      <c r="R1605" s="20"/>
      <c r="S1605" s="12"/>
      <c r="Z1605" s="17"/>
    </row>
    <row r="1606" spans="1:26" ht="13" x14ac:dyDescent="0.15">
      <c r="A1606" s="18"/>
      <c r="C1606" s="12"/>
      <c r="D1606" s="12"/>
      <c r="E1606" s="12"/>
      <c r="F1606" s="12"/>
      <c r="G1606" s="12"/>
      <c r="H1606" s="12"/>
      <c r="L1606" s="12"/>
      <c r="M1606" s="12"/>
      <c r="R1606" s="20"/>
      <c r="S1606" s="12"/>
      <c r="Z1606" s="17"/>
    </row>
    <row r="1607" spans="1:26" ht="13" x14ac:dyDescent="0.15">
      <c r="A1607" s="18"/>
      <c r="C1607" s="12"/>
      <c r="D1607" s="12"/>
      <c r="E1607" s="12"/>
      <c r="F1607" s="12"/>
      <c r="G1607" s="12"/>
      <c r="H1607" s="12"/>
      <c r="L1607" s="12"/>
      <c r="M1607" s="12"/>
      <c r="R1607" s="20"/>
      <c r="S1607" s="12"/>
      <c r="Z1607" s="17"/>
    </row>
    <row r="1608" spans="1:26" ht="13" x14ac:dyDescent="0.15">
      <c r="A1608" s="18"/>
      <c r="C1608" s="12"/>
      <c r="D1608" s="12"/>
      <c r="E1608" s="12"/>
      <c r="F1608" s="12"/>
      <c r="G1608" s="12"/>
      <c r="H1608" s="12"/>
      <c r="L1608" s="12"/>
      <c r="M1608" s="12"/>
      <c r="R1608" s="20"/>
      <c r="S1608" s="12"/>
      <c r="Z1608" s="17"/>
    </row>
    <row r="1609" spans="1:26" ht="13" x14ac:dyDescent="0.15">
      <c r="A1609" s="18"/>
      <c r="C1609" s="12"/>
      <c r="D1609" s="12"/>
      <c r="E1609" s="12"/>
      <c r="F1609" s="12"/>
      <c r="G1609" s="12"/>
      <c r="H1609" s="12"/>
      <c r="L1609" s="12"/>
      <c r="M1609" s="12"/>
      <c r="R1609" s="20"/>
      <c r="S1609" s="12"/>
      <c r="Z1609" s="17"/>
    </row>
    <row r="1610" spans="1:26" ht="13" x14ac:dyDescent="0.15">
      <c r="A1610" s="18"/>
      <c r="C1610" s="12"/>
      <c r="D1610" s="12"/>
      <c r="E1610" s="12"/>
      <c r="F1610" s="12"/>
      <c r="G1610" s="12"/>
      <c r="H1610" s="12"/>
      <c r="L1610" s="12"/>
      <c r="M1610" s="12"/>
      <c r="R1610" s="20"/>
      <c r="S1610" s="12"/>
      <c r="Z1610" s="17"/>
    </row>
    <row r="1611" spans="1:26" ht="13" x14ac:dyDescent="0.15">
      <c r="A1611" s="18"/>
      <c r="C1611" s="12"/>
      <c r="D1611" s="12"/>
      <c r="E1611" s="12"/>
      <c r="F1611" s="12"/>
      <c r="G1611" s="12"/>
      <c r="H1611" s="12"/>
      <c r="L1611" s="12"/>
      <c r="M1611" s="12"/>
      <c r="R1611" s="20"/>
      <c r="S1611" s="12"/>
      <c r="Z1611" s="17"/>
    </row>
    <row r="1612" spans="1:26" ht="13" x14ac:dyDescent="0.15">
      <c r="A1612" s="18"/>
      <c r="C1612" s="12"/>
      <c r="D1612" s="12"/>
      <c r="E1612" s="12"/>
      <c r="F1612" s="12"/>
      <c r="G1612" s="12"/>
      <c r="H1612" s="12"/>
      <c r="L1612" s="12"/>
      <c r="M1612" s="12"/>
      <c r="R1612" s="20"/>
      <c r="S1612" s="12"/>
      <c r="Z1612" s="17"/>
    </row>
    <row r="1613" spans="1:26" ht="13" x14ac:dyDescent="0.15">
      <c r="A1613" s="18"/>
      <c r="C1613" s="12"/>
      <c r="D1613" s="12"/>
      <c r="E1613" s="12"/>
      <c r="F1613" s="12"/>
      <c r="G1613" s="12"/>
      <c r="H1613" s="12"/>
      <c r="L1613" s="12"/>
      <c r="M1613" s="12"/>
      <c r="R1613" s="20"/>
      <c r="S1613" s="12"/>
      <c r="Z1613" s="17"/>
    </row>
    <row r="1614" spans="1:26" ht="13" x14ac:dyDescent="0.15">
      <c r="A1614" s="18"/>
      <c r="C1614" s="12"/>
      <c r="D1614" s="12"/>
      <c r="E1614" s="12"/>
      <c r="F1614" s="12"/>
      <c r="G1614" s="12"/>
      <c r="H1614" s="12"/>
      <c r="L1614" s="12"/>
      <c r="M1614" s="12"/>
      <c r="R1614" s="20"/>
      <c r="S1614" s="12"/>
      <c r="Z1614" s="17"/>
    </row>
    <row r="1615" spans="1:26" ht="13" x14ac:dyDescent="0.15">
      <c r="A1615" s="18"/>
      <c r="C1615" s="12"/>
      <c r="D1615" s="12"/>
      <c r="E1615" s="12"/>
      <c r="F1615" s="12"/>
      <c r="G1615" s="12"/>
      <c r="H1615" s="12"/>
      <c r="L1615" s="12"/>
      <c r="M1615" s="12"/>
      <c r="R1615" s="20"/>
      <c r="S1615" s="12"/>
      <c r="Z1615" s="17"/>
    </row>
    <row r="1616" spans="1:26" ht="13" x14ac:dyDescent="0.15">
      <c r="A1616" s="18"/>
      <c r="C1616" s="12"/>
      <c r="D1616" s="12"/>
      <c r="E1616" s="12"/>
      <c r="F1616" s="12"/>
      <c r="G1616" s="12"/>
      <c r="H1616" s="12"/>
      <c r="L1616" s="12"/>
      <c r="M1616" s="12"/>
      <c r="R1616" s="20"/>
      <c r="S1616" s="12"/>
      <c r="Z1616" s="17"/>
    </row>
    <row r="1617" spans="1:26" ht="13" x14ac:dyDescent="0.15">
      <c r="A1617" s="18"/>
      <c r="C1617" s="12"/>
      <c r="D1617" s="12"/>
      <c r="E1617" s="12"/>
      <c r="F1617" s="12"/>
      <c r="G1617" s="12"/>
      <c r="H1617" s="12"/>
      <c r="L1617" s="12"/>
      <c r="M1617" s="12"/>
      <c r="R1617" s="20"/>
      <c r="S1617" s="12"/>
      <c r="Z1617" s="17"/>
    </row>
    <row r="1618" spans="1:26" ht="13" x14ac:dyDescent="0.15">
      <c r="A1618" s="18"/>
      <c r="C1618" s="12"/>
      <c r="D1618" s="12"/>
      <c r="E1618" s="12"/>
      <c r="F1618" s="12"/>
      <c r="G1618" s="12"/>
      <c r="H1618" s="12"/>
      <c r="L1618" s="12"/>
      <c r="M1618" s="12"/>
      <c r="R1618" s="20"/>
      <c r="S1618" s="12"/>
      <c r="Z1618" s="17"/>
    </row>
    <row r="1619" spans="1:26" ht="13" x14ac:dyDescent="0.15">
      <c r="A1619" s="18"/>
      <c r="C1619" s="12"/>
      <c r="D1619" s="12"/>
      <c r="E1619" s="12"/>
      <c r="F1619" s="12"/>
      <c r="G1619" s="12"/>
      <c r="H1619" s="12"/>
      <c r="L1619" s="12"/>
      <c r="M1619" s="12"/>
      <c r="R1619" s="20"/>
      <c r="S1619" s="12"/>
      <c r="Z1619" s="17"/>
    </row>
    <row r="1620" spans="1:26" ht="13" x14ac:dyDescent="0.15">
      <c r="A1620" s="18"/>
      <c r="C1620" s="12"/>
      <c r="D1620" s="12"/>
      <c r="E1620" s="12"/>
      <c r="F1620" s="12"/>
      <c r="G1620" s="12"/>
      <c r="H1620" s="12"/>
      <c r="L1620" s="12"/>
      <c r="M1620" s="12"/>
      <c r="R1620" s="20"/>
      <c r="S1620" s="12"/>
      <c r="Z1620" s="17"/>
    </row>
    <row r="1621" spans="1:26" ht="13" x14ac:dyDescent="0.15">
      <c r="A1621" s="18"/>
      <c r="C1621" s="12"/>
      <c r="D1621" s="12"/>
      <c r="E1621" s="12"/>
      <c r="F1621" s="12"/>
      <c r="G1621" s="12"/>
      <c r="H1621" s="12"/>
      <c r="L1621" s="12"/>
      <c r="M1621" s="12"/>
      <c r="R1621" s="20"/>
      <c r="S1621" s="12"/>
      <c r="Z1621" s="17"/>
    </row>
    <row r="1622" spans="1:26" ht="13" x14ac:dyDescent="0.15">
      <c r="A1622" s="18"/>
      <c r="C1622" s="12"/>
      <c r="D1622" s="12"/>
      <c r="E1622" s="12"/>
      <c r="F1622" s="12"/>
      <c r="G1622" s="12"/>
      <c r="H1622" s="12"/>
      <c r="L1622" s="12"/>
      <c r="M1622" s="12"/>
      <c r="R1622" s="20"/>
      <c r="S1622" s="12"/>
      <c r="Z1622" s="17"/>
    </row>
    <row r="1623" spans="1:26" ht="13" x14ac:dyDescent="0.15">
      <c r="A1623" s="18"/>
      <c r="C1623" s="12"/>
      <c r="D1623" s="12"/>
      <c r="E1623" s="12"/>
      <c r="F1623" s="12"/>
      <c r="G1623" s="12"/>
      <c r="H1623" s="12"/>
      <c r="L1623" s="12"/>
      <c r="M1623" s="12"/>
      <c r="R1623" s="20"/>
      <c r="S1623" s="12"/>
      <c r="Z1623" s="17"/>
    </row>
    <row r="1624" spans="1:26" ht="13" x14ac:dyDescent="0.15">
      <c r="A1624" s="18"/>
      <c r="C1624" s="12"/>
      <c r="D1624" s="12"/>
      <c r="E1624" s="12"/>
      <c r="F1624" s="12"/>
      <c r="G1624" s="12"/>
      <c r="H1624" s="12"/>
      <c r="L1624" s="12"/>
      <c r="M1624" s="12"/>
      <c r="R1624" s="20"/>
      <c r="S1624" s="12"/>
      <c r="Z1624" s="17"/>
    </row>
    <row r="1625" spans="1:26" ht="13" x14ac:dyDescent="0.15">
      <c r="A1625" s="18"/>
      <c r="C1625" s="12"/>
      <c r="D1625" s="12"/>
      <c r="E1625" s="12"/>
      <c r="F1625" s="12"/>
      <c r="G1625" s="12"/>
      <c r="H1625" s="12"/>
      <c r="L1625" s="12"/>
      <c r="M1625" s="12"/>
      <c r="R1625" s="20"/>
      <c r="S1625" s="12"/>
      <c r="Z1625" s="17"/>
    </row>
    <row r="1626" spans="1:26" ht="13" x14ac:dyDescent="0.15">
      <c r="A1626" s="18"/>
      <c r="C1626" s="12"/>
      <c r="D1626" s="12"/>
      <c r="E1626" s="12"/>
      <c r="F1626" s="12"/>
      <c r="G1626" s="12"/>
      <c r="H1626" s="12"/>
      <c r="L1626" s="12"/>
      <c r="M1626" s="12"/>
      <c r="R1626" s="20"/>
      <c r="S1626" s="12"/>
      <c r="Z1626" s="17"/>
    </row>
    <row r="1627" spans="1:26" ht="13" x14ac:dyDescent="0.15">
      <c r="A1627" s="18"/>
      <c r="C1627" s="12"/>
      <c r="D1627" s="12"/>
      <c r="E1627" s="12"/>
      <c r="F1627" s="12"/>
      <c r="G1627" s="12"/>
      <c r="H1627" s="12"/>
      <c r="L1627" s="12"/>
      <c r="M1627" s="12"/>
      <c r="R1627" s="20"/>
      <c r="S1627" s="12"/>
      <c r="Z1627" s="17"/>
    </row>
    <row r="1628" spans="1:26" ht="13" x14ac:dyDescent="0.15">
      <c r="A1628" s="18"/>
      <c r="C1628" s="12"/>
      <c r="D1628" s="12"/>
      <c r="E1628" s="12"/>
      <c r="F1628" s="12"/>
      <c r="G1628" s="12"/>
      <c r="H1628" s="12"/>
      <c r="L1628" s="12"/>
      <c r="M1628" s="12"/>
      <c r="R1628" s="20"/>
      <c r="S1628" s="12"/>
      <c r="Z1628" s="17"/>
    </row>
    <row r="1629" spans="1:26" ht="13" x14ac:dyDescent="0.15">
      <c r="A1629" s="18"/>
      <c r="C1629" s="12"/>
      <c r="D1629" s="12"/>
      <c r="E1629" s="12"/>
      <c r="F1629" s="12"/>
      <c r="G1629" s="12"/>
      <c r="H1629" s="12"/>
      <c r="L1629" s="12"/>
      <c r="M1629" s="12"/>
      <c r="R1629" s="20"/>
      <c r="S1629" s="12"/>
      <c r="Z1629" s="17"/>
    </row>
    <row r="1630" spans="1:26" ht="13" x14ac:dyDescent="0.15">
      <c r="A1630" s="18"/>
      <c r="C1630" s="12"/>
      <c r="D1630" s="12"/>
      <c r="E1630" s="12"/>
      <c r="F1630" s="12"/>
      <c r="G1630" s="12"/>
      <c r="H1630" s="12"/>
      <c r="L1630" s="12"/>
      <c r="M1630" s="12"/>
      <c r="R1630" s="20"/>
      <c r="S1630" s="12"/>
      <c r="Z1630" s="17"/>
    </row>
  </sheetData>
  <autoFilter ref="A2:AL71" xr:uid="{00000000-0009-0000-0000-000005000000}">
    <sortState xmlns:xlrd2="http://schemas.microsoft.com/office/spreadsheetml/2017/richdata2" ref="A2:AL71">
      <sortCondition descending="1" ref="Q2:Q71"/>
      <sortCondition ref="D2:D71"/>
      <sortCondition descending="1" ref="B2:B71"/>
      <sortCondition ref="F2:F71"/>
    </sortState>
  </autoFilter>
  <mergeCells count="9">
    <mergeCell ref="D50:E50"/>
    <mergeCell ref="D67:F67"/>
    <mergeCell ref="B1:S1"/>
    <mergeCell ref="G7:H7"/>
    <mergeCell ref="D15:E15"/>
    <mergeCell ref="D19:E19"/>
    <mergeCell ref="D41:E41"/>
    <mergeCell ref="D42:E42"/>
    <mergeCell ref="D48:E48"/>
  </mergeCells>
  <conditionalFormatting sqref="A3:S80">
    <cfRule type="expression" dxfId="4" priority="1">
      <formula>#REF! = TRUE</formula>
    </cfRule>
  </conditionalFormatting>
  <conditionalFormatting sqref="A3:S80">
    <cfRule type="expression" dxfId="3" priority="2">
      <formula>$Q3 = TRUE</formula>
    </cfRule>
  </conditionalFormatting>
  <conditionalFormatting sqref="J3:P71 Q3:Q80">
    <cfRule type="expression" dxfId="2" priority="3">
      <formula>$I3 = FALSE</formula>
    </cfRule>
  </conditionalFormatting>
  <conditionalFormatting sqref="J3:P71 Q3:Q80">
    <cfRule type="expression" dxfId="1" priority="4">
      <formula>$I3 = TRUE</formula>
    </cfRule>
  </conditionalFormatting>
  <conditionalFormatting sqref="A3:S80">
    <cfRule type="expression" dxfId="0" priority="5">
      <formula>$Q3 = FALSE</formula>
    </cfRule>
  </conditionalFormatting>
  <hyperlinks>
    <hyperlink ref="G3" r:id="rId1" xr:uid="{00000000-0004-0000-0500-000000000000}"/>
    <hyperlink ref="G4" r:id="rId2" xr:uid="{00000000-0004-0000-0500-000001000000}"/>
    <hyperlink ref="G5" r:id="rId3" xr:uid="{00000000-0004-0000-0500-000002000000}"/>
    <hyperlink ref="G6" r:id="rId4" xr:uid="{00000000-0004-0000-0500-000003000000}"/>
    <hyperlink ref="G7" r:id="rId5" xr:uid="{00000000-0004-0000-0500-000004000000}"/>
    <hyperlink ref="G8" r:id="rId6" xr:uid="{00000000-0004-0000-0500-000005000000}"/>
    <hyperlink ref="G9" r:id="rId7" xr:uid="{00000000-0004-0000-0500-000006000000}"/>
    <hyperlink ref="G10" r:id="rId8" xr:uid="{00000000-0004-0000-0500-000007000000}"/>
    <hyperlink ref="G11" r:id="rId9" xr:uid="{00000000-0004-0000-0500-000008000000}"/>
    <hyperlink ref="G12" r:id="rId10" xr:uid="{00000000-0004-0000-0500-000009000000}"/>
    <hyperlink ref="G13" r:id="rId11" xr:uid="{00000000-0004-0000-0500-00000A000000}"/>
    <hyperlink ref="G14" r:id="rId12" xr:uid="{00000000-0004-0000-0500-00000B000000}"/>
    <hyperlink ref="G15" r:id="rId13" xr:uid="{00000000-0004-0000-0500-00000C000000}"/>
    <hyperlink ref="G16" r:id="rId14" xr:uid="{00000000-0004-0000-0500-00000D000000}"/>
    <hyperlink ref="G17" r:id="rId15" xr:uid="{00000000-0004-0000-0500-00000E000000}"/>
    <hyperlink ref="G18" r:id="rId16" xr:uid="{00000000-0004-0000-0500-00000F000000}"/>
    <hyperlink ref="G20" r:id="rId17" xr:uid="{00000000-0004-0000-0500-000010000000}"/>
    <hyperlink ref="G21" r:id="rId18" xr:uid="{00000000-0004-0000-0500-000011000000}"/>
    <hyperlink ref="G24" r:id="rId19" xr:uid="{00000000-0004-0000-0500-000012000000}"/>
    <hyperlink ref="E25" r:id="rId20" xr:uid="{00000000-0004-0000-0500-000013000000}"/>
    <hyperlink ref="G25" r:id="rId21" xr:uid="{00000000-0004-0000-0500-000014000000}"/>
    <hyperlink ref="G27" r:id="rId22" xr:uid="{00000000-0004-0000-0500-000015000000}"/>
    <hyperlink ref="G28" r:id="rId23" xr:uid="{00000000-0004-0000-0500-000016000000}"/>
    <hyperlink ref="G29" r:id="rId24" xr:uid="{00000000-0004-0000-0500-000017000000}"/>
    <hyperlink ref="G30" r:id="rId25" xr:uid="{00000000-0004-0000-0500-000018000000}"/>
    <hyperlink ref="G31" r:id="rId26" xr:uid="{00000000-0004-0000-0500-000019000000}"/>
    <hyperlink ref="G32" r:id="rId27" xr:uid="{00000000-0004-0000-0500-00001A000000}"/>
    <hyperlink ref="G33" r:id="rId28" xr:uid="{00000000-0004-0000-0500-00001B000000}"/>
    <hyperlink ref="G34" r:id="rId29" xr:uid="{00000000-0004-0000-0500-00001C000000}"/>
    <hyperlink ref="G36" r:id="rId30" xr:uid="{00000000-0004-0000-0500-00001D000000}"/>
    <hyperlink ref="G37" r:id="rId31" xr:uid="{00000000-0004-0000-0500-00001E000000}"/>
    <hyperlink ref="G38" r:id="rId32" xr:uid="{00000000-0004-0000-0500-00001F000000}"/>
    <hyperlink ref="G43" r:id="rId33" xr:uid="{00000000-0004-0000-0500-000020000000}"/>
    <hyperlink ref="G44" r:id="rId34" xr:uid="{00000000-0004-0000-0500-000021000000}"/>
    <hyperlink ref="G45" r:id="rId35" xr:uid="{00000000-0004-0000-0500-000022000000}"/>
    <hyperlink ref="G46" r:id="rId36" xr:uid="{00000000-0004-0000-0500-000023000000}"/>
    <hyperlink ref="G47" r:id="rId37" xr:uid="{00000000-0004-0000-0500-000024000000}"/>
    <hyperlink ref="G50" r:id="rId38" xr:uid="{00000000-0004-0000-0500-000025000000}"/>
    <hyperlink ref="G51" r:id="rId39" xr:uid="{00000000-0004-0000-0500-000026000000}"/>
    <hyperlink ref="G54" r:id="rId40" xr:uid="{00000000-0004-0000-0500-000027000000}"/>
    <hyperlink ref="G55" r:id="rId41" xr:uid="{00000000-0004-0000-0500-000028000000}"/>
    <hyperlink ref="G56" r:id="rId42" xr:uid="{00000000-0004-0000-0500-000029000000}"/>
    <hyperlink ref="G57" r:id="rId43" xr:uid="{00000000-0004-0000-0500-00002A000000}"/>
    <hyperlink ref="G61" r:id="rId44" xr:uid="{00000000-0004-0000-0500-00002B000000}"/>
    <hyperlink ref="E62" r:id="rId45" xr:uid="{00000000-0004-0000-0500-00002C000000}"/>
    <hyperlink ref="G62" r:id="rId46" xr:uid="{00000000-0004-0000-0500-00002D000000}"/>
    <hyperlink ref="E63" r:id="rId47" xr:uid="{00000000-0004-0000-0500-00002E000000}"/>
    <hyperlink ref="G63" r:id="rId48" xr:uid="{00000000-0004-0000-0500-00002F000000}"/>
    <hyperlink ref="G64" r:id="rId49" xr:uid="{00000000-0004-0000-0500-000030000000}"/>
    <hyperlink ref="E65" r:id="rId50" xr:uid="{00000000-0004-0000-0500-000031000000}"/>
    <hyperlink ref="G65" r:id="rId51" xr:uid="{00000000-0004-0000-0500-000032000000}"/>
    <hyperlink ref="G66" r:id="rId52" xr:uid="{00000000-0004-0000-0500-000033000000}"/>
    <hyperlink ref="G69" r:id="rId53" xr:uid="{00000000-0004-0000-0500-000034000000}"/>
    <hyperlink ref="G70" r:id="rId54" xr:uid="{00000000-0004-0000-0500-000035000000}"/>
    <hyperlink ref="G71" r:id="rId55" xr:uid="{00000000-0004-0000-0500-000036000000}"/>
  </hyperlinks>
  <pageMargins left="0.7" right="0.7" top="0.75" bottom="0.75" header="0.3" footer="0.3"/>
  <legacyDrawing r:id="rId5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AX1166"/>
  <sheetViews>
    <sheetView workbookViewId="0">
      <pane xSplit="3" ySplit="2" topLeftCell="D3" activePane="bottomRight" state="frozen"/>
      <selection pane="topRight" activeCell="D1" sqref="D1"/>
      <selection pane="bottomLeft" activeCell="A3" sqref="A3"/>
      <selection pane="bottomRight" activeCell="D3" sqref="D3:E3"/>
    </sheetView>
  </sheetViews>
  <sheetFormatPr baseColWidth="10" defaultColWidth="14.5" defaultRowHeight="15.75" customHeight="1" x14ac:dyDescent="0.15"/>
  <cols>
    <col min="1" max="1" width="16.83203125" customWidth="1"/>
    <col min="2" max="2" width="36.6640625" customWidth="1"/>
    <col min="3" max="3" width="31.1640625" customWidth="1"/>
    <col min="5" max="5" width="25.83203125" customWidth="1"/>
    <col min="7" max="7" width="31.83203125" customWidth="1"/>
    <col min="9" max="9" width="29.33203125" customWidth="1"/>
    <col min="11" max="11" width="28.6640625" customWidth="1"/>
    <col min="13" max="13" width="35.1640625" customWidth="1"/>
    <col min="15" max="15" width="31.33203125" customWidth="1"/>
    <col min="17" max="17" width="26.1640625" customWidth="1"/>
    <col min="19" max="19" width="42.6640625" customWidth="1"/>
    <col min="21" max="21" width="31.33203125" customWidth="1"/>
    <col min="23" max="23" width="55.1640625" customWidth="1"/>
    <col min="25" max="25" width="31.5" customWidth="1"/>
    <col min="27" max="27" width="30.1640625" customWidth="1"/>
    <col min="29" max="29" width="33.83203125" customWidth="1"/>
    <col min="31" max="31" width="29.33203125" customWidth="1"/>
    <col min="33" max="33" width="29.33203125" customWidth="1"/>
    <col min="35" max="35" width="28.83203125" customWidth="1"/>
    <col min="37" max="37" width="44.33203125" customWidth="1"/>
    <col min="39" max="39" width="29.33203125" customWidth="1"/>
    <col min="41" max="41" width="29" customWidth="1"/>
  </cols>
  <sheetData>
    <row r="1" spans="1:50" ht="15.75" customHeight="1" x14ac:dyDescent="0.15">
      <c r="A1" s="58"/>
      <c r="B1" s="58"/>
      <c r="C1" s="58"/>
      <c r="D1" s="109" t="s">
        <v>744</v>
      </c>
      <c r="E1" s="110"/>
      <c r="F1" s="109" t="s">
        <v>509</v>
      </c>
      <c r="G1" s="110"/>
      <c r="H1" s="109" t="s">
        <v>593</v>
      </c>
      <c r="I1" s="110"/>
      <c r="J1" s="109" t="s">
        <v>611</v>
      </c>
      <c r="K1" s="110"/>
      <c r="L1" s="109" t="s">
        <v>623</v>
      </c>
      <c r="M1" s="110"/>
      <c r="N1" s="109" t="s">
        <v>638</v>
      </c>
      <c r="O1" s="110"/>
      <c r="P1" s="109" t="s">
        <v>668</v>
      </c>
      <c r="Q1" s="110"/>
      <c r="R1" s="109" t="s">
        <v>688</v>
      </c>
      <c r="S1" s="110"/>
      <c r="T1" s="109" t="s">
        <v>700</v>
      </c>
      <c r="U1" s="110"/>
      <c r="V1" s="109" t="s">
        <v>706</v>
      </c>
      <c r="W1" s="110"/>
      <c r="X1" s="109" t="s">
        <v>715</v>
      </c>
      <c r="Y1" s="110"/>
      <c r="Z1" s="109" t="s">
        <v>729</v>
      </c>
      <c r="AA1" s="110"/>
      <c r="AB1" s="109" t="s">
        <v>739</v>
      </c>
      <c r="AC1" s="110"/>
      <c r="AD1" s="109" t="s">
        <v>765</v>
      </c>
      <c r="AE1" s="110"/>
      <c r="AF1" s="109" t="s">
        <v>778</v>
      </c>
      <c r="AG1" s="110"/>
      <c r="AH1" s="109" t="s">
        <v>772</v>
      </c>
      <c r="AI1" s="111"/>
      <c r="AJ1" s="109" t="s">
        <v>774</v>
      </c>
      <c r="AK1" s="111"/>
      <c r="AL1" s="109" t="s">
        <v>569</v>
      </c>
      <c r="AM1" s="110"/>
      <c r="AN1" s="109" t="s">
        <v>607</v>
      </c>
      <c r="AO1" s="110"/>
      <c r="AP1" s="61"/>
      <c r="AQ1" s="61"/>
      <c r="AR1" s="61"/>
      <c r="AS1" s="61"/>
      <c r="AT1" s="61"/>
      <c r="AU1" s="61"/>
      <c r="AV1" s="58"/>
      <c r="AW1" s="58"/>
      <c r="AX1" s="58"/>
    </row>
    <row r="2" spans="1:50" ht="15.75" customHeight="1" x14ac:dyDescent="0.15">
      <c r="A2" s="62"/>
      <c r="B2" s="62"/>
      <c r="C2" s="62"/>
      <c r="D2" s="112" t="s">
        <v>59</v>
      </c>
      <c r="E2" s="110"/>
      <c r="F2" s="112" t="s">
        <v>77</v>
      </c>
      <c r="G2" s="110"/>
      <c r="H2" s="112" t="s">
        <v>40</v>
      </c>
      <c r="I2" s="110"/>
      <c r="J2" s="112" t="s">
        <v>54</v>
      </c>
      <c r="K2" s="110"/>
      <c r="L2" s="112" t="s">
        <v>25</v>
      </c>
      <c r="M2" s="110"/>
      <c r="N2" s="112" t="s">
        <v>640</v>
      </c>
      <c r="O2" s="110"/>
      <c r="P2" s="112" t="s">
        <v>670</v>
      </c>
      <c r="Q2" s="110"/>
      <c r="R2" s="112" t="s">
        <v>271</v>
      </c>
      <c r="S2" s="110"/>
      <c r="T2" s="112" t="s">
        <v>107</v>
      </c>
      <c r="U2" s="110"/>
      <c r="V2" s="112" t="s">
        <v>707</v>
      </c>
      <c r="W2" s="110"/>
      <c r="X2" s="112" t="s">
        <v>816</v>
      </c>
      <c r="Y2" s="110"/>
      <c r="Z2" s="112" t="s">
        <v>289</v>
      </c>
      <c r="AA2" s="110"/>
      <c r="AB2" s="112" t="s">
        <v>20</v>
      </c>
      <c r="AC2" s="110"/>
      <c r="AD2" s="112" t="s">
        <v>165</v>
      </c>
      <c r="AE2" s="110"/>
      <c r="AF2" s="112" t="s">
        <v>98</v>
      </c>
      <c r="AG2" s="110"/>
      <c r="AH2" s="112" t="s">
        <v>817</v>
      </c>
      <c r="AI2" s="111"/>
      <c r="AJ2" s="112" t="s">
        <v>30</v>
      </c>
      <c r="AK2" s="111"/>
      <c r="AL2" s="112" t="s">
        <v>64</v>
      </c>
      <c r="AM2" s="110"/>
      <c r="AN2" s="112" t="s">
        <v>116</v>
      </c>
      <c r="AO2" s="110"/>
      <c r="AP2" s="63"/>
      <c r="AQ2" s="63"/>
      <c r="AR2" s="63"/>
      <c r="AS2" s="63"/>
      <c r="AT2" s="63"/>
      <c r="AU2" s="63"/>
      <c r="AV2" s="62"/>
      <c r="AW2" s="62"/>
      <c r="AX2" s="62"/>
    </row>
    <row r="3" spans="1:50" ht="15.75" customHeight="1" x14ac:dyDescent="0.15">
      <c r="A3" s="64"/>
      <c r="B3" s="64"/>
      <c r="C3" s="64"/>
      <c r="D3" s="113" t="s">
        <v>818</v>
      </c>
      <c r="E3" s="110"/>
      <c r="F3" s="113" t="s">
        <v>819</v>
      </c>
      <c r="G3" s="110"/>
      <c r="H3" s="113" t="s">
        <v>820</v>
      </c>
      <c r="I3" s="110"/>
      <c r="J3" s="113" t="s">
        <v>821</v>
      </c>
      <c r="K3" s="110"/>
      <c r="L3" s="113" t="s">
        <v>822</v>
      </c>
      <c r="M3" s="110"/>
      <c r="N3" s="113" t="s">
        <v>823</v>
      </c>
      <c r="O3" s="110"/>
      <c r="P3" s="113" t="s">
        <v>824</v>
      </c>
      <c r="Q3" s="110"/>
      <c r="R3" s="113" t="s">
        <v>825</v>
      </c>
      <c r="S3" s="110"/>
      <c r="T3" s="113" t="s">
        <v>826</v>
      </c>
      <c r="U3" s="110"/>
      <c r="V3" s="113" t="s">
        <v>827</v>
      </c>
      <c r="W3" s="110"/>
      <c r="X3" s="113" t="s">
        <v>828</v>
      </c>
      <c r="Y3" s="110"/>
      <c r="Z3" s="113" t="s">
        <v>829</v>
      </c>
      <c r="AA3" s="110"/>
      <c r="AB3" s="113" t="s">
        <v>830</v>
      </c>
      <c r="AC3" s="110"/>
      <c r="AD3" s="113" t="s">
        <v>831</v>
      </c>
      <c r="AE3" s="110"/>
      <c r="AF3" s="113" t="s">
        <v>832</v>
      </c>
      <c r="AG3" s="110"/>
      <c r="AH3" s="113" t="s">
        <v>833</v>
      </c>
      <c r="AI3" s="111"/>
      <c r="AJ3" s="113" t="s">
        <v>834</v>
      </c>
      <c r="AK3" s="111"/>
      <c r="AL3" s="113" t="s">
        <v>835</v>
      </c>
      <c r="AM3" s="110"/>
      <c r="AN3" s="113" t="s">
        <v>836</v>
      </c>
      <c r="AO3" s="110"/>
      <c r="AP3" s="64"/>
      <c r="AQ3" s="64"/>
      <c r="AR3" s="64"/>
      <c r="AS3" s="64"/>
      <c r="AT3" s="64"/>
      <c r="AU3" s="64"/>
      <c r="AV3" s="65"/>
      <c r="AW3" s="65"/>
      <c r="AX3" s="65"/>
    </row>
    <row r="4" spans="1:50" ht="15.75" customHeight="1" x14ac:dyDescent="0.15">
      <c r="A4" s="66"/>
      <c r="B4" s="66"/>
      <c r="C4" s="66"/>
      <c r="D4" s="67"/>
      <c r="E4" s="68" t="s">
        <v>12</v>
      </c>
      <c r="F4" s="67"/>
      <c r="G4" s="68" t="s">
        <v>12</v>
      </c>
      <c r="H4" s="66"/>
      <c r="I4" s="68" t="s">
        <v>12</v>
      </c>
      <c r="J4" s="66"/>
      <c r="K4" s="68" t="s">
        <v>12</v>
      </c>
      <c r="L4" s="66"/>
      <c r="M4" s="68" t="s">
        <v>12</v>
      </c>
      <c r="N4" s="66"/>
      <c r="O4" s="68" t="s">
        <v>12</v>
      </c>
      <c r="P4" s="66"/>
      <c r="Q4" s="68" t="s">
        <v>12</v>
      </c>
      <c r="R4" s="66"/>
      <c r="S4" s="68" t="s">
        <v>12</v>
      </c>
      <c r="T4" s="66"/>
      <c r="U4" s="68" t="s">
        <v>12</v>
      </c>
      <c r="V4" s="66"/>
      <c r="W4" s="68" t="s">
        <v>12</v>
      </c>
      <c r="X4" s="66"/>
      <c r="Y4" s="68" t="s">
        <v>12</v>
      </c>
      <c r="Z4" s="66"/>
      <c r="AA4" s="68" t="s">
        <v>12</v>
      </c>
      <c r="AB4" s="66"/>
      <c r="AC4" s="68" t="s">
        <v>12</v>
      </c>
      <c r="AD4" s="66"/>
      <c r="AE4" s="68" t="s">
        <v>12</v>
      </c>
      <c r="AF4" s="66"/>
      <c r="AG4" s="68" t="s">
        <v>12</v>
      </c>
      <c r="AH4" s="66"/>
      <c r="AI4" s="69" t="s">
        <v>12</v>
      </c>
      <c r="AJ4" s="66"/>
      <c r="AK4" s="68" t="s">
        <v>12</v>
      </c>
      <c r="AL4" s="66"/>
      <c r="AM4" s="68" t="s">
        <v>12</v>
      </c>
      <c r="AN4" s="66"/>
      <c r="AO4" s="68" t="s">
        <v>12</v>
      </c>
      <c r="AP4" s="66"/>
      <c r="AQ4" s="66"/>
      <c r="AR4" s="66"/>
      <c r="AS4" s="66"/>
      <c r="AT4" s="66"/>
      <c r="AU4" s="66"/>
      <c r="AV4" s="18"/>
      <c r="AW4" s="18"/>
      <c r="AX4" s="18"/>
    </row>
    <row r="5" spans="1:50" ht="15.75" customHeight="1" x14ac:dyDescent="0.15">
      <c r="A5" s="116" t="s">
        <v>837</v>
      </c>
      <c r="B5" s="71"/>
      <c r="C5" s="71"/>
      <c r="D5" s="72"/>
      <c r="E5" s="73"/>
      <c r="F5" s="72"/>
      <c r="G5" s="73"/>
      <c r="H5" s="72"/>
      <c r="I5" s="73"/>
      <c r="J5" s="72"/>
      <c r="K5" s="73"/>
      <c r="L5" s="72"/>
      <c r="M5" s="73"/>
      <c r="N5" s="72"/>
      <c r="O5" s="73"/>
      <c r="P5" s="72"/>
      <c r="Q5" s="73"/>
      <c r="R5" s="72"/>
      <c r="S5" s="73"/>
      <c r="T5" s="72"/>
      <c r="U5" s="73"/>
      <c r="V5" s="72"/>
      <c r="W5" s="73"/>
      <c r="X5" s="72"/>
      <c r="Y5" s="73"/>
      <c r="Z5" s="72"/>
      <c r="AA5" s="73"/>
      <c r="AB5" s="72"/>
      <c r="AC5" s="73"/>
      <c r="AD5" s="72"/>
      <c r="AE5" s="73"/>
      <c r="AF5" s="72"/>
      <c r="AG5" s="73"/>
      <c r="AH5" s="72"/>
      <c r="AI5" s="74"/>
      <c r="AJ5" s="72"/>
      <c r="AK5" s="75"/>
      <c r="AL5" s="72"/>
      <c r="AM5" s="73"/>
      <c r="AN5" s="72"/>
      <c r="AO5" s="73"/>
      <c r="AP5" s="72"/>
      <c r="AQ5" s="72"/>
      <c r="AR5" s="72"/>
      <c r="AS5" s="72"/>
      <c r="AT5" s="72"/>
      <c r="AU5" s="72"/>
    </row>
    <row r="6" spans="1:50" ht="15.75" customHeight="1" x14ac:dyDescent="0.15">
      <c r="A6" s="105"/>
      <c r="B6" s="76" t="str">
        <f>"on-site (" &amp; COUNTIF(D6:BL6, "=TRUE") &amp; ")"</f>
        <v>on-site (16)</v>
      </c>
      <c r="C6" s="72"/>
      <c r="D6" s="11" t="b">
        <v>1</v>
      </c>
      <c r="E6" s="77"/>
      <c r="F6" s="11" t="b">
        <v>0</v>
      </c>
      <c r="G6" s="77"/>
      <c r="H6" s="11" t="b">
        <v>1</v>
      </c>
      <c r="I6" s="77"/>
      <c r="J6" s="11" t="b">
        <v>0</v>
      </c>
      <c r="K6" s="77"/>
      <c r="L6" s="11" t="b">
        <v>0</v>
      </c>
      <c r="M6" s="77"/>
      <c r="N6" s="11" t="b">
        <v>1</v>
      </c>
      <c r="O6" s="77"/>
      <c r="P6" s="11" t="b">
        <v>1</v>
      </c>
      <c r="Q6" s="77"/>
      <c r="R6" s="11" t="b">
        <v>1</v>
      </c>
      <c r="S6" s="77"/>
      <c r="T6" s="11" t="b">
        <v>1</v>
      </c>
      <c r="U6" s="77"/>
      <c r="V6" s="11" t="b">
        <v>1</v>
      </c>
      <c r="W6" s="77"/>
      <c r="X6" s="11" t="b">
        <v>1</v>
      </c>
      <c r="Y6" s="77"/>
      <c r="Z6" s="11" t="b">
        <v>1</v>
      </c>
      <c r="AA6" s="77"/>
      <c r="AB6" s="11" t="b">
        <v>1</v>
      </c>
      <c r="AC6" s="77"/>
      <c r="AD6" s="11" t="b">
        <v>1</v>
      </c>
      <c r="AE6" s="77"/>
      <c r="AF6" s="11" t="b">
        <v>1</v>
      </c>
      <c r="AG6" s="77"/>
      <c r="AH6" s="11" t="b">
        <v>1</v>
      </c>
      <c r="AI6" s="78"/>
      <c r="AJ6" s="11" t="b">
        <v>1</v>
      </c>
      <c r="AK6" s="77"/>
      <c r="AL6" s="11" t="b">
        <v>1</v>
      </c>
      <c r="AM6" s="77"/>
      <c r="AN6" s="11" t="b">
        <v>1</v>
      </c>
      <c r="AO6" s="77"/>
      <c r="AP6" s="11" t="b">
        <v>0</v>
      </c>
      <c r="AQ6" s="11" t="b">
        <v>0</v>
      </c>
      <c r="AR6" s="11" t="b">
        <v>0</v>
      </c>
      <c r="AS6" s="11" t="b">
        <v>0</v>
      </c>
      <c r="AT6" s="11" t="b">
        <v>0</v>
      </c>
      <c r="AU6" s="11" t="b">
        <v>0</v>
      </c>
    </row>
    <row r="7" spans="1:50" ht="15.75" customHeight="1" x14ac:dyDescent="0.15">
      <c r="A7" s="105"/>
      <c r="B7" s="76" t="str">
        <f>"virtual (" &amp; COUNTIF(D7:BL7, "=TRUE") &amp; ")"</f>
        <v>virtual (5)</v>
      </c>
      <c r="C7" s="72"/>
      <c r="D7" s="11" t="b">
        <v>0</v>
      </c>
      <c r="E7" s="77"/>
      <c r="F7" s="11" t="b">
        <v>1</v>
      </c>
      <c r="G7" s="77"/>
      <c r="H7" s="11" t="b">
        <v>0</v>
      </c>
      <c r="I7" s="77"/>
      <c r="J7" s="11" t="b">
        <v>0</v>
      </c>
      <c r="K7" s="77"/>
      <c r="L7" s="11" t="b">
        <v>0</v>
      </c>
      <c r="M7" s="77"/>
      <c r="N7" s="11" t="b">
        <v>0</v>
      </c>
      <c r="O7" s="77"/>
      <c r="P7" s="11" t="b">
        <v>0</v>
      </c>
      <c r="Q7" s="77"/>
      <c r="R7" s="11" t="b">
        <v>1</v>
      </c>
      <c r="S7" s="77"/>
      <c r="T7" s="11" t="b">
        <v>0</v>
      </c>
      <c r="U7" s="77"/>
      <c r="V7" s="11" t="b">
        <v>1</v>
      </c>
      <c r="W7" s="77"/>
      <c r="X7" s="11" t="b">
        <v>0</v>
      </c>
      <c r="Y7" s="77"/>
      <c r="Z7" s="11" t="b">
        <v>0</v>
      </c>
      <c r="AA7" s="77"/>
      <c r="AB7" s="11" t="b">
        <v>0</v>
      </c>
      <c r="AC7" s="77"/>
      <c r="AD7" s="11" t="b">
        <v>0</v>
      </c>
      <c r="AE7" s="77"/>
      <c r="AF7" s="11" t="b">
        <v>1</v>
      </c>
      <c r="AG7" s="77"/>
      <c r="AH7" s="11" t="b">
        <v>0</v>
      </c>
      <c r="AI7" s="78"/>
      <c r="AJ7" s="11" t="b">
        <v>0</v>
      </c>
      <c r="AK7" s="77"/>
      <c r="AL7" s="11" t="b">
        <v>0</v>
      </c>
      <c r="AM7" s="77"/>
      <c r="AN7" s="11" t="b">
        <v>1</v>
      </c>
      <c r="AO7" s="77"/>
      <c r="AP7" s="11" t="b">
        <v>0</v>
      </c>
      <c r="AQ7" s="11" t="b">
        <v>0</v>
      </c>
      <c r="AR7" s="11" t="b">
        <v>0</v>
      </c>
      <c r="AS7" s="11" t="b">
        <v>0</v>
      </c>
      <c r="AT7" s="11" t="b">
        <v>0</v>
      </c>
      <c r="AU7" s="11" t="b">
        <v>0</v>
      </c>
    </row>
    <row r="8" spans="1:50" ht="15.75" customHeight="1" x14ac:dyDescent="0.15">
      <c r="A8" s="105"/>
      <c r="B8" s="76" t="str">
        <f>"hybrid HUBS (" &amp; COUNTIF(D8:BL8, "=TRUE") &amp; ")"</f>
        <v>hybrid HUBS (4)</v>
      </c>
      <c r="C8" s="72"/>
      <c r="D8" s="11" t="b">
        <v>0</v>
      </c>
      <c r="E8" s="77"/>
      <c r="F8" s="11" t="b">
        <v>0</v>
      </c>
      <c r="G8" s="77"/>
      <c r="H8" s="11" t="b">
        <v>0</v>
      </c>
      <c r="I8" s="77"/>
      <c r="J8" s="11" t="b">
        <v>1</v>
      </c>
      <c r="K8" s="77" t="s">
        <v>838</v>
      </c>
      <c r="L8" s="11" t="b">
        <v>1</v>
      </c>
      <c r="M8" s="77"/>
      <c r="N8" s="11" t="b">
        <v>0</v>
      </c>
      <c r="O8" s="77"/>
      <c r="P8" s="11" t="b">
        <v>0</v>
      </c>
      <c r="Q8" s="77"/>
      <c r="R8" s="11" t="b">
        <v>1</v>
      </c>
      <c r="S8" s="77"/>
      <c r="T8" s="11" t="b">
        <v>0</v>
      </c>
      <c r="U8" s="77"/>
      <c r="V8" s="11" t="b">
        <v>0</v>
      </c>
      <c r="W8" s="77"/>
      <c r="X8" s="11" t="b">
        <v>1</v>
      </c>
      <c r="Y8" s="77" t="s">
        <v>839</v>
      </c>
      <c r="Z8" s="11" t="b">
        <v>0</v>
      </c>
      <c r="AA8" s="77"/>
      <c r="AB8" s="11" t="b">
        <v>0</v>
      </c>
      <c r="AC8" s="77"/>
      <c r="AD8" s="11" t="b">
        <v>0</v>
      </c>
      <c r="AE8" s="77"/>
      <c r="AF8" s="11" t="b">
        <v>0</v>
      </c>
      <c r="AG8" s="77"/>
      <c r="AH8" s="11" t="b">
        <v>0</v>
      </c>
      <c r="AI8" s="78"/>
      <c r="AJ8" s="11" t="b">
        <v>0</v>
      </c>
      <c r="AK8" s="77"/>
      <c r="AL8" s="11" t="b">
        <v>0</v>
      </c>
      <c r="AM8" s="77"/>
      <c r="AN8" s="11" t="b">
        <v>0</v>
      </c>
      <c r="AO8" s="77"/>
      <c r="AP8" s="11" t="b">
        <v>0</v>
      </c>
      <c r="AQ8" s="11" t="b">
        <v>0</v>
      </c>
      <c r="AR8" s="11" t="b">
        <v>0</v>
      </c>
      <c r="AS8" s="11" t="b">
        <v>0</v>
      </c>
      <c r="AT8" s="11" t="b">
        <v>0</v>
      </c>
      <c r="AU8" s="11" t="b">
        <v>0</v>
      </c>
    </row>
    <row r="9" spans="1:50" ht="15.75" customHeight="1" x14ac:dyDescent="0.15">
      <c r="A9" s="70"/>
      <c r="B9" s="76" t="str">
        <f>"hybrid On-Sites &amp; Virtual (" &amp; COUNTIF(D9:BL9, "=TRUE") &amp; ")"</f>
        <v>hybrid On-Sites &amp; Virtual (2)</v>
      </c>
      <c r="C9" s="72"/>
      <c r="D9" s="11" t="b">
        <v>0</v>
      </c>
      <c r="E9" s="77"/>
      <c r="F9" s="11" t="b">
        <v>0</v>
      </c>
      <c r="G9" s="77"/>
      <c r="H9" s="11" t="b">
        <v>0</v>
      </c>
      <c r="I9" s="77"/>
      <c r="J9" s="11" t="b">
        <v>0</v>
      </c>
      <c r="K9" s="77"/>
      <c r="L9" s="11" t="b">
        <v>0</v>
      </c>
      <c r="M9" s="77"/>
      <c r="N9" s="11" t="b">
        <v>0</v>
      </c>
      <c r="O9" s="77"/>
      <c r="P9" s="11" t="b">
        <v>0</v>
      </c>
      <c r="Q9" s="77"/>
      <c r="R9" s="11" t="b">
        <v>0</v>
      </c>
      <c r="S9" s="77"/>
      <c r="T9" s="11" t="b">
        <v>0</v>
      </c>
      <c r="U9" s="77"/>
      <c r="V9" s="11" t="b">
        <v>1</v>
      </c>
      <c r="W9" s="77"/>
      <c r="X9" s="11" t="b">
        <v>1</v>
      </c>
      <c r="Y9" s="77"/>
      <c r="Z9" s="11" t="b">
        <v>0</v>
      </c>
      <c r="AA9" s="77"/>
      <c r="AB9" s="11" t="b">
        <v>0</v>
      </c>
      <c r="AC9" s="77"/>
      <c r="AD9" s="11" t="b">
        <v>0</v>
      </c>
      <c r="AE9" s="77"/>
      <c r="AF9" s="11" t="b">
        <v>0</v>
      </c>
      <c r="AG9" s="77"/>
      <c r="AH9" s="11" t="b">
        <v>0</v>
      </c>
      <c r="AI9" s="78"/>
      <c r="AJ9" s="11" t="b">
        <v>0</v>
      </c>
      <c r="AK9" s="77"/>
      <c r="AL9" s="11" t="b">
        <v>0</v>
      </c>
      <c r="AM9" s="77"/>
      <c r="AN9" s="11" t="b">
        <v>0</v>
      </c>
      <c r="AO9" s="77"/>
      <c r="AP9" s="11" t="b">
        <v>0</v>
      </c>
      <c r="AQ9" s="11" t="b">
        <v>0</v>
      </c>
      <c r="AR9" s="11" t="b">
        <v>0</v>
      </c>
      <c r="AS9" s="11" t="b">
        <v>0</v>
      </c>
      <c r="AT9" s="11" t="b">
        <v>0</v>
      </c>
      <c r="AU9" s="11" t="b">
        <v>0</v>
      </c>
    </row>
    <row r="10" spans="1:50" ht="15.75" customHeight="1" x14ac:dyDescent="0.15">
      <c r="A10" s="117" t="s">
        <v>840</v>
      </c>
      <c r="B10" s="105"/>
      <c r="C10" s="105"/>
      <c r="D10" s="72"/>
      <c r="E10" s="73"/>
      <c r="F10" s="72"/>
      <c r="G10" s="73"/>
      <c r="H10" s="72"/>
      <c r="I10" s="73"/>
      <c r="J10" s="72"/>
      <c r="K10" s="73"/>
      <c r="L10" s="72"/>
      <c r="M10" s="73"/>
      <c r="N10" s="72"/>
      <c r="O10" s="73"/>
      <c r="P10" s="72"/>
      <c r="Q10" s="73"/>
      <c r="R10" s="72"/>
      <c r="S10" s="73"/>
      <c r="T10" s="72"/>
      <c r="U10" s="73"/>
      <c r="V10" s="72"/>
      <c r="W10" s="73"/>
      <c r="X10" s="72"/>
      <c r="Y10" s="73"/>
      <c r="Z10" s="72"/>
      <c r="AA10" s="73"/>
      <c r="AB10" s="72"/>
      <c r="AC10" s="73"/>
      <c r="AD10" s="72"/>
      <c r="AE10" s="73"/>
      <c r="AF10" s="72"/>
      <c r="AG10" s="73"/>
      <c r="AH10" s="72"/>
      <c r="AI10" s="74"/>
      <c r="AJ10" s="72"/>
      <c r="AK10" s="73"/>
      <c r="AL10" s="72"/>
      <c r="AM10" s="73"/>
      <c r="AN10" s="72"/>
      <c r="AO10" s="73"/>
      <c r="AP10" s="72"/>
      <c r="AQ10" s="72"/>
      <c r="AR10" s="72"/>
      <c r="AS10" s="72"/>
      <c r="AT10" s="72"/>
      <c r="AU10" s="72"/>
    </row>
    <row r="11" spans="1:50" ht="15.75" customHeight="1" x14ac:dyDescent="0.15">
      <c r="A11" s="105"/>
      <c r="B11" s="105"/>
      <c r="C11" s="105"/>
      <c r="D11" s="72"/>
      <c r="E11" s="73"/>
      <c r="F11" s="72"/>
      <c r="G11" s="73"/>
      <c r="H11" s="72"/>
      <c r="I11" s="73"/>
      <c r="J11" s="72"/>
      <c r="K11" s="73"/>
      <c r="L11" s="72"/>
      <c r="M11" s="73"/>
      <c r="N11" s="72"/>
      <c r="O11" s="73"/>
      <c r="P11" s="72"/>
      <c r="Q11" s="73"/>
      <c r="R11" s="72"/>
      <c r="S11" s="73"/>
      <c r="T11" s="72"/>
      <c r="U11" s="73"/>
      <c r="V11" s="72"/>
      <c r="W11" s="73"/>
      <c r="X11" s="72"/>
      <c r="Y11" s="73"/>
      <c r="Z11" s="72"/>
      <c r="AA11" s="73"/>
      <c r="AB11" s="72"/>
      <c r="AC11" s="73"/>
      <c r="AD11" s="72"/>
      <c r="AE11" s="73"/>
      <c r="AF11" s="72"/>
      <c r="AG11" s="73"/>
      <c r="AH11" s="72"/>
      <c r="AI11" s="74"/>
      <c r="AJ11" s="72"/>
      <c r="AK11" s="73"/>
      <c r="AL11" s="72"/>
      <c r="AM11" s="73"/>
      <c r="AN11" s="72"/>
      <c r="AO11" s="73"/>
      <c r="AP11" s="72"/>
      <c r="AQ11" s="72"/>
      <c r="AR11" s="72"/>
      <c r="AS11" s="72"/>
      <c r="AT11" s="72"/>
      <c r="AU11" s="72"/>
    </row>
    <row r="12" spans="1:50" ht="15.75" customHeight="1" x14ac:dyDescent="0.15">
      <c r="A12" s="116" t="s">
        <v>841</v>
      </c>
      <c r="B12" s="71"/>
      <c r="C12" s="71"/>
      <c r="D12" s="72"/>
      <c r="E12" s="73"/>
      <c r="F12" s="72"/>
      <c r="G12" s="73"/>
      <c r="H12" s="72"/>
      <c r="I12" s="73"/>
      <c r="J12" s="72"/>
      <c r="K12" s="73"/>
      <c r="L12" s="72"/>
      <c r="M12" s="73"/>
      <c r="N12" s="72"/>
      <c r="O12" s="73"/>
      <c r="P12" s="72"/>
      <c r="Q12" s="73"/>
      <c r="R12" s="72"/>
      <c r="S12" s="73"/>
      <c r="T12" s="72"/>
      <c r="U12" s="73"/>
      <c r="V12" s="72"/>
      <c r="W12" s="73"/>
      <c r="X12" s="72"/>
      <c r="Y12" s="73"/>
      <c r="Z12" s="72"/>
      <c r="AA12" s="73"/>
      <c r="AB12" s="72"/>
      <c r="AC12" s="73"/>
      <c r="AD12" s="72"/>
      <c r="AE12" s="73"/>
      <c r="AF12" s="72"/>
      <c r="AG12" s="73"/>
      <c r="AH12" s="72"/>
      <c r="AI12" s="74"/>
      <c r="AJ12" s="72"/>
      <c r="AK12" s="73"/>
      <c r="AL12" s="72"/>
      <c r="AM12" s="73"/>
      <c r="AN12" s="72"/>
      <c r="AO12" s="73"/>
      <c r="AP12" s="72"/>
      <c r="AQ12" s="72"/>
      <c r="AR12" s="72"/>
      <c r="AS12" s="72"/>
      <c r="AT12" s="72"/>
      <c r="AU12" s="72"/>
    </row>
    <row r="13" spans="1:50" ht="15.75" customHeight="1" x14ac:dyDescent="0.15">
      <c r="A13" s="105"/>
      <c r="B13" s="118" t="str">
        <f>"Transportation (" &amp; COUNTIF(D13:BL13, "=TRUE") &amp; ")"</f>
        <v>Transportation (19)</v>
      </c>
      <c r="C13" s="105"/>
      <c r="D13" s="11" t="b">
        <v>1</v>
      </c>
      <c r="E13" s="77"/>
      <c r="F13" s="11" t="b">
        <v>1</v>
      </c>
      <c r="G13" s="77"/>
      <c r="H13" s="11" t="b">
        <v>1</v>
      </c>
      <c r="I13" s="77"/>
      <c r="J13" s="11" t="b">
        <v>1</v>
      </c>
      <c r="K13" s="77"/>
      <c r="L13" s="11" t="b">
        <v>1</v>
      </c>
      <c r="M13" s="77"/>
      <c r="N13" s="11" t="b">
        <v>1</v>
      </c>
      <c r="O13" s="77"/>
      <c r="P13" s="11" t="b">
        <v>1</v>
      </c>
      <c r="Q13" s="77"/>
      <c r="R13" s="11" t="b">
        <v>1</v>
      </c>
      <c r="S13" s="77"/>
      <c r="T13" s="11" t="b">
        <v>1</v>
      </c>
      <c r="U13" s="77"/>
      <c r="V13" s="11" t="b">
        <v>1</v>
      </c>
      <c r="W13" s="77"/>
      <c r="X13" s="11" t="b">
        <v>1</v>
      </c>
      <c r="Y13" s="77"/>
      <c r="Z13" s="11" t="b">
        <v>1</v>
      </c>
      <c r="AA13" s="77"/>
      <c r="AB13" s="11" t="b">
        <v>1</v>
      </c>
      <c r="AC13" s="77"/>
      <c r="AD13" s="11" t="b">
        <v>1</v>
      </c>
      <c r="AE13" s="77"/>
      <c r="AF13" s="11" t="b">
        <v>1</v>
      </c>
      <c r="AG13" s="77"/>
      <c r="AH13" s="11" t="b">
        <v>1</v>
      </c>
      <c r="AI13" s="78"/>
      <c r="AJ13" s="11" t="b">
        <v>1</v>
      </c>
      <c r="AK13" s="77"/>
      <c r="AL13" s="11" t="b">
        <v>1</v>
      </c>
      <c r="AM13" s="77"/>
      <c r="AN13" s="11" t="b">
        <v>1</v>
      </c>
      <c r="AO13" s="77"/>
      <c r="AP13" s="11" t="b">
        <v>0</v>
      </c>
      <c r="AQ13" s="11" t="b">
        <v>0</v>
      </c>
      <c r="AR13" s="11" t="b">
        <v>0</v>
      </c>
      <c r="AS13" s="11" t="b">
        <v>0</v>
      </c>
      <c r="AT13" s="11" t="b">
        <v>0</v>
      </c>
      <c r="AU13" s="11" t="b">
        <v>0</v>
      </c>
    </row>
    <row r="14" spans="1:50" ht="15.75" customHeight="1" x14ac:dyDescent="0.15">
      <c r="A14" s="105"/>
      <c r="B14" s="79"/>
      <c r="C14" s="80" t="str">
        <f>"Air Travel (" &amp; COUNTIF(D14:BL14, "=TRUE") &amp; ")"</f>
        <v>Air Travel (15)</v>
      </c>
      <c r="D14" s="11" t="b">
        <v>1</v>
      </c>
      <c r="E14" s="77"/>
      <c r="F14" s="11" t="b">
        <v>1</v>
      </c>
      <c r="G14" s="77"/>
      <c r="H14" s="11" t="b">
        <v>1</v>
      </c>
      <c r="I14" s="77"/>
      <c r="J14" s="11" t="b">
        <v>0</v>
      </c>
      <c r="K14" s="77"/>
      <c r="L14" s="11" t="b">
        <v>0</v>
      </c>
      <c r="M14" s="77"/>
      <c r="N14" s="11" t="b">
        <v>0</v>
      </c>
      <c r="O14" s="77"/>
      <c r="P14" s="11" t="b">
        <v>1</v>
      </c>
      <c r="Q14" s="77"/>
      <c r="R14" s="11" t="b">
        <v>1</v>
      </c>
      <c r="S14" s="77"/>
      <c r="T14" s="11" t="b">
        <v>1</v>
      </c>
      <c r="U14" s="77"/>
      <c r="V14" s="11" t="b">
        <v>1</v>
      </c>
      <c r="W14" s="77"/>
      <c r="X14" s="11" t="b">
        <v>1</v>
      </c>
      <c r="Y14" s="77"/>
      <c r="Z14" s="11" t="b">
        <v>1</v>
      </c>
      <c r="AA14" s="77"/>
      <c r="AB14" s="11" t="b">
        <v>1</v>
      </c>
      <c r="AC14" s="77"/>
      <c r="AD14" s="11" t="b">
        <v>1</v>
      </c>
      <c r="AE14" s="77"/>
      <c r="AF14" s="11" t="b">
        <v>1</v>
      </c>
      <c r="AG14" s="77"/>
      <c r="AH14" s="11" t="b">
        <v>0</v>
      </c>
      <c r="AI14" s="78"/>
      <c r="AJ14" s="11" t="b">
        <v>1</v>
      </c>
      <c r="AK14" s="77"/>
      <c r="AL14" s="11" t="b">
        <v>1</v>
      </c>
      <c r="AM14" s="77"/>
      <c r="AN14" s="11" t="b">
        <v>1</v>
      </c>
      <c r="AO14" s="77"/>
      <c r="AP14" s="11" t="b">
        <v>0</v>
      </c>
      <c r="AQ14" s="11" t="b">
        <v>0</v>
      </c>
      <c r="AR14" s="11" t="b">
        <v>0</v>
      </c>
      <c r="AS14" s="11" t="b">
        <v>0</v>
      </c>
      <c r="AT14" s="11" t="b">
        <v>0</v>
      </c>
      <c r="AU14" s="11" t="b">
        <v>0</v>
      </c>
    </row>
    <row r="15" spans="1:50" ht="15.75" customHeight="1" x14ac:dyDescent="0.15">
      <c r="A15" s="105"/>
      <c r="B15" s="79"/>
      <c r="C15" s="80" t="str">
        <f>"Ground Travel (" &amp; COUNTIF(D15:BL15, "=TRUE") &amp; ")"</f>
        <v>Ground Travel (7)</v>
      </c>
      <c r="D15" s="11" t="b">
        <v>0</v>
      </c>
      <c r="E15" s="77"/>
      <c r="F15" s="11" t="b">
        <v>0</v>
      </c>
      <c r="G15" s="77"/>
      <c r="H15" s="11" t="b">
        <v>0</v>
      </c>
      <c r="I15" s="77"/>
      <c r="J15" s="11" t="b">
        <v>0</v>
      </c>
      <c r="K15" s="77"/>
      <c r="L15" s="11" t="b">
        <v>0</v>
      </c>
      <c r="M15" s="77"/>
      <c r="N15" s="11" t="b">
        <v>0</v>
      </c>
      <c r="O15" s="77"/>
      <c r="P15" s="11" t="b">
        <v>1</v>
      </c>
      <c r="Q15" s="77"/>
      <c r="R15" s="11" t="b">
        <v>1</v>
      </c>
      <c r="S15" s="77"/>
      <c r="T15" s="11" t="b">
        <v>1</v>
      </c>
      <c r="U15" s="77"/>
      <c r="V15" s="11" t="b">
        <v>1</v>
      </c>
      <c r="W15" s="77"/>
      <c r="X15" s="11" t="b">
        <v>0</v>
      </c>
      <c r="Y15" s="77"/>
      <c r="Z15" s="11" t="b">
        <v>1</v>
      </c>
      <c r="AA15" s="77"/>
      <c r="AB15" s="11" t="b">
        <v>1</v>
      </c>
      <c r="AC15" s="77"/>
      <c r="AD15" s="11" t="b">
        <v>0</v>
      </c>
      <c r="AE15" s="77"/>
      <c r="AF15" s="11" t="b">
        <v>0</v>
      </c>
      <c r="AG15" s="77"/>
      <c r="AH15" s="11" t="b">
        <v>0</v>
      </c>
      <c r="AI15" s="78"/>
      <c r="AJ15" s="11" t="b">
        <v>1</v>
      </c>
      <c r="AK15" s="77"/>
      <c r="AL15" s="11" t="b">
        <v>0</v>
      </c>
      <c r="AM15" s="77"/>
      <c r="AN15" s="11" t="b">
        <v>0</v>
      </c>
      <c r="AO15" s="77"/>
      <c r="AP15" s="11" t="b">
        <v>0</v>
      </c>
      <c r="AQ15" s="11" t="b">
        <v>0</v>
      </c>
      <c r="AR15" s="11" t="b">
        <v>0</v>
      </c>
      <c r="AS15" s="11" t="b">
        <v>0</v>
      </c>
      <c r="AT15" s="11" t="b">
        <v>0</v>
      </c>
      <c r="AU15" s="11" t="b">
        <v>0</v>
      </c>
    </row>
    <row r="16" spans="1:50" ht="15.75" customHeight="1" x14ac:dyDescent="0.15">
      <c r="A16" s="105"/>
      <c r="B16" s="79"/>
      <c r="C16" s="80" t="str">
        <f>"Train (" &amp; COUNTIF(D16:BL16, "=TRUE") &amp; ")"</f>
        <v>Train (5)</v>
      </c>
      <c r="D16" s="11" t="b">
        <v>0</v>
      </c>
      <c r="E16" s="77"/>
      <c r="F16" s="11" t="b">
        <v>0</v>
      </c>
      <c r="G16" s="77"/>
      <c r="H16" s="11" t="b">
        <v>0</v>
      </c>
      <c r="I16" s="77"/>
      <c r="J16" s="11" t="b">
        <v>0</v>
      </c>
      <c r="K16" s="77"/>
      <c r="L16" s="11" t="b">
        <v>0</v>
      </c>
      <c r="M16" s="77"/>
      <c r="N16" s="11" t="b">
        <v>0</v>
      </c>
      <c r="O16" s="77"/>
      <c r="P16" s="11" t="b">
        <v>0</v>
      </c>
      <c r="Q16" s="77"/>
      <c r="R16" s="11" t="b">
        <v>0</v>
      </c>
      <c r="S16" s="77"/>
      <c r="T16" s="11" t="b">
        <v>1</v>
      </c>
      <c r="U16" s="77"/>
      <c r="V16" s="11" t="b">
        <v>1</v>
      </c>
      <c r="W16" s="77"/>
      <c r="X16" s="11" t="b">
        <v>0</v>
      </c>
      <c r="Y16" s="77"/>
      <c r="Z16" s="11" t="b">
        <v>1</v>
      </c>
      <c r="AA16" s="77"/>
      <c r="AB16" s="11" t="b">
        <v>1</v>
      </c>
      <c r="AC16" s="77"/>
      <c r="AD16" s="11" t="b">
        <v>0</v>
      </c>
      <c r="AE16" s="77"/>
      <c r="AF16" s="11" t="b">
        <v>0</v>
      </c>
      <c r="AG16" s="77"/>
      <c r="AH16" s="11" t="b">
        <v>0</v>
      </c>
      <c r="AI16" s="78"/>
      <c r="AJ16" s="11" t="b">
        <v>1</v>
      </c>
      <c r="AK16" s="77"/>
      <c r="AL16" s="11" t="b">
        <v>0</v>
      </c>
      <c r="AM16" s="77"/>
      <c r="AN16" s="11" t="b">
        <v>0</v>
      </c>
      <c r="AO16" s="77"/>
      <c r="AP16" s="11" t="b">
        <v>0</v>
      </c>
      <c r="AQ16" s="11" t="b">
        <v>0</v>
      </c>
      <c r="AR16" s="11" t="b">
        <v>0</v>
      </c>
      <c r="AS16" s="11" t="b">
        <v>0</v>
      </c>
      <c r="AT16" s="11" t="b">
        <v>0</v>
      </c>
      <c r="AU16" s="11" t="b">
        <v>0</v>
      </c>
    </row>
    <row r="17" spans="1:47" ht="15.75" customHeight="1" x14ac:dyDescent="0.15">
      <c r="A17" s="105"/>
      <c r="B17" s="79"/>
      <c r="C17" s="80" t="str">
        <f>"Bus (" &amp; COUNTIF(D17:BL17, "=TRUE") &amp; ")"</f>
        <v>Bus (4)</v>
      </c>
      <c r="D17" s="11" t="b">
        <v>0</v>
      </c>
      <c r="E17" s="77"/>
      <c r="F17" s="11" t="b">
        <v>0</v>
      </c>
      <c r="G17" s="77"/>
      <c r="H17" s="11" t="b">
        <v>0</v>
      </c>
      <c r="I17" s="77"/>
      <c r="J17" s="11" t="b">
        <v>0</v>
      </c>
      <c r="K17" s="77"/>
      <c r="L17" s="11" t="b">
        <v>0</v>
      </c>
      <c r="M17" s="77"/>
      <c r="N17" s="11" t="b">
        <v>0</v>
      </c>
      <c r="O17" s="77"/>
      <c r="P17" s="11" t="b">
        <v>0</v>
      </c>
      <c r="Q17" s="77"/>
      <c r="R17" s="11" t="b">
        <v>0</v>
      </c>
      <c r="S17" s="77"/>
      <c r="T17" s="11" t="b">
        <v>1</v>
      </c>
      <c r="U17" s="77"/>
      <c r="V17" s="11" t="b">
        <v>1</v>
      </c>
      <c r="W17" s="77"/>
      <c r="X17" s="11" t="b">
        <v>0</v>
      </c>
      <c r="Y17" s="77"/>
      <c r="Z17" s="11" t="b">
        <v>1</v>
      </c>
      <c r="AA17" s="77"/>
      <c r="AB17" s="11" t="b">
        <v>0</v>
      </c>
      <c r="AC17" s="77"/>
      <c r="AD17" s="11" t="b">
        <v>0</v>
      </c>
      <c r="AE17" s="77"/>
      <c r="AF17" s="11" t="b">
        <v>0</v>
      </c>
      <c r="AG17" s="77"/>
      <c r="AH17" s="11" t="b">
        <v>0</v>
      </c>
      <c r="AI17" s="78"/>
      <c r="AJ17" s="11" t="b">
        <v>1</v>
      </c>
      <c r="AK17" s="77"/>
      <c r="AL17" s="11" t="b">
        <v>0</v>
      </c>
      <c r="AM17" s="77"/>
      <c r="AN17" s="11" t="b">
        <v>0</v>
      </c>
      <c r="AO17" s="77"/>
      <c r="AP17" s="11" t="b">
        <v>0</v>
      </c>
      <c r="AQ17" s="11" t="b">
        <v>0</v>
      </c>
      <c r="AR17" s="11" t="b">
        <v>0</v>
      </c>
      <c r="AS17" s="11" t="b">
        <v>0</v>
      </c>
      <c r="AT17" s="11" t="b">
        <v>0</v>
      </c>
      <c r="AU17" s="11" t="b">
        <v>0</v>
      </c>
    </row>
    <row r="18" spans="1:47" ht="15.75" customHeight="1" x14ac:dyDescent="0.15">
      <c r="A18" s="105"/>
      <c r="B18" s="79"/>
      <c r="C18" s="80" t="str">
        <f>"Car (" &amp; COUNTIF(D18:BL18, "=TRUE") &amp; ")"</f>
        <v>Car (1)</v>
      </c>
      <c r="D18" s="11" t="b">
        <v>0</v>
      </c>
      <c r="E18" s="77"/>
      <c r="F18" s="11" t="b">
        <v>0</v>
      </c>
      <c r="G18" s="77"/>
      <c r="H18" s="11" t="b">
        <v>0</v>
      </c>
      <c r="I18" s="77"/>
      <c r="J18" s="11" t="b">
        <v>0</v>
      </c>
      <c r="K18" s="77"/>
      <c r="L18" s="11" t="b">
        <v>0</v>
      </c>
      <c r="M18" s="77"/>
      <c r="N18" s="11" t="b">
        <v>0</v>
      </c>
      <c r="O18" s="77"/>
      <c r="P18" s="11" t="b">
        <v>0</v>
      </c>
      <c r="Q18" s="77"/>
      <c r="R18" s="11" t="b">
        <v>0</v>
      </c>
      <c r="S18" s="77"/>
      <c r="T18" s="11" t="b">
        <v>0</v>
      </c>
      <c r="U18" s="77"/>
      <c r="V18" s="11" t="b">
        <v>0</v>
      </c>
      <c r="W18" s="77"/>
      <c r="X18" s="11" t="b">
        <v>0</v>
      </c>
      <c r="Y18" s="77"/>
      <c r="Z18" s="11" t="b">
        <v>0</v>
      </c>
      <c r="AA18" s="77"/>
      <c r="AB18" s="11" t="b">
        <v>0</v>
      </c>
      <c r="AC18" s="77"/>
      <c r="AD18" s="11" t="b">
        <v>0</v>
      </c>
      <c r="AE18" s="77"/>
      <c r="AF18" s="11" t="b">
        <v>0</v>
      </c>
      <c r="AG18" s="77"/>
      <c r="AH18" s="11" t="b">
        <v>0</v>
      </c>
      <c r="AI18" s="78"/>
      <c r="AJ18" s="11" t="b">
        <v>1</v>
      </c>
      <c r="AK18" s="77"/>
      <c r="AL18" s="11" t="b">
        <v>0</v>
      </c>
      <c r="AM18" s="77"/>
      <c r="AN18" s="11" t="b">
        <v>0</v>
      </c>
      <c r="AO18" s="77"/>
      <c r="AP18" s="11" t="b">
        <v>0</v>
      </c>
      <c r="AQ18" s="11" t="b">
        <v>0</v>
      </c>
      <c r="AR18" s="11" t="b">
        <v>0</v>
      </c>
      <c r="AS18" s="11" t="b">
        <v>0</v>
      </c>
      <c r="AT18" s="11" t="b">
        <v>0</v>
      </c>
      <c r="AU18" s="11" t="b">
        <v>0</v>
      </c>
    </row>
    <row r="19" spans="1:47" ht="15.75" customHeight="1" x14ac:dyDescent="0.15">
      <c r="A19" s="105"/>
      <c r="B19" s="79"/>
      <c r="C19" s="80" t="str">
        <f>"Local Travel (" &amp; COUNTIF(D19:BL19, "=TRUE") &amp; ")"</f>
        <v>Local Travel (10)</v>
      </c>
      <c r="D19" s="11" t="b">
        <v>0</v>
      </c>
      <c r="E19" s="77"/>
      <c r="F19" s="11" t="b">
        <v>1</v>
      </c>
      <c r="G19" s="77"/>
      <c r="H19" s="11" t="b">
        <v>1</v>
      </c>
      <c r="I19" s="77"/>
      <c r="J19" s="11" t="b">
        <v>0</v>
      </c>
      <c r="K19" s="77"/>
      <c r="L19" s="11" t="b">
        <v>0</v>
      </c>
      <c r="M19" s="77"/>
      <c r="N19" s="11" t="b">
        <v>1</v>
      </c>
      <c r="O19" s="77"/>
      <c r="P19" s="11" t="b">
        <v>1</v>
      </c>
      <c r="Q19" s="77"/>
      <c r="R19" s="11" t="b">
        <v>1</v>
      </c>
      <c r="S19" s="77"/>
      <c r="T19" s="11" t="b">
        <v>1</v>
      </c>
      <c r="U19" s="77"/>
      <c r="V19" s="11" t="b">
        <v>1</v>
      </c>
      <c r="W19" s="77"/>
      <c r="X19" s="11" t="b">
        <v>0</v>
      </c>
      <c r="Y19" s="77"/>
      <c r="Z19" s="11" t="b">
        <v>1</v>
      </c>
      <c r="AA19" s="77"/>
      <c r="AB19" s="11" t="b">
        <v>1</v>
      </c>
      <c r="AC19" s="77"/>
      <c r="AD19" s="11" t="b">
        <v>0</v>
      </c>
      <c r="AE19" s="77"/>
      <c r="AF19" s="11" t="b">
        <v>0</v>
      </c>
      <c r="AG19" s="77"/>
      <c r="AH19" s="11" t="b">
        <v>0</v>
      </c>
      <c r="AI19" s="78"/>
      <c r="AJ19" s="11" t="b">
        <v>1</v>
      </c>
      <c r="AK19" s="77"/>
      <c r="AL19" s="11" t="b">
        <v>0</v>
      </c>
      <c r="AM19" s="77"/>
      <c r="AN19" s="11" t="b">
        <v>0</v>
      </c>
      <c r="AO19" s="77"/>
      <c r="AP19" s="11" t="b">
        <v>0</v>
      </c>
      <c r="AQ19" s="11" t="b">
        <v>0</v>
      </c>
      <c r="AR19" s="11" t="b">
        <v>0</v>
      </c>
      <c r="AS19" s="11" t="b">
        <v>0</v>
      </c>
      <c r="AT19" s="11" t="b">
        <v>0</v>
      </c>
      <c r="AU19" s="11" t="b">
        <v>0</v>
      </c>
    </row>
    <row r="20" spans="1:47" ht="15.75" customHeight="1" x14ac:dyDescent="0.15">
      <c r="A20" s="105"/>
      <c r="B20" s="79"/>
      <c r="C20" s="80" t="str">
        <f>"Travel To Committee Meetings (" &amp; COUNTIF(D20:BL20, "=TRUE") &amp; ")"</f>
        <v>Travel To Committee Meetings (2)</v>
      </c>
      <c r="D20" s="11" t="b">
        <v>0</v>
      </c>
      <c r="E20" s="77"/>
      <c r="F20" s="11" t="b">
        <v>0</v>
      </c>
      <c r="G20" s="77"/>
      <c r="H20" s="11" t="b">
        <v>1</v>
      </c>
      <c r="I20" s="77"/>
      <c r="J20" s="11" t="b">
        <v>0</v>
      </c>
      <c r="K20" s="77"/>
      <c r="L20" s="11" t="b">
        <v>0</v>
      </c>
      <c r="M20" s="77"/>
      <c r="N20" s="11" t="b">
        <v>0</v>
      </c>
      <c r="O20" s="77"/>
      <c r="P20" s="11" t="b">
        <v>0</v>
      </c>
      <c r="Q20" s="77"/>
      <c r="R20" s="11" t="b">
        <v>0</v>
      </c>
      <c r="S20" s="77"/>
      <c r="T20" s="11" t="b">
        <v>1</v>
      </c>
      <c r="U20" s="77"/>
      <c r="V20" s="11" t="b">
        <v>0</v>
      </c>
      <c r="W20" s="77"/>
      <c r="X20" s="11" t="b">
        <v>0</v>
      </c>
      <c r="Y20" s="77"/>
      <c r="Z20" s="11" t="b">
        <v>0</v>
      </c>
      <c r="AA20" s="77"/>
      <c r="AB20" s="11" t="b">
        <v>0</v>
      </c>
      <c r="AC20" s="77"/>
      <c r="AD20" s="11" t="b">
        <v>0</v>
      </c>
      <c r="AE20" s="77"/>
      <c r="AF20" s="11" t="b">
        <v>0</v>
      </c>
      <c r="AG20" s="77"/>
      <c r="AH20" s="11" t="b">
        <v>0</v>
      </c>
      <c r="AI20" s="78"/>
      <c r="AJ20" s="11" t="b">
        <v>0</v>
      </c>
      <c r="AK20" s="77"/>
      <c r="AL20" s="11" t="b">
        <v>0</v>
      </c>
      <c r="AM20" s="77"/>
      <c r="AN20" s="11" t="b">
        <v>0</v>
      </c>
      <c r="AO20" s="77"/>
      <c r="AP20" s="11" t="b">
        <v>0</v>
      </c>
      <c r="AQ20" s="11" t="b">
        <v>0</v>
      </c>
      <c r="AR20" s="11" t="b">
        <v>0</v>
      </c>
      <c r="AS20" s="11" t="b">
        <v>0</v>
      </c>
      <c r="AT20" s="11" t="b">
        <v>0</v>
      </c>
      <c r="AU20" s="11" t="b">
        <v>0</v>
      </c>
    </row>
    <row r="21" spans="1:47" ht="15.75" customHeight="1" x14ac:dyDescent="0.15">
      <c r="A21" s="105"/>
      <c r="B21" s="114"/>
      <c r="C21" s="105"/>
      <c r="D21" s="72"/>
      <c r="E21" s="73"/>
      <c r="F21" s="72"/>
      <c r="G21" s="73"/>
      <c r="H21" s="72"/>
      <c r="I21" s="73"/>
      <c r="J21" s="72"/>
      <c r="K21" s="73"/>
      <c r="L21" s="72"/>
      <c r="M21" s="73"/>
      <c r="N21" s="72"/>
      <c r="O21" s="73"/>
      <c r="P21" s="72"/>
      <c r="Q21" s="73"/>
      <c r="R21" s="72"/>
      <c r="S21" s="73"/>
      <c r="T21" s="72"/>
      <c r="U21" s="73"/>
      <c r="V21" s="72"/>
      <c r="W21" s="73"/>
      <c r="X21" s="72"/>
      <c r="Y21" s="73"/>
      <c r="Z21" s="72"/>
      <c r="AA21" s="73"/>
      <c r="AB21" s="72"/>
      <c r="AC21" s="73"/>
      <c r="AD21" s="72"/>
      <c r="AE21" s="73"/>
      <c r="AF21" s="72"/>
      <c r="AG21" s="73"/>
      <c r="AH21" s="72"/>
      <c r="AI21" s="74"/>
      <c r="AJ21" s="72"/>
      <c r="AK21" s="73"/>
      <c r="AL21" s="72"/>
      <c r="AM21" s="73"/>
      <c r="AN21" s="72"/>
      <c r="AO21" s="73"/>
      <c r="AP21" s="72"/>
      <c r="AQ21" s="72"/>
      <c r="AR21" s="72"/>
      <c r="AS21" s="72"/>
      <c r="AT21" s="72"/>
      <c r="AU21" s="72"/>
    </row>
    <row r="22" spans="1:47" ht="15.75" customHeight="1" x14ac:dyDescent="0.15">
      <c r="A22" s="105"/>
      <c r="B22" s="115" t="str">
        <f>"Accomodation (" &amp; COUNTIF(D22:BL22, "=TRUE") &amp; ")"</f>
        <v>Accomodation (11)</v>
      </c>
      <c r="C22" s="105"/>
      <c r="D22" s="11" t="b">
        <v>0</v>
      </c>
      <c r="E22" s="77"/>
      <c r="F22" s="11" t="b">
        <v>0</v>
      </c>
      <c r="G22" s="77"/>
      <c r="H22" s="11" t="b">
        <v>1</v>
      </c>
      <c r="I22" s="77"/>
      <c r="J22" s="11" t="b">
        <v>0</v>
      </c>
      <c r="K22" s="77"/>
      <c r="L22" s="11" t="b">
        <v>1</v>
      </c>
      <c r="M22" s="77"/>
      <c r="N22" s="11" t="b">
        <v>1</v>
      </c>
      <c r="O22" s="77"/>
      <c r="P22" s="11" t="b">
        <v>1</v>
      </c>
      <c r="Q22" s="77"/>
      <c r="R22" s="11" t="b">
        <v>1</v>
      </c>
      <c r="S22" s="77"/>
      <c r="T22" s="11" t="b">
        <v>0</v>
      </c>
      <c r="U22" s="77"/>
      <c r="V22" s="11" t="b">
        <v>1</v>
      </c>
      <c r="W22" s="77"/>
      <c r="X22" s="11" t="b">
        <v>0</v>
      </c>
      <c r="Y22" s="77"/>
      <c r="Z22" s="11" t="b">
        <v>1</v>
      </c>
      <c r="AA22" s="77"/>
      <c r="AB22" s="11" t="b">
        <v>0</v>
      </c>
      <c r="AC22" s="77"/>
      <c r="AD22" s="11" t="b">
        <v>0</v>
      </c>
      <c r="AE22" s="77"/>
      <c r="AF22" s="11" t="b">
        <v>1</v>
      </c>
      <c r="AG22" s="77"/>
      <c r="AH22" s="11" t="b">
        <v>1</v>
      </c>
      <c r="AI22" s="78"/>
      <c r="AJ22" s="11" t="b">
        <v>0</v>
      </c>
      <c r="AK22" s="77"/>
      <c r="AL22" s="11" t="b">
        <v>1</v>
      </c>
      <c r="AM22" s="77"/>
      <c r="AN22" s="11" t="b">
        <v>1</v>
      </c>
      <c r="AO22" s="77"/>
      <c r="AP22" s="11" t="b">
        <v>0</v>
      </c>
      <c r="AQ22" s="11" t="b">
        <v>0</v>
      </c>
      <c r="AR22" s="11" t="b">
        <v>0</v>
      </c>
      <c r="AS22" s="11" t="b">
        <v>0</v>
      </c>
      <c r="AT22" s="11" t="b">
        <v>0</v>
      </c>
      <c r="AU22" s="11" t="b">
        <v>0</v>
      </c>
    </row>
    <row r="23" spans="1:47" ht="15.75" customHeight="1" x14ac:dyDescent="0.15">
      <c r="A23" s="105"/>
      <c r="B23" s="79"/>
      <c r="C23" s="80" t="str">
        <f>"Electricity (" &amp; COUNTIF(D23:BL23, "=TRUE") &amp; ")"</f>
        <v>Electricity (6)</v>
      </c>
      <c r="D23" s="11" t="b">
        <v>0</v>
      </c>
      <c r="E23" s="77"/>
      <c r="F23" s="11" t="b">
        <v>0</v>
      </c>
      <c r="G23" s="77"/>
      <c r="H23" s="11" t="b">
        <v>0</v>
      </c>
      <c r="I23" s="77"/>
      <c r="J23" s="11" t="b">
        <v>0</v>
      </c>
      <c r="K23" s="77"/>
      <c r="L23" s="11" t="b">
        <v>0</v>
      </c>
      <c r="M23" s="77"/>
      <c r="N23" s="11" t="b">
        <v>0</v>
      </c>
      <c r="O23" s="77"/>
      <c r="P23" s="11" t="b">
        <v>0</v>
      </c>
      <c r="Q23" s="77"/>
      <c r="R23" s="11" t="b">
        <v>0</v>
      </c>
      <c r="S23" s="77"/>
      <c r="T23" s="11" t="b">
        <v>0</v>
      </c>
      <c r="U23" s="77"/>
      <c r="V23" s="11" t="b">
        <v>1</v>
      </c>
      <c r="W23" s="77"/>
      <c r="X23" s="11" t="b">
        <v>0</v>
      </c>
      <c r="Y23" s="77"/>
      <c r="Z23" s="11" t="b">
        <v>1</v>
      </c>
      <c r="AA23" s="77"/>
      <c r="AB23" s="11" t="b">
        <v>0</v>
      </c>
      <c r="AC23" s="77"/>
      <c r="AD23" s="11" t="b">
        <v>0</v>
      </c>
      <c r="AE23" s="77"/>
      <c r="AF23" s="11" t="b">
        <v>1</v>
      </c>
      <c r="AG23" s="77"/>
      <c r="AH23" s="11" t="b">
        <v>1</v>
      </c>
      <c r="AI23" s="78"/>
      <c r="AJ23" s="11" t="b">
        <v>0</v>
      </c>
      <c r="AK23" s="77"/>
      <c r="AL23" s="11" t="b">
        <v>1</v>
      </c>
      <c r="AM23" s="77"/>
      <c r="AN23" s="11" t="b">
        <v>1</v>
      </c>
      <c r="AO23" s="77"/>
      <c r="AP23" s="11" t="b">
        <v>0</v>
      </c>
      <c r="AQ23" s="11" t="b">
        <v>0</v>
      </c>
      <c r="AR23" s="11" t="b">
        <v>0</v>
      </c>
      <c r="AS23" s="11" t="b">
        <v>0</v>
      </c>
      <c r="AT23" s="11" t="b">
        <v>0</v>
      </c>
      <c r="AU23" s="11" t="b">
        <v>0</v>
      </c>
    </row>
    <row r="24" spans="1:47" ht="15.75" customHeight="1" x14ac:dyDescent="0.15">
      <c r="A24" s="105"/>
      <c r="B24" s="79"/>
      <c r="C24" s="80" t="str">
        <f>"Heating (" &amp; COUNTIF(D24:BL24, "=TRUE") &amp; ")"</f>
        <v>Heating (4)</v>
      </c>
      <c r="D24" s="11" t="b">
        <v>0</v>
      </c>
      <c r="E24" s="77"/>
      <c r="F24" s="11" t="b">
        <v>0</v>
      </c>
      <c r="G24" s="77"/>
      <c r="H24" s="11" t="b">
        <v>0</v>
      </c>
      <c r="I24" s="77"/>
      <c r="J24" s="11" t="b">
        <v>0</v>
      </c>
      <c r="K24" s="77"/>
      <c r="L24" s="11" t="b">
        <v>0</v>
      </c>
      <c r="M24" s="77"/>
      <c r="N24" s="11" t="b">
        <v>0</v>
      </c>
      <c r="O24" s="77"/>
      <c r="P24" s="11" t="b">
        <v>0</v>
      </c>
      <c r="Q24" s="77"/>
      <c r="R24" s="11" t="b">
        <v>0</v>
      </c>
      <c r="S24" s="77"/>
      <c r="T24" s="11" t="b">
        <v>0</v>
      </c>
      <c r="U24" s="77"/>
      <c r="V24" s="11" t="b">
        <v>1</v>
      </c>
      <c r="W24" s="77"/>
      <c r="X24" s="11" t="b">
        <v>0</v>
      </c>
      <c r="Y24" s="77"/>
      <c r="Z24" s="11" t="b">
        <v>1</v>
      </c>
      <c r="AA24" s="77"/>
      <c r="AB24" s="11" t="b">
        <v>0</v>
      </c>
      <c r="AC24" s="77"/>
      <c r="AD24" s="11" t="b">
        <v>0</v>
      </c>
      <c r="AE24" s="77"/>
      <c r="AF24" s="11" t="b">
        <v>1</v>
      </c>
      <c r="AG24" s="77"/>
      <c r="AH24" s="11" t="b">
        <v>0</v>
      </c>
      <c r="AI24" s="78"/>
      <c r="AJ24" s="11" t="b">
        <v>0</v>
      </c>
      <c r="AK24" s="77"/>
      <c r="AL24" s="11" t="b">
        <v>1</v>
      </c>
      <c r="AM24" s="77"/>
      <c r="AN24" s="11" t="b">
        <v>0</v>
      </c>
      <c r="AO24" s="77"/>
      <c r="AP24" s="11" t="b">
        <v>0</v>
      </c>
      <c r="AQ24" s="11" t="b">
        <v>0</v>
      </c>
      <c r="AR24" s="11" t="b">
        <v>0</v>
      </c>
      <c r="AS24" s="11" t="b">
        <v>0</v>
      </c>
      <c r="AT24" s="11" t="b">
        <v>0</v>
      </c>
      <c r="AU24" s="11" t="b">
        <v>0</v>
      </c>
    </row>
    <row r="25" spans="1:47" ht="15.75" customHeight="1" x14ac:dyDescent="0.15">
      <c r="A25" s="105"/>
      <c r="B25" s="79"/>
      <c r="C25" s="80" t="str">
        <f>"... (" &amp; COUNTIF(D25:BL25, "=TRUE") &amp; ")"</f>
        <v>... (0)</v>
      </c>
      <c r="D25" s="11" t="b">
        <v>0</v>
      </c>
      <c r="E25" s="77"/>
      <c r="F25" s="11" t="b">
        <v>0</v>
      </c>
      <c r="G25" s="77"/>
      <c r="H25" s="11" t="b">
        <v>0</v>
      </c>
      <c r="I25" s="77"/>
      <c r="J25" s="11" t="b">
        <v>0</v>
      </c>
      <c r="K25" s="77"/>
      <c r="L25" s="11" t="b">
        <v>0</v>
      </c>
      <c r="M25" s="77"/>
      <c r="N25" s="11" t="b">
        <v>0</v>
      </c>
      <c r="O25" s="77"/>
      <c r="P25" s="11" t="b">
        <v>0</v>
      </c>
      <c r="Q25" s="77"/>
      <c r="R25" s="11" t="b">
        <v>0</v>
      </c>
      <c r="S25" s="77"/>
      <c r="T25" s="11" t="b">
        <v>0</v>
      </c>
      <c r="U25" s="77"/>
      <c r="V25" s="11" t="b">
        <v>0</v>
      </c>
      <c r="W25" s="77"/>
      <c r="X25" s="11" t="b">
        <v>0</v>
      </c>
      <c r="Y25" s="77"/>
      <c r="Z25" s="11" t="b">
        <v>0</v>
      </c>
      <c r="AA25" s="77"/>
      <c r="AB25" s="11" t="b">
        <v>0</v>
      </c>
      <c r="AC25" s="77"/>
      <c r="AD25" s="11" t="b">
        <v>0</v>
      </c>
      <c r="AE25" s="77"/>
      <c r="AF25" s="11" t="b">
        <v>0</v>
      </c>
      <c r="AG25" s="77"/>
      <c r="AH25" s="11" t="b">
        <v>0</v>
      </c>
      <c r="AI25" s="78"/>
      <c r="AJ25" s="11" t="b">
        <v>0</v>
      </c>
      <c r="AK25" s="77"/>
      <c r="AL25" s="11" t="b">
        <v>0</v>
      </c>
      <c r="AM25" s="77"/>
      <c r="AN25" s="11" t="b">
        <v>0</v>
      </c>
      <c r="AO25" s="77"/>
      <c r="AP25" s="11" t="b">
        <v>0</v>
      </c>
      <c r="AQ25" s="11" t="b">
        <v>0</v>
      </c>
      <c r="AR25" s="11" t="b">
        <v>0</v>
      </c>
      <c r="AS25" s="11" t="b">
        <v>0</v>
      </c>
      <c r="AT25" s="11" t="b">
        <v>0</v>
      </c>
      <c r="AU25" s="11" t="b">
        <v>0</v>
      </c>
    </row>
    <row r="26" spans="1:47" ht="15.75" customHeight="1" x14ac:dyDescent="0.15">
      <c r="A26" s="105"/>
      <c r="B26" s="72"/>
      <c r="C26" s="72"/>
      <c r="D26" s="72"/>
      <c r="E26" s="73"/>
      <c r="F26" s="72"/>
      <c r="G26" s="73"/>
      <c r="H26" s="72"/>
      <c r="I26" s="73"/>
      <c r="J26" s="72"/>
      <c r="K26" s="73"/>
      <c r="L26" s="72"/>
      <c r="M26" s="73"/>
      <c r="N26" s="72"/>
      <c r="O26" s="73"/>
      <c r="P26" s="72"/>
      <c r="Q26" s="73"/>
      <c r="R26" s="72"/>
      <c r="S26" s="73"/>
      <c r="T26" s="72"/>
      <c r="U26" s="73"/>
      <c r="V26" s="72"/>
      <c r="W26" s="73"/>
      <c r="X26" s="72"/>
      <c r="Y26" s="73"/>
      <c r="Z26" s="72"/>
      <c r="AA26" s="73"/>
      <c r="AB26" s="72"/>
      <c r="AC26" s="73"/>
      <c r="AD26" s="72"/>
      <c r="AE26" s="73"/>
      <c r="AF26" s="72"/>
      <c r="AG26" s="73"/>
      <c r="AH26" s="72"/>
      <c r="AI26" s="74"/>
      <c r="AJ26" s="72"/>
      <c r="AK26" s="73"/>
      <c r="AL26" s="72"/>
      <c r="AM26" s="73"/>
      <c r="AN26" s="72"/>
      <c r="AO26" s="73"/>
      <c r="AP26" s="72"/>
      <c r="AQ26" s="72"/>
      <c r="AR26" s="72"/>
      <c r="AS26" s="72"/>
      <c r="AT26" s="72"/>
      <c r="AU26" s="72"/>
    </row>
    <row r="27" spans="1:47" ht="15.75" customHeight="1" x14ac:dyDescent="0.15">
      <c r="A27" s="105"/>
      <c r="B27" s="115" t="str">
        <f>"Catering (" &amp; COUNTIF(D27:BL27, "=TRUE") &amp; ")"</f>
        <v>Catering (12)</v>
      </c>
      <c r="C27" s="105"/>
      <c r="D27" s="11" t="b">
        <v>0</v>
      </c>
      <c r="E27" s="77"/>
      <c r="F27" s="11" t="b">
        <v>1</v>
      </c>
      <c r="G27" s="77"/>
      <c r="H27" s="11" t="b">
        <v>1</v>
      </c>
      <c r="I27" s="77"/>
      <c r="J27" s="11" t="b">
        <v>0</v>
      </c>
      <c r="K27" s="77"/>
      <c r="L27" s="11" t="b">
        <v>0</v>
      </c>
      <c r="M27" s="77"/>
      <c r="N27" s="11" t="b">
        <v>1</v>
      </c>
      <c r="O27" s="77"/>
      <c r="P27" s="11" t="b">
        <v>1</v>
      </c>
      <c r="Q27" s="77"/>
      <c r="R27" s="11" t="b">
        <v>1</v>
      </c>
      <c r="S27" s="77" t="s">
        <v>842</v>
      </c>
      <c r="T27" s="11" t="b">
        <v>0</v>
      </c>
      <c r="U27" s="77"/>
      <c r="V27" s="11" t="b">
        <v>1</v>
      </c>
      <c r="W27" s="77"/>
      <c r="X27" s="11" t="b">
        <v>0</v>
      </c>
      <c r="Y27" s="77"/>
      <c r="Z27" s="11" t="b">
        <v>1</v>
      </c>
      <c r="AA27" s="77"/>
      <c r="AB27" s="11" t="b">
        <v>0</v>
      </c>
      <c r="AC27" s="77"/>
      <c r="AD27" s="11" t="b">
        <v>0</v>
      </c>
      <c r="AE27" s="77"/>
      <c r="AF27" s="11" t="b">
        <v>1</v>
      </c>
      <c r="AG27" s="77"/>
      <c r="AH27" s="11" t="b">
        <v>1</v>
      </c>
      <c r="AI27" s="78"/>
      <c r="AJ27" s="11" t="b">
        <v>1</v>
      </c>
      <c r="AK27" s="77"/>
      <c r="AL27" s="11" t="b">
        <v>1</v>
      </c>
      <c r="AM27" s="77"/>
      <c r="AN27" s="11" t="b">
        <v>1</v>
      </c>
      <c r="AO27" s="77"/>
      <c r="AP27" s="11" t="b">
        <v>0</v>
      </c>
      <c r="AQ27" s="11" t="b">
        <v>0</v>
      </c>
      <c r="AR27" s="11" t="b">
        <v>0</v>
      </c>
      <c r="AS27" s="11" t="b">
        <v>0</v>
      </c>
      <c r="AT27" s="11" t="b">
        <v>0</v>
      </c>
      <c r="AU27" s="11" t="b">
        <v>0</v>
      </c>
    </row>
    <row r="28" spans="1:47" ht="15.75" customHeight="1" x14ac:dyDescent="0.15">
      <c r="A28" s="105"/>
      <c r="B28" s="79"/>
      <c r="C28" s="80" t="str">
        <f>"Food (" &amp; COUNTIF(D28:BL28, "=TRUE") &amp; ")"</f>
        <v>Food (9)</v>
      </c>
      <c r="D28" s="11" t="b">
        <v>0</v>
      </c>
      <c r="E28" s="77"/>
      <c r="F28" s="11" t="b">
        <v>1</v>
      </c>
      <c r="G28" s="77"/>
      <c r="H28" s="11" t="b">
        <v>0</v>
      </c>
      <c r="I28" s="77"/>
      <c r="J28" s="11" t="b">
        <v>0</v>
      </c>
      <c r="K28" s="77"/>
      <c r="L28" s="11" t="b">
        <v>0</v>
      </c>
      <c r="M28" s="77"/>
      <c r="N28" s="11" t="b">
        <v>1</v>
      </c>
      <c r="O28" s="77"/>
      <c r="P28" s="11" t="b">
        <v>0</v>
      </c>
      <c r="Q28" s="77"/>
      <c r="R28" s="11" t="b">
        <v>1</v>
      </c>
      <c r="S28" s="77"/>
      <c r="T28" s="11" t="b">
        <v>0</v>
      </c>
      <c r="U28" s="77"/>
      <c r="V28" s="11" t="b">
        <v>0</v>
      </c>
      <c r="W28" s="77"/>
      <c r="X28" s="11" t="b">
        <v>0</v>
      </c>
      <c r="Y28" s="77"/>
      <c r="Z28" s="11" t="b">
        <v>1</v>
      </c>
      <c r="AA28" s="77"/>
      <c r="AB28" s="11" t="b">
        <v>0</v>
      </c>
      <c r="AC28" s="77"/>
      <c r="AD28" s="11" t="b">
        <v>0</v>
      </c>
      <c r="AE28" s="77"/>
      <c r="AF28" s="11" t="b">
        <v>1</v>
      </c>
      <c r="AG28" s="77"/>
      <c r="AH28" s="11" t="b">
        <v>1</v>
      </c>
      <c r="AI28" s="78"/>
      <c r="AJ28" s="11" t="b">
        <v>1</v>
      </c>
      <c r="AK28" s="77"/>
      <c r="AL28" s="11" t="b">
        <v>1</v>
      </c>
      <c r="AM28" s="77"/>
      <c r="AN28" s="11" t="b">
        <v>1</v>
      </c>
      <c r="AO28" s="77"/>
      <c r="AP28" s="11" t="b">
        <v>0</v>
      </c>
      <c r="AQ28" s="11" t="b">
        <v>0</v>
      </c>
      <c r="AR28" s="11" t="b">
        <v>0</v>
      </c>
      <c r="AS28" s="11" t="b">
        <v>0</v>
      </c>
      <c r="AT28" s="11" t="b">
        <v>0</v>
      </c>
      <c r="AU28" s="11" t="b">
        <v>0</v>
      </c>
    </row>
    <row r="29" spans="1:47" ht="15.75" customHeight="1" x14ac:dyDescent="0.15">
      <c r="A29" s="105"/>
      <c r="B29" s="79"/>
      <c r="C29" s="80" t="str">
        <f>"Gala Dinner (" &amp; COUNTIF(D29:BL29, "=TRUE") &amp; ")"</f>
        <v>Gala Dinner (1)</v>
      </c>
      <c r="D29" s="11" t="b">
        <v>0</v>
      </c>
      <c r="E29" s="77"/>
      <c r="F29" s="11" t="b">
        <v>0</v>
      </c>
      <c r="G29" s="77"/>
      <c r="H29" s="11" t="b">
        <v>0</v>
      </c>
      <c r="I29" s="77"/>
      <c r="J29" s="11" t="b">
        <v>0</v>
      </c>
      <c r="K29" s="77"/>
      <c r="L29" s="11" t="b">
        <v>0</v>
      </c>
      <c r="M29" s="77"/>
      <c r="N29" s="11" t="b">
        <v>1</v>
      </c>
      <c r="O29" s="77"/>
      <c r="P29" s="11" t="b">
        <v>0</v>
      </c>
      <c r="Q29" s="77"/>
      <c r="R29" s="11" t="b">
        <v>0</v>
      </c>
      <c r="S29" s="77"/>
      <c r="T29" s="11" t="b">
        <v>0</v>
      </c>
      <c r="U29" s="77"/>
      <c r="V29" s="11" t="b">
        <v>0</v>
      </c>
      <c r="W29" s="77"/>
      <c r="X29" s="11" t="b">
        <v>0</v>
      </c>
      <c r="Y29" s="77"/>
      <c r="Z29" s="11" t="b">
        <v>0</v>
      </c>
      <c r="AA29" s="77"/>
      <c r="AB29" s="11" t="b">
        <v>0</v>
      </c>
      <c r="AC29" s="77"/>
      <c r="AD29" s="11" t="b">
        <v>0</v>
      </c>
      <c r="AE29" s="77"/>
      <c r="AF29" s="11" t="b">
        <v>0</v>
      </c>
      <c r="AG29" s="77"/>
      <c r="AH29" s="11" t="b">
        <v>0</v>
      </c>
      <c r="AI29" s="78"/>
      <c r="AJ29" s="11" t="b">
        <v>0</v>
      </c>
      <c r="AK29" s="77"/>
      <c r="AL29" s="11" t="b">
        <v>0</v>
      </c>
      <c r="AM29" s="77"/>
      <c r="AN29" s="11" t="b">
        <v>0</v>
      </c>
      <c r="AO29" s="77"/>
      <c r="AP29" s="11" t="b">
        <v>0</v>
      </c>
      <c r="AQ29" s="11" t="b">
        <v>0</v>
      </c>
      <c r="AR29" s="11" t="b">
        <v>0</v>
      </c>
      <c r="AS29" s="11" t="b">
        <v>0</v>
      </c>
      <c r="AT29" s="11" t="b">
        <v>0</v>
      </c>
      <c r="AU29" s="11" t="b">
        <v>0</v>
      </c>
    </row>
    <row r="30" spans="1:47" ht="15.75" customHeight="1" x14ac:dyDescent="0.15">
      <c r="A30" s="105"/>
      <c r="B30" s="79"/>
      <c r="C30" s="80" t="str">
        <f>"... (" &amp; COUNTIF(D30:BL30, "=TRUE") &amp; ")"</f>
        <v>... (0)</v>
      </c>
      <c r="D30" s="11" t="b">
        <v>0</v>
      </c>
      <c r="E30" s="77"/>
      <c r="F30" s="11" t="b">
        <v>0</v>
      </c>
      <c r="G30" s="77"/>
      <c r="H30" s="11" t="b">
        <v>0</v>
      </c>
      <c r="I30" s="77"/>
      <c r="J30" s="11" t="b">
        <v>0</v>
      </c>
      <c r="K30" s="77"/>
      <c r="L30" s="11" t="b">
        <v>0</v>
      </c>
      <c r="M30" s="77"/>
      <c r="N30" s="11" t="b">
        <v>0</v>
      </c>
      <c r="O30" s="77"/>
      <c r="P30" s="11" t="b">
        <v>0</v>
      </c>
      <c r="Q30" s="77"/>
      <c r="R30" s="11" t="b">
        <v>0</v>
      </c>
      <c r="S30" s="77"/>
      <c r="T30" s="11" t="b">
        <v>0</v>
      </c>
      <c r="U30" s="77"/>
      <c r="V30" s="11" t="b">
        <v>0</v>
      </c>
      <c r="W30" s="77"/>
      <c r="X30" s="11" t="b">
        <v>0</v>
      </c>
      <c r="Y30" s="77"/>
      <c r="Z30" s="11" t="b">
        <v>0</v>
      </c>
      <c r="AA30" s="77"/>
      <c r="AB30" s="11" t="b">
        <v>0</v>
      </c>
      <c r="AC30" s="77"/>
      <c r="AD30" s="11" t="b">
        <v>0</v>
      </c>
      <c r="AE30" s="77"/>
      <c r="AF30" s="11" t="b">
        <v>0</v>
      </c>
      <c r="AG30" s="77"/>
      <c r="AH30" s="11" t="b">
        <v>0</v>
      </c>
      <c r="AI30" s="78"/>
      <c r="AJ30" s="11" t="b">
        <v>0</v>
      </c>
      <c r="AK30" s="77"/>
      <c r="AL30" s="11" t="b">
        <v>0</v>
      </c>
      <c r="AM30" s="77"/>
      <c r="AN30" s="11" t="b">
        <v>0</v>
      </c>
      <c r="AO30" s="77"/>
      <c r="AP30" s="11" t="b">
        <v>0</v>
      </c>
      <c r="AQ30" s="11" t="b">
        <v>0</v>
      </c>
      <c r="AR30" s="11" t="b">
        <v>0</v>
      </c>
      <c r="AS30" s="11" t="b">
        <v>0</v>
      </c>
      <c r="AT30" s="11" t="b">
        <v>0</v>
      </c>
      <c r="AU30" s="11" t="b">
        <v>0</v>
      </c>
    </row>
    <row r="31" spans="1:47" ht="15.75" customHeight="1" x14ac:dyDescent="0.15">
      <c r="A31" s="105"/>
      <c r="B31" s="114"/>
      <c r="C31" s="105"/>
      <c r="D31" s="72"/>
      <c r="E31" s="73"/>
      <c r="F31" s="72"/>
      <c r="G31" s="73"/>
      <c r="H31" s="72"/>
      <c r="I31" s="73"/>
      <c r="J31" s="72"/>
      <c r="K31" s="73"/>
      <c r="L31" s="72"/>
      <c r="M31" s="73"/>
      <c r="N31" s="72"/>
      <c r="O31" s="73"/>
      <c r="P31" s="72"/>
      <c r="Q31" s="73"/>
      <c r="R31" s="72"/>
      <c r="S31" s="73"/>
      <c r="T31" s="72"/>
      <c r="U31" s="73"/>
      <c r="V31" s="72"/>
      <c r="W31" s="73"/>
      <c r="X31" s="72"/>
      <c r="Y31" s="73"/>
      <c r="Z31" s="72"/>
      <c r="AA31" s="73"/>
      <c r="AB31" s="72"/>
      <c r="AC31" s="73"/>
      <c r="AD31" s="72"/>
      <c r="AE31" s="73"/>
      <c r="AF31" s="72"/>
      <c r="AG31" s="73"/>
      <c r="AH31" s="72"/>
      <c r="AI31" s="74"/>
      <c r="AJ31" s="72"/>
      <c r="AK31" s="73"/>
      <c r="AL31" s="72"/>
      <c r="AM31" s="73"/>
      <c r="AN31" s="72"/>
      <c r="AO31" s="73"/>
      <c r="AP31" s="72"/>
      <c r="AQ31" s="72"/>
      <c r="AR31" s="72"/>
      <c r="AS31" s="72"/>
      <c r="AT31" s="72"/>
      <c r="AU31" s="72"/>
    </row>
    <row r="32" spans="1:47" ht="15.75" customHeight="1" x14ac:dyDescent="0.15">
      <c r="A32" s="105"/>
      <c r="B32" s="115" t="str">
        <f>"Venue (" &amp; COUNTIF(D32:BL32, "=TRUE") &amp; ")"</f>
        <v>Venue (11)</v>
      </c>
      <c r="C32" s="105"/>
      <c r="D32" s="11" t="b">
        <v>0</v>
      </c>
      <c r="E32" s="77"/>
      <c r="F32" s="11" t="b">
        <v>1</v>
      </c>
      <c r="G32" s="77"/>
      <c r="H32" s="11" t="b">
        <v>0</v>
      </c>
      <c r="I32" s="77"/>
      <c r="J32" s="11" t="b">
        <v>0</v>
      </c>
      <c r="K32" s="77"/>
      <c r="L32" s="11" t="b">
        <v>1</v>
      </c>
      <c r="M32" s="77"/>
      <c r="N32" s="11" t="b">
        <v>1</v>
      </c>
      <c r="O32" s="77"/>
      <c r="P32" s="11" t="b">
        <v>1</v>
      </c>
      <c r="Q32" s="77"/>
      <c r="R32" s="11" t="b">
        <v>1</v>
      </c>
      <c r="S32" s="77" t="s">
        <v>842</v>
      </c>
      <c r="T32" s="11" t="b">
        <v>0</v>
      </c>
      <c r="U32" s="77"/>
      <c r="V32" s="11" t="b">
        <v>1</v>
      </c>
      <c r="W32" s="77"/>
      <c r="X32" s="11" t="b">
        <v>0</v>
      </c>
      <c r="Y32" s="77"/>
      <c r="Z32" s="11" t="b">
        <v>1</v>
      </c>
      <c r="AA32" s="77"/>
      <c r="AB32" s="11" t="b">
        <v>0</v>
      </c>
      <c r="AC32" s="77"/>
      <c r="AD32" s="11" t="b">
        <v>0</v>
      </c>
      <c r="AE32" s="77"/>
      <c r="AF32" s="11" t="b">
        <v>1</v>
      </c>
      <c r="AG32" s="77"/>
      <c r="AH32" s="11" t="b">
        <v>1</v>
      </c>
      <c r="AI32" s="78"/>
      <c r="AJ32" s="11" t="b">
        <v>0</v>
      </c>
      <c r="AK32" s="77"/>
      <c r="AL32" s="11" t="b">
        <v>1</v>
      </c>
      <c r="AM32" s="77"/>
      <c r="AN32" s="11" t="b">
        <v>1</v>
      </c>
      <c r="AO32" s="77"/>
      <c r="AP32" s="11" t="b">
        <v>0</v>
      </c>
      <c r="AQ32" s="11" t="b">
        <v>0</v>
      </c>
      <c r="AR32" s="11" t="b">
        <v>0</v>
      </c>
      <c r="AS32" s="11" t="b">
        <v>0</v>
      </c>
      <c r="AT32" s="11" t="b">
        <v>0</v>
      </c>
      <c r="AU32" s="11" t="b">
        <v>0</v>
      </c>
    </row>
    <row r="33" spans="1:50" ht="15.75" customHeight="1" x14ac:dyDescent="0.15">
      <c r="A33" s="105"/>
      <c r="B33" s="79"/>
      <c r="C33" s="80" t="str">
        <f>"Electricity (" &amp; COUNTIF(D33:BL33, "=TRUE") &amp; ")"</f>
        <v>Electricity (7)</v>
      </c>
      <c r="D33" s="11" t="b">
        <v>0</v>
      </c>
      <c r="E33" s="77"/>
      <c r="F33" s="11" t="b">
        <v>1</v>
      </c>
      <c r="G33" s="77"/>
      <c r="H33" s="11" t="b">
        <v>0</v>
      </c>
      <c r="I33" s="77"/>
      <c r="J33" s="11" t="b">
        <v>0</v>
      </c>
      <c r="K33" s="77"/>
      <c r="L33" s="11" t="b">
        <v>0</v>
      </c>
      <c r="M33" s="77"/>
      <c r="N33" s="11" t="b">
        <v>0</v>
      </c>
      <c r="O33" s="77"/>
      <c r="P33" s="11" t="b">
        <v>0</v>
      </c>
      <c r="Q33" s="77"/>
      <c r="R33" s="11" t="b">
        <v>0</v>
      </c>
      <c r="S33" s="77"/>
      <c r="T33" s="11" t="b">
        <v>0</v>
      </c>
      <c r="U33" s="77"/>
      <c r="V33" s="11" t="b">
        <v>1</v>
      </c>
      <c r="W33" s="77"/>
      <c r="X33" s="11" t="b">
        <v>0</v>
      </c>
      <c r="Y33" s="77"/>
      <c r="Z33" s="11" t="b">
        <v>1</v>
      </c>
      <c r="AA33" s="77"/>
      <c r="AB33" s="11" t="b">
        <v>0</v>
      </c>
      <c r="AC33" s="77"/>
      <c r="AD33" s="11" t="b">
        <v>0</v>
      </c>
      <c r="AE33" s="77"/>
      <c r="AF33" s="11" t="b">
        <v>1</v>
      </c>
      <c r="AG33" s="77"/>
      <c r="AH33" s="11" t="b">
        <v>1</v>
      </c>
      <c r="AI33" s="78"/>
      <c r="AJ33" s="11" t="b">
        <v>0</v>
      </c>
      <c r="AK33" s="77"/>
      <c r="AL33" s="11" t="b">
        <v>1</v>
      </c>
      <c r="AM33" s="77"/>
      <c r="AN33" s="11" t="b">
        <v>1</v>
      </c>
      <c r="AO33" s="77"/>
      <c r="AP33" s="11" t="b">
        <v>0</v>
      </c>
      <c r="AQ33" s="11" t="b">
        <v>0</v>
      </c>
      <c r="AR33" s="11" t="b">
        <v>0</v>
      </c>
      <c r="AS33" s="11" t="b">
        <v>0</v>
      </c>
      <c r="AT33" s="11" t="b">
        <v>0</v>
      </c>
      <c r="AU33" s="11" t="b">
        <v>0</v>
      </c>
    </row>
    <row r="34" spans="1:50" ht="15.75" customHeight="1" x14ac:dyDescent="0.15">
      <c r="A34" s="105"/>
      <c r="B34" s="79"/>
      <c r="C34" s="80" t="str">
        <f>"Heating (" &amp; COUNTIF(D34:BL34, "=TRUE") &amp; ")"</f>
        <v>Heating (4)</v>
      </c>
      <c r="D34" s="11" t="b">
        <v>0</v>
      </c>
      <c r="E34" s="77"/>
      <c r="F34" s="11" t="b">
        <v>0</v>
      </c>
      <c r="G34" s="77"/>
      <c r="H34" s="11" t="b">
        <v>0</v>
      </c>
      <c r="I34" s="77"/>
      <c r="J34" s="11" t="b">
        <v>0</v>
      </c>
      <c r="K34" s="77"/>
      <c r="L34" s="11" t="b">
        <v>0</v>
      </c>
      <c r="M34" s="77"/>
      <c r="N34" s="11" t="b">
        <v>0</v>
      </c>
      <c r="O34" s="77"/>
      <c r="P34" s="11" t="b">
        <v>0</v>
      </c>
      <c r="Q34" s="77"/>
      <c r="R34" s="11" t="b">
        <v>0</v>
      </c>
      <c r="S34" s="77"/>
      <c r="T34" s="11" t="b">
        <v>0</v>
      </c>
      <c r="U34" s="77"/>
      <c r="V34" s="11" t="b">
        <v>1</v>
      </c>
      <c r="W34" s="77"/>
      <c r="X34" s="11" t="b">
        <v>0</v>
      </c>
      <c r="Y34" s="77"/>
      <c r="Z34" s="11" t="b">
        <v>1</v>
      </c>
      <c r="AA34" s="77"/>
      <c r="AB34" s="11" t="b">
        <v>0</v>
      </c>
      <c r="AC34" s="77"/>
      <c r="AD34" s="11" t="b">
        <v>0</v>
      </c>
      <c r="AE34" s="77"/>
      <c r="AF34" s="11" t="b">
        <v>1</v>
      </c>
      <c r="AG34" s="77"/>
      <c r="AH34" s="11" t="b">
        <v>0</v>
      </c>
      <c r="AI34" s="78"/>
      <c r="AJ34" s="11" t="b">
        <v>0</v>
      </c>
      <c r="AK34" s="77"/>
      <c r="AL34" s="11" t="b">
        <v>1</v>
      </c>
      <c r="AM34" s="77"/>
      <c r="AN34" s="11" t="b">
        <v>0</v>
      </c>
      <c r="AO34" s="77"/>
      <c r="AP34" s="11" t="b">
        <v>0</v>
      </c>
      <c r="AQ34" s="11" t="b">
        <v>0</v>
      </c>
      <c r="AR34" s="11" t="b">
        <v>0</v>
      </c>
      <c r="AS34" s="11" t="b">
        <v>0</v>
      </c>
      <c r="AT34" s="11" t="b">
        <v>0</v>
      </c>
      <c r="AU34" s="11" t="b">
        <v>0</v>
      </c>
    </row>
    <row r="35" spans="1:50" ht="15.75" customHeight="1" x14ac:dyDescent="0.15">
      <c r="A35" s="105"/>
      <c r="B35" s="114"/>
      <c r="C35" s="105"/>
      <c r="D35" s="72"/>
      <c r="E35" s="73"/>
      <c r="F35" s="72"/>
      <c r="G35" s="73"/>
      <c r="H35" s="72"/>
      <c r="I35" s="73"/>
      <c r="J35" s="72"/>
      <c r="K35" s="73"/>
      <c r="L35" s="72"/>
      <c r="M35" s="73"/>
      <c r="N35" s="72"/>
      <c r="O35" s="73"/>
      <c r="P35" s="72"/>
      <c r="Q35" s="73"/>
      <c r="R35" s="72"/>
      <c r="S35" s="73"/>
      <c r="T35" s="72"/>
      <c r="U35" s="73"/>
      <c r="V35" s="72"/>
      <c r="W35" s="73"/>
      <c r="X35" s="72"/>
      <c r="Y35" s="73"/>
      <c r="Z35" s="72"/>
      <c r="AA35" s="73"/>
      <c r="AB35" s="72"/>
      <c r="AC35" s="73"/>
      <c r="AD35" s="72"/>
      <c r="AE35" s="73"/>
      <c r="AF35" s="72"/>
      <c r="AG35" s="73"/>
      <c r="AH35" s="72"/>
      <c r="AI35" s="74"/>
      <c r="AJ35" s="72"/>
      <c r="AK35" s="73"/>
      <c r="AL35" s="72"/>
      <c r="AM35" s="73"/>
      <c r="AN35" s="72"/>
      <c r="AO35" s="73"/>
      <c r="AP35" s="72"/>
      <c r="AQ35" s="72"/>
      <c r="AR35" s="72"/>
      <c r="AS35" s="72"/>
      <c r="AT35" s="72"/>
      <c r="AU35" s="72"/>
    </row>
    <row r="36" spans="1:50" ht="15.75" customHeight="1" x14ac:dyDescent="0.15">
      <c r="A36" s="105"/>
      <c r="B36" s="115" t="str">
        <f>"Others (" &amp; COUNTIF(D36:BL36, "=TRUE") &amp; ")"</f>
        <v>Others (11)</v>
      </c>
      <c r="C36" s="105"/>
      <c r="D36" s="11" t="b">
        <v>0</v>
      </c>
      <c r="E36" s="77"/>
      <c r="F36" s="11" t="b">
        <v>0</v>
      </c>
      <c r="G36" s="77"/>
      <c r="H36" s="11" t="b">
        <v>0</v>
      </c>
      <c r="I36" s="77"/>
      <c r="J36" s="11" t="b">
        <v>0</v>
      </c>
      <c r="K36" s="77"/>
      <c r="L36" s="11" t="b">
        <v>1</v>
      </c>
      <c r="M36" s="77"/>
      <c r="N36" s="11" t="b">
        <v>1</v>
      </c>
      <c r="O36" s="77"/>
      <c r="P36" s="11" t="b">
        <v>1</v>
      </c>
      <c r="Q36" s="77"/>
      <c r="R36" s="11" t="b">
        <v>1</v>
      </c>
      <c r="S36" s="77" t="s">
        <v>842</v>
      </c>
      <c r="T36" s="11" t="b">
        <v>1</v>
      </c>
      <c r="U36" s="77"/>
      <c r="V36" s="11" t="b">
        <v>0</v>
      </c>
      <c r="W36" s="77"/>
      <c r="X36" s="11" t="b">
        <v>0</v>
      </c>
      <c r="Y36" s="77"/>
      <c r="Z36" s="11" t="b">
        <v>1</v>
      </c>
      <c r="AA36" s="77"/>
      <c r="AB36" s="11" t="b">
        <v>0</v>
      </c>
      <c r="AC36" s="77"/>
      <c r="AD36" s="11" t="b">
        <v>0</v>
      </c>
      <c r="AE36" s="77"/>
      <c r="AF36" s="11" t="b">
        <v>1</v>
      </c>
      <c r="AG36" s="77"/>
      <c r="AH36" s="11" t="b">
        <v>1</v>
      </c>
      <c r="AI36" s="78"/>
      <c r="AJ36" s="11" t="b">
        <v>1</v>
      </c>
      <c r="AK36" s="77"/>
      <c r="AL36" s="11" t="b">
        <v>1</v>
      </c>
      <c r="AM36" s="77"/>
      <c r="AN36" s="11" t="b">
        <v>1</v>
      </c>
      <c r="AO36" s="77"/>
      <c r="AP36" s="11" t="b">
        <v>0</v>
      </c>
      <c r="AQ36" s="11" t="b">
        <v>0</v>
      </c>
      <c r="AR36" s="11" t="b">
        <v>0</v>
      </c>
      <c r="AS36" s="11" t="b">
        <v>0</v>
      </c>
      <c r="AT36" s="11" t="b">
        <v>0</v>
      </c>
      <c r="AU36" s="11" t="b">
        <v>0</v>
      </c>
    </row>
    <row r="37" spans="1:50" ht="15.75" customHeight="1" x14ac:dyDescent="0.15">
      <c r="A37" s="105"/>
      <c r="B37" s="79"/>
      <c r="C37" s="80" t="str">
        <f>"Printed Material (" &amp; COUNTIF(D37:BL37, "=TRUE") &amp; ")"</f>
        <v>Printed Material (7)</v>
      </c>
      <c r="D37" s="11" t="b">
        <v>0</v>
      </c>
      <c r="E37" s="77"/>
      <c r="F37" s="11" t="b">
        <v>0</v>
      </c>
      <c r="G37" s="77"/>
      <c r="H37" s="11" t="b">
        <v>0</v>
      </c>
      <c r="I37" s="77"/>
      <c r="J37" s="11" t="b">
        <v>0</v>
      </c>
      <c r="K37" s="77"/>
      <c r="L37" s="11" t="b">
        <v>1</v>
      </c>
      <c r="M37" s="77"/>
      <c r="N37" s="11" t="b">
        <v>0</v>
      </c>
      <c r="O37" s="77"/>
      <c r="P37" s="11" t="b">
        <v>0</v>
      </c>
      <c r="Q37" s="77"/>
      <c r="R37" s="11" t="b">
        <v>1</v>
      </c>
      <c r="S37" s="77"/>
      <c r="T37" s="11" t="b">
        <v>0</v>
      </c>
      <c r="U37" s="77"/>
      <c r="V37" s="11" t="b">
        <v>0</v>
      </c>
      <c r="W37" s="77"/>
      <c r="X37" s="11" t="b">
        <v>0</v>
      </c>
      <c r="Y37" s="77"/>
      <c r="Z37" s="11" t="b">
        <v>1</v>
      </c>
      <c r="AA37" s="77"/>
      <c r="AB37" s="11" t="b">
        <v>0</v>
      </c>
      <c r="AC37" s="77"/>
      <c r="AD37" s="11" t="b">
        <v>0</v>
      </c>
      <c r="AE37" s="77"/>
      <c r="AF37" s="11" t="b">
        <v>1</v>
      </c>
      <c r="AG37" s="77"/>
      <c r="AH37" s="11" t="b">
        <v>1</v>
      </c>
      <c r="AI37" s="78"/>
      <c r="AJ37" s="11" t="b">
        <v>1</v>
      </c>
      <c r="AK37" s="77" t="s">
        <v>843</v>
      </c>
      <c r="AL37" s="11" t="b">
        <v>0</v>
      </c>
      <c r="AM37" s="77"/>
      <c r="AN37" s="11" t="b">
        <v>1</v>
      </c>
      <c r="AO37" s="77"/>
      <c r="AP37" s="11" t="b">
        <v>0</v>
      </c>
      <c r="AQ37" s="11" t="b">
        <v>0</v>
      </c>
      <c r="AR37" s="11" t="b">
        <v>0</v>
      </c>
      <c r="AS37" s="11" t="b">
        <v>0</v>
      </c>
      <c r="AT37" s="11" t="b">
        <v>0</v>
      </c>
      <c r="AU37" s="11" t="b">
        <v>0</v>
      </c>
    </row>
    <row r="38" spans="1:50" ht="15.75" customHeight="1" x14ac:dyDescent="0.15">
      <c r="A38" s="105"/>
      <c r="B38" s="79"/>
      <c r="C38" s="80" t="str">
        <f>"Promotion / Gifts (" &amp; COUNTIF(D38:BL38, "=TRUE") &amp; ")"</f>
        <v>Promotion / Gifts (7)</v>
      </c>
      <c r="D38" s="11" t="b">
        <v>0</v>
      </c>
      <c r="E38" s="77"/>
      <c r="F38" s="11" t="b">
        <v>0</v>
      </c>
      <c r="G38" s="77"/>
      <c r="H38" s="11" t="b">
        <v>0</v>
      </c>
      <c r="I38" s="77"/>
      <c r="J38" s="11" t="b">
        <v>0</v>
      </c>
      <c r="K38" s="77"/>
      <c r="L38" s="11" t="b">
        <v>0</v>
      </c>
      <c r="M38" s="77"/>
      <c r="N38" s="11" t="b">
        <v>1</v>
      </c>
      <c r="O38" s="77"/>
      <c r="P38" s="11" t="b">
        <v>1</v>
      </c>
      <c r="Q38" s="77"/>
      <c r="R38" s="11" t="b">
        <v>1</v>
      </c>
      <c r="S38" s="77"/>
      <c r="T38" s="11" t="b">
        <v>0</v>
      </c>
      <c r="U38" s="77"/>
      <c r="V38" s="11" t="b">
        <v>0</v>
      </c>
      <c r="W38" s="77"/>
      <c r="X38" s="11" t="b">
        <v>0</v>
      </c>
      <c r="Y38" s="77"/>
      <c r="Z38" s="11" t="b">
        <v>1</v>
      </c>
      <c r="AA38" s="77"/>
      <c r="AB38" s="11" t="b">
        <v>0</v>
      </c>
      <c r="AC38" s="77"/>
      <c r="AD38" s="11" t="b">
        <v>0</v>
      </c>
      <c r="AE38" s="77"/>
      <c r="AF38" s="11" t="b">
        <v>1</v>
      </c>
      <c r="AG38" s="77"/>
      <c r="AH38" s="11" t="b">
        <v>0</v>
      </c>
      <c r="AI38" s="78"/>
      <c r="AJ38" s="11" t="b">
        <v>0</v>
      </c>
      <c r="AK38" s="77"/>
      <c r="AL38" s="11" t="b">
        <v>1</v>
      </c>
      <c r="AM38" s="77"/>
      <c r="AN38" s="11" t="b">
        <v>1</v>
      </c>
      <c r="AO38" s="77"/>
      <c r="AP38" s="11" t="b">
        <v>0</v>
      </c>
      <c r="AQ38" s="11" t="b">
        <v>0</v>
      </c>
      <c r="AR38" s="11" t="b">
        <v>0</v>
      </c>
      <c r="AS38" s="11" t="b">
        <v>0</v>
      </c>
      <c r="AT38" s="11" t="b">
        <v>0</v>
      </c>
      <c r="AU38" s="11" t="b">
        <v>0</v>
      </c>
    </row>
    <row r="39" spans="1:50" ht="15.75" customHeight="1" x14ac:dyDescent="0.15">
      <c r="A39" s="105"/>
      <c r="B39" s="79"/>
      <c r="C39" s="80" t="str">
        <f>"Conference Bag (" &amp; COUNTIF(D39:BL39, "=TRUE") &amp; ")"</f>
        <v>Conference Bag (5)</v>
      </c>
      <c r="D39" s="11" t="b">
        <v>0</v>
      </c>
      <c r="E39" s="77"/>
      <c r="F39" s="11" t="b">
        <v>0</v>
      </c>
      <c r="G39" s="77"/>
      <c r="H39" s="11" t="b">
        <v>0</v>
      </c>
      <c r="I39" s="77"/>
      <c r="J39" s="11" t="b">
        <v>0</v>
      </c>
      <c r="K39" s="77"/>
      <c r="L39" s="11" t="b">
        <v>1</v>
      </c>
      <c r="M39" s="77"/>
      <c r="N39" s="11" t="b">
        <v>0</v>
      </c>
      <c r="O39" s="77"/>
      <c r="P39" s="11" t="b">
        <v>1</v>
      </c>
      <c r="Q39" s="77"/>
      <c r="R39" s="11" t="b">
        <v>0</v>
      </c>
      <c r="S39" s="77"/>
      <c r="T39" s="11" t="b">
        <v>0</v>
      </c>
      <c r="U39" s="77"/>
      <c r="V39" s="11" t="b">
        <v>0</v>
      </c>
      <c r="W39" s="77"/>
      <c r="X39" s="11" t="b">
        <v>0</v>
      </c>
      <c r="Y39" s="77"/>
      <c r="Z39" s="11" t="b">
        <v>1</v>
      </c>
      <c r="AA39" s="77"/>
      <c r="AB39" s="11" t="b">
        <v>0</v>
      </c>
      <c r="AC39" s="77"/>
      <c r="AD39" s="11" t="b">
        <v>0</v>
      </c>
      <c r="AE39" s="77"/>
      <c r="AF39" s="11" t="b">
        <v>1</v>
      </c>
      <c r="AG39" s="77"/>
      <c r="AH39" s="11" t="b">
        <v>0</v>
      </c>
      <c r="AI39" s="78"/>
      <c r="AJ39" s="11" t="b">
        <v>0</v>
      </c>
      <c r="AK39" s="77"/>
      <c r="AL39" s="11" t="b">
        <v>1</v>
      </c>
      <c r="AM39" s="77"/>
      <c r="AN39" s="11" t="b">
        <v>0</v>
      </c>
      <c r="AO39" s="77"/>
      <c r="AP39" s="11" t="b">
        <v>0</v>
      </c>
      <c r="AQ39" s="11" t="b">
        <v>0</v>
      </c>
      <c r="AR39" s="11" t="b">
        <v>0</v>
      </c>
      <c r="AS39" s="11" t="b">
        <v>0</v>
      </c>
      <c r="AT39" s="11" t="b">
        <v>0</v>
      </c>
      <c r="AU39" s="11" t="b">
        <v>0</v>
      </c>
    </row>
    <row r="40" spans="1:50" ht="15.75" customHeight="1" x14ac:dyDescent="0.15">
      <c r="A40" s="105"/>
      <c r="B40" s="79"/>
      <c r="C40" s="80" t="str">
        <f>"Website (" &amp; COUNTIF(D40:BL40, "=TRUE") &amp; ")"</f>
        <v>Website (2)</v>
      </c>
      <c r="D40" s="11" t="b">
        <v>0</v>
      </c>
      <c r="E40" s="77"/>
      <c r="F40" s="11" t="b">
        <v>0</v>
      </c>
      <c r="G40" s="77"/>
      <c r="H40" s="11" t="b">
        <v>0</v>
      </c>
      <c r="I40" s="77"/>
      <c r="J40" s="11" t="b">
        <v>0</v>
      </c>
      <c r="K40" s="77"/>
      <c r="L40" s="11" t="b">
        <v>1</v>
      </c>
      <c r="M40" s="77"/>
      <c r="N40" s="11" t="b">
        <v>0</v>
      </c>
      <c r="O40" s="77"/>
      <c r="P40" s="11" t="b">
        <v>0</v>
      </c>
      <c r="Q40" s="77"/>
      <c r="R40" s="11" t="b">
        <v>0</v>
      </c>
      <c r="S40" s="77"/>
      <c r="T40" s="11" t="b">
        <v>0</v>
      </c>
      <c r="U40" s="77"/>
      <c r="V40" s="11" t="b">
        <v>0</v>
      </c>
      <c r="W40" s="77"/>
      <c r="X40" s="11" t="b">
        <v>0</v>
      </c>
      <c r="Y40" s="77"/>
      <c r="Z40" s="11" t="b">
        <v>0</v>
      </c>
      <c r="AA40" s="77"/>
      <c r="AB40" s="11" t="b">
        <v>0</v>
      </c>
      <c r="AC40" s="77"/>
      <c r="AD40" s="11" t="b">
        <v>0</v>
      </c>
      <c r="AE40" s="77"/>
      <c r="AF40" s="11" t="b">
        <v>1</v>
      </c>
      <c r="AG40" s="77"/>
      <c r="AH40" s="11" t="b">
        <v>0</v>
      </c>
      <c r="AI40" s="78"/>
      <c r="AJ40" s="11" t="b">
        <v>0</v>
      </c>
      <c r="AK40" s="77"/>
      <c r="AL40" s="11" t="b">
        <v>0</v>
      </c>
      <c r="AM40" s="77"/>
      <c r="AN40" s="11" t="b">
        <v>0</v>
      </c>
      <c r="AO40" s="77"/>
      <c r="AP40" s="11" t="b">
        <v>0</v>
      </c>
      <c r="AQ40" s="11" t="b">
        <v>0</v>
      </c>
      <c r="AR40" s="11" t="b">
        <v>0</v>
      </c>
      <c r="AS40" s="11" t="b">
        <v>0</v>
      </c>
      <c r="AT40" s="11" t="b">
        <v>0</v>
      </c>
      <c r="AU40" s="11" t="b">
        <v>0</v>
      </c>
    </row>
    <row r="41" spans="1:50" ht="15.75" customHeight="1" x14ac:dyDescent="0.15">
      <c r="A41" s="105"/>
      <c r="B41" s="79"/>
      <c r="C41" s="80" t="str">
        <f>"Committee Meetings (" &amp; COUNTIF(D41:BL41, "=TRUE") &amp; ")"</f>
        <v>Committee Meetings (2)</v>
      </c>
      <c r="D41" s="11" t="b">
        <v>0</v>
      </c>
      <c r="E41" s="77"/>
      <c r="F41" s="11" t="b">
        <v>0</v>
      </c>
      <c r="G41" s="77"/>
      <c r="H41" s="11" t="b">
        <v>0</v>
      </c>
      <c r="I41" s="77"/>
      <c r="J41" s="11" t="b">
        <v>0</v>
      </c>
      <c r="K41" s="77"/>
      <c r="L41" s="11" t="b">
        <v>1</v>
      </c>
      <c r="M41" s="77"/>
      <c r="N41" s="11" t="b">
        <v>0</v>
      </c>
      <c r="O41" s="77"/>
      <c r="P41" s="11" t="b">
        <v>0</v>
      </c>
      <c r="Q41" s="77"/>
      <c r="R41" s="11" t="b">
        <v>0</v>
      </c>
      <c r="S41" s="77"/>
      <c r="T41" s="11" t="b">
        <v>0</v>
      </c>
      <c r="U41" s="77"/>
      <c r="V41" s="11" t="b">
        <v>0</v>
      </c>
      <c r="W41" s="77"/>
      <c r="X41" s="11" t="b">
        <v>0</v>
      </c>
      <c r="Y41" s="77"/>
      <c r="Z41" s="11" t="b">
        <v>0</v>
      </c>
      <c r="AA41" s="77"/>
      <c r="AB41" s="11" t="b">
        <v>0</v>
      </c>
      <c r="AC41" s="77"/>
      <c r="AD41" s="11" t="b">
        <v>0</v>
      </c>
      <c r="AE41" s="77"/>
      <c r="AF41" s="11" t="b">
        <v>1</v>
      </c>
      <c r="AG41" s="77"/>
      <c r="AH41" s="11" t="b">
        <v>0</v>
      </c>
      <c r="AI41" s="78"/>
      <c r="AJ41" s="11" t="b">
        <v>0</v>
      </c>
      <c r="AK41" s="77"/>
      <c r="AL41" s="11" t="b">
        <v>0</v>
      </c>
      <c r="AM41" s="77"/>
      <c r="AN41" s="11" t="b">
        <v>0</v>
      </c>
      <c r="AO41" s="77"/>
      <c r="AP41" s="11" t="b">
        <v>0</v>
      </c>
      <c r="AQ41" s="11" t="b">
        <v>0</v>
      </c>
      <c r="AR41" s="11" t="b">
        <v>0</v>
      </c>
      <c r="AS41" s="11" t="b">
        <v>0</v>
      </c>
      <c r="AT41" s="11" t="b">
        <v>0</v>
      </c>
      <c r="AU41" s="11" t="b">
        <v>0</v>
      </c>
    </row>
    <row r="42" spans="1:50" ht="15.75" customHeight="1" x14ac:dyDescent="0.15">
      <c r="A42" s="105"/>
      <c r="B42" s="79"/>
      <c r="C42" s="80" t="str">
        <f>"Secretariat(" &amp; COUNTIF(D42:BL42, "=TRUE") &amp; ")"</f>
        <v>Secretariat(2)</v>
      </c>
      <c r="D42" s="11" t="b">
        <v>0</v>
      </c>
      <c r="E42" s="77"/>
      <c r="F42" s="11" t="b">
        <v>0</v>
      </c>
      <c r="G42" s="77"/>
      <c r="H42" s="11" t="b">
        <v>0</v>
      </c>
      <c r="I42" s="77"/>
      <c r="J42" s="11" t="b">
        <v>0</v>
      </c>
      <c r="K42" s="77"/>
      <c r="L42" s="11" t="b">
        <v>1</v>
      </c>
      <c r="M42" s="77"/>
      <c r="N42" s="11" t="b">
        <v>0</v>
      </c>
      <c r="O42" s="77"/>
      <c r="P42" s="11" t="b">
        <v>0</v>
      </c>
      <c r="Q42" s="77"/>
      <c r="R42" s="11" t="b">
        <v>0</v>
      </c>
      <c r="S42" s="77"/>
      <c r="T42" s="11" t="b">
        <v>0</v>
      </c>
      <c r="U42" s="77"/>
      <c r="V42" s="11" t="b">
        <v>0</v>
      </c>
      <c r="W42" s="77"/>
      <c r="X42" s="11" t="b">
        <v>0</v>
      </c>
      <c r="Y42" s="77"/>
      <c r="Z42" s="11" t="b">
        <v>0</v>
      </c>
      <c r="AA42" s="77"/>
      <c r="AB42" s="11" t="b">
        <v>0</v>
      </c>
      <c r="AC42" s="77"/>
      <c r="AD42" s="11" t="b">
        <v>0</v>
      </c>
      <c r="AE42" s="77"/>
      <c r="AF42" s="11" t="b">
        <v>1</v>
      </c>
      <c r="AG42" s="77"/>
      <c r="AH42" s="11" t="b">
        <v>0</v>
      </c>
      <c r="AI42" s="78"/>
      <c r="AJ42" s="11" t="b">
        <v>0</v>
      </c>
      <c r="AK42" s="77"/>
      <c r="AL42" s="11" t="b">
        <v>0</v>
      </c>
      <c r="AM42" s="77"/>
      <c r="AN42" s="11" t="b">
        <v>0</v>
      </c>
      <c r="AO42" s="77"/>
      <c r="AP42" s="11" t="b">
        <v>0</v>
      </c>
      <c r="AQ42" s="11" t="b">
        <v>0</v>
      </c>
      <c r="AR42" s="11" t="b">
        <v>0</v>
      </c>
      <c r="AS42" s="11" t="b">
        <v>0</v>
      </c>
      <c r="AT42" s="11" t="b">
        <v>0</v>
      </c>
      <c r="AU42" s="11" t="b">
        <v>0</v>
      </c>
    </row>
    <row r="43" spans="1:50" ht="15.75" customHeight="1" x14ac:dyDescent="0.15">
      <c r="A43" s="70"/>
      <c r="B43" s="79"/>
      <c r="C43" s="80" t="str">
        <f>"Communication (" &amp; COUNTIF(D43:BL43, "=TRUE") &amp; ")"</f>
        <v>Communication (2)</v>
      </c>
      <c r="D43" s="11" t="b">
        <v>0</v>
      </c>
      <c r="E43" s="77"/>
      <c r="F43" s="11" t="b">
        <v>0</v>
      </c>
      <c r="G43" s="77"/>
      <c r="H43" s="11" t="b">
        <v>0</v>
      </c>
      <c r="I43" s="77"/>
      <c r="J43" s="11" t="b">
        <v>0</v>
      </c>
      <c r="K43" s="77"/>
      <c r="L43" s="11" t="b">
        <v>0</v>
      </c>
      <c r="M43" s="77"/>
      <c r="N43" s="11" t="b">
        <v>1</v>
      </c>
      <c r="O43" s="77"/>
      <c r="P43" s="11" t="b">
        <v>0</v>
      </c>
      <c r="Q43" s="77"/>
      <c r="R43" s="11" t="b">
        <v>0</v>
      </c>
      <c r="S43" s="77"/>
      <c r="T43" s="11" t="b">
        <v>0</v>
      </c>
      <c r="U43" s="77"/>
      <c r="V43" s="11" t="b">
        <v>0</v>
      </c>
      <c r="W43" s="77"/>
      <c r="X43" s="11" t="b">
        <v>0</v>
      </c>
      <c r="Y43" s="77"/>
      <c r="Z43" s="11" t="b">
        <v>0</v>
      </c>
      <c r="AA43" s="77"/>
      <c r="AB43" s="11" t="b">
        <v>0</v>
      </c>
      <c r="AC43" s="77"/>
      <c r="AD43" s="11" t="b">
        <v>0</v>
      </c>
      <c r="AE43" s="77"/>
      <c r="AF43" s="11" t="b">
        <v>1</v>
      </c>
      <c r="AG43" s="77"/>
      <c r="AH43" s="11" t="b">
        <v>0</v>
      </c>
      <c r="AI43" s="78"/>
      <c r="AJ43" s="11" t="b">
        <v>0</v>
      </c>
      <c r="AK43" s="77"/>
      <c r="AL43" s="11" t="b">
        <v>0</v>
      </c>
      <c r="AM43" s="77"/>
      <c r="AN43" s="11" t="b">
        <v>0</v>
      </c>
      <c r="AO43" s="77"/>
      <c r="AP43" s="11" t="b">
        <v>0</v>
      </c>
      <c r="AQ43" s="11" t="b">
        <v>0</v>
      </c>
      <c r="AR43" s="11" t="b">
        <v>0</v>
      </c>
      <c r="AS43" s="11" t="b">
        <v>0</v>
      </c>
      <c r="AT43" s="11" t="b">
        <v>0</v>
      </c>
      <c r="AU43" s="11" t="b">
        <v>0</v>
      </c>
    </row>
    <row r="44" spans="1:50" ht="15.75" customHeight="1" x14ac:dyDescent="0.15">
      <c r="A44" s="70"/>
      <c r="B44" s="79"/>
      <c r="C44" s="80" t="str">
        <f>"Water (" &amp; COUNTIF(D44:BL44, "=TRUE") &amp; ")"</f>
        <v>Water (3)</v>
      </c>
      <c r="D44" s="11" t="b">
        <v>0</v>
      </c>
      <c r="E44" s="77"/>
      <c r="F44" s="11" t="b">
        <v>0</v>
      </c>
      <c r="G44" s="77"/>
      <c r="H44" s="11" t="b">
        <v>0</v>
      </c>
      <c r="I44" s="77"/>
      <c r="J44" s="11" t="b">
        <v>0</v>
      </c>
      <c r="K44" s="77"/>
      <c r="L44" s="11" t="b">
        <v>0</v>
      </c>
      <c r="M44" s="77"/>
      <c r="N44" s="11" t="b">
        <v>1</v>
      </c>
      <c r="O44" s="77"/>
      <c r="P44" s="11" t="b">
        <v>0</v>
      </c>
      <c r="Q44" s="77"/>
      <c r="R44" s="11" t="b">
        <v>0</v>
      </c>
      <c r="S44" s="77"/>
      <c r="T44" s="11" t="b">
        <v>0</v>
      </c>
      <c r="U44" s="77"/>
      <c r="V44" s="11" t="b">
        <v>0</v>
      </c>
      <c r="W44" s="77"/>
      <c r="X44" s="11" t="b">
        <v>0</v>
      </c>
      <c r="Y44" s="77"/>
      <c r="Z44" s="11" t="b">
        <v>1</v>
      </c>
      <c r="AA44" s="77"/>
      <c r="AB44" s="11" t="b">
        <v>0</v>
      </c>
      <c r="AC44" s="77"/>
      <c r="AD44" s="11" t="b">
        <v>0</v>
      </c>
      <c r="AE44" s="77"/>
      <c r="AF44" s="11" t="b">
        <v>1</v>
      </c>
      <c r="AG44" s="77"/>
      <c r="AH44" s="11" t="b">
        <v>0</v>
      </c>
      <c r="AI44" s="78"/>
      <c r="AJ44" s="11" t="b">
        <v>0</v>
      </c>
      <c r="AK44" s="77"/>
      <c r="AL44" s="11" t="b">
        <v>0</v>
      </c>
      <c r="AM44" s="77"/>
      <c r="AN44" s="11" t="b">
        <v>0</v>
      </c>
      <c r="AO44" s="77"/>
      <c r="AP44" s="11" t="b">
        <v>0</v>
      </c>
      <c r="AQ44" s="11" t="b">
        <v>0</v>
      </c>
      <c r="AR44" s="11" t="b">
        <v>0</v>
      </c>
      <c r="AS44" s="11" t="b">
        <v>0</v>
      </c>
      <c r="AT44" s="11" t="b">
        <v>0</v>
      </c>
      <c r="AU44" s="11" t="b">
        <v>0</v>
      </c>
    </row>
    <row r="45" spans="1:50" ht="15.75" customHeight="1" x14ac:dyDescent="0.15">
      <c r="A45" s="70"/>
      <c r="B45" s="79"/>
      <c r="C45" s="80" t="str">
        <f>"Single-use items (" &amp; COUNTIF(D45:BL45, "=TRUE") &amp; ")"</f>
        <v>Single-use items (6)</v>
      </c>
      <c r="D45" s="11" t="b">
        <v>0</v>
      </c>
      <c r="E45" s="77"/>
      <c r="F45" s="11" t="b">
        <v>0</v>
      </c>
      <c r="G45" s="77"/>
      <c r="H45" s="11" t="b">
        <v>0</v>
      </c>
      <c r="I45" s="77"/>
      <c r="J45" s="11" t="b">
        <v>0</v>
      </c>
      <c r="K45" s="77"/>
      <c r="L45" s="11" t="b">
        <v>0</v>
      </c>
      <c r="M45" s="77"/>
      <c r="N45" s="11" t="b">
        <v>0</v>
      </c>
      <c r="O45" s="77"/>
      <c r="P45" s="11" t="b">
        <v>1</v>
      </c>
      <c r="Q45" s="77"/>
      <c r="R45" s="11" t="b">
        <v>1</v>
      </c>
      <c r="S45" s="77"/>
      <c r="T45" s="11" t="b">
        <v>0</v>
      </c>
      <c r="U45" s="77"/>
      <c r="V45" s="11" t="b">
        <v>0</v>
      </c>
      <c r="W45" s="77"/>
      <c r="X45" s="11" t="b">
        <v>0</v>
      </c>
      <c r="Y45" s="77"/>
      <c r="Z45" s="11" t="b">
        <v>1</v>
      </c>
      <c r="AA45" s="77"/>
      <c r="AB45" s="11" t="b">
        <v>0</v>
      </c>
      <c r="AC45" s="77"/>
      <c r="AD45" s="11" t="b">
        <v>0</v>
      </c>
      <c r="AE45" s="77"/>
      <c r="AF45" s="11" t="b">
        <v>1</v>
      </c>
      <c r="AG45" s="77"/>
      <c r="AH45" s="11" t="b">
        <v>0</v>
      </c>
      <c r="AI45" s="78"/>
      <c r="AJ45" s="11" t="b">
        <v>0</v>
      </c>
      <c r="AK45" s="77"/>
      <c r="AL45" s="11" t="b">
        <v>1</v>
      </c>
      <c r="AM45" s="77"/>
      <c r="AN45" s="11" t="b">
        <v>1</v>
      </c>
      <c r="AO45" s="77"/>
      <c r="AP45" s="11" t="b">
        <v>0</v>
      </c>
      <c r="AQ45" s="11" t="b">
        <v>0</v>
      </c>
      <c r="AR45" s="11" t="b">
        <v>0</v>
      </c>
      <c r="AS45" s="11" t="b">
        <v>0</v>
      </c>
      <c r="AT45" s="11" t="b">
        <v>0</v>
      </c>
      <c r="AU45" s="11" t="b">
        <v>0</v>
      </c>
    </row>
    <row r="46" spans="1:50" ht="15.75" customHeight="1" x14ac:dyDescent="0.15">
      <c r="A46" s="70"/>
      <c r="B46" s="79"/>
      <c r="C46" s="80" t="str">
        <f>"Waste (" &amp; COUNTIF(D46:BL46, "=TRUE") &amp; ")"</f>
        <v>Waste (9)</v>
      </c>
      <c r="D46" s="11" t="b">
        <v>0</v>
      </c>
      <c r="E46" s="77"/>
      <c r="F46" s="11" t="b">
        <v>0</v>
      </c>
      <c r="G46" s="77"/>
      <c r="H46" s="11" t="b">
        <v>0</v>
      </c>
      <c r="I46" s="77"/>
      <c r="J46" s="11" t="b">
        <v>0</v>
      </c>
      <c r="K46" s="77"/>
      <c r="L46" s="11" t="b">
        <v>0</v>
      </c>
      <c r="M46" s="77"/>
      <c r="N46" s="11" t="b">
        <v>1</v>
      </c>
      <c r="O46" s="77"/>
      <c r="P46" s="11" t="b">
        <v>1</v>
      </c>
      <c r="Q46" s="77"/>
      <c r="R46" s="11" t="b">
        <v>1</v>
      </c>
      <c r="S46" s="77"/>
      <c r="T46" s="11" t="b">
        <v>1</v>
      </c>
      <c r="U46" s="77"/>
      <c r="V46" s="11" t="b">
        <v>0</v>
      </c>
      <c r="W46" s="77"/>
      <c r="X46" s="11" t="b">
        <v>0</v>
      </c>
      <c r="Y46" s="77"/>
      <c r="Z46" s="11" t="b">
        <v>1</v>
      </c>
      <c r="AA46" s="77"/>
      <c r="AB46" s="11" t="b">
        <v>0</v>
      </c>
      <c r="AC46" s="77"/>
      <c r="AD46" s="11" t="b">
        <v>0</v>
      </c>
      <c r="AE46" s="77"/>
      <c r="AF46" s="11" t="b">
        <v>1</v>
      </c>
      <c r="AG46" s="77"/>
      <c r="AH46" s="11" t="b">
        <v>1</v>
      </c>
      <c r="AI46" s="78"/>
      <c r="AJ46" s="11" t="b">
        <v>0</v>
      </c>
      <c r="AK46" s="77"/>
      <c r="AL46" s="11" t="b">
        <v>1</v>
      </c>
      <c r="AM46" s="77"/>
      <c r="AN46" s="11" t="b">
        <v>1</v>
      </c>
      <c r="AO46" s="77"/>
      <c r="AP46" s="11" t="b">
        <v>0</v>
      </c>
      <c r="AQ46" s="11" t="b">
        <v>0</v>
      </c>
      <c r="AR46" s="11" t="b">
        <v>0</v>
      </c>
      <c r="AS46" s="11" t="b">
        <v>0</v>
      </c>
      <c r="AT46" s="11" t="b">
        <v>0</v>
      </c>
      <c r="AU46" s="11" t="b">
        <v>0</v>
      </c>
    </row>
    <row r="47" spans="1:50" ht="15.75" customHeight="1" x14ac:dyDescent="0.15">
      <c r="A47" s="119"/>
      <c r="B47" s="114"/>
      <c r="C47" s="105"/>
      <c r="D47" s="81"/>
      <c r="E47" s="82"/>
      <c r="F47" s="81"/>
      <c r="G47" s="82"/>
      <c r="H47" s="81"/>
      <c r="I47" s="82"/>
      <c r="J47" s="81"/>
      <c r="K47" s="82"/>
      <c r="L47" s="81"/>
      <c r="M47" s="82"/>
      <c r="N47" s="81"/>
      <c r="O47" s="82"/>
      <c r="P47" s="81"/>
      <c r="Q47" s="82"/>
      <c r="R47" s="81"/>
      <c r="S47" s="82"/>
      <c r="T47" s="81"/>
      <c r="U47" s="82"/>
      <c r="V47" s="81"/>
      <c r="W47" s="82"/>
      <c r="X47" s="81"/>
      <c r="Y47" s="82"/>
      <c r="Z47" s="81"/>
      <c r="AA47" s="82"/>
      <c r="AB47" s="81"/>
      <c r="AC47" s="82"/>
      <c r="AD47" s="81"/>
      <c r="AE47" s="82"/>
      <c r="AF47" s="81"/>
      <c r="AG47" s="82"/>
      <c r="AH47" s="81"/>
      <c r="AI47" s="82"/>
      <c r="AJ47" s="81"/>
      <c r="AK47" s="82"/>
      <c r="AL47" s="81"/>
      <c r="AM47" s="82"/>
      <c r="AN47" s="81"/>
      <c r="AO47" s="82"/>
      <c r="AP47" s="81"/>
      <c r="AQ47" s="81"/>
      <c r="AR47" s="81"/>
      <c r="AS47" s="81"/>
      <c r="AT47" s="81"/>
      <c r="AU47" s="81"/>
      <c r="AV47" s="83"/>
      <c r="AW47" s="83"/>
      <c r="AX47" s="83"/>
    </row>
    <row r="48" spans="1:50" ht="15.75" customHeight="1" x14ac:dyDescent="0.15">
      <c r="A48" s="105"/>
      <c r="B48" s="120" t="str">
        <f>"ICT Infrastructure (" &amp; COUNTIF(F48:BA48, "=TRUE") &amp; ")"</f>
        <v>ICT Infrastructure (3)</v>
      </c>
      <c r="C48" s="105"/>
      <c r="D48" s="85" t="b">
        <v>0</v>
      </c>
      <c r="E48" s="86"/>
      <c r="F48" s="85" t="b">
        <v>0</v>
      </c>
      <c r="G48" s="86"/>
      <c r="H48" s="85" t="b">
        <v>0</v>
      </c>
      <c r="I48" s="86"/>
      <c r="J48" s="85" t="b">
        <v>0</v>
      </c>
      <c r="K48" s="86"/>
      <c r="L48" s="87" t="b">
        <v>1</v>
      </c>
      <c r="M48" s="86"/>
      <c r="N48" s="87" t="b">
        <v>1</v>
      </c>
      <c r="O48" s="86"/>
      <c r="P48" s="85" t="b">
        <v>0</v>
      </c>
      <c r="Q48" s="86"/>
      <c r="R48" s="85" t="b">
        <v>0</v>
      </c>
      <c r="S48" s="86"/>
      <c r="T48" s="85" t="b">
        <v>0</v>
      </c>
      <c r="U48" s="86"/>
      <c r="V48" s="85" t="b">
        <v>0</v>
      </c>
      <c r="W48" s="86"/>
      <c r="X48" s="85" t="b">
        <v>0</v>
      </c>
      <c r="Y48" s="86"/>
      <c r="Z48" s="85" t="b">
        <v>0</v>
      </c>
      <c r="AA48" s="86"/>
      <c r="AB48" s="85" t="b">
        <v>0</v>
      </c>
      <c r="AC48" s="86"/>
      <c r="AD48" s="85" t="b">
        <v>0</v>
      </c>
      <c r="AE48" s="86"/>
      <c r="AF48" s="87" t="b">
        <v>1</v>
      </c>
      <c r="AG48" s="86"/>
      <c r="AH48" s="85" t="b">
        <v>0</v>
      </c>
      <c r="AI48" s="86"/>
      <c r="AJ48" s="85" t="b">
        <v>0</v>
      </c>
      <c r="AK48" s="86"/>
      <c r="AL48" s="85" t="b">
        <v>0</v>
      </c>
      <c r="AM48" s="86"/>
      <c r="AN48" s="85" t="b">
        <v>0</v>
      </c>
      <c r="AO48" s="86"/>
      <c r="AP48" s="85" t="b">
        <v>0</v>
      </c>
      <c r="AQ48" s="85" t="b">
        <v>0</v>
      </c>
      <c r="AR48" s="85" t="b">
        <v>0</v>
      </c>
      <c r="AS48" s="85" t="b">
        <v>0</v>
      </c>
      <c r="AT48" s="85" t="b">
        <v>0</v>
      </c>
      <c r="AU48" s="85" t="b">
        <v>0</v>
      </c>
      <c r="AV48" s="83"/>
      <c r="AW48" s="83"/>
      <c r="AX48" s="83"/>
    </row>
    <row r="49" spans="1:50" ht="15.75" customHeight="1" x14ac:dyDescent="0.15">
      <c r="A49" s="105"/>
      <c r="B49" s="88"/>
      <c r="C49" s="89" t="str">
        <f>"ICT energy (" &amp; COUNTIF(D49:AY49, "=TRUE") &amp; ")"</f>
        <v>ICT energy (0)</v>
      </c>
      <c r="D49" s="85" t="b">
        <v>0</v>
      </c>
      <c r="E49" s="86"/>
      <c r="F49" s="85" t="b">
        <v>0</v>
      </c>
      <c r="G49" s="86"/>
      <c r="H49" s="85" t="b">
        <v>0</v>
      </c>
      <c r="I49" s="86"/>
      <c r="J49" s="85" t="b">
        <v>0</v>
      </c>
      <c r="K49" s="86"/>
      <c r="L49" s="85" t="b">
        <v>0</v>
      </c>
      <c r="M49" s="86"/>
      <c r="N49" s="85" t="b">
        <v>0</v>
      </c>
      <c r="O49" s="86"/>
      <c r="P49" s="85" t="b">
        <v>0</v>
      </c>
      <c r="Q49" s="86"/>
      <c r="R49" s="85" t="b">
        <v>0</v>
      </c>
      <c r="S49" s="86"/>
      <c r="T49" s="85" t="b">
        <v>0</v>
      </c>
      <c r="U49" s="86"/>
      <c r="V49" s="85" t="b">
        <v>0</v>
      </c>
      <c r="W49" s="86"/>
      <c r="X49" s="85" t="b">
        <v>0</v>
      </c>
      <c r="Y49" s="86"/>
      <c r="Z49" s="85" t="b">
        <v>0</v>
      </c>
      <c r="AA49" s="86"/>
      <c r="AB49" s="85" t="b">
        <v>0</v>
      </c>
      <c r="AC49" s="86"/>
      <c r="AD49" s="85" t="b">
        <v>0</v>
      </c>
      <c r="AE49" s="86"/>
      <c r="AF49" s="85" t="b">
        <v>0</v>
      </c>
      <c r="AG49" s="86"/>
      <c r="AH49" s="85" t="b">
        <v>0</v>
      </c>
      <c r="AI49" s="86"/>
      <c r="AJ49" s="85" t="b">
        <v>0</v>
      </c>
      <c r="AK49" s="86"/>
      <c r="AL49" s="85" t="b">
        <v>0</v>
      </c>
      <c r="AM49" s="86"/>
      <c r="AN49" s="85" t="b">
        <v>0</v>
      </c>
      <c r="AO49" s="86"/>
      <c r="AP49" s="85" t="b">
        <v>0</v>
      </c>
      <c r="AQ49" s="85" t="b">
        <v>0</v>
      </c>
      <c r="AR49" s="85" t="b">
        <v>0</v>
      </c>
      <c r="AS49" s="85" t="b">
        <v>0</v>
      </c>
      <c r="AT49" s="85" t="b">
        <v>0</v>
      </c>
      <c r="AU49" s="85" t="b">
        <v>0</v>
      </c>
      <c r="AV49" s="83"/>
      <c r="AW49" s="83"/>
      <c r="AX49" s="83"/>
    </row>
    <row r="50" spans="1:50" ht="15.75" customHeight="1" x14ac:dyDescent="0.15">
      <c r="A50" s="81"/>
      <c r="B50" s="90"/>
      <c r="C50" s="81"/>
      <c r="D50" s="81"/>
      <c r="E50" s="82"/>
      <c r="F50" s="81"/>
      <c r="G50" s="82"/>
      <c r="H50" s="81"/>
      <c r="I50" s="82"/>
      <c r="J50" s="81"/>
      <c r="K50" s="82"/>
      <c r="L50" s="81"/>
      <c r="M50" s="82"/>
      <c r="N50" s="81"/>
      <c r="O50" s="82"/>
      <c r="P50" s="81"/>
      <c r="Q50" s="82"/>
      <c r="R50" s="81"/>
      <c r="S50" s="82"/>
      <c r="T50" s="81"/>
      <c r="U50" s="82"/>
      <c r="V50" s="81"/>
      <c r="W50" s="82"/>
      <c r="X50" s="81"/>
      <c r="Y50" s="82"/>
      <c r="Z50" s="81" t="b">
        <v>0</v>
      </c>
      <c r="AA50" s="82"/>
      <c r="AB50" s="81" t="b">
        <v>0</v>
      </c>
      <c r="AC50" s="82"/>
      <c r="AD50" s="81" t="b">
        <v>0</v>
      </c>
      <c r="AE50" s="82"/>
      <c r="AF50" s="81" t="b">
        <v>0</v>
      </c>
      <c r="AG50" s="82"/>
      <c r="AH50" s="81" t="b">
        <v>0</v>
      </c>
      <c r="AI50" s="91"/>
      <c r="AJ50" s="81" t="b">
        <v>0</v>
      </c>
      <c r="AK50" s="82"/>
      <c r="AL50" s="81" t="b">
        <v>0</v>
      </c>
      <c r="AM50" s="82"/>
      <c r="AN50" s="81" t="b">
        <v>0</v>
      </c>
      <c r="AO50" s="82"/>
      <c r="AP50" s="81" t="b">
        <v>0</v>
      </c>
      <c r="AQ50" s="81" t="b">
        <v>0</v>
      </c>
      <c r="AR50" s="81" t="b">
        <v>0</v>
      </c>
      <c r="AS50" s="81" t="b">
        <v>0</v>
      </c>
      <c r="AT50" s="81" t="b">
        <v>0</v>
      </c>
      <c r="AU50" s="81" t="b">
        <v>0</v>
      </c>
      <c r="AV50" s="83"/>
      <c r="AW50" s="83"/>
      <c r="AX50" s="83"/>
    </row>
    <row r="51" spans="1:50" ht="15.75" customHeight="1" x14ac:dyDescent="0.15">
      <c r="A51" s="121" t="s">
        <v>844</v>
      </c>
      <c r="B51" s="93"/>
      <c r="C51" s="94"/>
      <c r="D51" s="81"/>
      <c r="E51" s="82"/>
      <c r="F51" s="81"/>
      <c r="G51" s="82"/>
      <c r="H51" s="81"/>
      <c r="I51" s="82"/>
      <c r="J51" s="81"/>
      <c r="K51" s="82"/>
      <c r="L51" s="81"/>
      <c r="M51" s="82"/>
      <c r="N51" s="81"/>
      <c r="O51" s="82"/>
      <c r="P51" s="81"/>
      <c r="Q51" s="82"/>
      <c r="R51" s="81"/>
      <c r="S51" s="82"/>
      <c r="T51" s="81"/>
      <c r="U51" s="82"/>
      <c r="V51" s="81"/>
      <c r="W51" s="82"/>
      <c r="X51" s="81"/>
      <c r="Y51" s="82"/>
      <c r="Z51" s="81" t="b">
        <v>0</v>
      </c>
      <c r="AA51" s="82"/>
      <c r="AB51" s="81" t="b">
        <v>0</v>
      </c>
      <c r="AC51" s="82"/>
      <c r="AD51" s="81" t="b">
        <v>0</v>
      </c>
      <c r="AE51" s="82"/>
      <c r="AF51" s="81" t="b">
        <v>0</v>
      </c>
      <c r="AG51" s="82"/>
      <c r="AH51" s="81" t="b">
        <v>0</v>
      </c>
      <c r="AI51" s="91"/>
      <c r="AJ51" s="81" t="b">
        <v>0</v>
      </c>
      <c r="AK51" s="82"/>
      <c r="AL51" s="81" t="b">
        <v>0</v>
      </c>
      <c r="AM51" s="82"/>
      <c r="AN51" s="81" t="b">
        <v>0</v>
      </c>
      <c r="AO51" s="82"/>
      <c r="AP51" s="81" t="b">
        <v>0</v>
      </c>
      <c r="AQ51" s="81" t="b">
        <v>0</v>
      </c>
      <c r="AR51" s="81" t="b">
        <v>0</v>
      </c>
      <c r="AS51" s="81" t="b">
        <v>0</v>
      </c>
      <c r="AT51" s="81" t="b">
        <v>0</v>
      </c>
      <c r="AU51" s="81" t="b">
        <v>0</v>
      </c>
      <c r="AV51" s="83"/>
      <c r="AW51" s="83"/>
      <c r="AX51" s="83"/>
    </row>
    <row r="52" spans="1:50" ht="15.75" customHeight="1" x14ac:dyDescent="0.15">
      <c r="A52" s="105"/>
      <c r="B52" s="88" t="str">
        <f>"Transportation (" &amp; COUNTIF(D52:BL52, "=TRUE") &amp; ")"</f>
        <v>Transportation (6)</v>
      </c>
      <c r="C52" s="81"/>
      <c r="D52" s="87" t="b">
        <v>0</v>
      </c>
      <c r="E52" s="95"/>
      <c r="F52" s="87" t="b">
        <v>0</v>
      </c>
      <c r="G52" s="95"/>
      <c r="H52" s="87" t="b">
        <v>0</v>
      </c>
      <c r="I52" s="86"/>
      <c r="J52" s="87" t="b">
        <v>0</v>
      </c>
      <c r="K52" s="86"/>
      <c r="L52" s="87" t="b">
        <v>0</v>
      </c>
      <c r="M52" s="86"/>
      <c r="N52" s="87" t="b">
        <v>1</v>
      </c>
      <c r="O52" s="86"/>
      <c r="P52" s="87" t="b">
        <v>0</v>
      </c>
      <c r="Q52" s="86"/>
      <c r="R52" s="87" t="b">
        <v>1</v>
      </c>
      <c r="S52" s="86"/>
      <c r="T52" s="87" t="b">
        <v>0</v>
      </c>
      <c r="U52" s="86"/>
      <c r="V52" s="87" t="b">
        <v>1</v>
      </c>
      <c r="W52" s="86"/>
      <c r="X52" s="85" t="b">
        <v>0</v>
      </c>
      <c r="Y52" s="86"/>
      <c r="Z52" s="87" t="b">
        <v>1</v>
      </c>
      <c r="AA52" s="86"/>
      <c r="AB52" s="85" t="b">
        <v>0</v>
      </c>
      <c r="AC52" s="86"/>
      <c r="AD52" s="85" t="b">
        <v>0</v>
      </c>
      <c r="AE52" s="86"/>
      <c r="AF52" s="87" t="b">
        <v>0</v>
      </c>
      <c r="AG52" s="86"/>
      <c r="AH52" s="87" t="b">
        <v>1</v>
      </c>
      <c r="AI52" s="96"/>
      <c r="AJ52" s="85" t="b">
        <v>0</v>
      </c>
      <c r="AK52" s="86"/>
      <c r="AL52" s="85" t="b">
        <v>0</v>
      </c>
      <c r="AM52" s="86"/>
      <c r="AN52" s="87" t="b">
        <v>1</v>
      </c>
      <c r="AO52" s="86"/>
      <c r="AP52" s="85" t="b">
        <v>0</v>
      </c>
      <c r="AQ52" s="85" t="b">
        <v>0</v>
      </c>
      <c r="AR52" s="85" t="b">
        <v>0</v>
      </c>
      <c r="AS52" s="85" t="b">
        <v>0</v>
      </c>
      <c r="AT52" s="85" t="b">
        <v>0</v>
      </c>
      <c r="AU52" s="85" t="b">
        <v>0</v>
      </c>
      <c r="AV52" s="83"/>
      <c r="AW52" s="83"/>
      <c r="AX52" s="83"/>
    </row>
    <row r="53" spans="1:50" ht="15.75" customHeight="1" x14ac:dyDescent="0.15">
      <c r="A53" s="105"/>
      <c r="B53" s="88" t="str">
        <f>"Air Travel (" &amp; COUNTIF(D53:BL53, "=TRUE") &amp; ")"</f>
        <v>Air Travel (17)</v>
      </c>
      <c r="C53" s="81"/>
      <c r="D53" s="87" t="b">
        <v>1</v>
      </c>
      <c r="E53" s="95"/>
      <c r="F53" s="87" t="b">
        <v>1</v>
      </c>
      <c r="G53" s="95"/>
      <c r="H53" s="87" t="b">
        <v>1</v>
      </c>
      <c r="I53" s="86"/>
      <c r="J53" s="87" t="b">
        <v>1</v>
      </c>
      <c r="K53" s="86"/>
      <c r="L53" s="87" t="b">
        <v>1</v>
      </c>
      <c r="M53" s="86"/>
      <c r="N53" s="85" t="b">
        <v>0</v>
      </c>
      <c r="O53" s="86"/>
      <c r="P53" s="87" t="b">
        <v>1</v>
      </c>
      <c r="Q53" s="86"/>
      <c r="R53" s="87" t="b">
        <v>1</v>
      </c>
      <c r="S53" s="86"/>
      <c r="T53" s="87" t="b">
        <v>1</v>
      </c>
      <c r="U53" s="86"/>
      <c r="V53" s="87" t="b">
        <v>1</v>
      </c>
      <c r="W53" s="86"/>
      <c r="X53" s="87" t="b">
        <v>1</v>
      </c>
      <c r="Y53" s="86"/>
      <c r="Z53" s="87" t="b">
        <v>1</v>
      </c>
      <c r="AA53" s="86"/>
      <c r="AB53" s="87" t="b">
        <v>1</v>
      </c>
      <c r="AC53" s="86"/>
      <c r="AD53" s="87" t="b">
        <v>1</v>
      </c>
      <c r="AE53" s="86"/>
      <c r="AF53" s="87" t="b">
        <v>1</v>
      </c>
      <c r="AG53" s="86"/>
      <c r="AH53" s="85" t="b">
        <v>0</v>
      </c>
      <c r="AI53" s="96"/>
      <c r="AJ53" s="87" t="b">
        <v>1</v>
      </c>
      <c r="AK53" s="86"/>
      <c r="AL53" s="87" t="b">
        <v>1</v>
      </c>
      <c r="AM53" s="86"/>
      <c r="AN53" s="87" t="b">
        <v>1</v>
      </c>
      <c r="AO53" s="86"/>
      <c r="AP53" s="85" t="b">
        <v>0</v>
      </c>
      <c r="AQ53" s="85" t="b">
        <v>0</v>
      </c>
      <c r="AR53" s="85" t="b">
        <v>0</v>
      </c>
      <c r="AS53" s="85" t="b">
        <v>0</v>
      </c>
      <c r="AT53" s="85" t="b">
        <v>0</v>
      </c>
      <c r="AU53" s="85" t="b">
        <v>0</v>
      </c>
      <c r="AV53" s="83"/>
      <c r="AW53" s="83"/>
      <c r="AX53" s="83"/>
    </row>
    <row r="54" spans="1:50" ht="15.75" customHeight="1" x14ac:dyDescent="0.15">
      <c r="A54" s="81"/>
      <c r="B54" s="90"/>
      <c r="C54" s="81"/>
      <c r="D54" s="81"/>
      <c r="E54" s="82"/>
      <c r="F54" s="81"/>
      <c r="G54" s="82"/>
      <c r="H54" s="81"/>
      <c r="I54" s="82"/>
      <c r="J54" s="81"/>
      <c r="K54" s="82"/>
      <c r="L54" s="81"/>
      <c r="M54" s="82"/>
      <c r="N54" s="81"/>
      <c r="O54" s="82"/>
      <c r="P54" s="81"/>
      <c r="Q54" s="82"/>
      <c r="R54" s="81"/>
      <c r="S54" s="82"/>
      <c r="T54" s="81"/>
      <c r="U54" s="82"/>
      <c r="V54" s="81"/>
      <c r="W54" s="82"/>
      <c r="X54" s="81"/>
      <c r="Y54" s="82"/>
      <c r="Z54" s="81" t="b">
        <v>0</v>
      </c>
      <c r="AA54" s="82"/>
      <c r="AB54" s="81" t="b">
        <v>0</v>
      </c>
      <c r="AC54" s="82"/>
      <c r="AD54" s="81" t="b">
        <v>0</v>
      </c>
      <c r="AE54" s="82"/>
      <c r="AF54" s="81" t="b">
        <v>0</v>
      </c>
      <c r="AG54" s="82"/>
      <c r="AH54" s="81" t="b">
        <v>0</v>
      </c>
      <c r="AI54" s="91"/>
      <c r="AJ54" s="81" t="b">
        <v>0</v>
      </c>
      <c r="AK54" s="82"/>
      <c r="AL54" s="81" t="b">
        <v>0</v>
      </c>
      <c r="AM54" s="82"/>
      <c r="AN54" s="81" t="b">
        <v>0</v>
      </c>
      <c r="AO54" s="82"/>
      <c r="AP54" s="81" t="b">
        <v>0</v>
      </c>
      <c r="AQ54" s="81" t="b">
        <v>0</v>
      </c>
      <c r="AR54" s="81" t="b">
        <v>0</v>
      </c>
      <c r="AS54" s="81" t="b">
        <v>0</v>
      </c>
      <c r="AT54" s="81" t="b">
        <v>0</v>
      </c>
      <c r="AU54" s="81" t="b">
        <v>0</v>
      </c>
      <c r="AV54" s="83"/>
      <c r="AW54" s="83"/>
      <c r="AX54" s="83"/>
    </row>
    <row r="55" spans="1:50" ht="15.75" customHeight="1" x14ac:dyDescent="0.15">
      <c r="A55" s="121" t="s">
        <v>845</v>
      </c>
      <c r="B55" s="93"/>
      <c r="C55" s="94"/>
      <c r="D55" s="81"/>
      <c r="E55" s="82"/>
      <c r="F55" s="81"/>
      <c r="G55" s="82"/>
      <c r="H55" s="81"/>
      <c r="I55" s="82"/>
      <c r="J55" s="81"/>
      <c r="K55" s="82"/>
      <c r="L55" s="81"/>
      <c r="M55" s="82"/>
      <c r="N55" s="81"/>
      <c r="O55" s="82"/>
      <c r="P55" s="81"/>
      <c r="Q55" s="82"/>
      <c r="R55" s="81"/>
      <c r="S55" s="82"/>
      <c r="T55" s="81"/>
      <c r="U55" s="82"/>
      <c r="V55" s="81"/>
      <c r="W55" s="82"/>
      <c r="X55" s="81"/>
      <c r="Y55" s="82"/>
      <c r="Z55" s="81" t="b">
        <v>0</v>
      </c>
      <c r="AA55" s="82"/>
      <c r="AB55" s="81" t="b">
        <v>0</v>
      </c>
      <c r="AC55" s="82"/>
      <c r="AD55" s="81" t="b">
        <v>0</v>
      </c>
      <c r="AE55" s="82"/>
      <c r="AF55" s="81" t="b">
        <v>0</v>
      </c>
      <c r="AG55" s="82"/>
      <c r="AH55" s="81" t="b">
        <v>0</v>
      </c>
      <c r="AI55" s="91"/>
      <c r="AJ55" s="81" t="b">
        <v>0</v>
      </c>
      <c r="AK55" s="82"/>
      <c r="AL55" s="81" t="b">
        <v>0</v>
      </c>
      <c r="AM55" s="82"/>
      <c r="AN55" s="81" t="b">
        <v>0</v>
      </c>
      <c r="AO55" s="82"/>
      <c r="AP55" s="81" t="b">
        <v>0</v>
      </c>
      <c r="AQ55" s="81" t="b">
        <v>0</v>
      </c>
      <c r="AR55" s="81" t="b">
        <v>0</v>
      </c>
      <c r="AS55" s="81" t="b">
        <v>0</v>
      </c>
      <c r="AT55" s="81" t="b">
        <v>0</v>
      </c>
      <c r="AU55" s="81" t="b">
        <v>0</v>
      </c>
      <c r="AV55" s="83"/>
      <c r="AW55" s="83"/>
      <c r="AX55" s="83"/>
    </row>
    <row r="56" spans="1:50" ht="15.75" customHeight="1" x14ac:dyDescent="0.15">
      <c r="A56" s="105"/>
      <c r="B56" s="88" t="str">
        <f>"Food (" &amp; COUNTIF(D56:BL56, "=TRUE") &amp; ")"</f>
        <v>Food (2)</v>
      </c>
      <c r="C56" s="81"/>
      <c r="D56" s="85" t="b">
        <v>0</v>
      </c>
      <c r="E56" s="95"/>
      <c r="F56" s="85" t="b">
        <v>0</v>
      </c>
      <c r="G56" s="95"/>
      <c r="H56" s="85" t="b">
        <v>0</v>
      </c>
      <c r="I56" s="86"/>
      <c r="J56" s="85" t="b">
        <v>0</v>
      </c>
      <c r="K56" s="86"/>
      <c r="L56" s="85" t="b">
        <v>0</v>
      </c>
      <c r="M56" s="86"/>
      <c r="N56" s="85" t="b">
        <v>0</v>
      </c>
      <c r="O56" s="86"/>
      <c r="P56" s="85" t="b">
        <v>0</v>
      </c>
      <c r="Q56" s="86"/>
      <c r="R56" s="87" t="b">
        <v>1</v>
      </c>
      <c r="S56" s="86"/>
      <c r="T56" s="85" t="b">
        <v>0</v>
      </c>
      <c r="U56" s="86"/>
      <c r="V56" s="87" t="b">
        <v>1</v>
      </c>
      <c r="W56" s="86"/>
      <c r="X56" s="85" t="b">
        <v>0</v>
      </c>
      <c r="Y56" s="86"/>
      <c r="Z56" s="85" t="b">
        <v>0</v>
      </c>
      <c r="AA56" s="86"/>
      <c r="AB56" s="85" t="b">
        <v>0</v>
      </c>
      <c r="AC56" s="86"/>
      <c r="AD56" s="85" t="b">
        <v>0</v>
      </c>
      <c r="AE56" s="86"/>
      <c r="AF56" s="85" t="b">
        <v>0</v>
      </c>
      <c r="AG56" s="86"/>
      <c r="AH56" s="85" t="b">
        <v>0</v>
      </c>
      <c r="AI56" s="96"/>
      <c r="AJ56" s="85" t="b">
        <v>0</v>
      </c>
      <c r="AK56" s="86"/>
      <c r="AL56" s="85" t="b">
        <v>0</v>
      </c>
      <c r="AM56" s="86"/>
      <c r="AN56" s="85" t="b">
        <v>0</v>
      </c>
      <c r="AO56" s="86"/>
      <c r="AP56" s="85" t="b">
        <v>0</v>
      </c>
      <c r="AQ56" s="85" t="b">
        <v>0</v>
      </c>
      <c r="AR56" s="85" t="b">
        <v>0</v>
      </c>
      <c r="AS56" s="85" t="b">
        <v>0</v>
      </c>
      <c r="AT56" s="85" t="b">
        <v>0</v>
      </c>
      <c r="AU56" s="85" t="b">
        <v>0</v>
      </c>
      <c r="AV56" s="83"/>
      <c r="AW56" s="83"/>
      <c r="AX56" s="83"/>
    </row>
    <row r="57" spans="1:50" ht="15.75" customHeight="1" x14ac:dyDescent="0.15">
      <c r="A57" s="105"/>
      <c r="B57" s="88" t="str">
        <f>"Accomodation (" &amp; COUNTIF(D57:BL57, "=TRUE") &amp; ")"</f>
        <v>Accomodation (1)</v>
      </c>
      <c r="C57" s="81"/>
      <c r="D57" s="85" t="b">
        <v>0</v>
      </c>
      <c r="E57" s="95"/>
      <c r="F57" s="85" t="b">
        <v>0</v>
      </c>
      <c r="G57" s="95"/>
      <c r="H57" s="85" t="b">
        <v>0</v>
      </c>
      <c r="I57" s="86"/>
      <c r="J57" s="85" t="b">
        <v>0</v>
      </c>
      <c r="K57" s="86"/>
      <c r="L57" s="85" t="b">
        <v>0</v>
      </c>
      <c r="M57" s="86"/>
      <c r="N57" s="85" t="b">
        <v>0</v>
      </c>
      <c r="O57" s="86"/>
      <c r="P57" s="85" t="b">
        <v>0</v>
      </c>
      <c r="Q57" s="86"/>
      <c r="R57" s="85" t="b">
        <v>0</v>
      </c>
      <c r="S57" s="86"/>
      <c r="T57" s="85" t="b">
        <v>0</v>
      </c>
      <c r="U57" s="86"/>
      <c r="V57" s="87" t="b">
        <v>1</v>
      </c>
      <c r="W57" s="86"/>
      <c r="X57" s="85" t="b">
        <v>0</v>
      </c>
      <c r="Y57" s="86"/>
      <c r="Z57" s="85" t="b">
        <v>0</v>
      </c>
      <c r="AA57" s="86"/>
      <c r="AB57" s="85" t="b">
        <v>0</v>
      </c>
      <c r="AC57" s="86"/>
      <c r="AD57" s="85" t="b">
        <v>0</v>
      </c>
      <c r="AE57" s="86"/>
      <c r="AF57" s="85" t="b">
        <v>0</v>
      </c>
      <c r="AG57" s="86"/>
      <c r="AH57" s="85" t="b">
        <v>0</v>
      </c>
      <c r="AI57" s="96"/>
      <c r="AJ57" s="85" t="b">
        <v>0</v>
      </c>
      <c r="AK57" s="86"/>
      <c r="AL57" s="85" t="b">
        <v>0</v>
      </c>
      <c r="AM57" s="86"/>
      <c r="AN57" s="85" t="b">
        <v>0</v>
      </c>
      <c r="AO57" s="86"/>
      <c r="AP57" s="85" t="b">
        <v>0</v>
      </c>
      <c r="AQ57" s="85" t="b">
        <v>0</v>
      </c>
      <c r="AR57" s="85" t="b">
        <v>0</v>
      </c>
      <c r="AS57" s="85" t="b">
        <v>0</v>
      </c>
      <c r="AT57" s="85" t="b">
        <v>0</v>
      </c>
      <c r="AU57" s="85" t="b">
        <v>0</v>
      </c>
      <c r="AV57" s="83"/>
      <c r="AW57" s="83"/>
      <c r="AX57" s="83"/>
    </row>
    <row r="58" spans="1:50" ht="15.75" customHeight="1" x14ac:dyDescent="0.15">
      <c r="A58" s="105"/>
      <c r="B58" s="88" t="str">
        <f>"Lighting (" &amp; COUNTIF(D58:BL58, "=TRUE") &amp; ")"</f>
        <v>Lighting (1)</v>
      </c>
      <c r="C58" s="81"/>
      <c r="D58" s="85" t="b">
        <v>0</v>
      </c>
      <c r="E58" s="95"/>
      <c r="F58" s="85" t="b">
        <v>0</v>
      </c>
      <c r="G58" s="95"/>
      <c r="H58" s="85" t="b">
        <v>0</v>
      </c>
      <c r="I58" s="86"/>
      <c r="J58" s="87" t="b">
        <v>1</v>
      </c>
      <c r="K58" s="86"/>
      <c r="L58" s="85" t="b">
        <v>0</v>
      </c>
      <c r="M58" s="86"/>
      <c r="N58" s="85" t="b">
        <v>0</v>
      </c>
      <c r="O58" s="86"/>
      <c r="P58" s="85" t="b">
        <v>0</v>
      </c>
      <c r="Q58" s="86"/>
      <c r="R58" s="85" t="b">
        <v>0</v>
      </c>
      <c r="S58" s="86"/>
      <c r="T58" s="85" t="b">
        <v>0</v>
      </c>
      <c r="U58" s="86"/>
      <c r="V58" s="85" t="b">
        <v>0</v>
      </c>
      <c r="W58" s="86"/>
      <c r="X58" s="85" t="b">
        <v>0</v>
      </c>
      <c r="Y58" s="86"/>
      <c r="Z58" s="85" t="b">
        <v>0</v>
      </c>
      <c r="AA58" s="86"/>
      <c r="AB58" s="85" t="b">
        <v>0</v>
      </c>
      <c r="AC58" s="86"/>
      <c r="AD58" s="85" t="b">
        <v>0</v>
      </c>
      <c r="AE58" s="86"/>
      <c r="AF58" s="85" t="b">
        <v>0</v>
      </c>
      <c r="AG58" s="86"/>
      <c r="AH58" s="85" t="b">
        <v>0</v>
      </c>
      <c r="AI58" s="96"/>
      <c r="AJ58" s="85" t="b">
        <v>0</v>
      </c>
      <c r="AK58" s="86"/>
      <c r="AL58" s="85" t="b">
        <v>0</v>
      </c>
      <c r="AM58" s="86"/>
      <c r="AN58" s="85" t="b">
        <v>0</v>
      </c>
      <c r="AO58" s="86"/>
      <c r="AP58" s="85" t="b">
        <v>0</v>
      </c>
      <c r="AQ58" s="85" t="b">
        <v>0</v>
      </c>
      <c r="AR58" s="85" t="b">
        <v>0</v>
      </c>
      <c r="AS58" s="85" t="b">
        <v>0</v>
      </c>
      <c r="AT58" s="85" t="b">
        <v>0</v>
      </c>
      <c r="AU58" s="85" t="b">
        <v>0</v>
      </c>
      <c r="AV58" s="83"/>
      <c r="AW58" s="83"/>
      <c r="AX58" s="83"/>
    </row>
    <row r="59" spans="1:50" ht="15.75" customHeight="1" x14ac:dyDescent="0.15">
      <c r="A59" s="92"/>
      <c r="B59" s="88" t="str">
        <f>"Printing (" &amp; COUNTIF(D59:BL59, "=TRUE") &amp; ")"</f>
        <v>Printing (3)</v>
      </c>
      <c r="C59" s="81"/>
      <c r="D59" s="85" t="b">
        <v>0</v>
      </c>
      <c r="E59" s="95"/>
      <c r="F59" s="85" t="b">
        <v>0</v>
      </c>
      <c r="G59" s="95"/>
      <c r="H59" s="85" t="b">
        <v>0</v>
      </c>
      <c r="I59" s="86"/>
      <c r="J59" s="87" t="b">
        <v>1</v>
      </c>
      <c r="K59" s="86"/>
      <c r="L59" s="85" t="b">
        <v>0</v>
      </c>
      <c r="M59" s="86"/>
      <c r="N59" s="85" t="b">
        <v>0</v>
      </c>
      <c r="O59" s="86"/>
      <c r="P59" s="85" t="b">
        <v>0</v>
      </c>
      <c r="Q59" s="86"/>
      <c r="R59" s="85" t="b">
        <v>0</v>
      </c>
      <c r="S59" s="86"/>
      <c r="T59" s="85" t="b">
        <v>0</v>
      </c>
      <c r="U59" s="86"/>
      <c r="V59" s="85" t="b">
        <v>0</v>
      </c>
      <c r="W59" s="86"/>
      <c r="X59" s="85" t="b">
        <v>0</v>
      </c>
      <c r="Y59" s="86"/>
      <c r="Z59" s="85" t="b">
        <v>0</v>
      </c>
      <c r="AA59" s="86"/>
      <c r="AB59" s="85" t="b">
        <v>0</v>
      </c>
      <c r="AC59" s="86"/>
      <c r="AD59" s="85" t="b">
        <v>0</v>
      </c>
      <c r="AE59" s="86"/>
      <c r="AF59" s="85" t="b">
        <v>0</v>
      </c>
      <c r="AG59" s="86"/>
      <c r="AH59" s="87" t="b">
        <v>1</v>
      </c>
      <c r="AI59" s="96"/>
      <c r="AJ59" s="87" t="b">
        <v>1</v>
      </c>
      <c r="AK59" s="86"/>
      <c r="AL59" s="85" t="b">
        <v>0</v>
      </c>
      <c r="AM59" s="86"/>
      <c r="AN59" s="85" t="b">
        <v>0</v>
      </c>
      <c r="AO59" s="86"/>
      <c r="AP59" s="85" t="b">
        <v>0</v>
      </c>
      <c r="AQ59" s="85" t="b">
        <v>0</v>
      </c>
      <c r="AR59" s="85" t="b">
        <v>0</v>
      </c>
      <c r="AS59" s="85" t="b">
        <v>0</v>
      </c>
      <c r="AT59" s="85" t="b">
        <v>0</v>
      </c>
      <c r="AU59" s="85" t="b">
        <v>0</v>
      </c>
      <c r="AV59" s="83"/>
      <c r="AW59" s="83"/>
      <c r="AX59" s="83"/>
    </row>
    <row r="60" spans="1:50" ht="15.75" customHeight="1" x14ac:dyDescent="0.15">
      <c r="A60" s="72"/>
      <c r="B60" s="72"/>
      <c r="C60" s="72"/>
      <c r="D60" s="72"/>
      <c r="E60" s="73"/>
      <c r="F60" s="72"/>
      <c r="G60" s="73"/>
      <c r="H60" s="72"/>
      <c r="I60" s="73"/>
      <c r="J60" s="72"/>
      <c r="K60" s="73"/>
      <c r="L60" s="72"/>
      <c r="M60" s="73"/>
      <c r="N60" s="72"/>
      <c r="O60" s="73"/>
      <c r="P60" s="72"/>
      <c r="Q60" s="73"/>
      <c r="R60" s="72"/>
      <c r="S60" s="73"/>
      <c r="T60" s="72"/>
      <c r="U60" s="73"/>
      <c r="V60" s="72"/>
      <c r="W60" s="73"/>
      <c r="X60" s="72"/>
      <c r="Y60" s="73"/>
      <c r="Z60" s="72"/>
      <c r="AA60" s="73"/>
      <c r="AB60" s="72"/>
      <c r="AC60" s="73"/>
      <c r="AD60" s="72"/>
      <c r="AE60" s="73"/>
      <c r="AF60" s="72"/>
      <c r="AG60" s="73"/>
      <c r="AH60" s="72"/>
      <c r="AI60" s="74"/>
      <c r="AJ60" s="72"/>
      <c r="AK60" s="73"/>
      <c r="AL60" s="72"/>
      <c r="AM60" s="73"/>
      <c r="AN60" s="72"/>
      <c r="AO60" s="73"/>
      <c r="AP60" s="72"/>
      <c r="AQ60" s="72"/>
      <c r="AR60" s="72"/>
      <c r="AS60" s="72"/>
      <c r="AT60" s="72"/>
      <c r="AU60" s="72"/>
    </row>
    <row r="61" spans="1:50" ht="15.75" customHeight="1" x14ac:dyDescent="0.15">
      <c r="A61" s="116" t="s">
        <v>846</v>
      </c>
      <c r="B61" s="71"/>
      <c r="C61" s="71"/>
      <c r="D61" s="72"/>
      <c r="E61" s="73"/>
      <c r="F61" s="72"/>
      <c r="G61" s="73"/>
      <c r="H61" s="72"/>
      <c r="I61" s="73"/>
      <c r="J61" s="72"/>
      <c r="K61" s="73"/>
      <c r="L61" s="72"/>
      <c r="M61" s="73"/>
      <c r="N61" s="72"/>
      <c r="O61" s="73"/>
      <c r="P61" s="72"/>
      <c r="Q61" s="73"/>
      <c r="R61" s="72"/>
      <c r="S61" s="73"/>
      <c r="T61" s="72"/>
      <c r="U61" s="73"/>
      <c r="V61" s="72"/>
      <c r="W61" s="73"/>
      <c r="X61" s="72"/>
      <c r="Y61" s="73"/>
      <c r="Z61" s="72"/>
      <c r="AA61" s="73"/>
      <c r="AB61" s="72"/>
      <c r="AC61" s="73"/>
      <c r="AD61" s="72"/>
      <c r="AE61" s="73"/>
      <c r="AF61" s="72"/>
      <c r="AG61" s="73"/>
      <c r="AH61" s="72"/>
      <c r="AI61" s="74"/>
      <c r="AJ61" s="72"/>
      <c r="AK61" s="73"/>
      <c r="AL61" s="72"/>
      <c r="AM61" s="73"/>
      <c r="AN61" s="72"/>
      <c r="AO61" s="73"/>
      <c r="AP61" s="72"/>
      <c r="AQ61" s="72"/>
      <c r="AR61" s="72"/>
      <c r="AS61" s="72"/>
      <c r="AT61" s="72"/>
      <c r="AU61" s="72"/>
    </row>
    <row r="62" spans="1:50" ht="15.75" customHeight="1" x14ac:dyDescent="0.15">
      <c r="A62" s="105"/>
      <c r="B62" s="118" t="str">
        <f>"Technical (" &amp; COUNTIF(D62:BL62, "=TRUE") &amp; ")"</f>
        <v>Technical (0)</v>
      </c>
      <c r="C62" s="105"/>
      <c r="D62" s="11" t="b">
        <v>0</v>
      </c>
      <c r="E62" s="77"/>
      <c r="F62" s="11" t="b">
        <v>0</v>
      </c>
      <c r="G62" s="77"/>
      <c r="H62" s="11" t="b">
        <v>0</v>
      </c>
      <c r="I62" s="77"/>
      <c r="J62" s="11" t="b">
        <v>0</v>
      </c>
      <c r="K62" s="77"/>
      <c r="L62" s="11" t="b">
        <v>0</v>
      </c>
      <c r="M62" s="77"/>
      <c r="N62" s="11" t="b">
        <v>0</v>
      </c>
      <c r="O62" s="77"/>
      <c r="P62" s="11" t="b">
        <v>0</v>
      </c>
      <c r="Q62" s="77"/>
      <c r="R62" s="11" t="b">
        <v>0</v>
      </c>
      <c r="S62" s="77"/>
      <c r="T62" s="11" t="b">
        <v>0</v>
      </c>
      <c r="U62" s="77"/>
      <c r="V62" s="11" t="b">
        <v>0</v>
      </c>
      <c r="W62" s="77"/>
      <c r="X62" s="11" t="b">
        <v>0</v>
      </c>
      <c r="Y62" s="77"/>
      <c r="Z62" s="11" t="b">
        <v>0</v>
      </c>
      <c r="AA62" s="77"/>
      <c r="AB62" s="11" t="b">
        <v>0</v>
      </c>
      <c r="AC62" s="77"/>
      <c r="AD62" s="11" t="b">
        <v>0</v>
      </c>
      <c r="AE62" s="77"/>
      <c r="AF62" s="11" t="b">
        <v>0</v>
      </c>
      <c r="AG62" s="77"/>
      <c r="AH62" s="11" t="b">
        <v>0</v>
      </c>
      <c r="AI62" s="78"/>
      <c r="AJ62" s="11" t="b">
        <v>0</v>
      </c>
      <c r="AK62" s="77"/>
      <c r="AL62" s="11" t="b">
        <v>0</v>
      </c>
      <c r="AM62" s="77"/>
      <c r="AN62" s="11" t="b">
        <v>0</v>
      </c>
      <c r="AO62" s="77"/>
      <c r="AP62" s="11" t="b">
        <v>0</v>
      </c>
      <c r="AQ62" s="11" t="b">
        <v>0</v>
      </c>
      <c r="AR62" s="11" t="b">
        <v>0</v>
      </c>
      <c r="AS62" s="11" t="b">
        <v>0</v>
      </c>
      <c r="AT62" s="11" t="b">
        <v>0</v>
      </c>
      <c r="AU62" s="11" t="b">
        <v>0</v>
      </c>
    </row>
    <row r="63" spans="1:50" ht="15.75" customHeight="1" x14ac:dyDescent="0.15">
      <c r="A63" s="105"/>
      <c r="B63" s="79"/>
      <c r="C63" s="80" t="str">
        <f>"Barrieres (" &amp; COUNTIF(D63:BL63, "=TRUE") &amp; ")"</f>
        <v>Barrieres (0)</v>
      </c>
      <c r="D63" s="11" t="b">
        <v>0</v>
      </c>
      <c r="E63" s="77"/>
      <c r="F63" s="11" t="b">
        <v>0</v>
      </c>
      <c r="G63" s="77"/>
      <c r="H63" s="11" t="b">
        <v>0</v>
      </c>
      <c r="I63" s="77"/>
      <c r="J63" s="11" t="b">
        <v>0</v>
      </c>
      <c r="K63" s="77"/>
      <c r="L63" s="11" t="b">
        <v>0</v>
      </c>
      <c r="M63" s="77"/>
      <c r="N63" s="11" t="b">
        <v>0</v>
      </c>
      <c r="O63" s="77"/>
      <c r="P63" s="11" t="b">
        <v>0</v>
      </c>
      <c r="Q63" s="77"/>
      <c r="R63" s="11" t="b">
        <v>0</v>
      </c>
      <c r="S63" s="77"/>
      <c r="T63" s="11" t="b">
        <v>0</v>
      </c>
      <c r="U63" s="77"/>
      <c r="V63" s="11" t="b">
        <v>0</v>
      </c>
      <c r="W63" s="77"/>
      <c r="X63" s="11" t="b">
        <v>0</v>
      </c>
      <c r="Y63" s="77"/>
      <c r="Z63" s="11" t="b">
        <v>0</v>
      </c>
      <c r="AA63" s="77"/>
      <c r="AB63" s="11" t="b">
        <v>0</v>
      </c>
      <c r="AC63" s="77"/>
      <c r="AD63" s="11" t="b">
        <v>0</v>
      </c>
      <c r="AE63" s="77"/>
      <c r="AF63" s="11" t="b">
        <v>0</v>
      </c>
      <c r="AG63" s="77"/>
      <c r="AH63" s="11" t="b">
        <v>0</v>
      </c>
      <c r="AI63" s="78"/>
      <c r="AJ63" s="11" t="b">
        <v>0</v>
      </c>
      <c r="AK63" s="77"/>
      <c r="AL63" s="11" t="b">
        <v>0</v>
      </c>
      <c r="AM63" s="77"/>
      <c r="AN63" s="11" t="b">
        <v>0</v>
      </c>
      <c r="AO63" s="77"/>
      <c r="AP63" s="11" t="b">
        <v>0</v>
      </c>
      <c r="AQ63" s="11" t="b">
        <v>0</v>
      </c>
      <c r="AR63" s="11" t="b">
        <v>0</v>
      </c>
      <c r="AS63" s="11" t="b">
        <v>0</v>
      </c>
      <c r="AT63" s="11" t="b">
        <v>0</v>
      </c>
      <c r="AU63" s="11" t="b">
        <v>0</v>
      </c>
    </row>
    <row r="64" spans="1:50" ht="15.75" customHeight="1" x14ac:dyDescent="0.15">
      <c r="A64" s="105"/>
      <c r="B64" s="114"/>
      <c r="C64" s="105"/>
      <c r="D64" s="72"/>
      <c r="E64" s="73"/>
      <c r="F64" s="72"/>
      <c r="G64" s="73"/>
      <c r="H64" s="72"/>
      <c r="I64" s="73"/>
      <c r="J64" s="72"/>
      <c r="K64" s="73"/>
      <c r="L64" s="72"/>
      <c r="M64" s="73"/>
      <c r="N64" s="72"/>
      <c r="O64" s="73"/>
      <c r="P64" s="72"/>
      <c r="Q64" s="73"/>
      <c r="R64" s="72"/>
      <c r="S64" s="73"/>
      <c r="T64" s="72"/>
      <c r="U64" s="73"/>
      <c r="V64" s="72"/>
      <c r="W64" s="73"/>
      <c r="X64" s="72"/>
      <c r="Y64" s="73"/>
      <c r="Z64" s="72"/>
      <c r="AA64" s="73"/>
      <c r="AB64" s="72"/>
      <c r="AC64" s="73"/>
      <c r="AD64" s="72"/>
      <c r="AE64" s="73"/>
      <c r="AF64" s="72"/>
      <c r="AG64" s="73"/>
      <c r="AH64" s="72"/>
      <c r="AI64" s="74"/>
      <c r="AJ64" s="72"/>
      <c r="AK64" s="73"/>
      <c r="AL64" s="72"/>
      <c r="AM64" s="73"/>
      <c r="AN64" s="72"/>
      <c r="AO64" s="73"/>
      <c r="AP64" s="72"/>
      <c r="AQ64" s="72"/>
      <c r="AR64" s="72"/>
      <c r="AS64" s="72"/>
      <c r="AT64" s="72"/>
      <c r="AU64" s="72"/>
    </row>
    <row r="65" spans="1:47" ht="15.75" customHeight="1" x14ac:dyDescent="0.15">
      <c r="A65" s="105"/>
      <c r="B65" s="115" t="str">
        <f>"Economic (" &amp; COUNTIF(D65:BL65, "=TRUE") &amp; ")"</f>
        <v>Economic (5)</v>
      </c>
      <c r="C65" s="105"/>
      <c r="D65" s="11" t="b">
        <v>0</v>
      </c>
      <c r="E65" s="77"/>
      <c r="F65" s="11" t="b">
        <v>0</v>
      </c>
      <c r="G65" s="77"/>
      <c r="H65" s="11" t="b">
        <v>0</v>
      </c>
      <c r="I65" s="77"/>
      <c r="J65" s="11" t="b">
        <v>1</v>
      </c>
      <c r="K65" s="77"/>
      <c r="L65" s="11" t="b">
        <v>0</v>
      </c>
      <c r="M65" s="77"/>
      <c r="N65" s="11" t="b">
        <v>0</v>
      </c>
      <c r="O65" s="77"/>
      <c r="P65" s="11" t="b">
        <v>0</v>
      </c>
      <c r="Q65" s="77"/>
      <c r="R65" s="11" t="b">
        <v>1</v>
      </c>
      <c r="S65" s="77"/>
      <c r="T65" s="11" t="b">
        <v>1</v>
      </c>
      <c r="U65" s="77"/>
      <c r="V65" s="11" t="b">
        <v>1</v>
      </c>
      <c r="W65" s="77"/>
      <c r="X65" s="11" t="b">
        <v>1</v>
      </c>
      <c r="Y65" s="77"/>
      <c r="Z65" s="11" t="b">
        <v>0</v>
      </c>
      <c r="AA65" s="77"/>
      <c r="AB65" s="11" t="b">
        <v>0</v>
      </c>
      <c r="AC65" s="77"/>
      <c r="AD65" s="11" t="b">
        <v>0</v>
      </c>
      <c r="AE65" s="77"/>
      <c r="AF65" s="11" t="b">
        <v>0</v>
      </c>
      <c r="AG65" s="77"/>
      <c r="AH65" s="11" t="b">
        <v>0</v>
      </c>
      <c r="AI65" s="78"/>
      <c r="AJ65" s="11" t="b">
        <v>0</v>
      </c>
      <c r="AK65" s="77"/>
      <c r="AL65" s="11" t="b">
        <v>0</v>
      </c>
      <c r="AM65" s="77"/>
      <c r="AN65" s="11" t="b">
        <v>0</v>
      </c>
      <c r="AO65" s="77"/>
      <c r="AP65" s="11" t="b">
        <v>0</v>
      </c>
      <c r="AQ65" s="11" t="b">
        <v>0</v>
      </c>
      <c r="AR65" s="11" t="b">
        <v>0</v>
      </c>
      <c r="AS65" s="11" t="b">
        <v>0</v>
      </c>
      <c r="AT65" s="11" t="b">
        <v>0</v>
      </c>
      <c r="AU65" s="11" t="b">
        <v>0</v>
      </c>
    </row>
    <row r="66" spans="1:47" ht="15.75" customHeight="1" x14ac:dyDescent="0.15">
      <c r="A66" s="105"/>
      <c r="B66" s="79"/>
      <c r="C66" s="80" t="str">
        <f>"Fees (" &amp; COUNTIF(D66:BL66, "=TRUE") &amp; ")"</f>
        <v>Fees (2)</v>
      </c>
      <c r="D66" s="11" t="b">
        <v>0</v>
      </c>
      <c r="E66" s="77"/>
      <c r="F66" s="11" t="b">
        <v>0</v>
      </c>
      <c r="G66" s="77"/>
      <c r="H66" s="11" t="b">
        <v>0</v>
      </c>
      <c r="I66" s="77"/>
      <c r="J66" s="11" t="b">
        <v>0</v>
      </c>
      <c r="K66" s="77"/>
      <c r="L66" s="11" t="b">
        <v>0</v>
      </c>
      <c r="M66" s="77"/>
      <c r="N66" s="11" t="b">
        <v>0</v>
      </c>
      <c r="O66" s="77"/>
      <c r="P66" s="11" t="b">
        <v>0</v>
      </c>
      <c r="Q66" s="77"/>
      <c r="R66" s="11" t="b">
        <v>1</v>
      </c>
      <c r="S66" s="77"/>
      <c r="T66" s="11" t="b">
        <v>0</v>
      </c>
      <c r="U66" s="77"/>
      <c r="V66" s="11" t="b">
        <v>1</v>
      </c>
      <c r="W66" s="77"/>
      <c r="X66" s="11" t="b">
        <v>0</v>
      </c>
      <c r="Y66" s="77"/>
      <c r="Z66" s="11" t="b">
        <v>0</v>
      </c>
      <c r="AA66" s="77"/>
      <c r="AB66" s="11" t="b">
        <v>0</v>
      </c>
      <c r="AC66" s="77"/>
      <c r="AD66" s="11" t="b">
        <v>0</v>
      </c>
      <c r="AE66" s="77"/>
      <c r="AF66" s="11" t="b">
        <v>0</v>
      </c>
      <c r="AG66" s="77"/>
      <c r="AH66" s="11" t="b">
        <v>0</v>
      </c>
      <c r="AI66" s="78"/>
      <c r="AJ66" s="11" t="b">
        <v>0</v>
      </c>
      <c r="AK66" s="77"/>
      <c r="AL66" s="11" t="b">
        <v>0</v>
      </c>
      <c r="AM66" s="77"/>
      <c r="AN66" s="11" t="b">
        <v>0</v>
      </c>
      <c r="AO66" s="77"/>
      <c r="AP66" s="11" t="b">
        <v>0</v>
      </c>
      <c r="AQ66" s="11" t="b">
        <v>0</v>
      </c>
      <c r="AR66" s="11" t="b">
        <v>0</v>
      </c>
      <c r="AS66" s="11" t="b">
        <v>0</v>
      </c>
      <c r="AT66" s="11" t="b">
        <v>0</v>
      </c>
      <c r="AU66" s="11" t="b">
        <v>0</v>
      </c>
    </row>
    <row r="67" spans="1:47" ht="13" x14ac:dyDescent="0.15">
      <c r="A67" s="105"/>
      <c r="B67" s="79"/>
      <c r="C67" s="80" t="str">
        <f>"Organization Rasing Money (" &amp; COUNTIF(D67:BL67, "=TRUE") &amp; ")"</f>
        <v>Organization Rasing Money (3)</v>
      </c>
      <c r="D67" s="11" t="b">
        <v>0</v>
      </c>
      <c r="E67" s="77"/>
      <c r="F67" s="11" t="b">
        <v>0</v>
      </c>
      <c r="G67" s="77"/>
      <c r="H67" s="11" t="b">
        <v>0</v>
      </c>
      <c r="I67" s="77"/>
      <c r="J67" s="11" t="b">
        <v>1</v>
      </c>
      <c r="K67" s="77"/>
      <c r="L67" s="11" t="b">
        <v>0</v>
      </c>
      <c r="M67" s="77"/>
      <c r="N67" s="11" t="b">
        <v>0</v>
      </c>
      <c r="O67" s="77"/>
      <c r="P67" s="11" t="b">
        <v>0</v>
      </c>
      <c r="Q67" s="77"/>
      <c r="R67" s="11" t="b">
        <v>0</v>
      </c>
      <c r="S67" s="77"/>
      <c r="T67" s="11" t="b">
        <v>0</v>
      </c>
      <c r="U67" s="77"/>
      <c r="V67" s="11" t="b">
        <v>1</v>
      </c>
      <c r="W67" s="77"/>
      <c r="X67" s="11" t="b">
        <v>0</v>
      </c>
      <c r="Y67" s="77"/>
      <c r="Z67" s="11" t="b">
        <v>0</v>
      </c>
      <c r="AA67" s="77"/>
      <c r="AB67" s="11" t="b">
        <v>0</v>
      </c>
      <c r="AC67" s="77"/>
      <c r="AD67" s="11" t="b">
        <v>0</v>
      </c>
      <c r="AE67" s="77"/>
      <c r="AF67" s="11" t="b">
        <v>1</v>
      </c>
      <c r="AG67" s="77"/>
      <c r="AH67" s="11" t="b">
        <v>0</v>
      </c>
      <c r="AI67" s="78"/>
      <c r="AJ67" s="11" t="b">
        <v>0</v>
      </c>
      <c r="AK67" s="77"/>
      <c r="AL67" s="11" t="b">
        <v>0</v>
      </c>
      <c r="AM67" s="77"/>
      <c r="AN67" s="11" t="b">
        <v>0</v>
      </c>
      <c r="AO67" s="77"/>
      <c r="AP67" s="11" t="b">
        <v>0</v>
      </c>
      <c r="AQ67" s="11" t="b">
        <v>0</v>
      </c>
      <c r="AR67" s="11" t="b">
        <v>0</v>
      </c>
      <c r="AS67" s="11" t="b">
        <v>0</v>
      </c>
      <c r="AT67" s="11" t="b">
        <v>0</v>
      </c>
      <c r="AU67" s="11" t="b">
        <v>0</v>
      </c>
    </row>
    <row r="68" spans="1:47" ht="13" x14ac:dyDescent="0.15">
      <c r="A68" s="105"/>
      <c r="B68" s="79"/>
      <c r="C68" s="80" t="str">
        <f>"Travel Industry (" &amp; COUNTIF(D68:BL68, "=TRUE") &amp; ")"</f>
        <v>Travel Industry (1)</v>
      </c>
      <c r="D68" s="11" t="b">
        <v>0</v>
      </c>
      <c r="E68" s="77"/>
      <c r="F68" s="11" t="b">
        <v>0</v>
      </c>
      <c r="G68" s="77"/>
      <c r="H68" s="11" t="b">
        <v>0</v>
      </c>
      <c r="I68" s="77"/>
      <c r="J68" s="11" t="b">
        <v>0</v>
      </c>
      <c r="K68" s="77"/>
      <c r="L68" s="11" t="b">
        <v>0</v>
      </c>
      <c r="M68" s="77"/>
      <c r="N68" s="11" t="b">
        <v>0</v>
      </c>
      <c r="O68" s="77"/>
      <c r="P68" s="11" t="b">
        <v>0</v>
      </c>
      <c r="Q68" s="77"/>
      <c r="R68" s="11" t="b">
        <v>0</v>
      </c>
      <c r="S68" s="77"/>
      <c r="T68" s="11" t="b">
        <v>0</v>
      </c>
      <c r="U68" s="77"/>
      <c r="V68" s="11" t="b">
        <v>0</v>
      </c>
      <c r="W68" s="77"/>
      <c r="X68" s="11" t="b">
        <v>0</v>
      </c>
      <c r="Y68" s="77"/>
      <c r="Z68" s="11" t="b">
        <v>0</v>
      </c>
      <c r="AA68" s="77"/>
      <c r="AB68" s="11" t="b">
        <v>0</v>
      </c>
      <c r="AC68" s="77"/>
      <c r="AD68" s="11" t="b">
        <v>0</v>
      </c>
      <c r="AE68" s="77"/>
      <c r="AF68" s="11" t="b">
        <v>1</v>
      </c>
      <c r="AG68" s="77"/>
      <c r="AH68" s="11" t="b">
        <v>0</v>
      </c>
      <c r="AI68" s="78"/>
      <c r="AJ68" s="11" t="b">
        <v>0</v>
      </c>
      <c r="AK68" s="77"/>
      <c r="AL68" s="11" t="b">
        <v>0</v>
      </c>
      <c r="AM68" s="77"/>
      <c r="AN68" s="11" t="b">
        <v>0</v>
      </c>
      <c r="AO68" s="77"/>
      <c r="AP68" s="11" t="b">
        <v>0</v>
      </c>
      <c r="AQ68" s="11" t="b">
        <v>0</v>
      </c>
      <c r="AR68" s="11" t="b">
        <v>0</v>
      </c>
      <c r="AS68" s="11" t="b">
        <v>0</v>
      </c>
      <c r="AT68" s="11" t="b">
        <v>0</v>
      </c>
      <c r="AU68" s="11" t="b">
        <v>0</v>
      </c>
    </row>
    <row r="69" spans="1:47" ht="13" x14ac:dyDescent="0.15">
      <c r="A69" s="105"/>
      <c r="B69" s="79"/>
      <c r="C69" s="80" t="str">
        <f>"Airline Sell more Tickets (" &amp; COUNTIF(D69:BL69, "=TRUE") &amp; ")"</f>
        <v>Airline Sell more Tickets (2)</v>
      </c>
      <c r="D69" s="11" t="b">
        <v>0</v>
      </c>
      <c r="E69" s="77"/>
      <c r="F69" s="11" t="b">
        <v>0</v>
      </c>
      <c r="G69" s="77"/>
      <c r="H69" s="11" t="b">
        <v>0</v>
      </c>
      <c r="I69" s="77"/>
      <c r="J69" s="11" t="b">
        <v>1</v>
      </c>
      <c r="K69" s="77"/>
      <c r="L69" s="11" t="b">
        <v>0</v>
      </c>
      <c r="M69" s="77"/>
      <c r="N69" s="11" t="b">
        <v>0</v>
      </c>
      <c r="O69" s="77"/>
      <c r="P69" s="11" t="b">
        <v>0</v>
      </c>
      <c r="Q69" s="77"/>
      <c r="R69" s="11" t="b">
        <v>0</v>
      </c>
      <c r="S69" s="77"/>
      <c r="T69" s="11" t="b">
        <v>0</v>
      </c>
      <c r="U69" s="77"/>
      <c r="V69" s="11" t="b">
        <v>0</v>
      </c>
      <c r="W69" s="77"/>
      <c r="X69" s="11" t="b">
        <v>0</v>
      </c>
      <c r="Y69" s="77"/>
      <c r="Z69" s="11" t="b">
        <v>0</v>
      </c>
      <c r="AA69" s="77"/>
      <c r="AB69" s="11" t="b">
        <v>0</v>
      </c>
      <c r="AC69" s="77"/>
      <c r="AD69" s="11" t="b">
        <v>0</v>
      </c>
      <c r="AE69" s="77"/>
      <c r="AF69" s="11" t="b">
        <v>1</v>
      </c>
      <c r="AG69" s="77"/>
      <c r="AH69" s="11" t="b">
        <v>0</v>
      </c>
      <c r="AI69" s="78"/>
      <c r="AJ69" s="11" t="b">
        <v>0</v>
      </c>
      <c r="AK69" s="77"/>
      <c r="AL69" s="11" t="b">
        <v>0</v>
      </c>
      <c r="AM69" s="77"/>
      <c r="AN69" s="11" t="b">
        <v>0</v>
      </c>
      <c r="AO69" s="77"/>
      <c r="AP69" s="11" t="b">
        <v>0</v>
      </c>
      <c r="AQ69" s="11" t="b">
        <v>0</v>
      </c>
      <c r="AR69" s="11" t="b">
        <v>0</v>
      </c>
      <c r="AS69" s="11" t="b">
        <v>0</v>
      </c>
      <c r="AT69" s="11" t="b">
        <v>0</v>
      </c>
      <c r="AU69" s="11" t="b">
        <v>0</v>
      </c>
    </row>
    <row r="70" spans="1:47" ht="13" x14ac:dyDescent="0.15">
      <c r="A70" s="105"/>
      <c r="B70" s="79"/>
      <c r="C70" s="80" t="str">
        <f>"Travel Costs (" &amp; COUNTIF(D70:BL70, "=TRUE") &amp; ")"</f>
        <v>Travel Costs (3)</v>
      </c>
      <c r="D70" s="11" t="b">
        <v>0</v>
      </c>
      <c r="E70" s="77"/>
      <c r="F70" s="11" t="b">
        <v>0</v>
      </c>
      <c r="G70" s="77"/>
      <c r="H70" s="11" t="b">
        <v>0</v>
      </c>
      <c r="I70" s="77"/>
      <c r="J70" s="11" t="b">
        <v>0</v>
      </c>
      <c r="K70" s="77"/>
      <c r="L70" s="11" t="b">
        <v>0</v>
      </c>
      <c r="M70" s="77"/>
      <c r="N70" s="11" t="b">
        <v>0</v>
      </c>
      <c r="O70" s="77"/>
      <c r="P70" s="11" t="b">
        <v>0</v>
      </c>
      <c r="Q70" s="77"/>
      <c r="R70" s="11" t="b">
        <v>1</v>
      </c>
      <c r="S70" s="77"/>
      <c r="T70" s="11" t="b">
        <v>0</v>
      </c>
      <c r="U70" s="77"/>
      <c r="V70" s="11" t="b">
        <v>1</v>
      </c>
      <c r="W70" s="77"/>
      <c r="X70" s="11" t="b">
        <v>1</v>
      </c>
      <c r="Y70" s="77"/>
      <c r="Z70" s="11" t="b">
        <v>0</v>
      </c>
      <c r="AA70" s="77"/>
      <c r="AB70" s="11" t="b">
        <v>0</v>
      </c>
      <c r="AC70" s="77"/>
      <c r="AD70" s="11" t="b">
        <v>0</v>
      </c>
      <c r="AE70" s="77"/>
      <c r="AF70" s="11" t="b">
        <v>0</v>
      </c>
      <c r="AG70" s="77"/>
      <c r="AH70" s="11" t="b">
        <v>0</v>
      </c>
      <c r="AI70" s="78"/>
      <c r="AJ70" s="11" t="b">
        <v>0</v>
      </c>
      <c r="AK70" s="77"/>
      <c r="AL70" s="11" t="b">
        <v>0</v>
      </c>
      <c r="AM70" s="77"/>
      <c r="AN70" s="11" t="b">
        <v>0</v>
      </c>
      <c r="AO70" s="77"/>
      <c r="AP70" s="11" t="b">
        <v>0</v>
      </c>
      <c r="AQ70" s="11" t="b">
        <v>0</v>
      </c>
      <c r="AR70" s="11" t="b">
        <v>0</v>
      </c>
      <c r="AS70" s="11" t="b">
        <v>0</v>
      </c>
      <c r="AT70" s="11" t="b">
        <v>0</v>
      </c>
      <c r="AU70" s="11" t="b">
        <v>0</v>
      </c>
    </row>
    <row r="71" spans="1:47" ht="13" x14ac:dyDescent="0.15">
      <c r="A71" s="105"/>
      <c r="B71" s="79"/>
      <c r="C71" s="80" t="str">
        <f>"Time Costs (" &amp; COUNTIF(D71:BL71, "=TRUE") &amp; ")"</f>
        <v>Time Costs (4)</v>
      </c>
      <c r="D71" s="11" t="b">
        <v>0</v>
      </c>
      <c r="E71" s="77"/>
      <c r="F71" s="11" t="b">
        <v>0</v>
      </c>
      <c r="G71" s="77"/>
      <c r="H71" s="11" t="b">
        <v>0</v>
      </c>
      <c r="I71" s="77"/>
      <c r="J71" s="11" t="b">
        <v>0</v>
      </c>
      <c r="K71" s="77"/>
      <c r="L71" s="11" t="b">
        <v>0</v>
      </c>
      <c r="M71" s="77"/>
      <c r="N71" s="11" t="b">
        <v>0</v>
      </c>
      <c r="O71" s="77"/>
      <c r="P71" s="11" t="b">
        <v>0</v>
      </c>
      <c r="Q71" s="77"/>
      <c r="R71" s="11" t="b">
        <v>1</v>
      </c>
      <c r="S71" s="77"/>
      <c r="T71" s="11" t="b">
        <v>1</v>
      </c>
      <c r="U71" s="77"/>
      <c r="V71" s="11" t="b">
        <v>1</v>
      </c>
      <c r="W71" s="77"/>
      <c r="X71" s="11" t="b">
        <v>1</v>
      </c>
      <c r="Y71" s="77"/>
      <c r="Z71" s="11" t="b">
        <v>0</v>
      </c>
      <c r="AA71" s="77"/>
      <c r="AB71" s="11" t="b">
        <v>0</v>
      </c>
      <c r="AC71" s="77"/>
      <c r="AD71" s="11" t="b">
        <v>0</v>
      </c>
      <c r="AE71" s="77"/>
      <c r="AF71" s="11" t="b">
        <v>0</v>
      </c>
      <c r="AG71" s="77"/>
      <c r="AH71" s="11" t="b">
        <v>0</v>
      </c>
      <c r="AI71" s="78"/>
      <c r="AJ71" s="11" t="b">
        <v>0</v>
      </c>
      <c r="AK71" s="77"/>
      <c r="AL71" s="11" t="b">
        <v>0</v>
      </c>
      <c r="AM71" s="77"/>
      <c r="AN71" s="11" t="b">
        <v>0</v>
      </c>
      <c r="AO71" s="77"/>
      <c r="AP71" s="11" t="b">
        <v>0</v>
      </c>
      <c r="AQ71" s="11" t="b">
        <v>0</v>
      </c>
      <c r="AR71" s="11" t="b">
        <v>0</v>
      </c>
      <c r="AS71" s="11" t="b">
        <v>0</v>
      </c>
      <c r="AT71" s="11" t="b">
        <v>0</v>
      </c>
      <c r="AU71" s="11" t="b">
        <v>0</v>
      </c>
    </row>
    <row r="72" spans="1:47" ht="13" x14ac:dyDescent="0.15">
      <c r="A72" s="105"/>
      <c r="B72" s="79"/>
      <c r="C72" s="80" t="str">
        <f>"Lost Work Hours (" &amp; COUNTIF(D72:BL72, "=TRUE") &amp; ")"</f>
        <v>Lost Work Hours (2)</v>
      </c>
      <c r="D72" s="11" t="b">
        <v>0</v>
      </c>
      <c r="E72" s="77"/>
      <c r="F72" s="11" t="b">
        <v>0</v>
      </c>
      <c r="G72" s="77"/>
      <c r="H72" s="11" t="b">
        <v>0</v>
      </c>
      <c r="I72" s="77"/>
      <c r="J72" s="11" t="b">
        <v>0</v>
      </c>
      <c r="K72" s="77"/>
      <c r="L72" s="11" t="b">
        <v>0</v>
      </c>
      <c r="M72" s="77"/>
      <c r="N72" s="11" t="b">
        <v>0</v>
      </c>
      <c r="O72" s="77"/>
      <c r="P72" s="11" t="b">
        <v>0</v>
      </c>
      <c r="Q72" s="77"/>
      <c r="R72" s="11" t="b">
        <v>1</v>
      </c>
      <c r="S72" s="77"/>
      <c r="T72" s="11" t="b">
        <v>0</v>
      </c>
      <c r="U72" s="77"/>
      <c r="V72" s="11" t="b">
        <v>1</v>
      </c>
      <c r="W72" s="77"/>
      <c r="X72" s="11" t="b">
        <v>0</v>
      </c>
      <c r="Y72" s="77"/>
      <c r="Z72" s="11" t="b">
        <v>0</v>
      </c>
      <c r="AA72" s="77"/>
      <c r="AB72" s="11" t="b">
        <v>0</v>
      </c>
      <c r="AC72" s="77"/>
      <c r="AD72" s="11" t="b">
        <v>0</v>
      </c>
      <c r="AE72" s="77"/>
      <c r="AF72" s="11" t="b">
        <v>0</v>
      </c>
      <c r="AG72" s="77"/>
      <c r="AH72" s="11" t="b">
        <v>0</v>
      </c>
      <c r="AI72" s="78"/>
      <c r="AJ72" s="11" t="b">
        <v>0</v>
      </c>
      <c r="AK72" s="77"/>
      <c r="AL72" s="11" t="b">
        <v>0</v>
      </c>
      <c r="AM72" s="77"/>
      <c r="AN72" s="11" t="b">
        <v>0</v>
      </c>
      <c r="AO72" s="77"/>
      <c r="AP72" s="11" t="b">
        <v>0</v>
      </c>
      <c r="AQ72" s="11" t="b">
        <v>0</v>
      </c>
      <c r="AR72" s="11" t="b">
        <v>0</v>
      </c>
      <c r="AS72" s="11" t="b">
        <v>0</v>
      </c>
      <c r="AT72" s="11" t="b">
        <v>0</v>
      </c>
      <c r="AU72" s="11" t="b">
        <v>0</v>
      </c>
    </row>
    <row r="73" spans="1:47" ht="13" x14ac:dyDescent="0.15">
      <c r="A73" s="105"/>
      <c r="B73" s="72"/>
      <c r="C73" s="72"/>
      <c r="D73" s="72"/>
      <c r="E73" s="73"/>
      <c r="F73" s="72"/>
      <c r="G73" s="73"/>
      <c r="H73" s="72"/>
      <c r="I73" s="73"/>
      <c r="J73" s="72"/>
      <c r="K73" s="73"/>
      <c r="L73" s="72"/>
      <c r="M73" s="73"/>
      <c r="N73" s="72"/>
      <c r="O73" s="73"/>
      <c r="P73" s="72"/>
      <c r="Q73" s="73"/>
      <c r="R73" s="72"/>
      <c r="S73" s="73"/>
      <c r="T73" s="72"/>
      <c r="U73" s="73"/>
      <c r="V73" s="72"/>
      <c r="W73" s="73"/>
      <c r="X73" s="72"/>
      <c r="Y73" s="73"/>
      <c r="Z73" s="72"/>
      <c r="AA73" s="73"/>
      <c r="AB73" s="72"/>
      <c r="AC73" s="73"/>
      <c r="AD73" s="72"/>
      <c r="AE73" s="73"/>
      <c r="AF73" s="72"/>
      <c r="AG73" s="73"/>
      <c r="AH73" s="72"/>
      <c r="AI73" s="74"/>
      <c r="AJ73" s="72"/>
      <c r="AK73" s="73"/>
      <c r="AL73" s="72"/>
      <c r="AM73" s="73"/>
      <c r="AN73" s="72"/>
      <c r="AO73" s="73"/>
      <c r="AP73" s="72"/>
      <c r="AQ73" s="72"/>
      <c r="AR73" s="72"/>
      <c r="AS73" s="72"/>
      <c r="AT73" s="72"/>
      <c r="AU73" s="72"/>
    </row>
    <row r="74" spans="1:47" ht="13" x14ac:dyDescent="0.15">
      <c r="A74" s="105"/>
      <c r="B74" s="115" t="str">
        <f>"Social (" &amp; COUNTIF(D74:BL74, "=TRUE") &amp; ")"</f>
        <v>Social (12)</v>
      </c>
      <c r="C74" s="105"/>
      <c r="D74" s="11" t="b">
        <v>1</v>
      </c>
      <c r="E74" s="77"/>
      <c r="F74" s="11" t="b">
        <v>0</v>
      </c>
      <c r="G74" s="77"/>
      <c r="H74" s="11" t="b">
        <v>1</v>
      </c>
      <c r="I74" s="77"/>
      <c r="J74" s="11" t="b">
        <v>1</v>
      </c>
      <c r="K74" s="77"/>
      <c r="L74" s="11" t="b">
        <v>1</v>
      </c>
      <c r="M74" s="77"/>
      <c r="N74" s="11" t="b">
        <v>0</v>
      </c>
      <c r="O74" s="77"/>
      <c r="P74" s="11" t="b">
        <v>1</v>
      </c>
      <c r="Q74" s="77"/>
      <c r="R74" s="11" t="b">
        <v>1</v>
      </c>
      <c r="S74" s="77"/>
      <c r="T74" s="11" t="b">
        <v>1</v>
      </c>
      <c r="U74" s="77"/>
      <c r="V74" s="11" t="b">
        <v>1</v>
      </c>
      <c r="W74" s="77"/>
      <c r="X74" s="11" t="b">
        <v>1</v>
      </c>
      <c r="Y74" s="77"/>
      <c r="Z74" s="11" t="b">
        <v>1</v>
      </c>
      <c r="AA74" s="77"/>
      <c r="AB74" s="11" t="b">
        <v>0</v>
      </c>
      <c r="AC74" s="77"/>
      <c r="AD74" s="11" t="b">
        <v>0</v>
      </c>
      <c r="AE74" s="77"/>
      <c r="AF74" s="11" t="b">
        <v>0</v>
      </c>
      <c r="AG74" s="77"/>
      <c r="AH74" s="11" t="b">
        <v>0</v>
      </c>
      <c r="AI74" s="78"/>
      <c r="AJ74" s="11" t="b">
        <v>1</v>
      </c>
      <c r="AK74" s="77"/>
      <c r="AL74" s="11" t="b">
        <v>0</v>
      </c>
      <c r="AM74" s="77"/>
      <c r="AN74" s="11" t="b">
        <v>1</v>
      </c>
      <c r="AO74" s="77"/>
      <c r="AP74" s="11" t="b">
        <v>0</v>
      </c>
      <c r="AQ74" s="11" t="b">
        <v>0</v>
      </c>
      <c r="AR74" s="11" t="b">
        <v>0</v>
      </c>
      <c r="AS74" s="11" t="b">
        <v>0</v>
      </c>
      <c r="AT74" s="11" t="b">
        <v>0</v>
      </c>
      <c r="AU74" s="11" t="b">
        <v>0</v>
      </c>
    </row>
    <row r="75" spans="1:47" ht="13" x14ac:dyDescent="0.15">
      <c r="A75" s="105"/>
      <c r="B75" s="79"/>
      <c r="C75" s="80" t="str">
        <f>"Networking POS (" &amp; COUNTIF(D75:BL75, "=TRUE") &amp; ")"</f>
        <v>Networking POS (11)</v>
      </c>
      <c r="D75" s="11" t="b">
        <v>1</v>
      </c>
      <c r="E75" s="77"/>
      <c r="F75" s="11" t="b">
        <v>0</v>
      </c>
      <c r="G75" s="77"/>
      <c r="H75" s="11" t="b">
        <v>1</v>
      </c>
      <c r="I75" s="77"/>
      <c r="J75" s="11" t="b">
        <v>1</v>
      </c>
      <c r="K75" s="77"/>
      <c r="L75" s="11" t="b">
        <v>1</v>
      </c>
      <c r="M75" s="77"/>
      <c r="N75" s="11" t="b">
        <v>0</v>
      </c>
      <c r="O75" s="77"/>
      <c r="P75" s="11" t="b">
        <v>1</v>
      </c>
      <c r="Q75" s="77"/>
      <c r="R75" s="11" t="b">
        <v>0</v>
      </c>
      <c r="S75" s="77"/>
      <c r="T75" s="11" t="b">
        <v>1</v>
      </c>
      <c r="U75" s="77"/>
      <c r="V75" s="11" t="b">
        <v>1</v>
      </c>
      <c r="W75" s="77"/>
      <c r="X75" s="11" t="b">
        <v>1</v>
      </c>
      <c r="Y75" s="77"/>
      <c r="Z75" s="11" t="b">
        <v>0</v>
      </c>
      <c r="AA75" s="77"/>
      <c r="AB75" s="11" t="b">
        <v>0</v>
      </c>
      <c r="AC75" s="77"/>
      <c r="AD75" s="11" t="b">
        <v>0</v>
      </c>
      <c r="AE75" s="77"/>
      <c r="AF75" s="11" t="b">
        <v>1</v>
      </c>
      <c r="AG75" s="77"/>
      <c r="AH75" s="11" t="b">
        <v>0</v>
      </c>
      <c r="AI75" s="78"/>
      <c r="AJ75" s="11" t="b">
        <v>1</v>
      </c>
      <c r="AK75" s="77"/>
      <c r="AL75" s="11" t="b">
        <v>0</v>
      </c>
      <c r="AM75" s="77"/>
      <c r="AN75" s="11" t="b">
        <v>1</v>
      </c>
      <c r="AO75" s="77"/>
      <c r="AP75" s="11" t="b">
        <v>0</v>
      </c>
      <c r="AQ75" s="11" t="b">
        <v>0</v>
      </c>
      <c r="AR75" s="11" t="b">
        <v>0</v>
      </c>
      <c r="AS75" s="11" t="b">
        <v>0</v>
      </c>
      <c r="AT75" s="11" t="b">
        <v>0</v>
      </c>
      <c r="AU75" s="11" t="b">
        <v>0</v>
      </c>
    </row>
    <row r="76" spans="1:47" ht="13" x14ac:dyDescent="0.15">
      <c r="A76" s="105"/>
      <c r="B76" s="79"/>
      <c r="C76" s="80" t="str">
        <f>"Networking NEG (" &amp; COUNTIF(D76:BL76, "=TRUE") &amp; ")"</f>
        <v>Networking NEG (0)</v>
      </c>
      <c r="D76" s="11" t="b">
        <v>0</v>
      </c>
      <c r="E76" s="77"/>
      <c r="F76" s="11" t="b">
        <v>0</v>
      </c>
      <c r="G76" s="77"/>
      <c r="H76" s="11" t="b">
        <v>0</v>
      </c>
      <c r="I76" s="77"/>
      <c r="J76" s="11" t="b">
        <v>0</v>
      </c>
      <c r="K76" s="77"/>
      <c r="L76" s="11" t="b">
        <v>0</v>
      </c>
      <c r="M76" s="77"/>
      <c r="N76" s="11" t="b">
        <v>0</v>
      </c>
      <c r="O76" s="77"/>
      <c r="P76" s="11" t="b">
        <v>0</v>
      </c>
      <c r="Q76" s="77"/>
      <c r="R76" s="11" t="b">
        <v>0</v>
      </c>
      <c r="S76" s="77"/>
      <c r="T76" s="11" t="b">
        <v>0</v>
      </c>
      <c r="U76" s="77"/>
      <c r="V76" s="11" t="b">
        <v>0</v>
      </c>
      <c r="W76" s="77"/>
      <c r="X76" s="11" t="b">
        <v>0</v>
      </c>
      <c r="Y76" s="77"/>
      <c r="Z76" s="11" t="b">
        <v>0</v>
      </c>
      <c r="AA76" s="77"/>
      <c r="AB76" s="11" t="b">
        <v>0</v>
      </c>
      <c r="AC76" s="77"/>
      <c r="AD76" s="11" t="b">
        <v>0</v>
      </c>
      <c r="AE76" s="77"/>
      <c r="AF76" s="11" t="b">
        <v>0</v>
      </c>
      <c r="AG76" s="77"/>
      <c r="AH76" s="11" t="b">
        <v>0</v>
      </c>
      <c r="AI76" s="78"/>
      <c r="AJ76" s="11" t="b">
        <v>0</v>
      </c>
      <c r="AK76" s="77"/>
      <c r="AL76" s="11" t="b">
        <v>0</v>
      </c>
      <c r="AM76" s="77"/>
      <c r="AN76" s="11" t="b">
        <v>0</v>
      </c>
      <c r="AO76" s="77"/>
      <c r="AP76" s="11" t="b">
        <v>0</v>
      </c>
      <c r="AQ76" s="11" t="b">
        <v>0</v>
      </c>
      <c r="AR76" s="11" t="b">
        <v>0</v>
      </c>
      <c r="AS76" s="11" t="b">
        <v>0</v>
      </c>
      <c r="AT76" s="11" t="b">
        <v>0</v>
      </c>
      <c r="AU76" s="11" t="b">
        <v>0</v>
      </c>
    </row>
    <row r="77" spans="1:47" ht="13" x14ac:dyDescent="0.15">
      <c r="A77" s="105"/>
      <c r="B77" s="79"/>
      <c r="C77" s="80" t="str">
        <f>"Citations POS (" &amp; COUNTIF(D77:BL77, "=TRUE") &amp; ")"</f>
        <v>Citations POS (4)</v>
      </c>
      <c r="D77" s="11" t="b">
        <v>1</v>
      </c>
      <c r="E77" s="77"/>
      <c r="F77" s="11" t="b">
        <v>0</v>
      </c>
      <c r="G77" s="77"/>
      <c r="H77" s="11" t="b">
        <v>0</v>
      </c>
      <c r="I77" s="77"/>
      <c r="J77" s="11" t="b">
        <v>1</v>
      </c>
      <c r="K77" s="77"/>
      <c r="L77" s="11" t="b">
        <v>0</v>
      </c>
      <c r="M77" s="77"/>
      <c r="N77" s="11" t="b">
        <v>0</v>
      </c>
      <c r="O77" s="77"/>
      <c r="P77" s="11" t="b">
        <v>0</v>
      </c>
      <c r="Q77" s="77"/>
      <c r="R77" s="11" t="b">
        <v>0</v>
      </c>
      <c r="S77" s="77"/>
      <c r="T77" s="11" t="b">
        <v>0</v>
      </c>
      <c r="U77" s="77"/>
      <c r="V77" s="11" t="b">
        <v>0</v>
      </c>
      <c r="W77" s="77"/>
      <c r="X77" s="11" t="b">
        <v>0</v>
      </c>
      <c r="Y77" s="77"/>
      <c r="Z77" s="11" t="b">
        <v>0</v>
      </c>
      <c r="AA77" s="77"/>
      <c r="AB77" s="11" t="b">
        <v>0</v>
      </c>
      <c r="AC77" s="77"/>
      <c r="AD77" s="11" t="b">
        <v>0</v>
      </c>
      <c r="AE77" s="77"/>
      <c r="AF77" s="11" t="b">
        <v>1</v>
      </c>
      <c r="AG77" s="77"/>
      <c r="AH77" s="11" t="b">
        <v>0</v>
      </c>
      <c r="AI77" s="78"/>
      <c r="AJ77" s="11" t="b">
        <v>1</v>
      </c>
      <c r="AK77" s="77"/>
      <c r="AL77" s="11" t="b">
        <v>0</v>
      </c>
      <c r="AM77" s="77"/>
      <c r="AN77" s="11" t="b">
        <v>0</v>
      </c>
      <c r="AO77" s="77"/>
      <c r="AP77" s="11" t="b">
        <v>0</v>
      </c>
      <c r="AQ77" s="11" t="b">
        <v>0</v>
      </c>
      <c r="AR77" s="11" t="b">
        <v>0</v>
      </c>
      <c r="AS77" s="11" t="b">
        <v>0</v>
      </c>
      <c r="AT77" s="11" t="b">
        <v>0</v>
      </c>
      <c r="AU77" s="11" t="b">
        <v>0</v>
      </c>
    </row>
    <row r="78" spans="1:47" ht="13" x14ac:dyDescent="0.15">
      <c r="A78" s="105"/>
      <c r="B78" s="79"/>
      <c r="C78" s="80" t="str">
        <f>"Inclusive POS (" &amp; COUNTIF(D78:BL78, "=TRUE") &amp; ")"</f>
        <v>Inclusive POS (0)</v>
      </c>
      <c r="D78" s="11" t="b">
        <v>0</v>
      </c>
      <c r="E78" s="77"/>
      <c r="F78" s="11" t="b">
        <v>0</v>
      </c>
      <c r="G78" s="77"/>
      <c r="H78" s="11" t="b">
        <v>0</v>
      </c>
      <c r="I78" s="77"/>
      <c r="J78" s="11" t="b">
        <v>0</v>
      </c>
      <c r="K78" s="77"/>
      <c r="L78" s="11" t="b">
        <v>0</v>
      </c>
      <c r="M78" s="77"/>
      <c r="N78" s="11" t="b">
        <v>0</v>
      </c>
      <c r="O78" s="77"/>
      <c r="P78" s="11" t="b">
        <v>0</v>
      </c>
      <c r="Q78" s="77"/>
      <c r="R78" s="11" t="b">
        <v>0</v>
      </c>
      <c r="S78" s="77"/>
      <c r="T78" s="11" t="b">
        <v>0</v>
      </c>
      <c r="U78" s="77"/>
      <c r="V78" s="11" t="b">
        <v>0</v>
      </c>
      <c r="W78" s="77"/>
      <c r="X78" s="11" t="b">
        <v>0</v>
      </c>
      <c r="Y78" s="77"/>
      <c r="Z78" s="11" t="b">
        <v>0</v>
      </c>
      <c r="AA78" s="77"/>
      <c r="AB78" s="11" t="b">
        <v>0</v>
      </c>
      <c r="AC78" s="77"/>
      <c r="AD78" s="11" t="b">
        <v>0</v>
      </c>
      <c r="AE78" s="77"/>
      <c r="AF78" s="11" t="b">
        <v>0</v>
      </c>
      <c r="AG78" s="77"/>
      <c r="AH78" s="11" t="b">
        <v>0</v>
      </c>
      <c r="AI78" s="78"/>
      <c r="AJ78" s="11" t="b">
        <v>0</v>
      </c>
      <c r="AK78" s="77"/>
      <c r="AL78" s="11" t="b">
        <v>0</v>
      </c>
      <c r="AM78" s="77"/>
      <c r="AN78" s="11" t="b">
        <v>0</v>
      </c>
      <c r="AO78" s="77"/>
      <c r="AP78" s="11" t="b">
        <v>0</v>
      </c>
      <c r="AQ78" s="11" t="b">
        <v>0</v>
      </c>
      <c r="AR78" s="11" t="b">
        <v>0</v>
      </c>
      <c r="AS78" s="11" t="b">
        <v>0</v>
      </c>
      <c r="AT78" s="11" t="b">
        <v>0</v>
      </c>
      <c r="AU78" s="11" t="b">
        <v>0</v>
      </c>
    </row>
    <row r="79" spans="1:47" ht="13" x14ac:dyDescent="0.15">
      <c r="A79" s="105"/>
      <c r="B79" s="79"/>
      <c r="C79" s="80" t="str">
        <f>"Diversity POS (" &amp; COUNTIF(D79:BL79, "=TRUE") &amp; ")"</f>
        <v>Diversity POS (2)</v>
      </c>
      <c r="D79" s="11" t="b">
        <v>0</v>
      </c>
      <c r="E79" s="77"/>
      <c r="F79" s="11" t="b">
        <v>0</v>
      </c>
      <c r="G79" s="77"/>
      <c r="H79" s="11" t="b">
        <v>1</v>
      </c>
      <c r="I79" s="77"/>
      <c r="J79" s="11" t="b">
        <v>0</v>
      </c>
      <c r="K79" s="77"/>
      <c r="L79" s="11" t="b">
        <v>0</v>
      </c>
      <c r="M79" s="77"/>
      <c r="N79" s="11" t="b">
        <v>0</v>
      </c>
      <c r="O79" s="77"/>
      <c r="P79" s="11" t="b">
        <v>0</v>
      </c>
      <c r="Q79" s="77"/>
      <c r="R79" s="11" t="b">
        <v>0</v>
      </c>
      <c r="S79" s="77"/>
      <c r="T79" s="11" t="b">
        <v>1</v>
      </c>
      <c r="U79" s="77"/>
      <c r="V79" s="11" t="b">
        <v>0</v>
      </c>
      <c r="W79" s="77"/>
      <c r="X79" s="11" t="b">
        <v>0</v>
      </c>
      <c r="Y79" s="77"/>
      <c r="Z79" s="11" t="b">
        <v>0</v>
      </c>
      <c r="AA79" s="77"/>
      <c r="AB79" s="11" t="b">
        <v>0</v>
      </c>
      <c r="AC79" s="77"/>
      <c r="AD79" s="11" t="b">
        <v>0</v>
      </c>
      <c r="AE79" s="77"/>
      <c r="AF79" s="11" t="b">
        <v>0</v>
      </c>
      <c r="AG79" s="77"/>
      <c r="AH79" s="11" t="b">
        <v>0</v>
      </c>
      <c r="AI79" s="78"/>
      <c r="AJ79" s="11" t="b">
        <v>0</v>
      </c>
      <c r="AK79" s="77"/>
      <c r="AL79" s="11" t="b">
        <v>0</v>
      </c>
      <c r="AM79" s="77"/>
      <c r="AN79" s="11" t="b">
        <v>0</v>
      </c>
      <c r="AO79" s="77"/>
      <c r="AP79" s="11" t="b">
        <v>0</v>
      </c>
      <c r="AQ79" s="11" t="b">
        <v>0</v>
      </c>
      <c r="AR79" s="11" t="b">
        <v>0</v>
      </c>
      <c r="AS79" s="11" t="b">
        <v>0</v>
      </c>
      <c r="AT79" s="11" t="b">
        <v>0</v>
      </c>
      <c r="AU79" s="11" t="b">
        <v>0</v>
      </c>
    </row>
    <row r="80" spans="1:47" ht="13" x14ac:dyDescent="0.15">
      <c r="A80" s="105"/>
      <c r="B80" s="79"/>
      <c r="C80" s="80" t="str">
        <f>"Culture / Tourism (" &amp; COUNTIF(D80:BL80, "=TRUE") &amp; ")"</f>
        <v>Culture / Tourism (5)</v>
      </c>
      <c r="D80" s="11" t="b">
        <v>0</v>
      </c>
      <c r="E80" s="77"/>
      <c r="F80" s="11" t="b">
        <v>0</v>
      </c>
      <c r="G80" s="77"/>
      <c r="H80" s="11" t="b">
        <v>0</v>
      </c>
      <c r="I80" s="77"/>
      <c r="J80" s="11" t="b">
        <v>1</v>
      </c>
      <c r="K80" s="77"/>
      <c r="L80" s="11" t="b">
        <v>1</v>
      </c>
      <c r="M80" s="77"/>
      <c r="N80" s="11" t="b">
        <v>0</v>
      </c>
      <c r="O80" s="77"/>
      <c r="P80" s="11" t="b">
        <v>0</v>
      </c>
      <c r="Q80" s="77"/>
      <c r="R80" s="11" t="b">
        <v>0</v>
      </c>
      <c r="S80" s="77"/>
      <c r="T80" s="11" t="b">
        <v>1</v>
      </c>
      <c r="U80" s="77"/>
      <c r="V80" s="11" t="b">
        <v>1</v>
      </c>
      <c r="W80" s="77"/>
      <c r="X80" s="11" t="b">
        <v>0</v>
      </c>
      <c r="Y80" s="77"/>
      <c r="Z80" s="11" t="b">
        <v>0</v>
      </c>
      <c r="AA80" s="77"/>
      <c r="AB80" s="11" t="b">
        <v>0</v>
      </c>
      <c r="AC80" s="77"/>
      <c r="AD80" s="11" t="b">
        <v>0</v>
      </c>
      <c r="AE80" s="77"/>
      <c r="AF80" s="11" t="b">
        <v>0</v>
      </c>
      <c r="AG80" s="77"/>
      <c r="AH80" s="11" t="b">
        <v>0</v>
      </c>
      <c r="AI80" s="78"/>
      <c r="AJ80" s="11" t="b">
        <v>1</v>
      </c>
      <c r="AK80" s="77"/>
      <c r="AL80" s="11" t="b">
        <v>0</v>
      </c>
      <c r="AM80" s="77"/>
      <c r="AN80" s="11" t="b">
        <v>0</v>
      </c>
      <c r="AO80" s="77"/>
      <c r="AP80" s="11" t="b">
        <v>0</v>
      </c>
      <c r="AQ80" s="11" t="b">
        <v>0</v>
      </c>
      <c r="AR80" s="11" t="b">
        <v>0</v>
      </c>
      <c r="AS80" s="11" t="b">
        <v>0</v>
      </c>
      <c r="AT80" s="11" t="b">
        <v>0</v>
      </c>
      <c r="AU80" s="11" t="b">
        <v>0</v>
      </c>
    </row>
    <row r="81" spans="1:47" ht="13" x14ac:dyDescent="0.15">
      <c r="A81" s="105"/>
      <c r="B81" s="79"/>
      <c r="C81" s="80" t="str">
        <f>"Immersion (" &amp; COUNTIF(D81:BL81, "=TRUE") &amp; ")"</f>
        <v>Immersion (1)</v>
      </c>
      <c r="D81" s="11" t="b">
        <v>0</v>
      </c>
      <c r="E81" s="77"/>
      <c r="F81" s="11" t="b">
        <v>0</v>
      </c>
      <c r="G81" s="77"/>
      <c r="H81" s="11" t="b">
        <v>0</v>
      </c>
      <c r="I81" s="77"/>
      <c r="J81" s="11" t="b">
        <v>0</v>
      </c>
      <c r="K81" s="77"/>
      <c r="L81" s="11" t="b">
        <v>0</v>
      </c>
      <c r="M81" s="77"/>
      <c r="N81" s="11" t="b">
        <v>0</v>
      </c>
      <c r="O81" s="77"/>
      <c r="P81" s="11" t="b">
        <v>0</v>
      </c>
      <c r="Q81" s="77"/>
      <c r="R81" s="11" t="b">
        <v>1</v>
      </c>
      <c r="S81" s="77"/>
      <c r="T81" s="11" t="b">
        <v>0</v>
      </c>
      <c r="U81" s="77"/>
      <c r="V81" s="11" t="b">
        <v>0</v>
      </c>
      <c r="W81" s="77"/>
      <c r="X81" s="11" t="b">
        <v>0</v>
      </c>
      <c r="Y81" s="77"/>
      <c r="Z81" s="11" t="b">
        <v>0</v>
      </c>
      <c r="AA81" s="77"/>
      <c r="AB81" s="11" t="b">
        <v>0</v>
      </c>
      <c r="AC81" s="77"/>
      <c r="AD81" s="11" t="b">
        <v>0</v>
      </c>
      <c r="AE81" s="77"/>
      <c r="AF81" s="11" t="b">
        <v>0</v>
      </c>
      <c r="AG81" s="77"/>
      <c r="AH81" s="11" t="b">
        <v>0</v>
      </c>
      <c r="AI81" s="78"/>
      <c r="AJ81" s="11" t="b">
        <v>0</v>
      </c>
      <c r="AK81" s="77"/>
      <c r="AL81" s="11" t="b">
        <v>0</v>
      </c>
      <c r="AM81" s="77"/>
      <c r="AN81" s="11" t="b">
        <v>0</v>
      </c>
      <c r="AO81" s="77"/>
      <c r="AP81" s="11" t="b">
        <v>0</v>
      </c>
      <c r="AQ81" s="11" t="b">
        <v>0</v>
      </c>
      <c r="AR81" s="11" t="b">
        <v>0</v>
      </c>
      <c r="AS81" s="11" t="b">
        <v>0</v>
      </c>
      <c r="AT81" s="11" t="b">
        <v>0</v>
      </c>
      <c r="AU81" s="11" t="b">
        <v>0</v>
      </c>
    </row>
    <row r="82" spans="1:47" ht="13" x14ac:dyDescent="0.15">
      <c r="A82" s="105"/>
      <c r="B82" s="79"/>
      <c r="C82" s="80" t="str">
        <f>"Health NEG (" &amp; COUNTIF(D82:BL82, "=TRUE") &amp; ")"</f>
        <v>Health NEG (3)</v>
      </c>
      <c r="D82" s="11" t="b">
        <v>0</v>
      </c>
      <c r="E82" s="77"/>
      <c r="F82" s="11" t="b">
        <v>0</v>
      </c>
      <c r="G82" s="77"/>
      <c r="H82" s="11" t="b">
        <v>0</v>
      </c>
      <c r="I82" s="77"/>
      <c r="J82" s="11" t="b">
        <v>0</v>
      </c>
      <c r="K82" s="77"/>
      <c r="L82" s="11" t="b">
        <v>0</v>
      </c>
      <c r="M82" s="77"/>
      <c r="N82" s="11" t="b">
        <v>0</v>
      </c>
      <c r="O82" s="77"/>
      <c r="P82" s="11" t="b">
        <v>0</v>
      </c>
      <c r="Q82" s="77"/>
      <c r="R82" s="11" t="b">
        <v>0</v>
      </c>
      <c r="S82" s="77"/>
      <c r="T82" s="11" t="b">
        <v>0</v>
      </c>
      <c r="U82" s="77"/>
      <c r="V82" s="11" t="b">
        <v>0</v>
      </c>
      <c r="W82" s="77"/>
      <c r="X82" s="11" t="b">
        <v>1</v>
      </c>
      <c r="Y82" s="77"/>
      <c r="Z82" s="11" t="b">
        <v>1</v>
      </c>
      <c r="AA82" s="77"/>
      <c r="AB82" s="11" t="b">
        <v>0</v>
      </c>
      <c r="AC82" s="77"/>
      <c r="AD82" s="11" t="b">
        <v>0</v>
      </c>
      <c r="AE82" s="77"/>
      <c r="AF82" s="11" t="b">
        <v>1</v>
      </c>
      <c r="AG82" s="77"/>
      <c r="AH82" s="11" t="b">
        <v>0</v>
      </c>
      <c r="AI82" s="78"/>
      <c r="AJ82" s="11" t="b">
        <v>0</v>
      </c>
      <c r="AK82" s="77"/>
      <c r="AL82" s="11" t="b">
        <v>0</v>
      </c>
      <c r="AM82" s="77"/>
      <c r="AN82" s="11" t="b">
        <v>0</v>
      </c>
      <c r="AO82" s="77"/>
      <c r="AP82" s="11" t="b">
        <v>0</v>
      </c>
      <c r="AQ82" s="11" t="b">
        <v>0</v>
      </c>
      <c r="AR82" s="11" t="b">
        <v>0</v>
      </c>
      <c r="AS82" s="11" t="b">
        <v>0</v>
      </c>
      <c r="AT82" s="11" t="b">
        <v>0</v>
      </c>
      <c r="AU82" s="11" t="b">
        <v>0</v>
      </c>
    </row>
    <row r="83" spans="1:47" ht="13" x14ac:dyDescent="0.15">
      <c r="A83" s="105"/>
      <c r="B83" s="114"/>
      <c r="C83" s="105"/>
      <c r="D83" s="72"/>
      <c r="E83" s="73"/>
      <c r="F83" s="72"/>
      <c r="G83" s="73"/>
      <c r="H83" s="72"/>
      <c r="I83" s="73"/>
      <c r="J83" s="72"/>
      <c r="K83" s="73"/>
      <c r="L83" s="72"/>
      <c r="M83" s="73"/>
      <c r="N83" s="72"/>
      <c r="O83" s="73"/>
      <c r="P83" s="72"/>
      <c r="Q83" s="73"/>
      <c r="R83" s="72"/>
      <c r="S83" s="73"/>
      <c r="T83" s="72"/>
      <c r="U83" s="73"/>
      <c r="V83" s="72"/>
      <c r="W83" s="73"/>
      <c r="X83" s="72"/>
      <c r="Y83" s="73"/>
      <c r="Z83" s="72"/>
      <c r="AA83" s="73"/>
      <c r="AB83" s="72"/>
      <c r="AC83" s="73"/>
      <c r="AD83" s="72"/>
      <c r="AE83" s="73"/>
      <c r="AF83" s="72"/>
      <c r="AG83" s="73"/>
      <c r="AH83" s="72"/>
      <c r="AI83" s="74"/>
      <c r="AJ83" s="72"/>
      <c r="AK83" s="73"/>
      <c r="AL83" s="72"/>
      <c r="AM83" s="73"/>
      <c r="AN83" s="72"/>
      <c r="AO83" s="73"/>
      <c r="AP83" s="72"/>
      <c r="AQ83" s="72"/>
      <c r="AR83" s="72"/>
      <c r="AS83" s="72"/>
      <c r="AT83" s="72"/>
      <c r="AU83" s="72"/>
    </row>
    <row r="84" spans="1:47" ht="13" x14ac:dyDescent="0.15">
      <c r="A84" s="105"/>
      <c r="B84" s="115" t="str">
        <f>"Environmental (" &amp; COUNTIF(D84:BL84, "=TRUE") &amp; ")"</f>
        <v>Environmental (16)</v>
      </c>
      <c r="C84" s="105"/>
      <c r="D84" s="11" t="b">
        <v>1</v>
      </c>
      <c r="E84" s="77"/>
      <c r="F84" s="11" t="b">
        <v>1</v>
      </c>
      <c r="G84" s="77"/>
      <c r="H84" s="11" t="b">
        <v>1</v>
      </c>
      <c r="I84" s="77"/>
      <c r="J84" s="11" t="b">
        <v>1</v>
      </c>
      <c r="K84" s="77"/>
      <c r="L84" s="11" t="b">
        <v>1</v>
      </c>
      <c r="M84" s="77"/>
      <c r="N84" s="11" t="b">
        <v>1</v>
      </c>
      <c r="O84" s="77"/>
      <c r="P84" s="11" t="b">
        <v>1</v>
      </c>
      <c r="Q84" s="77"/>
      <c r="R84" s="11" t="b">
        <v>1</v>
      </c>
      <c r="S84" s="77"/>
      <c r="T84" s="11" t="b">
        <v>1</v>
      </c>
      <c r="U84" s="77"/>
      <c r="V84" s="11" t="b">
        <v>1</v>
      </c>
      <c r="W84" s="77"/>
      <c r="X84" s="11" t="b">
        <v>1</v>
      </c>
      <c r="Y84" s="77"/>
      <c r="Z84" s="11" t="b">
        <v>1</v>
      </c>
      <c r="AA84" s="77"/>
      <c r="AB84" s="11" t="b">
        <v>0</v>
      </c>
      <c r="AC84" s="77"/>
      <c r="AD84" s="11" t="b">
        <v>1</v>
      </c>
      <c r="AE84" s="77"/>
      <c r="AF84" s="11" t="b">
        <v>0</v>
      </c>
      <c r="AG84" s="77"/>
      <c r="AH84" s="11" t="b">
        <v>0</v>
      </c>
      <c r="AI84" s="78"/>
      <c r="AJ84" s="11" t="b">
        <v>1</v>
      </c>
      <c r="AK84" s="77"/>
      <c r="AL84" s="11" t="b">
        <v>1</v>
      </c>
      <c r="AM84" s="77"/>
      <c r="AN84" s="11" t="b">
        <v>1</v>
      </c>
      <c r="AO84" s="77"/>
      <c r="AP84" s="11" t="b">
        <v>0</v>
      </c>
      <c r="AQ84" s="11" t="b">
        <v>0</v>
      </c>
      <c r="AR84" s="11" t="b">
        <v>0</v>
      </c>
      <c r="AS84" s="11" t="b">
        <v>0</v>
      </c>
      <c r="AT84" s="11" t="b">
        <v>0</v>
      </c>
      <c r="AU84" s="11" t="b">
        <v>0</v>
      </c>
    </row>
    <row r="85" spans="1:47" ht="13" x14ac:dyDescent="0.15">
      <c r="A85" s="105"/>
      <c r="B85" s="79"/>
      <c r="C85" s="80" t="str">
        <f>"Traveling NEG (" &amp; COUNTIF(D85:BL85, "=TRUE") &amp; ")"</f>
        <v>Traveling NEG (16)</v>
      </c>
      <c r="D85" s="11" t="b">
        <v>1</v>
      </c>
      <c r="E85" s="77"/>
      <c r="F85" s="11" t="b">
        <v>1</v>
      </c>
      <c r="G85" s="77"/>
      <c r="H85" s="11" t="b">
        <v>1</v>
      </c>
      <c r="I85" s="77"/>
      <c r="J85" s="11" t="b">
        <v>1</v>
      </c>
      <c r="K85" s="77"/>
      <c r="L85" s="11" t="b">
        <v>1</v>
      </c>
      <c r="M85" s="77"/>
      <c r="N85" s="11" t="b">
        <v>1</v>
      </c>
      <c r="O85" s="77"/>
      <c r="P85" s="11" t="b">
        <v>1</v>
      </c>
      <c r="Q85" s="77"/>
      <c r="R85" s="11" t="b">
        <v>1</v>
      </c>
      <c r="S85" s="77"/>
      <c r="T85" s="11" t="b">
        <v>1</v>
      </c>
      <c r="U85" s="77"/>
      <c r="V85" s="11" t="b">
        <v>1</v>
      </c>
      <c r="W85" s="77"/>
      <c r="X85" s="11" t="b">
        <v>1</v>
      </c>
      <c r="Y85" s="77"/>
      <c r="Z85" s="11" t="b">
        <v>1</v>
      </c>
      <c r="AA85" s="77"/>
      <c r="AB85" s="11" t="b">
        <v>0</v>
      </c>
      <c r="AC85" s="77"/>
      <c r="AD85" s="11" t="b">
        <v>1</v>
      </c>
      <c r="AE85" s="77"/>
      <c r="AF85" s="11" t="b">
        <v>0</v>
      </c>
      <c r="AG85" s="77"/>
      <c r="AH85" s="11" t="b">
        <v>0</v>
      </c>
      <c r="AI85" s="78"/>
      <c r="AJ85" s="11" t="b">
        <v>1</v>
      </c>
      <c r="AK85" s="77"/>
      <c r="AL85" s="11" t="b">
        <v>1</v>
      </c>
      <c r="AM85" s="77"/>
      <c r="AN85" s="11" t="b">
        <v>1</v>
      </c>
      <c r="AO85" s="77"/>
      <c r="AP85" s="11" t="b">
        <v>0</v>
      </c>
      <c r="AQ85" s="11" t="b">
        <v>0</v>
      </c>
      <c r="AR85" s="11" t="b">
        <v>0</v>
      </c>
      <c r="AS85" s="11" t="b">
        <v>0</v>
      </c>
      <c r="AT85" s="11" t="b">
        <v>0</v>
      </c>
      <c r="AU85" s="11" t="b">
        <v>0</v>
      </c>
    </row>
    <row r="86" spans="1:47" ht="13" x14ac:dyDescent="0.15">
      <c r="A86" s="70"/>
      <c r="B86" s="79"/>
      <c r="C86" s="80" t="str">
        <f>"Traveling POS (" &amp; COUNTIF(D86:BL86, "=TRUE") &amp; ")"</f>
        <v>Traveling POS (0)</v>
      </c>
      <c r="D86" s="11" t="b">
        <v>0</v>
      </c>
      <c r="E86" s="77"/>
      <c r="F86" s="11" t="b">
        <v>0</v>
      </c>
      <c r="G86" s="77"/>
      <c r="H86" s="11" t="b">
        <v>0</v>
      </c>
      <c r="I86" s="77"/>
      <c r="J86" s="11" t="b">
        <v>0</v>
      </c>
      <c r="K86" s="77"/>
      <c r="L86" s="11" t="b">
        <v>0</v>
      </c>
      <c r="M86" s="77"/>
      <c r="N86" s="11" t="b">
        <v>0</v>
      </c>
      <c r="O86" s="77"/>
      <c r="P86" s="11" t="b">
        <v>0</v>
      </c>
      <c r="Q86" s="77"/>
      <c r="R86" s="11" t="b">
        <v>0</v>
      </c>
      <c r="S86" s="77"/>
      <c r="T86" s="11" t="b">
        <v>0</v>
      </c>
      <c r="U86" s="77"/>
      <c r="V86" s="11" t="b">
        <v>0</v>
      </c>
      <c r="W86" s="77"/>
      <c r="X86" s="11" t="b">
        <v>0</v>
      </c>
      <c r="Y86" s="77"/>
      <c r="Z86" s="11" t="b">
        <v>0</v>
      </c>
      <c r="AA86" s="77"/>
      <c r="AB86" s="11" t="b">
        <v>0</v>
      </c>
      <c r="AC86" s="77"/>
      <c r="AD86" s="11" t="b">
        <v>0</v>
      </c>
      <c r="AE86" s="77"/>
      <c r="AF86" s="11" t="b">
        <v>0</v>
      </c>
      <c r="AG86" s="77"/>
      <c r="AH86" s="11" t="b">
        <v>0</v>
      </c>
      <c r="AI86" s="78"/>
      <c r="AJ86" s="11" t="b">
        <v>0</v>
      </c>
      <c r="AK86" s="77"/>
      <c r="AL86" s="11" t="b">
        <v>0</v>
      </c>
      <c r="AM86" s="77"/>
      <c r="AN86" s="11" t="b">
        <v>0</v>
      </c>
      <c r="AO86" s="77"/>
      <c r="AP86" s="11" t="b">
        <v>0</v>
      </c>
      <c r="AQ86" s="11" t="b">
        <v>0</v>
      </c>
      <c r="AR86" s="11" t="b">
        <v>0</v>
      </c>
      <c r="AS86" s="11" t="b">
        <v>0</v>
      </c>
      <c r="AT86" s="11" t="b">
        <v>0</v>
      </c>
      <c r="AU86" s="11" t="b">
        <v>0</v>
      </c>
    </row>
    <row r="87" spans="1:47" ht="13" x14ac:dyDescent="0.15">
      <c r="A87" s="117" t="s">
        <v>847</v>
      </c>
      <c r="B87" s="105"/>
      <c r="C87" s="105"/>
      <c r="D87" s="72"/>
      <c r="E87" s="73"/>
      <c r="F87" s="72"/>
      <c r="G87" s="73"/>
      <c r="H87" s="72"/>
      <c r="I87" s="73"/>
      <c r="J87" s="72"/>
      <c r="K87" s="73"/>
      <c r="L87" s="72"/>
      <c r="M87" s="73"/>
      <c r="N87" s="72"/>
      <c r="O87" s="73"/>
      <c r="P87" s="72"/>
      <c r="Q87" s="73"/>
      <c r="R87" s="72"/>
      <c r="S87" s="73"/>
      <c r="T87" s="72"/>
      <c r="U87" s="73"/>
      <c r="V87" s="72"/>
      <c r="W87" s="73"/>
      <c r="X87" s="72"/>
      <c r="Y87" s="73"/>
      <c r="Z87" s="72"/>
      <c r="AA87" s="73"/>
      <c r="AB87" s="72"/>
      <c r="AC87" s="73"/>
      <c r="AD87" s="72"/>
      <c r="AE87" s="73"/>
      <c r="AF87" s="72"/>
      <c r="AG87" s="73"/>
      <c r="AH87" s="72"/>
      <c r="AI87" s="74"/>
      <c r="AJ87" s="72"/>
      <c r="AK87" s="73"/>
      <c r="AL87" s="72"/>
      <c r="AM87" s="73"/>
      <c r="AN87" s="72"/>
      <c r="AO87" s="73"/>
      <c r="AP87" s="72"/>
      <c r="AQ87" s="72"/>
      <c r="AR87" s="72"/>
      <c r="AS87" s="72"/>
      <c r="AT87" s="72"/>
      <c r="AU87" s="72"/>
    </row>
    <row r="88" spans="1:47" ht="13" x14ac:dyDescent="0.15">
      <c r="A88" s="105"/>
      <c r="B88" s="105"/>
      <c r="C88" s="105"/>
      <c r="D88" s="72"/>
      <c r="E88" s="73"/>
      <c r="F88" s="72"/>
      <c r="G88" s="73"/>
      <c r="H88" s="72"/>
      <c r="I88" s="73"/>
      <c r="J88" s="72"/>
      <c r="K88" s="73"/>
      <c r="L88" s="72"/>
      <c r="M88" s="73"/>
      <c r="N88" s="72"/>
      <c r="O88" s="73"/>
      <c r="P88" s="72"/>
      <c r="Q88" s="73"/>
      <c r="R88" s="72"/>
      <c r="S88" s="73"/>
      <c r="T88" s="72"/>
      <c r="U88" s="73"/>
      <c r="V88" s="72"/>
      <c r="W88" s="73"/>
      <c r="X88" s="72"/>
      <c r="Y88" s="73"/>
      <c r="Z88" s="72"/>
      <c r="AA88" s="73"/>
      <c r="AB88" s="72"/>
      <c r="AC88" s="73"/>
      <c r="AD88" s="72"/>
      <c r="AE88" s="73"/>
      <c r="AF88" s="72"/>
      <c r="AG88" s="73"/>
      <c r="AH88" s="72"/>
      <c r="AI88" s="74"/>
      <c r="AJ88" s="72"/>
      <c r="AK88" s="73"/>
      <c r="AL88" s="72"/>
      <c r="AM88" s="73"/>
      <c r="AN88" s="72"/>
      <c r="AO88" s="73"/>
      <c r="AP88" s="72"/>
      <c r="AQ88" s="72"/>
      <c r="AR88" s="72"/>
      <c r="AS88" s="72"/>
      <c r="AT88" s="72"/>
      <c r="AU88" s="72"/>
    </row>
    <row r="89" spans="1:47" ht="13" x14ac:dyDescent="0.15">
      <c r="A89" s="105"/>
      <c r="B89" s="105"/>
      <c r="C89" s="105"/>
      <c r="D89" s="72"/>
      <c r="E89" s="73"/>
      <c r="F89" s="72"/>
      <c r="G89" s="73"/>
      <c r="H89" s="72"/>
      <c r="I89" s="73"/>
      <c r="J89" s="72"/>
      <c r="K89" s="73"/>
      <c r="L89" s="72"/>
      <c r="M89" s="73"/>
      <c r="N89" s="72"/>
      <c r="O89" s="73"/>
      <c r="P89" s="72"/>
      <c r="Q89" s="73"/>
      <c r="R89" s="72"/>
      <c r="S89" s="73"/>
      <c r="T89" s="72"/>
      <c r="U89" s="73"/>
      <c r="V89" s="72"/>
      <c r="W89" s="73"/>
      <c r="X89" s="72"/>
      <c r="Y89" s="73"/>
      <c r="Z89" s="72"/>
      <c r="AA89" s="73"/>
      <c r="AB89" s="72"/>
      <c r="AC89" s="73"/>
      <c r="AD89" s="72"/>
      <c r="AE89" s="73"/>
      <c r="AF89" s="72"/>
      <c r="AG89" s="73"/>
      <c r="AH89" s="72"/>
      <c r="AI89" s="74"/>
      <c r="AJ89" s="72"/>
      <c r="AK89" s="73"/>
      <c r="AL89" s="72"/>
      <c r="AM89" s="73"/>
      <c r="AN89" s="72"/>
      <c r="AO89" s="73"/>
      <c r="AP89" s="72"/>
      <c r="AQ89" s="72"/>
      <c r="AR89" s="72"/>
      <c r="AS89" s="72"/>
      <c r="AT89" s="72"/>
      <c r="AU89" s="72"/>
    </row>
    <row r="90" spans="1:47" ht="13" x14ac:dyDescent="0.15">
      <c r="A90" s="116" t="s">
        <v>848</v>
      </c>
      <c r="B90" s="71"/>
      <c r="C90" s="71"/>
      <c r="D90" s="72"/>
      <c r="E90" s="73"/>
      <c r="F90" s="72"/>
      <c r="G90" s="73"/>
      <c r="H90" s="72"/>
      <c r="I90" s="73"/>
      <c r="J90" s="72"/>
      <c r="K90" s="73"/>
      <c r="L90" s="72"/>
      <c r="M90" s="73"/>
      <c r="N90" s="72"/>
      <c r="O90" s="73"/>
      <c r="P90" s="72"/>
      <c r="Q90" s="73"/>
      <c r="R90" s="72"/>
      <c r="S90" s="73"/>
      <c r="T90" s="72"/>
      <c r="U90" s="73"/>
      <c r="V90" s="72"/>
      <c r="W90" s="73"/>
      <c r="X90" s="72"/>
      <c r="Y90" s="73"/>
      <c r="Z90" s="72"/>
      <c r="AA90" s="73"/>
      <c r="AB90" s="72"/>
      <c r="AC90" s="73"/>
      <c r="AD90" s="72"/>
      <c r="AE90" s="73"/>
      <c r="AF90" s="72"/>
      <c r="AG90" s="73"/>
      <c r="AH90" s="72"/>
      <c r="AI90" s="74"/>
      <c r="AJ90" s="72"/>
      <c r="AK90" s="73"/>
      <c r="AL90" s="72"/>
      <c r="AM90" s="73"/>
      <c r="AN90" s="72"/>
      <c r="AO90" s="73"/>
      <c r="AP90" s="72"/>
      <c r="AQ90" s="72"/>
      <c r="AR90" s="72"/>
      <c r="AS90" s="72"/>
      <c r="AT90" s="72"/>
      <c r="AU90" s="72"/>
    </row>
    <row r="91" spans="1:47" ht="13" x14ac:dyDescent="0.15">
      <c r="A91" s="105"/>
      <c r="B91" s="115" t="str">
        <f>"Emissions (" &amp; COUNTIF(D91:BL91, "=TRUE") &amp; ")"</f>
        <v>Emissions (3)</v>
      </c>
      <c r="C91" s="105"/>
      <c r="D91" s="11" t="b">
        <v>0</v>
      </c>
      <c r="E91" s="77"/>
      <c r="F91" s="11" t="b">
        <v>1</v>
      </c>
      <c r="G91" s="77"/>
      <c r="H91" s="11" t="b">
        <v>0</v>
      </c>
      <c r="I91" s="77"/>
      <c r="J91" s="11" t="b">
        <v>0</v>
      </c>
      <c r="K91" s="77"/>
      <c r="L91" s="11" t="b">
        <v>0</v>
      </c>
      <c r="M91" s="77"/>
      <c r="N91" s="11" t="b">
        <v>0</v>
      </c>
      <c r="O91" s="77"/>
      <c r="P91" s="11" t="b">
        <v>1</v>
      </c>
      <c r="Q91" s="77"/>
      <c r="R91" s="11" t="b">
        <v>0</v>
      </c>
      <c r="S91" s="77"/>
      <c r="T91" s="11" t="b">
        <v>0</v>
      </c>
      <c r="U91" s="77"/>
      <c r="V91" s="11" t="b">
        <v>0</v>
      </c>
      <c r="W91" s="77"/>
      <c r="X91" s="11" t="b">
        <v>0</v>
      </c>
      <c r="Y91" s="77"/>
      <c r="Z91" s="11" t="b">
        <v>0</v>
      </c>
      <c r="AA91" s="77"/>
      <c r="AB91" s="11" t="b">
        <v>0</v>
      </c>
      <c r="AC91" s="77"/>
      <c r="AD91" s="11" t="b">
        <v>0</v>
      </c>
      <c r="AE91" s="77"/>
      <c r="AF91" s="11" t="b">
        <v>1</v>
      </c>
      <c r="AG91" s="77"/>
      <c r="AH91" s="11" t="b">
        <v>0</v>
      </c>
      <c r="AI91" s="78"/>
      <c r="AJ91" s="11" t="b">
        <v>0</v>
      </c>
      <c r="AK91" s="77"/>
      <c r="AL91" s="11" t="b">
        <v>0</v>
      </c>
      <c r="AM91" s="77"/>
      <c r="AN91" s="11" t="b">
        <v>0</v>
      </c>
      <c r="AO91" s="77"/>
      <c r="AP91" s="11" t="b">
        <v>0</v>
      </c>
      <c r="AQ91" s="11" t="b">
        <v>0</v>
      </c>
      <c r="AR91" s="11" t="b">
        <v>0</v>
      </c>
      <c r="AS91" s="11" t="b">
        <v>0</v>
      </c>
      <c r="AT91" s="11" t="b">
        <v>0</v>
      </c>
      <c r="AU91" s="11" t="b">
        <v>0</v>
      </c>
    </row>
    <row r="92" spans="1:47" ht="13" x14ac:dyDescent="0.15">
      <c r="A92" s="105"/>
      <c r="B92" s="79"/>
      <c r="C92" s="80" t="str">
        <f>"Nework Data Transfer (" &amp; COUNTIF(D92:BL92, "=TRUE") &amp; ")"</f>
        <v>Nework Data Transfer (1)</v>
      </c>
      <c r="D92" s="11" t="b">
        <v>0</v>
      </c>
      <c r="E92" s="77"/>
      <c r="F92" s="11" t="b">
        <v>1</v>
      </c>
      <c r="G92" s="77" t="s">
        <v>849</v>
      </c>
      <c r="H92" s="11" t="b">
        <v>0</v>
      </c>
      <c r="I92" s="77"/>
      <c r="J92" s="11" t="b">
        <v>0</v>
      </c>
      <c r="K92" s="77"/>
      <c r="L92" s="11" t="b">
        <v>0</v>
      </c>
      <c r="M92" s="77"/>
      <c r="N92" s="11" t="b">
        <v>0</v>
      </c>
      <c r="O92" s="77"/>
      <c r="P92" s="11" t="b">
        <v>0</v>
      </c>
      <c r="Q92" s="77"/>
      <c r="R92" s="11" t="b">
        <v>0</v>
      </c>
      <c r="S92" s="77"/>
      <c r="T92" s="11" t="b">
        <v>0</v>
      </c>
      <c r="U92" s="77"/>
      <c r="V92" s="11" t="b">
        <v>0</v>
      </c>
      <c r="W92" s="77"/>
      <c r="X92" s="11" t="b">
        <v>0</v>
      </c>
      <c r="Y92" s="77"/>
      <c r="Z92" s="11" t="b">
        <v>0</v>
      </c>
      <c r="AA92" s="77"/>
      <c r="AB92" s="11" t="b">
        <v>0</v>
      </c>
      <c r="AC92" s="77"/>
      <c r="AD92" s="11" t="b">
        <v>0</v>
      </c>
      <c r="AE92" s="77"/>
      <c r="AF92" s="11" t="b">
        <v>0</v>
      </c>
      <c r="AG92" s="77"/>
      <c r="AH92" s="11" t="b">
        <v>0</v>
      </c>
      <c r="AI92" s="78"/>
      <c r="AJ92" s="11" t="b">
        <v>0</v>
      </c>
      <c r="AK92" s="77"/>
      <c r="AL92" s="11" t="b">
        <v>0</v>
      </c>
      <c r="AM92" s="77"/>
      <c r="AN92" s="11" t="b">
        <v>0</v>
      </c>
      <c r="AO92" s="77"/>
      <c r="AP92" s="11" t="b">
        <v>0</v>
      </c>
      <c r="AQ92" s="11" t="b">
        <v>0</v>
      </c>
      <c r="AR92" s="11" t="b">
        <v>0</v>
      </c>
      <c r="AS92" s="11" t="b">
        <v>0</v>
      </c>
      <c r="AT92" s="11" t="b">
        <v>0</v>
      </c>
      <c r="AU92" s="11" t="b">
        <v>0</v>
      </c>
    </row>
    <row r="93" spans="1:47" ht="13" x14ac:dyDescent="0.15">
      <c r="A93" s="70"/>
      <c r="B93" s="79"/>
      <c r="C93" s="80" t="str">
        <f>"Computer (" &amp; COUNTIF(D93:BL93, "=TRUE") &amp; ")"</f>
        <v>Computer (2)</v>
      </c>
      <c r="D93" s="11" t="b">
        <v>0</v>
      </c>
      <c r="E93" s="77"/>
      <c r="F93" s="11" t="b">
        <v>1</v>
      </c>
      <c r="G93" s="77" t="s">
        <v>850</v>
      </c>
      <c r="H93" s="11" t="b">
        <v>0</v>
      </c>
      <c r="I93" s="77"/>
      <c r="J93" s="11" t="b">
        <v>0</v>
      </c>
      <c r="K93" s="77"/>
      <c r="L93" s="11" t="b">
        <v>0</v>
      </c>
      <c r="M93" s="77"/>
      <c r="N93" s="11" t="b">
        <v>0</v>
      </c>
      <c r="O93" s="77"/>
      <c r="P93" s="11" t="b">
        <v>0</v>
      </c>
      <c r="Q93" s="77"/>
      <c r="R93" s="11" t="b">
        <v>0</v>
      </c>
      <c r="S93" s="77"/>
      <c r="T93" s="11" t="b">
        <v>0</v>
      </c>
      <c r="U93" s="77"/>
      <c r="V93" s="11" t="b">
        <v>0</v>
      </c>
      <c r="W93" s="77"/>
      <c r="X93" s="11" t="b">
        <v>0</v>
      </c>
      <c r="Y93" s="77"/>
      <c r="Z93" s="11" t="b">
        <v>0</v>
      </c>
      <c r="AA93" s="77"/>
      <c r="AB93" s="11" t="b">
        <v>0</v>
      </c>
      <c r="AC93" s="77"/>
      <c r="AD93" s="11" t="b">
        <v>0</v>
      </c>
      <c r="AE93" s="77"/>
      <c r="AF93" s="11" t="b">
        <v>1</v>
      </c>
      <c r="AG93" s="77"/>
      <c r="AH93" s="11" t="b">
        <v>0</v>
      </c>
      <c r="AI93" s="78"/>
      <c r="AJ93" s="11" t="b">
        <v>0</v>
      </c>
      <c r="AK93" s="77"/>
      <c r="AL93" s="11" t="b">
        <v>0</v>
      </c>
      <c r="AM93" s="77"/>
      <c r="AN93" s="11" t="b">
        <v>0</v>
      </c>
      <c r="AO93" s="77"/>
      <c r="AP93" s="11" t="b">
        <v>0</v>
      </c>
      <c r="AQ93" s="11" t="b">
        <v>0</v>
      </c>
      <c r="AR93" s="11" t="b">
        <v>0</v>
      </c>
      <c r="AS93" s="11" t="b">
        <v>0</v>
      </c>
      <c r="AT93" s="11" t="b">
        <v>0</v>
      </c>
      <c r="AU93" s="11" t="b">
        <v>0</v>
      </c>
    </row>
    <row r="94" spans="1:47" ht="13" x14ac:dyDescent="0.15">
      <c r="A94" s="70"/>
      <c r="B94" s="79"/>
      <c r="C94" s="80" t="str">
        <f>"Website Visit (" &amp; COUNTIF(D94:BL94, "=TRUE") &amp; ")"</f>
        <v>Website Visit (2)</v>
      </c>
      <c r="D94" s="11" t="b">
        <v>0</v>
      </c>
      <c r="E94" s="77"/>
      <c r="F94" s="11" t="b">
        <v>1</v>
      </c>
      <c r="G94" s="77"/>
      <c r="H94" s="11" t="b">
        <v>0</v>
      </c>
      <c r="I94" s="77"/>
      <c r="J94" s="11" t="b">
        <v>0</v>
      </c>
      <c r="K94" s="77"/>
      <c r="L94" s="11" t="b">
        <v>0</v>
      </c>
      <c r="M94" s="77"/>
      <c r="N94" s="11" t="b">
        <v>0</v>
      </c>
      <c r="O94" s="77"/>
      <c r="P94" s="11" t="b">
        <v>0</v>
      </c>
      <c r="Q94" s="77"/>
      <c r="R94" s="11" t="b">
        <v>0</v>
      </c>
      <c r="S94" s="77"/>
      <c r="T94" s="11" t="b">
        <v>0</v>
      </c>
      <c r="U94" s="77"/>
      <c r="V94" s="11" t="b">
        <v>0</v>
      </c>
      <c r="W94" s="77"/>
      <c r="X94" s="11" t="b">
        <v>0</v>
      </c>
      <c r="Y94" s="77"/>
      <c r="Z94" s="11" t="b">
        <v>0</v>
      </c>
      <c r="AA94" s="77"/>
      <c r="AB94" s="11" t="b">
        <v>0</v>
      </c>
      <c r="AC94" s="77"/>
      <c r="AD94" s="11" t="b">
        <v>0</v>
      </c>
      <c r="AE94" s="77"/>
      <c r="AF94" s="11" t="b">
        <v>1</v>
      </c>
      <c r="AG94" s="77"/>
      <c r="AH94" s="11" t="b">
        <v>0</v>
      </c>
      <c r="AI94" s="78"/>
      <c r="AJ94" s="11" t="b">
        <v>0</v>
      </c>
      <c r="AK94" s="77"/>
      <c r="AL94" s="11" t="b">
        <v>0</v>
      </c>
      <c r="AM94" s="77"/>
      <c r="AN94" s="11" t="b">
        <v>0</v>
      </c>
      <c r="AO94" s="77"/>
      <c r="AP94" s="11" t="b">
        <v>0</v>
      </c>
      <c r="AQ94" s="11" t="b">
        <v>0</v>
      </c>
      <c r="AR94" s="11" t="b">
        <v>0</v>
      </c>
      <c r="AS94" s="11" t="b">
        <v>0</v>
      </c>
      <c r="AT94" s="11" t="b">
        <v>0</v>
      </c>
      <c r="AU94" s="11" t="b">
        <v>0</v>
      </c>
    </row>
    <row r="95" spans="1:47" ht="13" x14ac:dyDescent="0.15">
      <c r="A95" s="70"/>
      <c r="B95" s="79"/>
      <c r="C95" s="80" t="str">
        <f>"Desk Lamp Usage (" &amp; COUNTIF(D95:BL95, "=TRUE") &amp; ")"</f>
        <v>Desk Lamp Usage (1)</v>
      </c>
      <c r="D95" s="11" t="b">
        <v>0</v>
      </c>
      <c r="E95" s="77"/>
      <c r="F95" s="11" t="b">
        <v>1</v>
      </c>
      <c r="G95" s="77"/>
      <c r="H95" s="11" t="b">
        <v>0</v>
      </c>
      <c r="I95" s="77"/>
      <c r="J95" s="11" t="b">
        <v>0</v>
      </c>
      <c r="K95" s="77"/>
      <c r="L95" s="11" t="b">
        <v>0</v>
      </c>
      <c r="M95" s="77"/>
      <c r="N95" s="11" t="b">
        <v>0</v>
      </c>
      <c r="O95" s="77"/>
      <c r="P95" s="11" t="b">
        <v>0</v>
      </c>
      <c r="Q95" s="77"/>
      <c r="R95" s="11" t="b">
        <v>0</v>
      </c>
      <c r="S95" s="77"/>
      <c r="T95" s="11" t="b">
        <v>0</v>
      </c>
      <c r="U95" s="77"/>
      <c r="V95" s="11" t="b">
        <v>0</v>
      </c>
      <c r="W95" s="77"/>
      <c r="X95" s="11" t="b">
        <v>0</v>
      </c>
      <c r="Y95" s="77"/>
      <c r="Z95" s="11" t="b">
        <v>0</v>
      </c>
      <c r="AA95" s="77"/>
      <c r="AB95" s="11" t="b">
        <v>0</v>
      </c>
      <c r="AC95" s="77"/>
      <c r="AD95" s="11" t="b">
        <v>0</v>
      </c>
      <c r="AE95" s="77"/>
      <c r="AF95" s="11" t="b">
        <v>0</v>
      </c>
      <c r="AG95" s="77"/>
      <c r="AH95" s="11" t="b">
        <v>0</v>
      </c>
      <c r="AI95" s="78"/>
      <c r="AJ95" s="11" t="b">
        <v>0</v>
      </c>
      <c r="AK95" s="77"/>
      <c r="AL95" s="11" t="b">
        <v>0</v>
      </c>
      <c r="AM95" s="77"/>
      <c r="AN95" s="11" t="b">
        <v>0</v>
      </c>
      <c r="AO95" s="77"/>
      <c r="AP95" s="11" t="b">
        <v>0</v>
      </c>
      <c r="AQ95" s="11" t="b">
        <v>0</v>
      </c>
      <c r="AR95" s="11" t="b">
        <v>0</v>
      </c>
      <c r="AS95" s="11" t="b">
        <v>0</v>
      </c>
      <c r="AT95" s="11" t="b">
        <v>0</v>
      </c>
      <c r="AU95" s="11" t="b">
        <v>0</v>
      </c>
    </row>
    <row r="96" spans="1:47" ht="13" x14ac:dyDescent="0.15">
      <c r="A96" s="70"/>
      <c r="B96" s="79"/>
      <c r="C96" s="80" t="str">
        <f>"Monitor (" &amp; COUNTIF(D96:BL96, "=TRUE") &amp; ")"</f>
        <v>Monitor (1)</v>
      </c>
      <c r="D96" s="11" t="b">
        <v>0</v>
      </c>
      <c r="E96" s="77"/>
      <c r="F96" s="11" t="b">
        <v>1</v>
      </c>
      <c r="G96" s="77"/>
      <c r="H96" s="11" t="b">
        <v>0</v>
      </c>
      <c r="I96" s="77"/>
      <c r="J96" s="11" t="b">
        <v>0</v>
      </c>
      <c r="K96" s="77"/>
      <c r="L96" s="11" t="b">
        <v>0</v>
      </c>
      <c r="M96" s="77"/>
      <c r="N96" s="11" t="b">
        <v>0</v>
      </c>
      <c r="O96" s="77"/>
      <c r="P96" s="11" t="b">
        <v>0</v>
      </c>
      <c r="Q96" s="77"/>
      <c r="R96" s="11" t="b">
        <v>0</v>
      </c>
      <c r="S96" s="77"/>
      <c r="T96" s="11" t="b">
        <v>0</v>
      </c>
      <c r="U96" s="77"/>
      <c r="V96" s="11" t="b">
        <v>0</v>
      </c>
      <c r="W96" s="77"/>
      <c r="X96" s="11" t="b">
        <v>0</v>
      </c>
      <c r="Y96" s="77"/>
      <c r="Z96" s="11" t="b">
        <v>0</v>
      </c>
      <c r="AA96" s="77"/>
      <c r="AB96" s="11" t="b">
        <v>0</v>
      </c>
      <c r="AC96" s="77"/>
      <c r="AD96" s="11" t="b">
        <v>0</v>
      </c>
      <c r="AE96" s="77"/>
      <c r="AF96" s="11" t="b">
        <v>0</v>
      </c>
      <c r="AG96" s="77"/>
      <c r="AH96" s="11" t="b">
        <v>0</v>
      </c>
      <c r="AI96" s="78"/>
      <c r="AJ96" s="11" t="b">
        <v>0</v>
      </c>
      <c r="AK96" s="77"/>
      <c r="AL96" s="11" t="b">
        <v>0</v>
      </c>
      <c r="AM96" s="77"/>
      <c r="AN96" s="11" t="b">
        <v>0</v>
      </c>
      <c r="AO96" s="77"/>
      <c r="AP96" s="11" t="b">
        <v>0</v>
      </c>
      <c r="AQ96" s="11" t="b">
        <v>0</v>
      </c>
      <c r="AR96" s="11" t="b">
        <v>0</v>
      </c>
      <c r="AS96" s="11" t="b">
        <v>0</v>
      </c>
      <c r="AT96" s="11" t="b">
        <v>0</v>
      </c>
      <c r="AU96" s="11" t="b">
        <v>0</v>
      </c>
    </row>
    <row r="97" spans="1:50" ht="13" x14ac:dyDescent="0.15">
      <c r="A97" s="70"/>
      <c r="B97" s="79"/>
      <c r="C97" s="80" t="str">
        <f>"Search Engine Query (" &amp; COUNTIF(D97:BL97, "=TRUE") &amp; ")"</f>
        <v>Search Engine Query (1)</v>
      </c>
      <c r="D97" s="11" t="b">
        <v>0</v>
      </c>
      <c r="E97" s="77"/>
      <c r="F97" s="11" t="b">
        <v>1</v>
      </c>
      <c r="G97" s="77"/>
      <c r="H97" s="11" t="b">
        <v>0</v>
      </c>
      <c r="I97" s="77"/>
      <c r="J97" s="11" t="b">
        <v>0</v>
      </c>
      <c r="K97" s="77"/>
      <c r="L97" s="11" t="b">
        <v>0</v>
      </c>
      <c r="M97" s="77"/>
      <c r="N97" s="11" t="b">
        <v>0</v>
      </c>
      <c r="O97" s="77"/>
      <c r="P97" s="11" t="b">
        <v>0</v>
      </c>
      <c r="Q97" s="77"/>
      <c r="R97" s="11" t="b">
        <v>0</v>
      </c>
      <c r="S97" s="77"/>
      <c r="T97" s="11" t="b">
        <v>0</v>
      </c>
      <c r="U97" s="77"/>
      <c r="V97" s="11" t="b">
        <v>0</v>
      </c>
      <c r="W97" s="77"/>
      <c r="X97" s="11" t="b">
        <v>0</v>
      </c>
      <c r="Y97" s="77"/>
      <c r="Z97" s="11" t="b">
        <v>0</v>
      </c>
      <c r="AA97" s="77"/>
      <c r="AB97" s="11" t="b">
        <v>0</v>
      </c>
      <c r="AC97" s="77"/>
      <c r="AD97" s="11" t="b">
        <v>0</v>
      </c>
      <c r="AE97" s="77"/>
      <c r="AF97" s="11" t="b">
        <v>0</v>
      </c>
      <c r="AG97" s="77"/>
      <c r="AH97" s="11" t="b">
        <v>0</v>
      </c>
      <c r="AI97" s="78"/>
      <c r="AJ97" s="11" t="b">
        <v>0</v>
      </c>
      <c r="AK97" s="77"/>
      <c r="AL97" s="11" t="b">
        <v>0</v>
      </c>
      <c r="AM97" s="77"/>
      <c r="AN97" s="11" t="b">
        <v>0</v>
      </c>
      <c r="AO97" s="77"/>
      <c r="AP97" s="11" t="b">
        <v>0</v>
      </c>
      <c r="AQ97" s="11" t="b">
        <v>0</v>
      </c>
      <c r="AR97" s="11" t="b">
        <v>0</v>
      </c>
      <c r="AS97" s="11" t="b">
        <v>0</v>
      </c>
      <c r="AT97" s="11" t="b">
        <v>0</v>
      </c>
      <c r="AU97" s="11" t="b">
        <v>0</v>
      </c>
    </row>
    <row r="98" spans="1:50" ht="13" x14ac:dyDescent="0.15">
      <c r="A98" s="70"/>
      <c r="B98" s="79"/>
      <c r="C98" s="80" t="str">
        <f>"Organizer Meeting (" &amp; COUNTIF(D98:BL98, "=TRUE") &amp; ")"</f>
        <v>Organizer Meeting (2)</v>
      </c>
      <c r="D98" s="11" t="b">
        <v>0</v>
      </c>
      <c r="E98" s="77"/>
      <c r="F98" s="11" t="b">
        <v>1</v>
      </c>
      <c r="G98" s="77"/>
      <c r="H98" s="11" t="b">
        <v>0</v>
      </c>
      <c r="I98" s="77"/>
      <c r="J98" s="11" t="b">
        <v>0</v>
      </c>
      <c r="K98" s="77"/>
      <c r="L98" s="11" t="b">
        <v>0</v>
      </c>
      <c r="M98" s="77"/>
      <c r="N98" s="11" t="b">
        <v>0</v>
      </c>
      <c r="O98" s="77"/>
      <c r="P98" s="11" t="b">
        <v>0</v>
      </c>
      <c r="Q98" s="77"/>
      <c r="R98" s="11" t="b">
        <v>0</v>
      </c>
      <c r="S98" s="77"/>
      <c r="T98" s="11" t="b">
        <v>0</v>
      </c>
      <c r="U98" s="77"/>
      <c r="V98" s="11" t="b">
        <v>0</v>
      </c>
      <c r="W98" s="77"/>
      <c r="X98" s="11" t="b">
        <v>0</v>
      </c>
      <c r="Y98" s="77"/>
      <c r="Z98" s="11" t="b">
        <v>0</v>
      </c>
      <c r="AA98" s="77"/>
      <c r="AB98" s="11" t="b">
        <v>0</v>
      </c>
      <c r="AC98" s="77"/>
      <c r="AD98" s="11" t="b">
        <v>0</v>
      </c>
      <c r="AE98" s="77"/>
      <c r="AF98" s="11" t="b">
        <v>1</v>
      </c>
      <c r="AG98" s="77"/>
      <c r="AH98" s="11" t="b">
        <v>0</v>
      </c>
      <c r="AI98" s="78"/>
      <c r="AJ98" s="11" t="b">
        <v>0</v>
      </c>
      <c r="AK98" s="77"/>
      <c r="AL98" s="11" t="b">
        <v>0</v>
      </c>
      <c r="AM98" s="77"/>
      <c r="AN98" s="11" t="b">
        <v>0</v>
      </c>
      <c r="AO98" s="77"/>
      <c r="AP98" s="11" t="b">
        <v>0</v>
      </c>
      <c r="AQ98" s="11" t="b">
        <v>0</v>
      </c>
      <c r="AR98" s="11" t="b">
        <v>0</v>
      </c>
      <c r="AS98" s="11" t="b">
        <v>0</v>
      </c>
      <c r="AT98" s="11" t="b">
        <v>0</v>
      </c>
      <c r="AU98" s="11" t="b">
        <v>0</v>
      </c>
    </row>
    <row r="99" spans="1:50" ht="13" x14ac:dyDescent="0.15">
      <c r="A99" s="70"/>
      <c r="B99" s="79"/>
      <c r="C99" s="80" t="str">
        <f>"Server (" &amp; COUNTIF(D99:BL99, "=TRUE") &amp; ")"</f>
        <v>Server (2)</v>
      </c>
      <c r="D99" s="11" t="b">
        <v>0</v>
      </c>
      <c r="E99" s="77"/>
      <c r="F99" s="11" t="b">
        <v>1</v>
      </c>
      <c r="G99" s="77"/>
      <c r="H99" s="11" t="b">
        <v>0</v>
      </c>
      <c r="I99" s="77"/>
      <c r="J99" s="11" t="b">
        <v>0</v>
      </c>
      <c r="K99" s="77"/>
      <c r="L99" s="11" t="b">
        <v>0</v>
      </c>
      <c r="M99" s="77"/>
      <c r="N99" s="11" t="b">
        <v>0</v>
      </c>
      <c r="O99" s="77"/>
      <c r="P99" s="11" t="b">
        <v>0</v>
      </c>
      <c r="Q99" s="77"/>
      <c r="R99" s="11" t="b">
        <v>0</v>
      </c>
      <c r="S99" s="77"/>
      <c r="T99" s="11" t="b">
        <v>0</v>
      </c>
      <c r="U99" s="77"/>
      <c r="V99" s="11" t="b">
        <v>0</v>
      </c>
      <c r="W99" s="77"/>
      <c r="X99" s="11" t="b">
        <v>0</v>
      </c>
      <c r="Y99" s="77"/>
      <c r="Z99" s="11" t="b">
        <v>0</v>
      </c>
      <c r="AA99" s="77"/>
      <c r="AB99" s="11" t="b">
        <v>0</v>
      </c>
      <c r="AC99" s="77"/>
      <c r="AD99" s="11" t="b">
        <v>0</v>
      </c>
      <c r="AE99" s="77"/>
      <c r="AF99" s="11" t="b">
        <v>1</v>
      </c>
      <c r="AG99" s="77"/>
      <c r="AH99" s="11" t="b">
        <v>0</v>
      </c>
      <c r="AI99" s="78"/>
      <c r="AJ99" s="11" t="b">
        <v>0</v>
      </c>
      <c r="AK99" s="77"/>
      <c r="AL99" s="11" t="b">
        <v>0</v>
      </c>
      <c r="AM99" s="77"/>
      <c r="AN99" s="11" t="b">
        <v>0</v>
      </c>
      <c r="AO99" s="77"/>
      <c r="AP99" s="11" t="b">
        <v>0</v>
      </c>
      <c r="AQ99" s="11" t="b">
        <v>0</v>
      </c>
      <c r="AR99" s="11" t="b">
        <v>0</v>
      </c>
      <c r="AS99" s="11" t="b">
        <v>0</v>
      </c>
      <c r="AT99" s="11" t="b">
        <v>0</v>
      </c>
      <c r="AU99" s="11" t="b">
        <v>0</v>
      </c>
    </row>
    <row r="100" spans="1:50" ht="13" x14ac:dyDescent="0.15">
      <c r="A100" s="119"/>
      <c r="B100" s="114"/>
      <c r="C100" s="105"/>
      <c r="D100" s="90"/>
      <c r="E100" s="97"/>
      <c r="F100" s="90"/>
      <c r="G100" s="97"/>
      <c r="H100" s="90"/>
      <c r="I100" s="97"/>
      <c r="J100" s="90"/>
      <c r="K100" s="97"/>
      <c r="L100" s="90"/>
      <c r="M100" s="97"/>
      <c r="N100" s="90"/>
      <c r="O100" s="97"/>
      <c r="P100" s="90"/>
      <c r="Q100" s="97"/>
      <c r="R100" s="90"/>
      <c r="S100" s="97"/>
      <c r="T100" s="90"/>
      <c r="U100" s="97"/>
      <c r="V100" s="90"/>
      <c r="W100" s="97"/>
      <c r="X100" s="90"/>
      <c r="Y100" s="97"/>
      <c r="Z100" s="90"/>
      <c r="AA100" s="97"/>
      <c r="AB100" s="90"/>
      <c r="AC100" s="97"/>
      <c r="AD100" s="90"/>
      <c r="AE100" s="97"/>
      <c r="AF100" s="90"/>
      <c r="AG100" s="97"/>
      <c r="AH100" s="90"/>
      <c r="AI100" s="98"/>
      <c r="AJ100" s="90"/>
      <c r="AK100" s="97"/>
      <c r="AL100" s="90"/>
      <c r="AM100" s="97"/>
      <c r="AN100" s="90"/>
      <c r="AO100" s="97"/>
      <c r="AP100" s="90"/>
      <c r="AQ100" s="90"/>
      <c r="AR100" s="90"/>
      <c r="AS100" s="90"/>
      <c r="AT100" s="90"/>
      <c r="AU100" s="90"/>
      <c r="AV100" s="83"/>
      <c r="AW100" s="83"/>
      <c r="AX100" s="83"/>
    </row>
    <row r="101" spans="1:50" ht="13" x14ac:dyDescent="0.15">
      <c r="A101" s="105"/>
      <c r="B101" s="120" t="str">
        <f>"ICT Infrastructure (" &amp; COUNTIF(E101:AZ101, "=TRUE") &amp; ")"</f>
        <v>ICT Infrastructure (4)</v>
      </c>
      <c r="C101" s="105"/>
      <c r="D101" s="11" t="b">
        <v>0</v>
      </c>
      <c r="E101" s="77"/>
      <c r="F101" s="11" t="b">
        <v>1</v>
      </c>
      <c r="G101" s="77"/>
      <c r="H101" s="11" t="b">
        <v>0</v>
      </c>
      <c r="I101" s="77"/>
      <c r="J101" s="11" t="b">
        <v>0</v>
      </c>
      <c r="K101" s="77"/>
      <c r="L101" s="11" t="b">
        <v>0</v>
      </c>
      <c r="M101" s="77"/>
      <c r="N101" s="11" t="b">
        <v>0</v>
      </c>
      <c r="O101" s="77"/>
      <c r="P101" s="11" t="b">
        <v>1</v>
      </c>
      <c r="Q101" s="77"/>
      <c r="R101" s="11" t="b">
        <v>0</v>
      </c>
      <c r="S101" s="77"/>
      <c r="T101" s="11" t="b">
        <v>0</v>
      </c>
      <c r="U101" s="77"/>
      <c r="V101" s="11" t="b">
        <v>1</v>
      </c>
      <c r="W101" s="77"/>
      <c r="X101" s="11" t="b">
        <v>0</v>
      </c>
      <c r="Y101" s="77"/>
      <c r="Z101" s="11" t="b">
        <v>0</v>
      </c>
      <c r="AA101" s="77"/>
      <c r="AB101" s="11" t="b">
        <v>0</v>
      </c>
      <c r="AC101" s="77"/>
      <c r="AD101" s="11" t="b">
        <v>0</v>
      </c>
      <c r="AE101" s="77"/>
      <c r="AF101" s="11" t="b">
        <v>1</v>
      </c>
      <c r="AG101" s="77"/>
      <c r="AH101" s="11" t="b">
        <v>0</v>
      </c>
      <c r="AI101" s="77"/>
      <c r="AJ101" s="11" t="b">
        <v>0</v>
      </c>
      <c r="AK101" s="77"/>
      <c r="AL101" s="11" t="b">
        <v>0</v>
      </c>
      <c r="AM101" s="77"/>
      <c r="AN101" s="11" t="b">
        <v>0</v>
      </c>
      <c r="AO101" s="77"/>
      <c r="AP101" s="11" t="b">
        <v>0</v>
      </c>
      <c r="AQ101" s="11" t="b">
        <v>0</v>
      </c>
      <c r="AR101" s="11" t="b">
        <v>0</v>
      </c>
      <c r="AS101" s="11" t="b">
        <v>0</v>
      </c>
      <c r="AT101" s="11" t="b">
        <v>0</v>
      </c>
      <c r="AU101" s="11" t="b">
        <v>0</v>
      </c>
      <c r="AV101" s="83"/>
      <c r="AW101" s="83"/>
      <c r="AX101" s="83"/>
    </row>
    <row r="102" spans="1:50" ht="13" x14ac:dyDescent="0.15">
      <c r="A102" s="105"/>
      <c r="B102" s="88"/>
      <c r="C102" s="99" t="str">
        <f>"ICT energy (" &amp; COUNTIF(D102:AY102, "=TRUE") &amp; ")"</f>
        <v>ICT energy (4)</v>
      </c>
      <c r="D102" s="11" t="b">
        <v>0</v>
      </c>
      <c r="E102" s="77"/>
      <c r="F102" s="11" t="b">
        <v>1</v>
      </c>
      <c r="G102" s="77"/>
      <c r="H102" s="11" t="b">
        <v>0</v>
      </c>
      <c r="I102" s="77"/>
      <c r="J102" s="11" t="b">
        <v>0</v>
      </c>
      <c r="K102" s="77"/>
      <c r="L102" s="11" t="b">
        <v>0</v>
      </c>
      <c r="M102" s="77"/>
      <c r="N102" s="11" t="b">
        <v>0</v>
      </c>
      <c r="O102" s="77"/>
      <c r="P102" s="11" t="b">
        <v>1</v>
      </c>
      <c r="Q102" s="77"/>
      <c r="R102" s="11" t="b">
        <v>0</v>
      </c>
      <c r="S102" s="77"/>
      <c r="T102" s="11" t="b">
        <v>0</v>
      </c>
      <c r="U102" s="77"/>
      <c r="V102" s="11" t="b">
        <v>1</v>
      </c>
      <c r="W102" s="77"/>
      <c r="X102" s="11" t="b">
        <v>0</v>
      </c>
      <c r="Y102" s="77"/>
      <c r="Z102" s="11" t="b">
        <v>0</v>
      </c>
      <c r="AA102" s="77"/>
      <c r="AB102" s="11" t="b">
        <v>0</v>
      </c>
      <c r="AC102" s="77"/>
      <c r="AD102" s="11" t="b">
        <v>0</v>
      </c>
      <c r="AE102" s="77"/>
      <c r="AF102" s="11" t="b">
        <v>1</v>
      </c>
      <c r="AG102" s="77"/>
      <c r="AH102" s="11" t="b">
        <v>0</v>
      </c>
      <c r="AI102" s="77"/>
      <c r="AJ102" s="11" t="b">
        <v>0</v>
      </c>
      <c r="AK102" s="77"/>
      <c r="AL102" s="11" t="b">
        <v>0</v>
      </c>
      <c r="AM102" s="77"/>
      <c r="AN102" s="11" t="b">
        <v>0</v>
      </c>
      <c r="AO102" s="77"/>
      <c r="AP102" s="11" t="b">
        <v>0</v>
      </c>
      <c r="AQ102" s="11" t="b">
        <v>0</v>
      </c>
      <c r="AR102" s="11" t="b">
        <v>0</v>
      </c>
      <c r="AS102" s="11" t="b">
        <v>0</v>
      </c>
      <c r="AT102" s="11" t="b">
        <v>0</v>
      </c>
      <c r="AU102" s="11" t="b">
        <v>0</v>
      </c>
      <c r="AV102" s="83"/>
      <c r="AW102" s="83"/>
      <c r="AX102" s="83"/>
    </row>
    <row r="103" spans="1:50" ht="13" x14ac:dyDescent="0.15">
      <c r="A103" s="70"/>
      <c r="B103" s="114"/>
      <c r="C103" s="105"/>
      <c r="D103" s="72"/>
      <c r="E103" s="73"/>
      <c r="F103" s="72"/>
      <c r="G103" s="73"/>
      <c r="H103" s="72"/>
      <c r="I103" s="73"/>
      <c r="J103" s="72"/>
      <c r="K103" s="73"/>
      <c r="L103" s="72"/>
      <c r="M103" s="73"/>
      <c r="N103" s="72"/>
      <c r="O103" s="73"/>
      <c r="P103" s="72"/>
      <c r="Q103" s="73"/>
      <c r="R103" s="72"/>
      <c r="S103" s="73"/>
      <c r="T103" s="72"/>
      <c r="U103" s="73"/>
      <c r="V103" s="72"/>
      <c r="W103" s="73"/>
      <c r="X103" s="72"/>
      <c r="Y103" s="73"/>
      <c r="Z103" s="72"/>
      <c r="AA103" s="73"/>
      <c r="AB103" s="72"/>
      <c r="AC103" s="73"/>
      <c r="AD103" s="72"/>
      <c r="AE103" s="73"/>
      <c r="AF103" s="72"/>
      <c r="AG103" s="73"/>
      <c r="AH103" s="72"/>
      <c r="AI103" s="74"/>
      <c r="AJ103" s="72"/>
      <c r="AK103" s="73"/>
      <c r="AL103" s="72"/>
      <c r="AM103" s="73"/>
      <c r="AN103" s="72"/>
      <c r="AO103" s="73"/>
      <c r="AP103" s="72"/>
      <c r="AQ103" s="72"/>
      <c r="AR103" s="72"/>
      <c r="AS103" s="72"/>
      <c r="AT103" s="72"/>
      <c r="AU103" s="72"/>
    </row>
    <row r="104" spans="1:50" ht="13" x14ac:dyDescent="0.15">
      <c r="A104" s="70"/>
      <c r="B104" s="115" t="str">
        <f>"Electricity (" &amp; COUNTIF(D104:BL104, "=TRUE") &amp; ")"</f>
        <v>Electricity (2)</v>
      </c>
      <c r="C104" s="105"/>
      <c r="D104" s="11" t="b">
        <v>0</v>
      </c>
      <c r="E104" s="77"/>
      <c r="F104" s="11" t="b">
        <v>0</v>
      </c>
      <c r="G104" s="77"/>
      <c r="H104" s="11" t="b">
        <v>0</v>
      </c>
      <c r="I104" s="77"/>
      <c r="J104" s="11" t="b">
        <v>0</v>
      </c>
      <c r="K104" s="77"/>
      <c r="L104" s="11" t="b">
        <v>0</v>
      </c>
      <c r="M104" s="77"/>
      <c r="N104" s="11" t="b">
        <v>0</v>
      </c>
      <c r="O104" s="77"/>
      <c r="P104" s="11" t="b">
        <v>0</v>
      </c>
      <c r="Q104" s="77"/>
      <c r="R104" s="11" t="b">
        <v>0</v>
      </c>
      <c r="S104" s="77"/>
      <c r="T104" s="11" t="b">
        <v>0</v>
      </c>
      <c r="U104" s="77"/>
      <c r="V104" s="11" t="b">
        <v>1</v>
      </c>
      <c r="W104" s="77"/>
      <c r="X104" s="11" t="b">
        <v>0</v>
      </c>
      <c r="Y104" s="77"/>
      <c r="Z104" s="11" t="b">
        <v>0</v>
      </c>
      <c r="AA104" s="77"/>
      <c r="AB104" s="11" t="b">
        <v>0</v>
      </c>
      <c r="AC104" s="77"/>
      <c r="AD104" s="11" t="b">
        <v>0</v>
      </c>
      <c r="AE104" s="77"/>
      <c r="AF104" s="11" t="b">
        <v>1</v>
      </c>
      <c r="AG104" s="77"/>
      <c r="AH104" s="11" t="b">
        <v>0</v>
      </c>
      <c r="AI104" s="78"/>
      <c r="AJ104" s="11" t="b">
        <v>0</v>
      </c>
      <c r="AK104" s="77"/>
      <c r="AL104" s="11" t="b">
        <v>0</v>
      </c>
      <c r="AM104" s="77"/>
      <c r="AN104" s="11" t="b">
        <v>0</v>
      </c>
      <c r="AO104" s="77"/>
      <c r="AP104" s="11" t="b">
        <v>0</v>
      </c>
      <c r="AQ104" s="11" t="b">
        <v>0</v>
      </c>
      <c r="AR104" s="11" t="b">
        <v>0</v>
      </c>
      <c r="AS104" s="11" t="b">
        <v>0</v>
      </c>
      <c r="AT104" s="11" t="b">
        <v>0</v>
      </c>
      <c r="AU104" s="11" t="b">
        <v>0</v>
      </c>
    </row>
    <row r="105" spans="1:50" ht="13" x14ac:dyDescent="0.15">
      <c r="A105" s="70"/>
      <c r="B105" s="79"/>
      <c r="C105" s="80" t="str">
        <f>"Participant's Devices (" &amp; COUNTIF(D105:BL105, "=TRUE") &amp; ")"</f>
        <v>Participant's Devices (2)</v>
      </c>
      <c r="D105" s="11" t="b">
        <v>0</v>
      </c>
      <c r="E105" s="77"/>
      <c r="F105" s="11" t="b">
        <v>0</v>
      </c>
      <c r="G105" s="77"/>
      <c r="H105" s="11" t="b">
        <v>0</v>
      </c>
      <c r="I105" s="77"/>
      <c r="J105" s="11" t="b">
        <v>0</v>
      </c>
      <c r="K105" s="77"/>
      <c r="L105" s="11" t="b">
        <v>0</v>
      </c>
      <c r="M105" s="77"/>
      <c r="N105" s="11" t="b">
        <v>0</v>
      </c>
      <c r="O105" s="77"/>
      <c r="P105" s="11" t="b">
        <v>0</v>
      </c>
      <c r="Q105" s="77"/>
      <c r="R105" s="11" t="b">
        <v>0</v>
      </c>
      <c r="S105" s="77"/>
      <c r="T105" s="11" t="b">
        <v>0</v>
      </c>
      <c r="U105" s="77"/>
      <c r="V105" s="11" t="b">
        <v>1</v>
      </c>
      <c r="W105" s="77"/>
      <c r="X105" s="11" t="b">
        <v>0</v>
      </c>
      <c r="Y105" s="77"/>
      <c r="Z105" s="11" t="b">
        <v>0</v>
      </c>
      <c r="AA105" s="77"/>
      <c r="AB105" s="11" t="b">
        <v>0</v>
      </c>
      <c r="AC105" s="77"/>
      <c r="AD105" s="11" t="b">
        <v>0</v>
      </c>
      <c r="AE105" s="77"/>
      <c r="AF105" s="11" t="b">
        <v>1</v>
      </c>
      <c r="AG105" s="77"/>
      <c r="AH105" s="11" t="b">
        <v>0</v>
      </c>
      <c r="AI105" s="78"/>
      <c r="AJ105" s="11" t="b">
        <v>0</v>
      </c>
      <c r="AK105" s="77"/>
      <c r="AL105" s="11" t="b">
        <v>0</v>
      </c>
      <c r="AM105" s="77"/>
      <c r="AN105" s="11" t="b">
        <v>0</v>
      </c>
      <c r="AO105" s="77"/>
      <c r="AP105" s="11" t="b">
        <v>0</v>
      </c>
      <c r="AQ105" s="11" t="b">
        <v>0</v>
      </c>
      <c r="AR105" s="11" t="b">
        <v>0</v>
      </c>
      <c r="AS105" s="11" t="b">
        <v>0</v>
      </c>
      <c r="AT105" s="11" t="b">
        <v>0</v>
      </c>
      <c r="AU105" s="11" t="b">
        <v>0</v>
      </c>
    </row>
    <row r="106" spans="1:50" ht="13" x14ac:dyDescent="0.15">
      <c r="A106" s="70"/>
      <c r="B106" s="79"/>
      <c r="C106" s="80" t="str">
        <f>"Server (" &amp; COUNTIF(D106:BL106, "=TRUE") &amp; ")"</f>
        <v>Server (2)</v>
      </c>
      <c r="D106" s="11" t="b">
        <v>0</v>
      </c>
      <c r="E106" s="77"/>
      <c r="F106" s="11" t="b">
        <v>0</v>
      </c>
      <c r="G106" s="77"/>
      <c r="H106" s="11" t="b">
        <v>0</v>
      </c>
      <c r="I106" s="77"/>
      <c r="J106" s="11" t="b">
        <v>0</v>
      </c>
      <c r="K106" s="77"/>
      <c r="L106" s="11" t="b">
        <v>0</v>
      </c>
      <c r="M106" s="77"/>
      <c r="N106" s="11" t="b">
        <v>0</v>
      </c>
      <c r="O106" s="77"/>
      <c r="P106" s="11" t="b">
        <v>0</v>
      </c>
      <c r="Q106" s="77"/>
      <c r="R106" s="11" t="b">
        <v>0</v>
      </c>
      <c r="S106" s="77"/>
      <c r="T106" s="11" t="b">
        <v>0</v>
      </c>
      <c r="U106" s="77"/>
      <c r="V106" s="11" t="b">
        <v>1</v>
      </c>
      <c r="W106" s="77"/>
      <c r="X106" s="11" t="b">
        <v>0</v>
      </c>
      <c r="Y106" s="77"/>
      <c r="Z106" s="11" t="b">
        <v>0</v>
      </c>
      <c r="AA106" s="77"/>
      <c r="AB106" s="11" t="b">
        <v>0</v>
      </c>
      <c r="AC106" s="77"/>
      <c r="AD106" s="11" t="b">
        <v>0</v>
      </c>
      <c r="AE106" s="77"/>
      <c r="AF106" s="11" t="b">
        <v>1</v>
      </c>
      <c r="AG106" s="77"/>
      <c r="AH106" s="11" t="b">
        <v>0</v>
      </c>
      <c r="AI106" s="78"/>
      <c r="AJ106" s="11" t="b">
        <v>0</v>
      </c>
      <c r="AK106" s="77"/>
      <c r="AL106" s="11" t="b">
        <v>0</v>
      </c>
      <c r="AM106" s="77"/>
      <c r="AN106" s="11" t="b">
        <v>0</v>
      </c>
      <c r="AO106" s="77"/>
      <c r="AP106" s="11" t="b">
        <v>0</v>
      </c>
      <c r="AQ106" s="11" t="b">
        <v>0</v>
      </c>
      <c r="AR106" s="11" t="b">
        <v>0</v>
      </c>
      <c r="AS106" s="11" t="b">
        <v>0</v>
      </c>
      <c r="AT106" s="11" t="b">
        <v>0</v>
      </c>
      <c r="AU106" s="11" t="b">
        <v>0</v>
      </c>
    </row>
    <row r="107" spans="1:50" ht="13" x14ac:dyDescent="0.15">
      <c r="A107" s="70"/>
      <c r="B107" s="114"/>
      <c r="C107" s="105"/>
      <c r="D107" s="72"/>
      <c r="E107" s="73"/>
      <c r="F107" s="72"/>
      <c r="G107" s="73"/>
      <c r="H107" s="72"/>
      <c r="I107" s="73"/>
      <c r="J107" s="72"/>
      <c r="K107" s="73"/>
      <c r="L107" s="72"/>
      <c r="M107" s="73"/>
      <c r="N107" s="72"/>
      <c r="O107" s="73"/>
      <c r="P107" s="72"/>
      <c r="Q107" s="73"/>
      <c r="R107" s="72"/>
      <c r="S107" s="73"/>
      <c r="T107" s="72"/>
      <c r="U107" s="73"/>
      <c r="V107" s="72"/>
      <c r="W107" s="73"/>
      <c r="X107" s="72"/>
      <c r="Y107" s="73"/>
      <c r="Z107" s="72"/>
      <c r="AA107" s="73"/>
      <c r="AB107" s="72"/>
      <c r="AC107" s="73"/>
      <c r="AD107" s="72"/>
      <c r="AE107" s="73"/>
      <c r="AF107" s="72"/>
      <c r="AG107" s="73"/>
      <c r="AH107" s="72"/>
      <c r="AI107" s="74"/>
      <c r="AJ107" s="72"/>
      <c r="AK107" s="73"/>
      <c r="AL107" s="72"/>
      <c r="AM107" s="73"/>
      <c r="AN107" s="72"/>
      <c r="AO107" s="73"/>
      <c r="AP107" s="72"/>
      <c r="AQ107" s="72"/>
      <c r="AR107" s="72"/>
      <c r="AS107" s="72"/>
      <c r="AT107" s="72"/>
      <c r="AU107" s="72"/>
    </row>
    <row r="108" spans="1:50" ht="13" x14ac:dyDescent="0.15">
      <c r="A108" s="70"/>
      <c r="B108" s="115" t="str">
        <f>"Home Facilities (" &amp; COUNTIF(D108:BL108, "=TRUE") &amp; ")"</f>
        <v>Home Facilities (1)</v>
      </c>
      <c r="C108" s="105"/>
      <c r="D108" s="11" t="b">
        <v>0</v>
      </c>
      <c r="E108" s="77"/>
      <c r="F108" s="11" t="b">
        <v>0</v>
      </c>
      <c r="G108" s="77"/>
      <c r="H108" s="11" t="b">
        <v>0</v>
      </c>
      <c r="I108" s="77"/>
      <c r="J108" s="11" t="b">
        <v>0</v>
      </c>
      <c r="K108" s="77"/>
      <c r="L108" s="11" t="b">
        <v>0</v>
      </c>
      <c r="M108" s="77"/>
      <c r="N108" s="11" t="b">
        <v>0</v>
      </c>
      <c r="O108" s="77"/>
      <c r="P108" s="11" t="b">
        <v>0</v>
      </c>
      <c r="Q108" s="77"/>
      <c r="R108" s="11" t="b">
        <v>0</v>
      </c>
      <c r="S108" s="77"/>
      <c r="T108" s="11" t="b">
        <v>0</v>
      </c>
      <c r="U108" s="77"/>
      <c r="V108" s="11" t="b">
        <v>0</v>
      </c>
      <c r="W108" s="77"/>
      <c r="X108" s="11" t="b">
        <v>0</v>
      </c>
      <c r="Y108" s="77"/>
      <c r="Z108" s="11" t="b">
        <v>0</v>
      </c>
      <c r="AA108" s="77"/>
      <c r="AB108" s="11" t="b">
        <v>0</v>
      </c>
      <c r="AC108" s="77"/>
      <c r="AD108" s="11" t="b">
        <v>0</v>
      </c>
      <c r="AE108" s="77"/>
      <c r="AF108" s="11" t="b">
        <v>1</v>
      </c>
      <c r="AG108" s="77"/>
      <c r="AH108" s="11" t="b">
        <v>0</v>
      </c>
      <c r="AI108" s="78"/>
      <c r="AJ108" s="11" t="b">
        <v>0</v>
      </c>
      <c r="AK108" s="77"/>
      <c r="AL108" s="11" t="b">
        <v>0</v>
      </c>
      <c r="AM108" s="77"/>
      <c r="AN108" s="11" t="b">
        <v>0</v>
      </c>
      <c r="AO108" s="77"/>
      <c r="AP108" s="11" t="b">
        <v>0</v>
      </c>
      <c r="AQ108" s="11" t="b">
        <v>0</v>
      </c>
      <c r="AR108" s="11" t="b">
        <v>0</v>
      </c>
      <c r="AS108" s="11" t="b">
        <v>0</v>
      </c>
      <c r="AT108" s="11" t="b">
        <v>0</v>
      </c>
      <c r="AU108" s="11" t="b">
        <v>0</v>
      </c>
    </row>
    <row r="109" spans="1:50" ht="13" x14ac:dyDescent="0.15">
      <c r="A109" s="70"/>
      <c r="B109" s="79"/>
      <c r="C109" s="80" t="str">
        <f>"Food (" &amp; COUNTIF(D109:BL109, "=TRUE") &amp; ")"</f>
        <v>Food (1)</v>
      </c>
      <c r="D109" s="11" t="b">
        <v>0</v>
      </c>
      <c r="E109" s="77"/>
      <c r="F109" s="11" t="b">
        <v>0</v>
      </c>
      <c r="G109" s="77"/>
      <c r="H109" s="11" t="b">
        <v>0</v>
      </c>
      <c r="I109" s="77"/>
      <c r="J109" s="11" t="b">
        <v>0</v>
      </c>
      <c r="K109" s="77"/>
      <c r="L109" s="11" t="b">
        <v>0</v>
      </c>
      <c r="M109" s="77"/>
      <c r="N109" s="11" t="b">
        <v>0</v>
      </c>
      <c r="O109" s="77"/>
      <c r="P109" s="11" t="b">
        <v>0</v>
      </c>
      <c r="Q109" s="77"/>
      <c r="R109" s="11" t="b">
        <v>0</v>
      </c>
      <c r="S109" s="77"/>
      <c r="T109" s="11" t="b">
        <v>0</v>
      </c>
      <c r="U109" s="77"/>
      <c r="V109" s="11" t="b">
        <v>0</v>
      </c>
      <c r="W109" s="77"/>
      <c r="X109" s="11" t="b">
        <v>0</v>
      </c>
      <c r="Y109" s="77"/>
      <c r="Z109" s="11" t="b">
        <v>0</v>
      </c>
      <c r="AA109" s="77"/>
      <c r="AB109" s="11" t="b">
        <v>0</v>
      </c>
      <c r="AC109" s="77"/>
      <c r="AD109" s="11" t="b">
        <v>0</v>
      </c>
      <c r="AE109" s="77"/>
      <c r="AF109" s="11" t="b">
        <v>1</v>
      </c>
      <c r="AG109" s="77"/>
      <c r="AH109" s="11" t="b">
        <v>0</v>
      </c>
      <c r="AI109" s="78"/>
      <c r="AJ109" s="11" t="b">
        <v>0</v>
      </c>
      <c r="AK109" s="77"/>
      <c r="AL109" s="11" t="b">
        <v>0</v>
      </c>
      <c r="AM109" s="77"/>
      <c r="AN109" s="11" t="b">
        <v>0</v>
      </c>
      <c r="AO109" s="77"/>
      <c r="AP109" s="11" t="b">
        <v>0</v>
      </c>
      <c r="AQ109" s="11" t="b">
        <v>0</v>
      </c>
      <c r="AR109" s="11" t="b">
        <v>0</v>
      </c>
      <c r="AS109" s="11" t="b">
        <v>0</v>
      </c>
      <c r="AT109" s="11" t="b">
        <v>0</v>
      </c>
      <c r="AU109" s="11" t="b">
        <v>0</v>
      </c>
    </row>
    <row r="110" spans="1:50" ht="13" x14ac:dyDescent="0.15">
      <c r="A110" s="70"/>
      <c r="B110" s="79"/>
      <c r="C110" s="80" t="str">
        <f>"Heating (" &amp; COUNTIF(D110:BL110, "=TRUE") &amp; ")"</f>
        <v>Heating (1)</v>
      </c>
      <c r="D110" s="11" t="b">
        <v>0</v>
      </c>
      <c r="E110" s="77"/>
      <c r="F110" s="11" t="b">
        <v>0</v>
      </c>
      <c r="G110" s="77"/>
      <c r="H110" s="11" t="b">
        <v>0</v>
      </c>
      <c r="I110" s="77"/>
      <c r="J110" s="11" t="b">
        <v>0</v>
      </c>
      <c r="K110" s="77"/>
      <c r="L110" s="11" t="b">
        <v>0</v>
      </c>
      <c r="M110" s="77"/>
      <c r="N110" s="11" t="b">
        <v>0</v>
      </c>
      <c r="O110" s="77"/>
      <c r="P110" s="11" t="b">
        <v>0</v>
      </c>
      <c r="Q110" s="77"/>
      <c r="R110" s="11" t="b">
        <v>0</v>
      </c>
      <c r="S110" s="77"/>
      <c r="T110" s="11" t="b">
        <v>0</v>
      </c>
      <c r="U110" s="77"/>
      <c r="V110" s="11" t="b">
        <v>0</v>
      </c>
      <c r="W110" s="77"/>
      <c r="X110" s="11" t="b">
        <v>0</v>
      </c>
      <c r="Y110" s="77"/>
      <c r="Z110" s="11" t="b">
        <v>0</v>
      </c>
      <c r="AA110" s="77"/>
      <c r="AB110" s="11" t="b">
        <v>0</v>
      </c>
      <c r="AC110" s="77"/>
      <c r="AD110" s="11" t="b">
        <v>0</v>
      </c>
      <c r="AE110" s="77"/>
      <c r="AF110" s="11" t="b">
        <v>1</v>
      </c>
      <c r="AG110" s="77"/>
      <c r="AH110" s="11" t="b">
        <v>0</v>
      </c>
      <c r="AI110" s="78"/>
      <c r="AJ110" s="11" t="b">
        <v>0</v>
      </c>
      <c r="AK110" s="77"/>
      <c r="AL110" s="11" t="b">
        <v>0</v>
      </c>
      <c r="AM110" s="77"/>
      <c r="AN110" s="11" t="b">
        <v>0</v>
      </c>
      <c r="AO110" s="77"/>
      <c r="AP110" s="11" t="b">
        <v>0</v>
      </c>
      <c r="AQ110" s="11" t="b">
        <v>0</v>
      </c>
      <c r="AR110" s="11" t="b">
        <v>0</v>
      </c>
      <c r="AS110" s="11" t="b">
        <v>0</v>
      </c>
      <c r="AT110" s="11" t="b">
        <v>0</v>
      </c>
      <c r="AU110" s="11" t="b">
        <v>0</v>
      </c>
    </row>
    <row r="111" spans="1:50" ht="13" x14ac:dyDescent="0.15">
      <c r="A111" s="90"/>
      <c r="B111" s="90"/>
      <c r="C111" s="90"/>
      <c r="D111" s="90"/>
      <c r="E111" s="97"/>
      <c r="F111" s="90"/>
      <c r="G111" s="97"/>
      <c r="H111" s="90"/>
      <c r="I111" s="97"/>
      <c r="J111" s="90"/>
      <c r="K111" s="97"/>
      <c r="L111" s="90"/>
      <c r="M111" s="97"/>
      <c r="N111" s="90"/>
      <c r="O111" s="97"/>
      <c r="P111" s="90"/>
      <c r="Q111" s="97"/>
      <c r="R111" s="90"/>
      <c r="S111" s="97"/>
      <c r="T111" s="90"/>
      <c r="U111" s="97"/>
      <c r="V111" s="90"/>
      <c r="W111" s="97"/>
      <c r="X111" s="90"/>
      <c r="Y111" s="97"/>
      <c r="Z111" s="90"/>
      <c r="AA111" s="97"/>
      <c r="AB111" s="90"/>
      <c r="AC111" s="97"/>
      <c r="AD111" s="90"/>
      <c r="AE111" s="97"/>
      <c r="AF111" s="90"/>
      <c r="AG111" s="97"/>
      <c r="AH111" s="90"/>
      <c r="AI111" s="98"/>
      <c r="AJ111" s="90"/>
      <c r="AK111" s="97"/>
      <c r="AL111" s="90"/>
      <c r="AM111" s="97"/>
      <c r="AN111" s="90"/>
      <c r="AO111" s="97"/>
      <c r="AP111" s="90"/>
      <c r="AQ111" s="90"/>
      <c r="AR111" s="90"/>
      <c r="AS111" s="90"/>
      <c r="AT111" s="90"/>
      <c r="AU111" s="90"/>
      <c r="AV111" s="83"/>
      <c r="AW111" s="83"/>
      <c r="AX111" s="83"/>
    </row>
    <row r="112" spans="1:50" ht="13" x14ac:dyDescent="0.15">
      <c r="A112" s="116" t="s">
        <v>844</v>
      </c>
      <c r="B112" s="71"/>
      <c r="C112" s="71"/>
      <c r="D112" s="72"/>
      <c r="E112" s="73"/>
      <c r="F112" s="72"/>
      <c r="G112" s="73"/>
      <c r="H112" s="72"/>
      <c r="I112" s="73"/>
      <c r="J112" s="72"/>
      <c r="K112" s="73"/>
      <c r="L112" s="72"/>
      <c r="M112" s="73"/>
      <c r="N112" s="72"/>
      <c r="O112" s="73"/>
      <c r="P112" s="72"/>
      <c r="Q112" s="73"/>
      <c r="R112" s="72"/>
      <c r="S112" s="73"/>
      <c r="T112" s="72"/>
      <c r="U112" s="73"/>
      <c r="V112" s="72"/>
      <c r="W112" s="73"/>
      <c r="X112" s="72"/>
      <c r="Y112" s="73"/>
      <c r="Z112" s="72"/>
      <c r="AA112" s="73"/>
      <c r="AB112" s="72"/>
      <c r="AC112" s="73"/>
      <c r="AD112" s="72"/>
      <c r="AE112" s="73"/>
      <c r="AF112" s="72"/>
      <c r="AG112" s="73"/>
      <c r="AH112" s="72"/>
      <c r="AI112" s="74"/>
      <c r="AJ112" s="72"/>
      <c r="AK112" s="73"/>
      <c r="AL112" s="72"/>
      <c r="AM112" s="73"/>
      <c r="AN112" s="72"/>
      <c r="AO112" s="73"/>
      <c r="AP112" s="72"/>
      <c r="AQ112" s="72"/>
      <c r="AR112" s="72"/>
      <c r="AS112" s="72"/>
      <c r="AT112" s="72"/>
      <c r="AU112" s="72"/>
    </row>
    <row r="113" spans="1:50" ht="13" x14ac:dyDescent="0.15">
      <c r="A113" s="105"/>
      <c r="B113" s="76" t="str">
        <f>"Network Data Transfer (" &amp; COUNTIF(D113:BL113, "=TRUE") &amp; ")"</f>
        <v>Network Data Transfer (1)</v>
      </c>
      <c r="C113" s="72"/>
      <c r="D113" s="11" t="b">
        <v>0</v>
      </c>
      <c r="E113" s="77"/>
      <c r="F113" s="11" t="b">
        <v>1</v>
      </c>
      <c r="G113" s="77" t="s">
        <v>849</v>
      </c>
      <c r="H113" s="11" t="b">
        <v>0</v>
      </c>
      <c r="I113" s="77"/>
      <c r="J113" s="11" t="b">
        <v>0</v>
      </c>
      <c r="K113" s="77"/>
      <c r="L113" s="11" t="b">
        <v>0</v>
      </c>
      <c r="M113" s="77"/>
      <c r="N113" s="11" t="b">
        <v>0</v>
      </c>
      <c r="O113" s="77"/>
      <c r="P113" s="11" t="b">
        <v>0</v>
      </c>
      <c r="Q113" s="77"/>
      <c r="R113" s="11" t="b">
        <v>0</v>
      </c>
      <c r="S113" s="77"/>
      <c r="T113" s="11" t="b">
        <v>0</v>
      </c>
      <c r="U113" s="77"/>
      <c r="V113" s="11" t="b">
        <v>0</v>
      </c>
      <c r="W113" s="77"/>
      <c r="X113" s="11" t="b">
        <v>0</v>
      </c>
      <c r="Y113" s="77"/>
      <c r="Z113" s="11" t="b">
        <v>0</v>
      </c>
      <c r="AA113" s="77"/>
      <c r="AB113" s="11" t="b">
        <v>0</v>
      </c>
      <c r="AC113" s="77"/>
      <c r="AD113" s="11" t="b">
        <v>0</v>
      </c>
      <c r="AE113" s="77"/>
      <c r="AF113" s="11" t="b">
        <v>0</v>
      </c>
      <c r="AG113" s="77"/>
      <c r="AH113" s="11" t="b">
        <v>0</v>
      </c>
      <c r="AI113" s="78"/>
      <c r="AJ113" s="11" t="b">
        <v>0</v>
      </c>
      <c r="AK113" s="77"/>
      <c r="AL113" s="11" t="b">
        <v>0</v>
      </c>
      <c r="AM113" s="77"/>
      <c r="AN113" s="11" t="b">
        <v>0</v>
      </c>
      <c r="AO113" s="77"/>
      <c r="AP113" s="11" t="b">
        <v>0</v>
      </c>
      <c r="AQ113" s="11" t="b">
        <v>0</v>
      </c>
      <c r="AR113" s="11" t="b">
        <v>0</v>
      </c>
      <c r="AS113" s="11" t="b">
        <v>0</v>
      </c>
      <c r="AT113" s="11" t="b">
        <v>0</v>
      </c>
      <c r="AU113" s="11" t="b">
        <v>0</v>
      </c>
    </row>
    <row r="114" spans="1:50" ht="13" x14ac:dyDescent="0.15">
      <c r="A114" s="105"/>
      <c r="B114" s="76" t="str">
        <f>"Electricity (" &amp; COUNTIF(D114:BL114, "=TRUE") &amp; ")"</f>
        <v>Electricity (2)</v>
      </c>
      <c r="C114" s="72"/>
      <c r="D114" s="11" t="b">
        <v>0</v>
      </c>
      <c r="E114" s="77"/>
      <c r="F114" s="11" t="b">
        <v>0</v>
      </c>
      <c r="G114" s="77"/>
      <c r="H114" s="11" t="b">
        <v>0</v>
      </c>
      <c r="I114" s="77"/>
      <c r="J114" s="11" t="b">
        <v>0</v>
      </c>
      <c r="K114" s="77"/>
      <c r="L114" s="11" t="b">
        <v>0</v>
      </c>
      <c r="M114" s="77"/>
      <c r="N114" s="11" t="b">
        <v>0</v>
      </c>
      <c r="O114" s="77"/>
      <c r="P114" s="11" t="b">
        <v>0</v>
      </c>
      <c r="Q114" s="77"/>
      <c r="R114" s="11" t="b">
        <v>0</v>
      </c>
      <c r="S114" s="77"/>
      <c r="T114" s="11" t="b">
        <v>0</v>
      </c>
      <c r="U114" s="77"/>
      <c r="V114" s="11" t="b">
        <v>1</v>
      </c>
      <c r="W114" s="77"/>
      <c r="X114" s="11" t="b">
        <v>0</v>
      </c>
      <c r="Y114" s="77"/>
      <c r="Z114" s="11" t="b">
        <v>0</v>
      </c>
      <c r="AA114" s="77"/>
      <c r="AB114" s="11" t="b">
        <v>0</v>
      </c>
      <c r="AC114" s="77"/>
      <c r="AD114" s="11" t="b">
        <v>0</v>
      </c>
      <c r="AE114" s="77"/>
      <c r="AF114" s="11" t="b">
        <v>1</v>
      </c>
      <c r="AG114" s="77"/>
      <c r="AH114" s="11" t="b">
        <v>0</v>
      </c>
      <c r="AI114" s="78"/>
      <c r="AJ114" s="11" t="b">
        <v>0</v>
      </c>
      <c r="AK114" s="77"/>
      <c r="AL114" s="11" t="b">
        <v>0</v>
      </c>
      <c r="AM114" s="77"/>
      <c r="AN114" s="11" t="b">
        <v>0</v>
      </c>
      <c r="AO114" s="77"/>
      <c r="AP114" s="11" t="b">
        <v>0</v>
      </c>
      <c r="AQ114" s="11" t="b">
        <v>0</v>
      </c>
      <c r="AR114" s="11" t="b">
        <v>0</v>
      </c>
      <c r="AS114" s="11" t="b">
        <v>0</v>
      </c>
      <c r="AT114" s="11" t="b">
        <v>0</v>
      </c>
      <c r="AU114" s="11" t="b">
        <v>0</v>
      </c>
    </row>
    <row r="115" spans="1:50" ht="13" x14ac:dyDescent="0.15">
      <c r="A115" s="105"/>
      <c r="B115" s="76" t="s">
        <v>851</v>
      </c>
      <c r="C115" s="72"/>
      <c r="D115" s="11" t="b">
        <v>0</v>
      </c>
      <c r="E115" s="77"/>
      <c r="F115" s="11" t="b">
        <v>0</v>
      </c>
      <c r="G115" s="77"/>
      <c r="H115" s="11" t="b">
        <v>0</v>
      </c>
      <c r="I115" s="77"/>
      <c r="J115" s="11" t="b">
        <v>0</v>
      </c>
      <c r="K115" s="77"/>
      <c r="L115" s="11" t="b">
        <v>0</v>
      </c>
      <c r="M115" s="77"/>
      <c r="N115" s="11" t="b">
        <v>0</v>
      </c>
      <c r="O115" s="77"/>
      <c r="P115" s="11" t="b">
        <v>0</v>
      </c>
      <c r="Q115" s="77"/>
      <c r="R115" s="11" t="b">
        <v>0</v>
      </c>
      <c r="S115" s="77"/>
      <c r="T115" s="11" t="b">
        <v>0</v>
      </c>
      <c r="U115" s="77"/>
      <c r="V115" s="11" t="b">
        <v>0</v>
      </c>
      <c r="W115" s="77"/>
      <c r="X115" s="11" t="b">
        <v>0</v>
      </c>
      <c r="Y115" s="77"/>
      <c r="Z115" s="11" t="b">
        <v>0</v>
      </c>
      <c r="AA115" s="77"/>
      <c r="AB115" s="11" t="b">
        <v>0</v>
      </c>
      <c r="AC115" s="77"/>
      <c r="AD115" s="11" t="b">
        <v>0</v>
      </c>
      <c r="AE115" s="77"/>
      <c r="AF115" s="11" t="b">
        <v>0</v>
      </c>
      <c r="AG115" s="77"/>
      <c r="AH115" s="11" t="b">
        <v>0</v>
      </c>
      <c r="AI115" s="78"/>
      <c r="AJ115" s="11" t="b">
        <v>0</v>
      </c>
      <c r="AK115" s="77"/>
      <c r="AL115" s="11" t="b">
        <v>0</v>
      </c>
      <c r="AM115" s="77"/>
      <c r="AN115" s="11" t="b">
        <v>0</v>
      </c>
      <c r="AO115" s="77"/>
      <c r="AP115" s="11" t="b">
        <v>0</v>
      </c>
      <c r="AQ115" s="11" t="b">
        <v>0</v>
      </c>
      <c r="AR115" s="11" t="b">
        <v>0</v>
      </c>
      <c r="AS115" s="11" t="b">
        <v>0</v>
      </c>
      <c r="AT115" s="11" t="b">
        <v>0</v>
      </c>
      <c r="AU115" s="11" t="b">
        <v>0</v>
      </c>
    </row>
    <row r="116" spans="1:50" ht="13" x14ac:dyDescent="0.15">
      <c r="A116" s="72"/>
      <c r="B116" s="72"/>
      <c r="C116" s="72"/>
      <c r="D116" s="72"/>
      <c r="E116" s="73"/>
      <c r="F116" s="72"/>
      <c r="G116" s="73"/>
      <c r="H116" s="72"/>
      <c r="I116" s="73"/>
      <c r="J116" s="72"/>
      <c r="K116" s="73"/>
      <c r="L116" s="72"/>
      <c r="M116" s="73"/>
      <c r="N116" s="72"/>
      <c r="O116" s="73"/>
      <c r="P116" s="72"/>
      <c r="Q116" s="73"/>
      <c r="R116" s="72"/>
      <c r="S116" s="73"/>
      <c r="T116" s="72"/>
      <c r="U116" s="73"/>
      <c r="V116" s="72"/>
      <c r="W116" s="73"/>
      <c r="X116" s="72"/>
      <c r="Y116" s="73"/>
      <c r="Z116" s="72"/>
      <c r="AA116" s="73"/>
      <c r="AB116" s="72"/>
      <c r="AC116" s="73"/>
      <c r="AD116" s="72"/>
      <c r="AE116" s="73"/>
      <c r="AF116" s="72"/>
      <c r="AG116" s="73"/>
      <c r="AH116" s="72"/>
      <c r="AI116" s="74"/>
      <c r="AJ116" s="72"/>
      <c r="AK116" s="73"/>
      <c r="AL116" s="72"/>
      <c r="AM116" s="73"/>
      <c r="AN116" s="72"/>
      <c r="AO116" s="73"/>
      <c r="AP116" s="72"/>
      <c r="AQ116" s="72"/>
      <c r="AR116" s="72"/>
      <c r="AS116" s="72"/>
      <c r="AT116" s="72"/>
      <c r="AU116" s="72"/>
    </row>
    <row r="117" spans="1:50" ht="13" x14ac:dyDescent="0.15">
      <c r="A117" s="116" t="s">
        <v>845</v>
      </c>
      <c r="B117" s="71"/>
      <c r="C117" s="71"/>
      <c r="D117" s="72"/>
      <c r="E117" s="73"/>
      <c r="F117" s="72"/>
      <c r="G117" s="73"/>
      <c r="H117" s="72"/>
      <c r="I117" s="73"/>
      <c r="J117" s="72"/>
      <c r="K117" s="73"/>
      <c r="L117" s="72"/>
      <c r="M117" s="73"/>
      <c r="N117" s="72"/>
      <c r="O117" s="73"/>
      <c r="P117" s="72"/>
      <c r="Q117" s="73"/>
      <c r="R117" s="72"/>
      <c r="S117" s="73"/>
      <c r="T117" s="72"/>
      <c r="U117" s="73"/>
      <c r="V117" s="72"/>
      <c r="W117" s="73"/>
      <c r="X117" s="72"/>
      <c r="Y117" s="73"/>
      <c r="Z117" s="72"/>
      <c r="AA117" s="73"/>
      <c r="AB117" s="72"/>
      <c r="AC117" s="73"/>
      <c r="AD117" s="72"/>
      <c r="AE117" s="73"/>
      <c r="AF117" s="72"/>
      <c r="AG117" s="73"/>
      <c r="AH117" s="72"/>
      <c r="AI117" s="74"/>
      <c r="AJ117" s="72"/>
      <c r="AK117" s="73"/>
      <c r="AL117" s="72"/>
      <c r="AM117" s="73"/>
      <c r="AN117" s="72"/>
      <c r="AO117" s="73"/>
      <c r="AP117" s="72"/>
      <c r="AQ117" s="72"/>
      <c r="AR117" s="72"/>
      <c r="AS117" s="72"/>
      <c r="AT117" s="72"/>
      <c r="AU117" s="72"/>
    </row>
    <row r="118" spans="1:50" ht="13" x14ac:dyDescent="0.15">
      <c r="A118" s="105"/>
      <c r="B118" s="76" t="str">
        <f>"Server Energy (" &amp; COUNTIF(D118:BL118, "=TRUE") &amp; ")"</f>
        <v>Server Energy (2)</v>
      </c>
      <c r="C118" s="72"/>
      <c r="D118" s="11" t="b">
        <v>0</v>
      </c>
      <c r="E118" s="77"/>
      <c r="F118" s="11" t="b">
        <v>1</v>
      </c>
      <c r="G118" s="77"/>
      <c r="H118" s="11" t="b">
        <v>0</v>
      </c>
      <c r="I118" s="77"/>
      <c r="J118" s="11" t="b">
        <v>0</v>
      </c>
      <c r="K118" s="77"/>
      <c r="L118" s="11" t="b">
        <v>0</v>
      </c>
      <c r="M118" s="77"/>
      <c r="N118" s="11" t="b">
        <v>0</v>
      </c>
      <c r="O118" s="77"/>
      <c r="P118" s="11" t="b">
        <v>1</v>
      </c>
      <c r="Q118" s="77"/>
      <c r="R118" s="11" t="b">
        <v>0</v>
      </c>
      <c r="S118" s="77"/>
      <c r="T118" s="11" t="b">
        <v>0</v>
      </c>
      <c r="U118" s="77"/>
      <c r="V118" s="11" t="b">
        <v>0</v>
      </c>
      <c r="W118" s="77"/>
      <c r="X118" s="11" t="b">
        <v>0</v>
      </c>
      <c r="Y118" s="77"/>
      <c r="Z118" s="11" t="b">
        <v>0</v>
      </c>
      <c r="AA118" s="77"/>
      <c r="AB118" s="11" t="b">
        <v>0</v>
      </c>
      <c r="AC118" s="77"/>
      <c r="AD118" s="11" t="b">
        <v>0</v>
      </c>
      <c r="AE118" s="77"/>
      <c r="AF118" s="11" t="b">
        <v>0</v>
      </c>
      <c r="AG118" s="77"/>
      <c r="AH118" s="11" t="b">
        <v>0</v>
      </c>
      <c r="AI118" s="78"/>
      <c r="AJ118" s="11" t="b">
        <v>0</v>
      </c>
      <c r="AK118" s="77"/>
      <c r="AL118" s="11" t="b">
        <v>0</v>
      </c>
      <c r="AM118" s="77"/>
      <c r="AN118" s="11" t="b">
        <v>0</v>
      </c>
      <c r="AO118" s="77"/>
      <c r="AP118" s="11" t="b">
        <v>0</v>
      </c>
      <c r="AQ118" s="11" t="b">
        <v>0</v>
      </c>
      <c r="AR118" s="11" t="b">
        <v>0</v>
      </c>
      <c r="AS118" s="11" t="b">
        <v>0</v>
      </c>
      <c r="AT118" s="11" t="b">
        <v>0</v>
      </c>
      <c r="AU118" s="11" t="b">
        <v>0</v>
      </c>
    </row>
    <row r="119" spans="1:50" ht="13" x14ac:dyDescent="0.15">
      <c r="A119" s="105"/>
      <c r="B119" s="76" t="str">
        <f>"Search Engine Query (" &amp; COUNTIF(D119:BL119, "=TRUE") &amp; ")"</f>
        <v>Search Engine Query (1)</v>
      </c>
      <c r="C119" s="72"/>
      <c r="D119" s="11" t="b">
        <v>0</v>
      </c>
      <c r="E119" s="77"/>
      <c r="F119" s="11" t="b">
        <v>1</v>
      </c>
      <c r="G119" s="77"/>
      <c r="H119" s="11" t="b">
        <v>0</v>
      </c>
      <c r="I119" s="77"/>
      <c r="J119" s="11" t="b">
        <v>0</v>
      </c>
      <c r="K119" s="77"/>
      <c r="L119" s="11" t="b">
        <v>0</v>
      </c>
      <c r="M119" s="77"/>
      <c r="N119" s="11" t="b">
        <v>0</v>
      </c>
      <c r="O119" s="77"/>
      <c r="P119" s="11" t="b">
        <v>0</v>
      </c>
      <c r="Q119" s="77"/>
      <c r="R119" s="11" t="b">
        <v>0</v>
      </c>
      <c r="S119" s="77"/>
      <c r="T119" s="11" t="b">
        <v>0</v>
      </c>
      <c r="U119" s="77"/>
      <c r="V119" s="11" t="b">
        <v>0</v>
      </c>
      <c r="W119" s="77"/>
      <c r="X119" s="11" t="b">
        <v>0</v>
      </c>
      <c r="Y119" s="77"/>
      <c r="Z119" s="11" t="b">
        <v>0</v>
      </c>
      <c r="AA119" s="77"/>
      <c r="AB119" s="11" t="b">
        <v>0</v>
      </c>
      <c r="AC119" s="77"/>
      <c r="AD119" s="11" t="b">
        <v>0</v>
      </c>
      <c r="AE119" s="77"/>
      <c r="AF119" s="11" t="b">
        <v>0</v>
      </c>
      <c r="AG119" s="77"/>
      <c r="AH119" s="11" t="b">
        <v>0</v>
      </c>
      <c r="AI119" s="78"/>
      <c r="AJ119" s="11" t="b">
        <v>0</v>
      </c>
      <c r="AK119" s="77"/>
      <c r="AL119" s="11" t="b">
        <v>0</v>
      </c>
      <c r="AM119" s="77"/>
      <c r="AN119" s="11" t="b">
        <v>0</v>
      </c>
      <c r="AO119" s="77"/>
      <c r="AP119" s="11" t="b">
        <v>0</v>
      </c>
      <c r="AQ119" s="11" t="b">
        <v>0</v>
      </c>
      <c r="AR119" s="11" t="b">
        <v>0</v>
      </c>
      <c r="AS119" s="11" t="b">
        <v>0</v>
      </c>
      <c r="AT119" s="11" t="b">
        <v>0</v>
      </c>
      <c r="AU119" s="11" t="b">
        <v>0</v>
      </c>
    </row>
    <row r="120" spans="1:50" ht="13" x14ac:dyDescent="0.15">
      <c r="A120" s="105"/>
      <c r="B120" s="76" t="s">
        <v>851</v>
      </c>
      <c r="C120" s="72"/>
      <c r="D120" s="11" t="b">
        <v>0</v>
      </c>
      <c r="E120" s="77"/>
      <c r="F120" s="11" t="b">
        <v>0</v>
      </c>
      <c r="G120" s="77"/>
      <c r="H120" s="11" t="b">
        <v>0</v>
      </c>
      <c r="I120" s="77"/>
      <c r="J120" s="11" t="b">
        <v>0</v>
      </c>
      <c r="K120" s="77"/>
      <c r="L120" s="11" t="b">
        <v>0</v>
      </c>
      <c r="M120" s="77"/>
      <c r="N120" s="11" t="b">
        <v>0</v>
      </c>
      <c r="O120" s="77"/>
      <c r="P120" s="11" t="b">
        <v>0</v>
      </c>
      <c r="Q120" s="77"/>
      <c r="R120" s="11" t="b">
        <v>0</v>
      </c>
      <c r="S120" s="77"/>
      <c r="T120" s="11" t="b">
        <v>0</v>
      </c>
      <c r="U120" s="77"/>
      <c r="V120" s="11" t="b">
        <v>0</v>
      </c>
      <c r="W120" s="77"/>
      <c r="X120" s="11" t="b">
        <v>0</v>
      </c>
      <c r="Y120" s="77"/>
      <c r="Z120" s="11" t="b">
        <v>0</v>
      </c>
      <c r="AA120" s="77"/>
      <c r="AB120" s="11" t="b">
        <v>0</v>
      </c>
      <c r="AC120" s="77"/>
      <c r="AD120" s="11" t="b">
        <v>0</v>
      </c>
      <c r="AE120" s="77"/>
      <c r="AF120" s="11" t="b">
        <v>0</v>
      </c>
      <c r="AG120" s="77"/>
      <c r="AH120" s="11" t="b">
        <v>0</v>
      </c>
      <c r="AI120" s="78"/>
      <c r="AJ120" s="11" t="b">
        <v>0</v>
      </c>
      <c r="AK120" s="77"/>
      <c r="AL120" s="11" t="b">
        <v>0</v>
      </c>
      <c r="AM120" s="77"/>
      <c r="AN120" s="11" t="b">
        <v>0</v>
      </c>
      <c r="AO120" s="77"/>
      <c r="AP120" s="11" t="b">
        <v>0</v>
      </c>
      <c r="AQ120" s="11" t="b">
        <v>0</v>
      </c>
      <c r="AR120" s="11" t="b">
        <v>0</v>
      </c>
      <c r="AS120" s="11" t="b">
        <v>0</v>
      </c>
      <c r="AT120" s="11" t="b">
        <v>0</v>
      </c>
      <c r="AU120" s="11" t="b">
        <v>0</v>
      </c>
    </row>
    <row r="121" spans="1:50" ht="13" x14ac:dyDescent="0.15">
      <c r="A121" s="81"/>
      <c r="B121" s="81"/>
      <c r="C121" s="90"/>
      <c r="D121" s="81"/>
      <c r="E121" s="82"/>
      <c r="F121" s="81"/>
      <c r="G121" s="82"/>
      <c r="H121" s="81"/>
      <c r="I121" s="82"/>
      <c r="J121" s="81"/>
      <c r="K121" s="82"/>
      <c r="L121" s="81"/>
      <c r="M121" s="82"/>
      <c r="N121" s="81"/>
      <c r="O121" s="82"/>
      <c r="P121" s="81"/>
      <c r="Q121" s="82"/>
      <c r="R121" s="81"/>
      <c r="S121" s="82"/>
      <c r="T121" s="81"/>
      <c r="U121" s="82"/>
      <c r="V121" s="81"/>
      <c r="W121" s="82"/>
      <c r="X121" s="81"/>
      <c r="Y121" s="82"/>
      <c r="Z121" s="81" t="b">
        <v>0</v>
      </c>
      <c r="AA121" s="82"/>
      <c r="AB121" s="81" t="b">
        <v>0</v>
      </c>
      <c r="AC121" s="82"/>
      <c r="AD121" s="81" t="b">
        <v>0</v>
      </c>
      <c r="AE121" s="82"/>
      <c r="AF121" s="81" t="b">
        <v>0</v>
      </c>
      <c r="AG121" s="82"/>
      <c r="AH121" s="81" t="b">
        <v>0</v>
      </c>
      <c r="AI121" s="91"/>
      <c r="AJ121" s="81" t="b">
        <v>0</v>
      </c>
      <c r="AK121" s="82"/>
      <c r="AL121" s="81" t="b">
        <v>0</v>
      </c>
      <c r="AM121" s="82"/>
      <c r="AN121" s="81" t="b">
        <v>0</v>
      </c>
      <c r="AO121" s="82"/>
      <c r="AP121" s="81" t="b">
        <v>0</v>
      </c>
      <c r="AQ121" s="81" t="b">
        <v>0</v>
      </c>
      <c r="AR121" s="81" t="b">
        <v>0</v>
      </c>
      <c r="AS121" s="81" t="b">
        <v>0</v>
      </c>
      <c r="AT121" s="81" t="b">
        <v>0</v>
      </c>
      <c r="AU121" s="81" t="b">
        <v>0</v>
      </c>
      <c r="AV121" s="83"/>
      <c r="AW121" s="83"/>
      <c r="AX121" s="83"/>
    </row>
    <row r="122" spans="1:50" ht="13" x14ac:dyDescent="0.15">
      <c r="A122" s="121" t="s">
        <v>846</v>
      </c>
      <c r="B122" s="94"/>
      <c r="C122" s="93"/>
      <c r="D122" s="81"/>
      <c r="E122" s="82"/>
      <c r="F122" s="81"/>
      <c r="G122" s="82"/>
      <c r="H122" s="81"/>
      <c r="I122" s="82"/>
      <c r="J122" s="81"/>
      <c r="K122" s="82"/>
      <c r="L122" s="81"/>
      <c r="M122" s="82"/>
      <c r="N122" s="81"/>
      <c r="O122" s="82"/>
      <c r="P122" s="81"/>
      <c r="Q122" s="82"/>
      <c r="R122" s="81"/>
      <c r="S122" s="82"/>
      <c r="T122" s="81"/>
      <c r="U122" s="82"/>
      <c r="V122" s="81"/>
      <c r="W122" s="82"/>
      <c r="X122" s="81"/>
      <c r="Y122" s="82"/>
      <c r="Z122" s="81" t="b">
        <v>0</v>
      </c>
      <c r="AA122" s="82"/>
      <c r="AB122" s="81" t="b">
        <v>0</v>
      </c>
      <c r="AC122" s="82"/>
      <c r="AD122" s="81" t="b">
        <v>0</v>
      </c>
      <c r="AE122" s="82"/>
      <c r="AF122" s="81" t="b">
        <v>0</v>
      </c>
      <c r="AG122" s="82"/>
      <c r="AH122" s="81" t="b">
        <v>0</v>
      </c>
      <c r="AI122" s="91"/>
      <c r="AJ122" s="81" t="b">
        <v>0</v>
      </c>
      <c r="AK122" s="82"/>
      <c r="AL122" s="81" t="b">
        <v>0</v>
      </c>
      <c r="AM122" s="82"/>
      <c r="AN122" s="81" t="b">
        <v>0</v>
      </c>
      <c r="AO122" s="82"/>
      <c r="AP122" s="81" t="b">
        <v>0</v>
      </c>
      <c r="AQ122" s="81" t="b">
        <v>0</v>
      </c>
      <c r="AR122" s="81" t="b">
        <v>0</v>
      </c>
      <c r="AS122" s="81" t="b">
        <v>0</v>
      </c>
      <c r="AT122" s="81" t="b">
        <v>0</v>
      </c>
      <c r="AU122" s="81" t="b">
        <v>0</v>
      </c>
      <c r="AV122" s="83"/>
      <c r="AW122" s="83"/>
      <c r="AX122" s="83"/>
    </row>
    <row r="123" spans="1:50" ht="14" x14ac:dyDescent="0.15">
      <c r="A123" s="105"/>
      <c r="B123" s="123" t="str">
        <f>"Technical (" &amp; COUNTIF(E123:BL123, "=TRUE") &amp; ")"</f>
        <v>Technical (1)</v>
      </c>
      <c r="C123" s="105"/>
      <c r="D123" s="85" t="b">
        <v>0</v>
      </c>
      <c r="E123" s="95"/>
      <c r="F123" s="85" t="b">
        <v>0</v>
      </c>
      <c r="G123" s="95"/>
      <c r="H123" s="85" t="b">
        <v>0</v>
      </c>
      <c r="I123" s="86"/>
      <c r="J123" s="87" t="b">
        <v>1</v>
      </c>
      <c r="K123" s="86"/>
      <c r="L123" s="85" t="b">
        <v>0</v>
      </c>
      <c r="M123" s="86"/>
      <c r="N123" s="85" t="b">
        <v>0</v>
      </c>
      <c r="O123" s="86"/>
      <c r="P123" s="85" t="b">
        <v>0</v>
      </c>
      <c r="Q123" s="86"/>
      <c r="R123" s="85" t="b">
        <v>0</v>
      </c>
      <c r="S123" s="86"/>
      <c r="T123" s="85" t="b">
        <v>0</v>
      </c>
      <c r="U123" s="86"/>
      <c r="V123" s="85" t="b">
        <v>0</v>
      </c>
      <c r="W123" s="86"/>
      <c r="X123" s="85" t="b">
        <v>0</v>
      </c>
      <c r="Y123" s="86"/>
      <c r="Z123" s="85" t="b">
        <v>0</v>
      </c>
      <c r="AA123" s="86"/>
      <c r="AB123" s="85" t="b">
        <v>0</v>
      </c>
      <c r="AC123" s="86"/>
      <c r="AD123" s="85" t="b">
        <v>0</v>
      </c>
      <c r="AE123" s="86"/>
      <c r="AF123" s="85" t="b">
        <v>0</v>
      </c>
      <c r="AG123" s="86"/>
      <c r="AH123" s="85" t="b">
        <v>0</v>
      </c>
      <c r="AI123" s="96"/>
      <c r="AJ123" s="85" t="b">
        <v>0</v>
      </c>
      <c r="AK123" s="86"/>
      <c r="AL123" s="85" t="b">
        <v>0</v>
      </c>
      <c r="AM123" s="86"/>
      <c r="AN123" s="85" t="b">
        <v>0</v>
      </c>
      <c r="AO123" s="86"/>
      <c r="AP123" s="85" t="b">
        <v>0</v>
      </c>
      <c r="AQ123" s="85" t="b">
        <v>0</v>
      </c>
      <c r="AR123" s="85" t="b">
        <v>0</v>
      </c>
      <c r="AS123" s="85" t="b">
        <v>0</v>
      </c>
      <c r="AT123" s="85" t="b">
        <v>0</v>
      </c>
      <c r="AU123" s="85" t="b">
        <v>0</v>
      </c>
      <c r="AV123" s="83"/>
      <c r="AW123" s="83"/>
      <c r="AX123" s="83"/>
    </row>
    <row r="124" spans="1:50" ht="13" x14ac:dyDescent="0.15">
      <c r="A124" s="105"/>
      <c r="B124" s="84"/>
      <c r="C124" s="99" t="str">
        <f>"Barrieres (" &amp; COUNTIF(D124:BL124, "=TRUE") &amp; ")"</f>
        <v>Barrieres (1)</v>
      </c>
      <c r="D124" s="85" t="b">
        <v>0</v>
      </c>
      <c r="E124" s="95"/>
      <c r="F124" s="85" t="b">
        <v>0</v>
      </c>
      <c r="G124" s="95"/>
      <c r="H124" s="85" t="b">
        <v>0</v>
      </c>
      <c r="I124" s="86"/>
      <c r="J124" s="87" t="b">
        <v>1</v>
      </c>
      <c r="K124" s="86"/>
      <c r="L124" s="85" t="b">
        <v>0</v>
      </c>
      <c r="M124" s="86"/>
      <c r="N124" s="85" t="b">
        <v>0</v>
      </c>
      <c r="O124" s="86"/>
      <c r="P124" s="85" t="b">
        <v>0</v>
      </c>
      <c r="Q124" s="86"/>
      <c r="R124" s="85" t="b">
        <v>0</v>
      </c>
      <c r="S124" s="86"/>
      <c r="T124" s="85" t="b">
        <v>0</v>
      </c>
      <c r="U124" s="86"/>
      <c r="V124" s="85" t="b">
        <v>0</v>
      </c>
      <c r="W124" s="86"/>
      <c r="X124" s="85" t="b">
        <v>0</v>
      </c>
      <c r="Y124" s="86"/>
      <c r="Z124" s="85" t="b">
        <v>0</v>
      </c>
      <c r="AA124" s="86"/>
      <c r="AB124" s="85" t="b">
        <v>0</v>
      </c>
      <c r="AC124" s="86"/>
      <c r="AD124" s="85" t="b">
        <v>0</v>
      </c>
      <c r="AE124" s="86"/>
      <c r="AF124" s="85" t="b">
        <v>0</v>
      </c>
      <c r="AG124" s="86"/>
      <c r="AH124" s="85" t="b">
        <v>0</v>
      </c>
      <c r="AI124" s="96"/>
      <c r="AJ124" s="85" t="b">
        <v>0</v>
      </c>
      <c r="AK124" s="86"/>
      <c r="AL124" s="85" t="b">
        <v>0</v>
      </c>
      <c r="AM124" s="86"/>
      <c r="AN124" s="85" t="b">
        <v>0</v>
      </c>
      <c r="AO124" s="86"/>
      <c r="AP124" s="85" t="b">
        <v>0</v>
      </c>
      <c r="AQ124" s="85" t="b">
        <v>0</v>
      </c>
      <c r="AR124" s="85" t="b">
        <v>0</v>
      </c>
      <c r="AS124" s="85" t="b">
        <v>0</v>
      </c>
      <c r="AT124" s="85" t="b">
        <v>0</v>
      </c>
      <c r="AU124" s="85" t="b">
        <v>0</v>
      </c>
      <c r="AV124" s="83"/>
      <c r="AW124" s="83"/>
      <c r="AX124" s="83"/>
    </row>
    <row r="125" spans="1:50" ht="13" x14ac:dyDescent="0.15">
      <c r="A125" s="105"/>
      <c r="B125" s="122"/>
      <c r="C125" s="105"/>
      <c r="D125" s="81"/>
      <c r="E125" s="82"/>
      <c r="F125" s="81"/>
      <c r="G125" s="82"/>
      <c r="H125" s="81"/>
      <c r="I125" s="82"/>
      <c r="J125" s="81"/>
      <c r="K125" s="82"/>
      <c r="L125" s="81"/>
      <c r="M125" s="82"/>
      <c r="N125" s="81"/>
      <c r="O125" s="82"/>
      <c r="P125" s="81"/>
      <c r="Q125" s="82"/>
      <c r="R125" s="81"/>
      <c r="S125" s="82"/>
      <c r="T125" s="81"/>
      <c r="U125" s="82"/>
      <c r="V125" s="81"/>
      <c r="W125" s="82"/>
      <c r="X125" s="81"/>
      <c r="Y125" s="82"/>
      <c r="Z125" s="81" t="b">
        <v>0</v>
      </c>
      <c r="AA125" s="82"/>
      <c r="AB125" s="81" t="b">
        <v>0</v>
      </c>
      <c r="AC125" s="82"/>
      <c r="AD125" s="81" t="b">
        <v>0</v>
      </c>
      <c r="AE125" s="82"/>
      <c r="AF125" s="81" t="b">
        <v>0</v>
      </c>
      <c r="AG125" s="82"/>
      <c r="AH125" s="81" t="b">
        <v>0</v>
      </c>
      <c r="AI125" s="91"/>
      <c r="AJ125" s="81" t="b">
        <v>0</v>
      </c>
      <c r="AK125" s="82"/>
      <c r="AL125" s="81" t="b">
        <v>0</v>
      </c>
      <c r="AM125" s="82"/>
      <c r="AN125" s="81" t="b">
        <v>0</v>
      </c>
      <c r="AO125" s="82"/>
      <c r="AP125" s="81" t="b">
        <v>0</v>
      </c>
      <c r="AQ125" s="81" t="b">
        <v>0</v>
      </c>
      <c r="AR125" s="81" t="b">
        <v>0</v>
      </c>
      <c r="AS125" s="81" t="b">
        <v>0</v>
      </c>
      <c r="AT125" s="81" t="b">
        <v>0</v>
      </c>
      <c r="AU125" s="81" t="b">
        <v>0</v>
      </c>
      <c r="AV125" s="83"/>
      <c r="AW125" s="83"/>
      <c r="AX125" s="83"/>
    </row>
    <row r="126" spans="1:50" ht="13" x14ac:dyDescent="0.15">
      <c r="A126" s="105"/>
      <c r="B126" s="120" t="str">
        <f>"Economic (" &amp; COUNTIF(E126:BL126, "=TRUE") &amp; ")"</f>
        <v>Economic (4)</v>
      </c>
      <c r="C126" s="105"/>
      <c r="D126" s="85" t="b">
        <v>0</v>
      </c>
      <c r="E126" s="95"/>
      <c r="F126" s="85" t="b">
        <v>0</v>
      </c>
      <c r="G126" s="95"/>
      <c r="H126" s="85" t="b">
        <v>0</v>
      </c>
      <c r="I126" s="86"/>
      <c r="J126" s="85" t="b">
        <v>0</v>
      </c>
      <c r="K126" s="86"/>
      <c r="L126" s="85" t="b">
        <v>0</v>
      </c>
      <c r="M126" s="86"/>
      <c r="N126" s="85" t="b">
        <v>0</v>
      </c>
      <c r="O126" s="86"/>
      <c r="P126" s="85" t="b">
        <v>0</v>
      </c>
      <c r="Q126" s="86"/>
      <c r="R126" s="87" t="b">
        <v>1</v>
      </c>
      <c r="S126" s="86"/>
      <c r="T126" s="85" t="b">
        <v>0</v>
      </c>
      <c r="U126" s="86"/>
      <c r="V126" s="87" t="b">
        <v>1</v>
      </c>
      <c r="W126" s="86"/>
      <c r="X126" s="85" t="b">
        <v>0</v>
      </c>
      <c r="Y126" s="86"/>
      <c r="Z126" s="85" t="b">
        <v>0</v>
      </c>
      <c r="AA126" s="86"/>
      <c r="AB126" s="85" t="b">
        <v>0</v>
      </c>
      <c r="AC126" s="86"/>
      <c r="AD126" s="85" t="b">
        <v>0</v>
      </c>
      <c r="AE126" s="86"/>
      <c r="AF126" s="87" t="b">
        <v>1</v>
      </c>
      <c r="AG126" s="86"/>
      <c r="AH126" s="85" t="b">
        <v>0</v>
      </c>
      <c r="AI126" s="96"/>
      <c r="AJ126" s="85" t="b">
        <v>0</v>
      </c>
      <c r="AK126" s="86"/>
      <c r="AL126" s="85" t="b">
        <v>0</v>
      </c>
      <c r="AM126" s="86"/>
      <c r="AN126" s="87" t="b">
        <v>1</v>
      </c>
      <c r="AO126" s="86"/>
      <c r="AP126" s="85" t="b">
        <v>0</v>
      </c>
      <c r="AQ126" s="85" t="b">
        <v>0</v>
      </c>
      <c r="AR126" s="85" t="b">
        <v>0</v>
      </c>
      <c r="AS126" s="85" t="b">
        <v>0</v>
      </c>
      <c r="AT126" s="85" t="b">
        <v>0</v>
      </c>
      <c r="AU126" s="85" t="b">
        <v>0</v>
      </c>
      <c r="AV126" s="83"/>
      <c r="AW126" s="83"/>
      <c r="AX126" s="83"/>
    </row>
    <row r="127" spans="1:50" ht="13" x14ac:dyDescent="0.15">
      <c r="A127" s="105"/>
      <c r="B127" s="84"/>
      <c r="C127" s="99" t="str">
        <f>"Fees (" &amp; COUNTIF(D127:AY127, "=TRUE") &amp; ")"</f>
        <v>Fees (4)</v>
      </c>
      <c r="D127" s="85" t="b">
        <v>0</v>
      </c>
      <c r="E127" s="95"/>
      <c r="F127" s="85" t="b">
        <v>0</v>
      </c>
      <c r="G127" s="95"/>
      <c r="H127" s="85" t="b">
        <v>0</v>
      </c>
      <c r="I127" s="86"/>
      <c r="J127" s="85" t="b">
        <v>0</v>
      </c>
      <c r="K127" s="86"/>
      <c r="L127" s="85" t="b">
        <v>0</v>
      </c>
      <c r="M127" s="86"/>
      <c r="N127" s="85" t="b">
        <v>0</v>
      </c>
      <c r="O127" s="86"/>
      <c r="P127" s="85" t="b">
        <v>0</v>
      </c>
      <c r="Q127" s="86"/>
      <c r="R127" s="87" t="b">
        <v>1</v>
      </c>
      <c r="S127" s="86"/>
      <c r="T127" s="85" t="b">
        <v>0</v>
      </c>
      <c r="U127" s="86"/>
      <c r="V127" s="87" t="b">
        <v>1</v>
      </c>
      <c r="W127" s="86"/>
      <c r="X127" s="85" t="b">
        <v>0</v>
      </c>
      <c r="Y127" s="86"/>
      <c r="Z127" s="85" t="b">
        <v>0</v>
      </c>
      <c r="AA127" s="86"/>
      <c r="AB127" s="85" t="b">
        <v>0</v>
      </c>
      <c r="AC127" s="86"/>
      <c r="AD127" s="85" t="b">
        <v>0</v>
      </c>
      <c r="AE127" s="86"/>
      <c r="AF127" s="87" t="b">
        <v>1</v>
      </c>
      <c r="AG127" s="86"/>
      <c r="AH127" s="85" t="b">
        <v>0</v>
      </c>
      <c r="AI127" s="96"/>
      <c r="AJ127" s="85" t="b">
        <v>0</v>
      </c>
      <c r="AK127" s="86"/>
      <c r="AL127" s="85" t="b">
        <v>0</v>
      </c>
      <c r="AM127" s="86"/>
      <c r="AN127" s="87" t="b">
        <v>1</v>
      </c>
      <c r="AO127" s="86"/>
      <c r="AP127" s="85" t="b">
        <v>0</v>
      </c>
      <c r="AQ127" s="85" t="b">
        <v>0</v>
      </c>
      <c r="AR127" s="85" t="b">
        <v>0</v>
      </c>
      <c r="AS127" s="85" t="b">
        <v>0</v>
      </c>
      <c r="AT127" s="85" t="b">
        <v>0</v>
      </c>
      <c r="AU127" s="85" t="b">
        <v>0</v>
      </c>
      <c r="AV127" s="83"/>
      <c r="AW127" s="83"/>
      <c r="AX127" s="83"/>
    </row>
    <row r="128" spans="1:50" ht="13" x14ac:dyDescent="0.15">
      <c r="A128" s="105"/>
      <c r="B128" s="81"/>
      <c r="C128" s="90"/>
      <c r="D128" s="81"/>
      <c r="E128" s="82"/>
      <c r="F128" s="81"/>
      <c r="G128" s="82"/>
      <c r="H128" s="81"/>
      <c r="I128" s="82"/>
      <c r="J128" s="81"/>
      <c r="K128" s="82"/>
      <c r="L128" s="81"/>
      <c r="M128" s="82"/>
      <c r="N128" s="81"/>
      <c r="O128" s="82"/>
      <c r="P128" s="81"/>
      <c r="Q128" s="82"/>
      <c r="R128" s="81"/>
      <c r="S128" s="82"/>
      <c r="T128" s="81"/>
      <c r="U128" s="82"/>
      <c r="V128" s="81"/>
      <c r="W128" s="82"/>
      <c r="X128" s="81"/>
      <c r="Y128" s="82"/>
      <c r="Z128" s="81" t="b">
        <v>0</v>
      </c>
      <c r="AA128" s="82"/>
      <c r="AB128" s="81" t="b">
        <v>0</v>
      </c>
      <c r="AC128" s="82"/>
      <c r="AD128" s="81" t="b">
        <v>0</v>
      </c>
      <c r="AE128" s="82"/>
      <c r="AF128" s="81" t="b">
        <v>0</v>
      </c>
      <c r="AG128" s="82"/>
      <c r="AH128" s="81" t="b">
        <v>0</v>
      </c>
      <c r="AI128" s="91"/>
      <c r="AJ128" s="81" t="b">
        <v>0</v>
      </c>
      <c r="AK128" s="82"/>
      <c r="AL128" s="81" t="b">
        <v>0</v>
      </c>
      <c r="AM128" s="82"/>
      <c r="AN128" s="81" t="b">
        <v>0</v>
      </c>
      <c r="AO128" s="82"/>
      <c r="AP128" s="81" t="b">
        <v>0</v>
      </c>
      <c r="AQ128" s="81" t="b">
        <v>0</v>
      </c>
      <c r="AR128" s="81" t="b">
        <v>0</v>
      </c>
      <c r="AS128" s="81" t="b">
        <v>0</v>
      </c>
      <c r="AT128" s="81" t="b">
        <v>0</v>
      </c>
      <c r="AU128" s="81" t="b">
        <v>0</v>
      </c>
      <c r="AV128" s="83"/>
      <c r="AW128" s="83"/>
      <c r="AX128" s="83"/>
    </row>
    <row r="129" spans="1:50" ht="13" x14ac:dyDescent="0.15">
      <c r="A129" s="105"/>
      <c r="B129" s="120" t="str">
        <f>"Social (" &amp; COUNTIF(E129:AV129, "=TRUE") &amp; ")"</f>
        <v>Social (8)</v>
      </c>
      <c r="C129" s="105"/>
      <c r="D129" s="87" t="b">
        <v>1</v>
      </c>
      <c r="E129" s="95"/>
      <c r="F129" s="85" t="b">
        <v>0</v>
      </c>
      <c r="G129" s="95"/>
      <c r="H129" s="87" t="b">
        <v>1</v>
      </c>
      <c r="I129" s="86"/>
      <c r="J129" s="85" t="b">
        <v>0</v>
      </c>
      <c r="K129" s="86"/>
      <c r="L129" s="85" t="b">
        <v>0</v>
      </c>
      <c r="M129" s="86"/>
      <c r="N129" s="85" t="b">
        <v>0</v>
      </c>
      <c r="O129" s="86"/>
      <c r="P129" s="87" t="b">
        <v>1</v>
      </c>
      <c r="Q129" s="86"/>
      <c r="R129" s="87" t="b">
        <v>1</v>
      </c>
      <c r="S129" s="86"/>
      <c r="T129" s="87" t="b">
        <v>1</v>
      </c>
      <c r="U129" s="86"/>
      <c r="V129" s="87" t="b">
        <v>1</v>
      </c>
      <c r="W129" s="86"/>
      <c r="X129" s="87" t="b">
        <v>1</v>
      </c>
      <c r="Y129" s="86"/>
      <c r="Z129" s="85" t="b">
        <v>0</v>
      </c>
      <c r="AA129" s="86"/>
      <c r="AB129" s="85" t="b">
        <v>0</v>
      </c>
      <c r="AC129" s="86"/>
      <c r="AD129" s="85" t="b">
        <v>0</v>
      </c>
      <c r="AE129" s="86"/>
      <c r="AF129" s="87" t="b">
        <v>1</v>
      </c>
      <c r="AG129" s="86"/>
      <c r="AH129" s="85" t="b">
        <v>0</v>
      </c>
      <c r="AI129" s="96"/>
      <c r="AJ129" s="85" t="b">
        <v>0</v>
      </c>
      <c r="AK129" s="86"/>
      <c r="AL129" s="85" t="b">
        <v>0</v>
      </c>
      <c r="AM129" s="86"/>
      <c r="AN129" s="87" t="b">
        <v>1</v>
      </c>
      <c r="AO129" s="86"/>
      <c r="AP129" s="85" t="b">
        <v>0</v>
      </c>
      <c r="AQ129" s="85" t="b">
        <v>0</v>
      </c>
      <c r="AR129" s="85" t="b">
        <v>0</v>
      </c>
      <c r="AS129" s="85" t="b">
        <v>0</v>
      </c>
      <c r="AT129" s="85" t="b">
        <v>0</v>
      </c>
      <c r="AU129" s="85" t="b">
        <v>0</v>
      </c>
      <c r="AV129" s="83"/>
      <c r="AW129" s="83"/>
      <c r="AX129" s="83"/>
    </row>
    <row r="130" spans="1:50" ht="13" x14ac:dyDescent="0.15">
      <c r="A130" s="105"/>
      <c r="B130" s="84"/>
      <c r="C130" s="99" t="str">
        <f>"Networking POS (" &amp; COUNTIF(D130:AY130, "=TRUE") &amp; ")"</f>
        <v>Networking POS (2)</v>
      </c>
      <c r="D130" s="85" t="b">
        <v>1</v>
      </c>
      <c r="E130" s="95"/>
      <c r="F130" s="85" t="b">
        <v>0</v>
      </c>
      <c r="G130" s="95"/>
      <c r="H130" s="85" t="b">
        <v>0</v>
      </c>
      <c r="I130" s="86"/>
      <c r="J130" s="85" t="b">
        <v>0</v>
      </c>
      <c r="K130" s="86"/>
      <c r="L130" s="85" t="b">
        <v>0</v>
      </c>
      <c r="M130" s="86"/>
      <c r="N130" s="85" t="b">
        <v>0</v>
      </c>
      <c r="O130" s="86"/>
      <c r="P130" s="85" t="b">
        <v>0</v>
      </c>
      <c r="Q130" s="86"/>
      <c r="R130" s="87" t="b">
        <v>0</v>
      </c>
      <c r="S130" s="86"/>
      <c r="T130" s="85" t="b">
        <v>0</v>
      </c>
      <c r="U130" s="86"/>
      <c r="V130" s="85" t="b">
        <v>0</v>
      </c>
      <c r="W130" s="86"/>
      <c r="X130" s="85" t="b">
        <v>0</v>
      </c>
      <c r="Y130" s="86"/>
      <c r="Z130" s="85" t="b">
        <v>0</v>
      </c>
      <c r="AA130" s="86"/>
      <c r="AB130" s="85" t="b">
        <v>0</v>
      </c>
      <c r="AC130" s="86"/>
      <c r="AD130" s="85" t="b">
        <v>0</v>
      </c>
      <c r="AE130" s="86"/>
      <c r="AF130" s="87" t="b">
        <v>1</v>
      </c>
      <c r="AG130" s="100" t="s">
        <v>852</v>
      </c>
      <c r="AH130" s="85" t="b">
        <v>0</v>
      </c>
      <c r="AI130" s="96"/>
      <c r="AJ130" s="85" t="b">
        <v>0</v>
      </c>
      <c r="AK130" s="86"/>
      <c r="AL130" s="85" t="b">
        <v>0</v>
      </c>
      <c r="AM130" s="86"/>
      <c r="AN130" s="85" t="b">
        <v>0</v>
      </c>
      <c r="AO130" s="86"/>
      <c r="AP130" s="85" t="b">
        <v>0</v>
      </c>
      <c r="AQ130" s="85" t="b">
        <v>0</v>
      </c>
      <c r="AR130" s="85" t="b">
        <v>0</v>
      </c>
      <c r="AS130" s="85" t="b">
        <v>0</v>
      </c>
      <c r="AT130" s="85" t="b">
        <v>0</v>
      </c>
      <c r="AU130" s="85" t="b">
        <v>0</v>
      </c>
      <c r="AV130" s="83"/>
      <c r="AW130" s="83"/>
      <c r="AX130" s="83"/>
    </row>
    <row r="131" spans="1:50" ht="13" x14ac:dyDescent="0.15">
      <c r="A131" s="105"/>
      <c r="B131" s="84"/>
      <c r="C131" s="99" t="str">
        <f>"Networking NEG (" &amp; COUNTIF(D131:AY131, "=TRUE") &amp; ")"</f>
        <v>Networking NEG (6)</v>
      </c>
      <c r="D131" s="85" t="b">
        <v>0</v>
      </c>
      <c r="E131" s="95"/>
      <c r="F131" s="85" t="b">
        <v>0</v>
      </c>
      <c r="G131" s="95"/>
      <c r="H131" s="87" t="b">
        <v>1</v>
      </c>
      <c r="I131" s="86"/>
      <c r="J131" s="85" t="b">
        <v>0</v>
      </c>
      <c r="K131" s="86"/>
      <c r="L131" s="85" t="b">
        <v>0</v>
      </c>
      <c r="M131" s="86"/>
      <c r="N131" s="85" t="b">
        <v>0</v>
      </c>
      <c r="O131" s="86"/>
      <c r="P131" s="85" t="b">
        <v>0</v>
      </c>
      <c r="Q131" s="86"/>
      <c r="R131" s="87" t="b">
        <v>1</v>
      </c>
      <c r="S131" s="86"/>
      <c r="T131" s="87" t="b">
        <v>1</v>
      </c>
      <c r="U131" s="86"/>
      <c r="V131" s="87" t="b">
        <v>1</v>
      </c>
      <c r="W131" s="86"/>
      <c r="X131" s="87" t="b">
        <v>1</v>
      </c>
      <c r="Y131" s="86"/>
      <c r="Z131" s="85" t="b">
        <v>0</v>
      </c>
      <c r="AA131" s="86"/>
      <c r="AB131" s="85" t="b">
        <v>0</v>
      </c>
      <c r="AC131" s="86"/>
      <c r="AD131" s="85" t="b">
        <v>0</v>
      </c>
      <c r="AE131" s="86"/>
      <c r="AF131" s="85" t="b">
        <v>0</v>
      </c>
      <c r="AG131" s="86"/>
      <c r="AH131" s="85" t="b">
        <v>0</v>
      </c>
      <c r="AI131" s="96"/>
      <c r="AJ131" s="85" t="b">
        <v>0</v>
      </c>
      <c r="AK131" s="86"/>
      <c r="AL131" s="85" t="b">
        <v>0</v>
      </c>
      <c r="AM131" s="86"/>
      <c r="AN131" s="87" t="b">
        <v>1</v>
      </c>
      <c r="AO131" s="86"/>
      <c r="AP131" s="85" t="b">
        <v>0</v>
      </c>
      <c r="AQ131" s="85" t="b">
        <v>0</v>
      </c>
      <c r="AR131" s="85" t="b">
        <v>0</v>
      </c>
      <c r="AS131" s="85" t="b">
        <v>0</v>
      </c>
      <c r="AT131" s="85" t="b">
        <v>0</v>
      </c>
      <c r="AU131" s="85" t="b">
        <v>0</v>
      </c>
      <c r="AV131" s="83"/>
      <c r="AW131" s="83"/>
      <c r="AX131" s="83"/>
    </row>
    <row r="132" spans="1:50" ht="13" x14ac:dyDescent="0.15">
      <c r="A132" s="105"/>
      <c r="B132" s="84"/>
      <c r="C132" s="99" t="str">
        <f>"Citations POS (" &amp; COUNTIF(D132:AY132, "=TRUE") &amp; ")"</f>
        <v>Citations POS (0)</v>
      </c>
      <c r="D132" s="87" t="b">
        <v>0</v>
      </c>
      <c r="E132" s="95"/>
      <c r="F132" s="85" t="b">
        <v>0</v>
      </c>
      <c r="G132" s="95"/>
      <c r="H132" s="85" t="b">
        <v>0</v>
      </c>
      <c r="I132" s="86"/>
      <c r="J132" s="85" t="b">
        <v>0</v>
      </c>
      <c r="K132" s="86"/>
      <c r="L132" s="85" t="b">
        <v>0</v>
      </c>
      <c r="M132" s="86"/>
      <c r="N132" s="85" t="b">
        <v>0</v>
      </c>
      <c r="O132" s="86"/>
      <c r="P132" s="85" t="b">
        <v>0</v>
      </c>
      <c r="Q132" s="86"/>
      <c r="R132" s="87" t="b">
        <v>0</v>
      </c>
      <c r="S132" s="86"/>
      <c r="T132" s="85" t="b">
        <v>0</v>
      </c>
      <c r="U132" s="86"/>
      <c r="V132" s="85" t="b">
        <v>0</v>
      </c>
      <c r="W132" s="86"/>
      <c r="X132" s="85" t="b">
        <v>0</v>
      </c>
      <c r="Y132" s="86"/>
      <c r="Z132" s="85" t="b">
        <v>0</v>
      </c>
      <c r="AA132" s="86"/>
      <c r="AB132" s="85" t="b">
        <v>0</v>
      </c>
      <c r="AC132" s="86"/>
      <c r="AD132" s="85" t="b">
        <v>0</v>
      </c>
      <c r="AE132" s="86"/>
      <c r="AF132" s="85" t="b">
        <v>0</v>
      </c>
      <c r="AG132" s="86"/>
      <c r="AH132" s="85" t="b">
        <v>0</v>
      </c>
      <c r="AI132" s="96"/>
      <c r="AJ132" s="85" t="b">
        <v>0</v>
      </c>
      <c r="AK132" s="86"/>
      <c r="AL132" s="85" t="b">
        <v>0</v>
      </c>
      <c r="AM132" s="86"/>
      <c r="AN132" s="85" t="b">
        <v>0</v>
      </c>
      <c r="AO132" s="86"/>
      <c r="AP132" s="85" t="b">
        <v>0</v>
      </c>
      <c r="AQ132" s="85" t="b">
        <v>0</v>
      </c>
      <c r="AR132" s="85" t="b">
        <v>0</v>
      </c>
      <c r="AS132" s="85" t="b">
        <v>0</v>
      </c>
      <c r="AT132" s="85" t="b">
        <v>0</v>
      </c>
      <c r="AU132" s="85" t="b">
        <v>0</v>
      </c>
      <c r="AV132" s="83"/>
      <c r="AW132" s="83"/>
      <c r="AX132" s="83"/>
    </row>
    <row r="133" spans="1:50" ht="13" x14ac:dyDescent="0.15">
      <c r="A133" s="105"/>
      <c r="B133" s="84"/>
      <c r="C133" s="99" t="str">
        <f>"Inclusive POS (" &amp; COUNTIF(D133:AY133, "=TRUE") &amp; ")"</f>
        <v>Inclusive POS (7)</v>
      </c>
      <c r="D133" s="87" t="b">
        <v>1</v>
      </c>
      <c r="E133" s="95"/>
      <c r="F133" s="85" t="b">
        <v>0</v>
      </c>
      <c r="G133" s="95"/>
      <c r="H133" s="85" t="b">
        <v>0</v>
      </c>
      <c r="I133" s="86"/>
      <c r="J133" s="85" t="b">
        <v>0</v>
      </c>
      <c r="K133" s="86"/>
      <c r="L133" s="85" t="b">
        <v>0</v>
      </c>
      <c r="M133" s="86"/>
      <c r="N133" s="85" t="b">
        <v>0</v>
      </c>
      <c r="O133" s="86"/>
      <c r="P133" s="87" t="b">
        <v>1</v>
      </c>
      <c r="Q133" s="86"/>
      <c r="R133" s="87" t="b">
        <v>1</v>
      </c>
      <c r="S133" s="86"/>
      <c r="T133" s="85" t="b">
        <v>0</v>
      </c>
      <c r="U133" s="86"/>
      <c r="V133" s="87" t="b">
        <v>1</v>
      </c>
      <c r="W133" s="86"/>
      <c r="X133" s="87" t="b">
        <v>1</v>
      </c>
      <c r="Y133" s="86"/>
      <c r="Z133" s="85" t="b">
        <v>0</v>
      </c>
      <c r="AA133" s="86"/>
      <c r="AB133" s="85" t="b">
        <v>0</v>
      </c>
      <c r="AC133" s="86"/>
      <c r="AD133" s="85" t="b">
        <v>0</v>
      </c>
      <c r="AE133" s="86"/>
      <c r="AF133" s="87" t="b">
        <v>1</v>
      </c>
      <c r="AG133" s="86"/>
      <c r="AH133" s="85" t="b">
        <v>0</v>
      </c>
      <c r="AI133" s="96"/>
      <c r="AJ133" s="85" t="b">
        <v>0</v>
      </c>
      <c r="AK133" s="86"/>
      <c r="AL133" s="85" t="b">
        <v>0</v>
      </c>
      <c r="AM133" s="86"/>
      <c r="AN133" s="87" t="b">
        <v>1</v>
      </c>
      <c r="AO133" s="86"/>
      <c r="AP133" s="85" t="b">
        <v>0</v>
      </c>
      <c r="AQ133" s="85" t="b">
        <v>0</v>
      </c>
      <c r="AR133" s="85" t="b">
        <v>0</v>
      </c>
      <c r="AS133" s="85" t="b">
        <v>0</v>
      </c>
      <c r="AT133" s="85" t="b">
        <v>0</v>
      </c>
      <c r="AU133" s="85" t="b">
        <v>0</v>
      </c>
      <c r="AV133" s="83"/>
      <c r="AW133" s="83"/>
      <c r="AX133" s="83"/>
    </row>
    <row r="134" spans="1:50" ht="13" x14ac:dyDescent="0.15">
      <c r="A134" s="105"/>
      <c r="B134" s="84"/>
      <c r="C134" s="99" t="str">
        <f>"Time Zone Problems (" &amp; COUNTIF(D134:AY134, "=TRUE") &amp; ")"</f>
        <v>Time Zone Problems (1)</v>
      </c>
      <c r="D134" s="87" t="b">
        <v>0</v>
      </c>
      <c r="E134" s="95"/>
      <c r="F134" s="85" t="b">
        <v>0</v>
      </c>
      <c r="G134" s="95"/>
      <c r="H134" s="85" t="b">
        <v>0</v>
      </c>
      <c r="I134" s="86"/>
      <c r="J134" s="85" t="b">
        <v>0</v>
      </c>
      <c r="K134" s="86"/>
      <c r="L134" s="85" t="b">
        <v>0</v>
      </c>
      <c r="M134" s="86"/>
      <c r="N134" s="85" t="b">
        <v>0</v>
      </c>
      <c r="O134" s="86"/>
      <c r="P134" s="87" t="b">
        <v>0</v>
      </c>
      <c r="Q134" s="86"/>
      <c r="R134" s="87" t="b">
        <v>1</v>
      </c>
      <c r="S134" s="100" t="s">
        <v>853</v>
      </c>
      <c r="T134" s="85" t="b">
        <v>0</v>
      </c>
      <c r="U134" s="86"/>
      <c r="V134" s="85" t="b">
        <v>0</v>
      </c>
      <c r="W134" s="86"/>
      <c r="X134" s="85" t="b">
        <v>0</v>
      </c>
      <c r="Y134" s="86"/>
      <c r="Z134" s="85" t="b">
        <v>0</v>
      </c>
      <c r="AA134" s="86"/>
      <c r="AB134" s="85" t="b">
        <v>0</v>
      </c>
      <c r="AC134" s="86"/>
      <c r="AD134" s="85" t="b">
        <v>0</v>
      </c>
      <c r="AE134" s="86"/>
      <c r="AF134" s="85" t="b">
        <v>0</v>
      </c>
      <c r="AG134" s="86"/>
      <c r="AH134" s="85" t="b">
        <v>0</v>
      </c>
      <c r="AI134" s="96"/>
      <c r="AJ134" s="85" t="b">
        <v>0</v>
      </c>
      <c r="AK134" s="86"/>
      <c r="AL134" s="85" t="b">
        <v>0</v>
      </c>
      <c r="AM134" s="86"/>
      <c r="AN134" s="85" t="b">
        <v>0</v>
      </c>
      <c r="AO134" s="86"/>
      <c r="AP134" s="85" t="b">
        <v>0</v>
      </c>
      <c r="AQ134" s="85" t="b">
        <v>0</v>
      </c>
      <c r="AR134" s="85" t="b">
        <v>0</v>
      </c>
      <c r="AS134" s="85" t="b">
        <v>0</v>
      </c>
      <c r="AT134" s="85" t="b">
        <v>0</v>
      </c>
      <c r="AU134" s="85" t="b">
        <v>0</v>
      </c>
      <c r="AV134" s="83"/>
      <c r="AW134" s="83"/>
      <c r="AX134" s="83"/>
    </row>
    <row r="135" spans="1:50" ht="13" x14ac:dyDescent="0.15">
      <c r="A135" s="105"/>
      <c r="B135" s="84"/>
      <c r="C135" s="99" t="str">
        <f>"Quantity of Presentations (" &amp; COUNTIF(D135:AY135, "=TRUE") &amp; ")"</f>
        <v>Quantity of Presentations (1)</v>
      </c>
      <c r="D135" s="87" t="b">
        <v>0</v>
      </c>
      <c r="E135" s="95"/>
      <c r="F135" s="85" t="b">
        <v>0</v>
      </c>
      <c r="G135" s="95"/>
      <c r="H135" s="85" t="b">
        <v>0</v>
      </c>
      <c r="I135" s="86"/>
      <c r="J135" s="85" t="b">
        <v>0</v>
      </c>
      <c r="K135" s="86"/>
      <c r="L135" s="85" t="b">
        <v>0</v>
      </c>
      <c r="M135" s="86"/>
      <c r="N135" s="85" t="b">
        <v>0</v>
      </c>
      <c r="O135" s="86"/>
      <c r="P135" s="87" t="b">
        <v>0</v>
      </c>
      <c r="Q135" s="86"/>
      <c r="R135" s="87" t="b">
        <v>1</v>
      </c>
      <c r="S135" s="86"/>
      <c r="T135" s="85" t="b">
        <v>0</v>
      </c>
      <c r="U135" s="86"/>
      <c r="V135" s="85" t="b">
        <v>0</v>
      </c>
      <c r="W135" s="86"/>
      <c r="X135" s="85" t="b">
        <v>0</v>
      </c>
      <c r="Y135" s="86"/>
      <c r="Z135" s="85" t="b">
        <v>0</v>
      </c>
      <c r="AA135" s="86"/>
      <c r="AB135" s="85" t="b">
        <v>0</v>
      </c>
      <c r="AC135" s="86"/>
      <c r="AD135" s="85" t="b">
        <v>0</v>
      </c>
      <c r="AE135" s="86"/>
      <c r="AF135" s="85" t="b">
        <v>0</v>
      </c>
      <c r="AG135" s="86"/>
      <c r="AH135" s="85" t="b">
        <v>0</v>
      </c>
      <c r="AI135" s="96"/>
      <c r="AJ135" s="85" t="b">
        <v>0</v>
      </c>
      <c r="AK135" s="86"/>
      <c r="AL135" s="85" t="b">
        <v>0</v>
      </c>
      <c r="AM135" s="86"/>
      <c r="AN135" s="85" t="b">
        <v>0</v>
      </c>
      <c r="AO135" s="86"/>
      <c r="AP135" s="85" t="b">
        <v>0</v>
      </c>
      <c r="AQ135" s="85" t="b">
        <v>0</v>
      </c>
      <c r="AR135" s="85" t="b">
        <v>0</v>
      </c>
      <c r="AS135" s="85" t="b">
        <v>0</v>
      </c>
      <c r="AT135" s="85" t="b">
        <v>0</v>
      </c>
      <c r="AU135" s="85" t="b">
        <v>0</v>
      </c>
      <c r="AV135" s="83"/>
      <c r="AW135" s="83"/>
      <c r="AX135" s="83"/>
    </row>
    <row r="136" spans="1:50" ht="13" x14ac:dyDescent="0.15">
      <c r="A136" s="105"/>
      <c r="B136" s="84"/>
      <c r="C136" s="99" t="str">
        <f>"Interaction (" &amp; COUNTIF(D136:AY136, "=TRUE") &amp; ")"</f>
        <v>Interaction (5)</v>
      </c>
      <c r="D136" s="87" t="b">
        <v>0</v>
      </c>
      <c r="E136" s="95"/>
      <c r="F136" s="85" t="b">
        <v>0</v>
      </c>
      <c r="G136" s="95"/>
      <c r="H136" s="85" t="b">
        <v>0</v>
      </c>
      <c r="I136" s="86"/>
      <c r="J136" s="85" t="b">
        <v>0</v>
      </c>
      <c r="K136" s="86"/>
      <c r="L136" s="85" t="b">
        <v>0</v>
      </c>
      <c r="M136" s="86"/>
      <c r="N136" s="85" t="b">
        <v>0</v>
      </c>
      <c r="O136" s="86"/>
      <c r="P136" s="87" t="b">
        <v>0</v>
      </c>
      <c r="Q136" s="86"/>
      <c r="R136" s="87" t="b">
        <v>1</v>
      </c>
      <c r="S136" s="86"/>
      <c r="T136" s="87" t="b">
        <v>1</v>
      </c>
      <c r="U136" s="86"/>
      <c r="V136" s="87" t="b">
        <v>1</v>
      </c>
      <c r="W136" s="86"/>
      <c r="X136" s="87" t="b">
        <v>1</v>
      </c>
      <c r="Y136" s="86"/>
      <c r="Z136" s="85" t="b">
        <v>0</v>
      </c>
      <c r="AA136" s="86"/>
      <c r="AB136" s="85" t="b">
        <v>0</v>
      </c>
      <c r="AC136" s="86"/>
      <c r="AD136" s="85" t="b">
        <v>0</v>
      </c>
      <c r="AE136" s="86"/>
      <c r="AF136" s="87" t="b">
        <v>1</v>
      </c>
      <c r="AG136" s="86"/>
      <c r="AH136" s="85" t="b">
        <v>0</v>
      </c>
      <c r="AI136" s="96"/>
      <c r="AJ136" s="85" t="b">
        <v>0</v>
      </c>
      <c r="AK136" s="86"/>
      <c r="AL136" s="85" t="b">
        <v>0</v>
      </c>
      <c r="AM136" s="86"/>
      <c r="AN136" s="87" t="b">
        <v>0</v>
      </c>
      <c r="AO136" s="86"/>
      <c r="AP136" s="85" t="b">
        <v>0</v>
      </c>
      <c r="AQ136" s="85" t="b">
        <v>0</v>
      </c>
      <c r="AR136" s="85" t="b">
        <v>0</v>
      </c>
      <c r="AS136" s="85" t="b">
        <v>0</v>
      </c>
      <c r="AT136" s="85" t="b">
        <v>0</v>
      </c>
      <c r="AU136" s="85" t="b">
        <v>0</v>
      </c>
      <c r="AV136" s="83"/>
      <c r="AW136" s="83"/>
      <c r="AX136" s="83"/>
    </row>
    <row r="137" spans="1:50" ht="13" x14ac:dyDescent="0.15">
      <c r="A137" s="105"/>
      <c r="B137" s="84"/>
      <c r="C137" s="99" t="str">
        <f>"Distraction (Screen/HomeOffice) (" &amp; COUNTIF(D137:AY137, "=TRUE") &amp; ")"</f>
        <v>Distraction (Screen/HomeOffice) (1)</v>
      </c>
      <c r="D137" s="87" t="b">
        <v>0</v>
      </c>
      <c r="E137" s="95"/>
      <c r="F137" s="85" t="b">
        <v>0</v>
      </c>
      <c r="G137" s="95"/>
      <c r="H137" s="85" t="b">
        <v>0</v>
      </c>
      <c r="I137" s="86"/>
      <c r="J137" s="85" t="b">
        <v>0</v>
      </c>
      <c r="K137" s="86"/>
      <c r="L137" s="85" t="b">
        <v>0</v>
      </c>
      <c r="M137" s="86"/>
      <c r="N137" s="85" t="b">
        <v>0</v>
      </c>
      <c r="O137" s="86"/>
      <c r="P137" s="87" t="b">
        <v>0</v>
      </c>
      <c r="Q137" s="86"/>
      <c r="R137" s="87" t="b">
        <v>1</v>
      </c>
      <c r="S137" s="86"/>
      <c r="T137" s="85" t="b">
        <v>0</v>
      </c>
      <c r="U137" s="86"/>
      <c r="V137" s="87" t="b">
        <v>0</v>
      </c>
      <c r="W137" s="86"/>
      <c r="X137" s="85" t="b">
        <v>0</v>
      </c>
      <c r="Y137" s="86"/>
      <c r="Z137" s="85" t="b">
        <v>0</v>
      </c>
      <c r="AA137" s="86"/>
      <c r="AB137" s="85" t="b">
        <v>0</v>
      </c>
      <c r="AC137" s="86"/>
      <c r="AD137" s="85" t="b">
        <v>0</v>
      </c>
      <c r="AE137" s="86"/>
      <c r="AF137" s="85" t="b">
        <v>0</v>
      </c>
      <c r="AG137" s="86"/>
      <c r="AH137" s="85" t="b">
        <v>0</v>
      </c>
      <c r="AI137" s="96"/>
      <c r="AJ137" s="85" t="b">
        <v>0</v>
      </c>
      <c r="AK137" s="86"/>
      <c r="AL137" s="85" t="b">
        <v>0</v>
      </c>
      <c r="AM137" s="86"/>
      <c r="AN137" s="85" t="b">
        <v>0</v>
      </c>
      <c r="AO137" s="86"/>
      <c r="AP137" s="85" t="b">
        <v>0</v>
      </c>
      <c r="AQ137" s="85" t="b">
        <v>0</v>
      </c>
      <c r="AR137" s="85" t="b">
        <v>0</v>
      </c>
      <c r="AS137" s="85" t="b">
        <v>0</v>
      </c>
      <c r="AT137" s="85" t="b">
        <v>0</v>
      </c>
      <c r="AU137" s="85" t="b">
        <v>0</v>
      </c>
      <c r="AV137" s="83"/>
      <c r="AW137" s="83"/>
      <c r="AX137" s="83"/>
    </row>
    <row r="138" spans="1:50" ht="13" x14ac:dyDescent="0.15">
      <c r="A138" s="105"/>
      <c r="B138" s="84"/>
      <c r="C138" s="99" t="str">
        <f>"Immersion (" &amp; COUNTIF(D138:AY138, "=TRUE") &amp; ")"</f>
        <v>Immersion (2)</v>
      </c>
      <c r="D138" s="87" t="b">
        <v>0</v>
      </c>
      <c r="E138" s="95"/>
      <c r="F138" s="85" t="b">
        <v>0</v>
      </c>
      <c r="G138" s="95"/>
      <c r="H138" s="85" t="b">
        <v>0</v>
      </c>
      <c r="I138" s="86"/>
      <c r="J138" s="85" t="b">
        <v>0</v>
      </c>
      <c r="K138" s="86"/>
      <c r="L138" s="85" t="b">
        <v>0</v>
      </c>
      <c r="M138" s="86"/>
      <c r="N138" s="85" t="b">
        <v>0</v>
      </c>
      <c r="O138" s="86"/>
      <c r="P138" s="87" t="b">
        <v>0</v>
      </c>
      <c r="Q138" s="86"/>
      <c r="R138" s="87" t="b">
        <v>1</v>
      </c>
      <c r="S138" s="86"/>
      <c r="T138" s="85" t="b">
        <v>0</v>
      </c>
      <c r="U138" s="86"/>
      <c r="V138" s="87" t="b">
        <v>1</v>
      </c>
      <c r="W138" s="86"/>
      <c r="X138" s="85" t="b">
        <v>0</v>
      </c>
      <c r="Y138" s="86"/>
      <c r="Z138" s="85" t="b">
        <v>0</v>
      </c>
      <c r="AA138" s="86"/>
      <c r="AB138" s="85" t="b">
        <v>0</v>
      </c>
      <c r="AC138" s="86"/>
      <c r="AD138" s="85" t="b">
        <v>0</v>
      </c>
      <c r="AE138" s="86"/>
      <c r="AF138" s="85" t="b">
        <v>0</v>
      </c>
      <c r="AG138" s="86"/>
      <c r="AH138" s="85" t="b">
        <v>0</v>
      </c>
      <c r="AI138" s="96"/>
      <c r="AJ138" s="85" t="b">
        <v>0</v>
      </c>
      <c r="AK138" s="86"/>
      <c r="AL138" s="85" t="b">
        <v>0</v>
      </c>
      <c r="AM138" s="86"/>
      <c r="AN138" s="85" t="b">
        <v>0</v>
      </c>
      <c r="AO138" s="86"/>
      <c r="AP138" s="85" t="b">
        <v>0</v>
      </c>
      <c r="AQ138" s="85" t="b">
        <v>0</v>
      </c>
      <c r="AR138" s="85" t="b">
        <v>0</v>
      </c>
      <c r="AS138" s="85" t="b">
        <v>0</v>
      </c>
      <c r="AT138" s="85" t="b">
        <v>0</v>
      </c>
      <c r="AU138" s="85" t="b">
        <v>0</v>
      </c>
      <c r="AV138" s="83"/>
      <c r="AW138" s="83"/>
      <c r="AX138" s="83"/>
    </row>
    <row r="139" spans="1:50" ht="13" x14ac:dyDescent="0.15">
      <c r="A139" s="105"/>
      <c r="B139" s="84"/>
      <c r="C139" s="99" t="str">
        <f>"Diversity (" &amp; COUNTIF(D139:AY139, "=TRUE") &amp; ")"</f>
        <v>Diversity (4)</v>
      </c>
      <c r="D139" s="87" t="b">
        <v>0</v>
      </c>
      <c r="E139" s="95"/>
      <c r="F139" s="85" t="b">
        <v>0</v>
      </c>
      <c r="G139" s="95"/>
      <c r="H139" s="85" t="b">
        <v>0</v>
      </c>
      <c r="I139" s="86"/>
      <c r="J139" s="85" t="b">
        <v>0</v>
      </c>
      <c r="K139" s="86"/>
      <c r="L139" s="85" t="b">
        <v>0</v>
      </c>
      <c r="M139" s="86"/>
      <c r="N139" s="85" t="b">
        <v>0</v>
      </c>
      <c r="O139" s="86"/>
      <c r="P139" s="87" t="b">
        <v>0</v>
      </c>
      <c r="Q139" s="86"/>
      <c r="R139" s="87" t="b">
        <v>0</v>
      </c>
      <c r="S139" s="86"/>
      <c r="T139" s="85" t="b">
        <v>0</v>
      </c>
      <c r="U139" s="86"/>
      <c r="V139" s="87" t="b">
        <v>1</v>
      </c>
      <c r="W139" s="86"/>
      <c r="X139" s="87" t="b">
        <v>1</v>
      </c>
      <c r="Y139" s="86"/>
      <c r="Z139" s="85" t="b">
        <v>0</v>
      </c>
      <c r="AA139" s="86"/>
      <c r="AB139" s="85" t="b">
        <v>0</v>
      </c>
      <c r="AC139" s="86"/>
      <c r="AD139" s="85" t="b">
        <v>0</v>
      </c>
      <c r="AE139" s="86"/>
      <c r="AF139" s="87" t="b">
        <v>1</v>
      </c>
      <c r="AG139" s="86"/>
      <c r="AH139" s="85" t="b">
        <v>0</v>
      </c>
      <c r="AI139" s="96"/>
      <c r="AJ139" s="85" t="b">
        <v>0</v>
      </c>
      <c r="AK139" s="86"/>
      <c r="AL139" s="85" t="b">
        <v>0</v>
      </c>
      <c r="AM139" s="86"/>
      <c r="AN139" s="87" t="b">
        <v>1</v>
      </c>
      <c r="AO139" s="86"/>
      <c r="AP139" s="85" t="b">
        <v>0</v>
      </c>
      <c r="AQ139" s="85" t="b">
        <v>0</v>
      </c>
      <c r="AR139" s="85" t="b">
        <v>0</v>
      </c>
      <c r="AS139" s="85" t="b">
        <v>0</v>
      </c>
      <c r="AT139" s="85" t="b">
        <v>0</v>
      </c>
      <c r="AU139" s="85" t="b">
        <v>0</v>
      </c>
      <c r="AV139" s="83"/>
      <c r="AW139" s="83"/>
      <c r="AX139" s="83"/>
    </row>
    <row r="140" spans="1:50" ht="13" x14ac:dyDescent="0.15">
      <c r="A140" s="105"/>
      <c r="B140" s="122"/>
      <c r="C140" s="105"/>
      <c r="D140" s="81"/>
      <c r="E140" s="82"/>
      <c r="F140" s="81"/>
      <c r="G140" s="82"/>
      <c r="H140" s="81"/>
      <c r="I140" s="82"/>
      <c r="J140" s="81"/>
      <c r="K140" s="82"/>
      <c r="L140" s="81"/>
      <c r="M140" s="82"/>
      <c r="N140" s="81"/>
      <c r="O140" s="82"/>
      <c r="P140" s="81"/>
      <c r="Q140" s="82"/>
      <c r="R140" s="81"/>
      <c r="S140" s="82"/>
      <c r="T140" s="81"/>
      <c r="U140" s="82"/>
      <c r="V140" s="81"/>
      <c r="W140" s="82"/>
      <c r="X140" s="81"/>
      <c r="Y140" s="82"/>
      <c r="Z140" s="81" t="b">
        <v>0</v>
      </c>
      <c r="AA140" s="82"/>
      <c r="AB140" s="81" t="b">
        <v>0</v>
      </c>
      <c r="AC140" s="82"/>
      <c r="AD140" s="81" t="b">
        <v>0</v>
      </c>
      <c r="AE140" s="82"/>
      <c r="AF140" s="81" t="b">
        <v>0</v>
      </c>
      <c r="AG140" s="82"/>
      <c r="AH140" s="81" t="b">
        <v>0</v>
      </c>
      <c r="AI140" s="91"/>
      <c r="AJ140" s="81" t="b">
        <v>0</v>
      </c>
      <c r="AK140" s="82"/>
      <c r="AL140" s="81" t="b">
        <v>0</v>
      </c>
      <c r="AM140" s="82"/>
      <c r="AN140" s="81" t="b">
        <v>0</v>
      </c>
      <c r="AO140" s="82"/>
      <c r="AP140" s="81" t="b">
        <v>0</v>
      </c>
      <c r="AQ140" s="81" t="b">
        <v>0</v>
      </c>
      <c r="AR140" s="81" t="b">
        <v>0</v>
      </c>
      <c r="AS140" s="81" t="b">
        <v>0</v>
      </c>
      <c r="AT140" s="81" t="b">
        <v>0</v>
      </c>
      <c r="AU140" s="81" t="b">
        <v>0</v>
      </c>
      <c r="AV140" s="83"/>
      <c r="AW140" s="83"/>
      <c r="AX140" s="83"/>
    </row>
    <row r="141" spans="1:50" ht="13" x14ac:dyDescent="0.15">
      <c r="A141" s="105"/>
      <c r="B141" s="120" t="str">
        <f>"Environmental (" &amp; COUNTIF(E141:AV141, "=TRUE") &amp; ")"</f>
        <v>Environmental (8)</v>
      </c>
      <c r="C141" s="105"/>
      <c r="D141" s="87" t="b">
        <v>1</v>
      </c>
      <c r="E141" s="95"/>
      <c r="F141" s="87" t="b">
        <v>1</v>
      </c>
      <c r="G141" s="95"/>
      <c r="H141" s="85" t="b">
        <v>0</v>
      </c>
      <c r="I141" s="86"/>
      <c r="J141" s="85" t="b">
        <v>0</v>
      </c>
      <c r="K141" s="86"/>
      <c r="L141" s="87" t="b">
        <v>1</v>
      </c>
      <c r="M141" s="86"/>
      <c r="N141" s="85" t="b">
        <v>0</v>
      </c>
      <c r="O141" s="86"/>
      <c r="P141" s="87" t="b">
        <v>1</v>
      </c>
      <c r="Q141" s="86"/>
      <c r="R141" s="87" t="b">
        <v>1</v>
      </c>
      <c r="S141" s="86"/>
      <c r="T141" s="87" t="b">
        <v>1</v>
      </c>
      <c r="U141" s="86"/>
      <c r="V141" s="87" t="b">
        <v>1</v>
      </c>
      <c r="W141" s="86"/>
      <c r="X141" s="87" t="b">
        <v>1</v>
      </c>
      <c r="Y141" s="86"/>
      <c r="Z141" s="85" t="b">
        <v>0</v>
      </c>
      <c r="AA141" s="86"/>
      <c r="AB141" s="85" t="b">
        <v>0</v>
      </c>
      <c r="AC141" s="86"/>
      <c r="AD141" s="85" t="b">
        <v>0</v>
      </c>
      <c r="AE141" s="86"/>
      <c r="AF141" s="85" t="b">
        <v>0</v>
      </c>
      <c r="AG141" s="86"/>
      <c r="AH141" s="85" t="b">
        <v>0</v>
      </c>
      <c r="AI141" s="96"/>
      <c r="AJ141" s="85" t="b">
        <v>0</v>
      </c>
      <c r="AK141" s="86"/>
      <c r="AL141" s="85" t="b">
        <v>0</v>
      </c>
      <c r="AM141" s="86"/>
      <c r="AN141" s="87" t="b">
        <v>1</v>
      </c>
      <c r="AO141" s="86"/>
      <c r="AP141" s="85" t="b">
        <v>0</v>
      </c>
      <c r="AQ141" s="85" t="b">
        <v>0</v>
      </c>
      <c r="AR141" s="85" t="b">
        <v>0</v>
      </c>
      <c r="AS141" s="85" t="b">
        <v>0</v>
      </c>
      <c r="AT141" s="85" t="b">
        <v>0</v>
      </c>
      <c r="AU141" s="85" t="b">
        <v>0</v>
      </c>
      <c r="AV141" s="83"/>
      <c r="AW141" s="83"/>
      <c r="AX141" s="83"/>
    </row>
    <row r="142" spans="1:50" ht="13" x14ac:dyDescent="0.15">
      <c r="A142" s="105"/>
      <c r="B142" s="84"/>
      <c r="C142" s="99" t="str">
        <f>"Traveling NEG (" &amp; COUNTIF(D142:AY142, "=TRUE") &amp; ")"</f>
        <v>Traveling NEG (0)</v>
      </c>
      <c r="D142" s="87" t="b">
        <v>0</v>
      </c>
      <c r="E142" s="95"/>
      <c r="F142" s="85" t="b">
        <v>0</v>
      </c>
      <c r="G142" s="95"/>
      <c r="H142" s="85" t="b">
        <v>0</v>
      </c>
      <c r="I142" s="86"/>
      <c r="J142" s="85" t="b">
        <v>0</v>
      </c>
      <c r="K142" s="86"/>
      <c r="L142" s="87" t="b">
        <v>0</v>
      </c>
      <c r="M142" s="100" t="s">
        <v>854</v>
      </c>
      <c r="N142" s="85" t="b">
        <v>0</v>
      </c>
      <c r="O142" s="86"/>
      <c r="P142" s="85" t="b">
        <v>0</v>
      </c>
      <c r="Q142" s="86"/>
      <c r="R142" s="85" t="b">
        <v>0</v>
      </c>
      <c r="S142" s="86"/>
      <c r="T142" s="85" t="b">
        <v>0</v>
      </c>
      <c r="U142" s="86"/>
      <c r="V142" s="85" t="b">
        <v>0</v>
      </c>
      <c r="W142" s="86"/>
      <c r="X142" s="85" t="b">
        <v>0</v>
      </c>
      <c r="Y142" s="86"/>
      <c r="Z142" s="85" t="b">
        <v>0</v>
      </c>
      <c r="AA142" s="86"/>
      <c r="AB142" s="85" t="b">
        <v>0</v>
      </c>
      <c r="AC142" s="86"/>
      <c r="AD142" s="85" t="b">
        <v>0</v>
      </c>
      <c r="AE142" s="86"/>
      <c r="AF142" s="85" t="b">
        <v>0</v>
      </c>
      <c r="AG142" s="86"/>
      <c r="AH142" s="85" t="b">
        <v>0</v>
      </c>
      <c r="AI142" s="96"/>
      <c r="AJ142" s="85" t="b">
        <v>0</v>
      </c>
      <c r="AK142" s="86"/>
      <c r="AL142" s="85" t="b">
        <v>0</v>
      </c>
      <c r="AM142" s="86"/>
      <c r="AN142" s="85" t="b">
        <v>0</v>
      </c>
      <c r="AO142" s="86"/>
      <c r="AP142" s="85" t="b">
        <v>0</v>
      </c>
      <c r="AQ142" s="85" t="b">
        <v>0</v>
      </c>
      <c r="AR142" s="85" t="b">
        <v>0</v>
      </c>
      <c r="AS142" s="85" t="b">
        <v>0</v>
      </c>
      <c r="AT142" s="85" t="b">
        <v>0</v>
      </c>
      <c r="AU142" s="85" t="b">
        <v>0</v>
      </c>
      <c r="AV142" s="83"/>
      <c r="AW142" s="83"/>
      <c r="AX142" s="83"/>
    </row>
    <row r="143" spans="1:50" ht="13" x14ac:dyDescent="0.15">
      <c r="A143" s="92"/>
      <c r="B143" s="84"/>
      <c r="C143" s="99" t="str">
        <f>"Traveling POS (" &amp; COUNTIF(D143:AY143, "=TRUE") &amp; ")"</f>
        <v>Traveling POS (9)</v>
      </c>
      <c r="D143" s="87" t="b">
        <v>1</v>
      </c>
      <c r="E143" s="95"/>
      <c r="F143" s="87" t="b">
        <v>1</v>
      </c>
      <c r="G143" s="95"/>
      <c r="H143" s="85" t="b">
        <v>0</v>
      </c>
      <c r="I143" s="86"/>
      <c r="J143" s="85" t="b">
        <v>0</v>
      </c>
      <c r="K143" s="86"/>
      <c r="L143" s="87" t="b">
        <v>1</v>
      </c>
      <c r="M143" s="86"/>
      <c r="N143" s="85" t="b">
        <v>0</v>
      </c>
      <c r="O143" s="86"/>
      <c r="P143" s="87" t="b">
        <v>1</v>
      </c>
      <c r="Q143" s="86"/>
      <c r="R143" s="87" t="b">
        <v>1</v>
      </c>
      <c r="S143" s="86"/>
      <c r="T143" s="87" t="b">
        <v>1</v>
      </c>
      <c r="U143" s="86"/>
      <c r="V143" s="87" t="b">
        <v>1</v>
      </c>
      <c r="W143" s="86"/>
      <c r="X143" s="87" t="b">
        <v>1</v>
      </c>
      <c r="Y143" s="86"/>
      <c r="Z143" s="85" t="b">
        <v>0</v>
      </c>
      <c r="AA143" s="86"/>
      <c r="AB143" s="85" t="b">
        <v>0</v>
      </c>
      <c r="AC143" s="86"/>
      <c r="AD143" s="85" t="b">
        <v>0</v>
      </c>
      <c r="AE143" s="86"/>
      <c r="AF143" s="85" t="b">
        <v>0</v>
      </c>
      <c r="AG143" s="86"/>
      <c r="AH143" s="85" t="b">
        <v>0</v>
      </c>
      <c r="AI143" s="96"/>
      <c r="AJ143" s="85" t="b">
        <v>0</v>
      </c>
      <c r="AK143" s="86"/>
      <c r="AL143" s="85" t="b">
        <v>0</v>
      </c>
      <c r="AM143" s="86"/>
      <c r="AN143" s="87" t="b">
        <v>1</v>
      </c>
      <c r="AO143" s="86"/>
      <c r="AP143" s="85" t="b">
        <v>0</v>
      </c>
      <c r="AQ143" s="85" t="b">
        <v>0</v>
      </c>
      <c r="AR143" s="85" t="b">
        <v>0</v>
      </c>
      <c r="AS143" s="85" t="b">
        <v>0</v>
      </c>
      <c r="AT143" s="85" t="b">
        <v>0</v>
      </c>
      <c r="AU143" s="85" t="b">
        <v>0</v>
      </c>
      <c r="AV143" s="83"/>
      <c r="AW143" s="83"/>
      <c r="AX143" s="83"/>
    </row>
    <row r="144" spans="1:50" ht="13" x14ac:dyDescent="0.15">
      <c r="A144" s="70"/>
      <c r="B144" s="76"/>
      <c r="C144" s="72"/>
      <c r="D144" s="11" t="b">
        <v>0</v>
      </c>
      <c r="E144" s="77"/>
      <c r="F144" s="11" t="b">
        <v>0</v>
      </c>
      <c r="G144" s="77"/>
      <c r="H144" s="11" t="b">
        <v>0</v>
      </c>
      <c r="I144" s="77"/>
      <c r="J144" s="11" t="b">
        <v>0</v>
      </c>
      <c r="K144" s="77"/>
      <c r="L144" s="11" t="b">
        <v>0</v>
      </c>
      <c r="M144" s="77"/>
      <c r="N144" s="11" t="b">
        <v>0</v>
      </c>
      <c r="O144" s="77"/>
      <c r="P144" s="11" t="b">
        <v>0</v>
      </c>
      <c r="Q144" s="77"/>
      <c r="R144" s="11" t="b">
        <v>0</v>
      </c>
      <c r="S144" s="77"/>
      <c r="T144" s="11" t="b">
        <v>0</v>
      </c>
      <c r="U144" s="77"/>
      <c r="V144" s="11" t="b">
        <v>0</v>
      </c>
      <c r="W144" s="77"/>
      <c r="X144" s="11" t="b">
        <v>0</v>
      </c>
      <c r="Y144" s="77"/>
      <c r="Z144" s="11" t="b">
        <v>0</v>
      </c>
      <c r="AA144" s="77"/>
      <c r="AB144" s="11" t="b">
        <v>0</v>
      </c>
      <c r="AC144" s="77"/>
      <c r="AD144" s="11" t="b">
        <v>0</v>
      </c>
      <c r="AE144" s="77"/>
      <c r="AF144" s="11" t="b">
        <v>0</v>
      </c>
      <c r="AG144" s="77"/>
      <c r="AH144" s="11" t="b">
        <v>0</v>
      </c>
      <c r="AI144" s="78"/>
      <c r="AJ144" s="11" t="b">
        <v>0</v>
      </c>
      <c r="AK144" s="77"/>
      <c r="AL144" s="11" t="b">
        <v>0</v>
      </c>
      <c r="AM144" s="77"/>
      <c r="AN144" s="11" t="b">
        <v>0</v>
      </c>
      <c r="AO144" s="77"/>
      <c r="AP144" s="11" t="b">
        <v>0</v>
      </c>
      <c r="AQ144" s="11" t="b">
        <v>0</v>
      </c>
      <c r="AR144" s="11" t="b">
        <v>0</v>
      </c>
      <c r="AS144" s="11" t="b">
        <v>0</v>
      </c>
      <c r="AT144" s="11" t="b">
        <v>0</v>
      </c>
      <c r="AU144" s="11" t="b">
        <v>0</v>
      </c>
    </row>
    <row r="145" spans="1:47" ht="13" x14ac:dyDescent="0.15">
      <c r="A145" s="70"/>
      <c r="B145" s="76"/>
      <c r="C145" s="72"/>
      <c r="D145" s="11" t="b">
        <v>0</v>
      </c>
      <c r="E145" s="77"/>
      <c r="F145" s="11" t="b">
        <v>0</v>
      </c>
      <c r="G145" s="77"/>
      <c r="H145" s="11" t="b">
        <v>0</v>
      </c>
      <c r="I145" s="77"/>
      <c r="J145" s="11" t="b">
        <v>0</v>
      </c>
      <c r="K145" s="77"/>
      <c r="L145" s="11" t="b">
        <v>0</v>
      </c>
      <c r="M145" s="77"/>
      <c r="N145" s="11" t="b">
        <v>0</v>
      </c>
      <c r="O145" s="77"/>
      <c r="P145" s="11" t="b">
        <v>0</v>
      </c>
      <c r="Q145" s="77"/>
      <c r="R145" s="11" t="b">
        <v>0</v>
      </c>
      <c r="S145" s="77"/>
      <c r="T145" s="11" t="b">
        <v>0</v>
      </c>
      <c r="U145" s="77"/>
      <c r="V145" s="11" t="b">
        <v>0</v>
      </c>
      <c r="W145" s="77"/>
      <c r="X145" s="11" t="b">
        <v>0</v>
      </c>
      <c r="Y145" s="77"/>
      <c r="Z145" s="11" t="b">
        <v>0</v>
      </c>
      <c r="AA145" s="77"/>
      <c r="AB145" s="11" t="b">
        <v>0</v>
      </c>
      <c r="AC145" s="77"/>
      <c r="AD145" s="11" t="b">
        <v>0</v>
      </c>
      <c r="AE145" s="77"/>
      <c r="AF145" s="11" t="b">
        <v>0</v>
      </c>
      <c r="AG145" s="77"/>
      <c r="AH145" s="11" t="b">
        <v>0</v>
      </c>
      <c r="AI145" s="78"/>
      <c r="AJ145" s="11" t="b">
        <v>0</v>
      </c>
      <c r="AK145" s="77"/>
      <c r="AL145" s="11" t="b">
        <v>0</v>
      </c>
      <c r="AM145" s="77"/>
      <c r="AN145" s="11" t="b">
        <v>0</v>
      </c>
      <c r="AO145" s="77"/>
      <c r="AP145" s="11" t="b">
        <v>0</v>
      </c>
      <c r="AQ145" s="11" t="b">
        <v>0</v>
      </c>
      <c r="AR145" s="11" t="b">
        <v>0</v>
      </c>
      <c r="AS145" s="11" t="b">
        <v>0</v>
      </c>
      <c r="AT145" s="11" t="b">
        <v>0</v>
      </c>
      <c r="AU145" s="11" t="b">
        <v>0</v>
      </c>
    </row>
    <row r="146" spans="1:47" ht="13" x14ac:dyDescent="0.15">
      <c r="A146" s="117" t="s">
        <v>855</v>
      </c>
      <c r="B146" s="105"/>
      <c r="C146" s="105"/>
      <c r="D146" s="72"/>
      <c r="E146" s="73"/>
      <c r="F146" s="72"/>
      <c r="G146" s="73"/>
      <c r="H146" s="72"/>
      <c r="I146" s="73"/>
      <c r="J146" s="72"/>
      <c r="K146" s="73"/>
      <c r="L146" s="72"/>
      <c r="M146" s="73"/>
      <c r="N146" s="72"/>
      <c r="O146" s="73"/>
      <c r="P146" s="72"/>
      <c r="Q146" s="73"/>
      <c r="R146" s="72"/>
      <c r="S146" s="73"/>
      <c r="T146" s="72"/>
      <c r="U146" s="73"/>
      <c r="V146" s="72"/>
      <c r="W146" s="73"/>
      <c r="X146" s="72"/>
      <c r="Y146" s="73"/>
      <c r="Z146" s="72"/>
      <c r="AA146" s="73"/>
      <c r="AB146" s="72"/>
      <c r="AC146" s="73"/>
      <c r="AD146" s="72"/>
      <c r="AE146" s="73"/>
      <c r="AF146" s="72"/>
      <c r="AG146" s="73"/>
      <c r="AH146" s="72"/>
      <c r="AI146" s="74"/>
      <c r="AJ146" s="72"/>
      <c r="AK146" s="73"/>
      <c r="AL146" s="72"/>
      <c r="AM146" s="73"/>
      <c r="AN146" s="72"/>
      <c r="AO146" s="73"/>
      <c r="AP146" s="72"/>
      <c r="AQ146" s="72"/>
      <c r="AR146" s="72"/>
      <c r="AS146" s="72"/>
      <c r="AT146" s="72"/>
      <c r="AU146" s="72"/>
    </row>
    <row r="147" spans="1:47" ht="13" x14ac:dyDescent="0.15">
      <c r="A147" s="105"/>
      <c r="B147" s="105"/>
      <c r="C147" s="105"/>
      <c r="D147" s="72"/>
      <c r="E147" s="73"/>
      <c r="F147" s="72"/>
      <c r="G147" s="73"/>
      <c r="H147" s="72"/>
      <c r="I147" s="73"/>
      <c r="J147" s="72"/>
      <c r="K147" s="73"/>
      <c r="L147" s="72"/>
      <c r="M147" s="73"/>
      <c r="N147" s="72"/>
      <c r="O147" s="73"/>
      <c r="P147" s="72"/>
      <c r="Q147" s="73"/>
      <c r="R147" s="72"/>
      <c r="S147" s="73"/>
      <c r="T147" s="72"/>
      <c r="U147" s="73"/>
      <c r="V147" s="72"/>
      <c r="W147" s="73"/>
      <c r="X147" s="72"/>
      <c r="Y147" s="73"/>
      <c r="Z147" s="72"/>
      <c r="AA147" s="73"/>
      <c r="AB147" s="72"/>
      <c r="AC147" s="73"/>
      <c r="AD147" s="72"/>
      <c r="AE147" s="73"/>
      <c r="AF147" s="72"/>
      <c r="AG147" s="73"/>
      <c r="AH147" s="72"/>
      <c r="AI147" s="74"/>
      <c r="AJ147" s="72"/>
      <c r="AK147" s="73"/>
      <c r="AL147" s="72"/>
      <c r="AM147" s="73"/>
      <c r="AN147" s="72"/>
      <c r="AO147" s="73"/>
      <c r="AP147" s="72"/>
      <c r="AQ147" s="72"/>
      <c r="AR147" s="72"/>
      <c r="AS147" s="72"/>
      <c r="AT147" s="72"/>
      <c r="AU147" s="72"/>
    </row>
    <row r="148" spans="1:47" ht="13" x14ac:dyDescent="0.15">
      <c r="A148" s="105"/>
      <c r="B148" s="105"/>
      <c r="C148" s="105"/>
      <c r="D148" s="72"/>
      <c r="E148" s="73"/>
      <c r="F148" s="72"/>
      <c r="G148" s="73"/>
      <c r="H148" s="72"/>
      <c r="I148" s="73"/>
      <c r="J148" s="72"/>
      <c r="K148" s="73"/>
      <c r="L148" s="72"/>
      <c r="M148" s="73"/>
      <c r="N148" s="72"/>
      <c r="O148" s="73"/>
      <c r="P148" s="72"/>
      <c r="Q148" s="73"/>
      <c r="R148" s="72"/>
      <c r="S148" s="73"/>
      <c r="T148" s="72"/>
      <c r="U148" s="73"/>
      <c r="V148" s="72"/>
      <c r="W148" s="73"/>
      <c r="X148" s="72"/>
      <c r="Y148" s="73"/>
      <c r="Z148" s="72"/>
      <c r="AA148" s="73"/>
      <c r="AB148" s="72"/>
      <c r="AC148" s="73"/>
      <c r="AD148" s="72"/>
      <c r="AE148" s="73"/>
      <c r="AF148" s="72"/>
      <c r="AG148" s="73"/>
      <c r="AH148" s="72"/>
      <c r="AI148" s="74"/>
      <c r="AJ148" s="72"/>
      <c r="AK148" s="73"/>
      <c r="AL148" s="72"/>
      <c r="AM148" s="73"/>
      <c r="AN148" s="72"/>
      <c r="AO148" s="73"/>
      <c r="AP148" s="72"/>
      <c r="AQ148" s="72"/>
      <c r="AR148" s="72"/>
      <c r="AS148" s="72"/>
      <c r="AT148" s="72"/>
      <c r="AU148" s="72"/>
    </row>
    <row r="149" spans="1:47" ht="13" x14ac:dyDescent="0.15">
      <c r="A149" s="116" t="s">
        <v>856</v>
      </c>
      <c r="B149" s="71"/>
      <c r="C149" s="71"/>
      <c r="D149" s="72"/>
      <c r="E149" s="73"/>
      <c r="F149" s="72"/>
      <c r="G149" s="73"/>
      <c r="H149" s="72"/>
      <c r="I149" s="73"/>
      <c r="J149" s="72"/>
      <c r="K149" s="73"/>
      <c r="L149" s="72"/>
      <c r="M149" s="73"/>
      <c r="N149" s="72"/>
      <c r="O149" s="73"/>
      <c r="P149" s="72"/>
      <c r="Q149" s="73"/>
      <c r="R149" s="72"/>
      <c r="S149" s="73"/>
      <c r="T149" s="72"/>
      <c r="U149" s="73"/>
      <c r="V149" s="72"/>
      <c r="W149" s="73"/>
      <c r="X149" s="72"/>
      <c r="Y149" s="73"/>
      <c r="Z149" s="72"/>
      <c r="AA149" s="73"/>
      <c r="AB149" s="72"/>
      <c r="AC149" s="73"/>
      <c r="AD149" s="72"/>
      <c r="AE149" s="73"/>
      <c r="AF149" s="72"/>
      <c r="AG149" s="73"/>
      <c r="AH149" s="72"/>
      <c r="AI149" s="74"/>
      <c r="AJ149" s="72"/>
      <c r="AK149" s="73"/>
      <c r="AL149" s="72"/>
      <c r="AM149" s="73"/>
      <c r="AN149" s="72"/>
      <c r="AO149" s="73"/>
      <c r="AP149" s="72"/>
      <c r="AQ149" s="72"/>
      <c r="AR149" s="72"/>
      <c r="AS149" s="72"/>
      <c r="AT149" s="72"/>
      <c r="AU149" s="72"/>
    </row>
    <row r="150" spans="1:47" ht="14" x14ac:dyDescent="0.15">
      <c r="A150" s="105"/>
      <c r="B150" s="118" t="str">
        <f>"Transportation (" &amp; COUNTIF(D150:AY150, "=TRUE") &amp; ")"</f>
        <v>Transportation (2)</v>
      </c>
      <c r="C150" s="105"/>
      <c r="D150" s="11" t="b">
        <v>0</v>
      </c>
      <c r="E150" s="77"/>
      <c r="F150" s="11" t="b">
        <v>0</v>
      </c>
      <c r="G150" s="77"/>
      <c r="H150" s="11" t="b">
        <v>0</v>
      </c>
      <c r="I150" s="77"/>
      <c r="J150" s="11" t="b">
        <v>0</v>
      </c>
      <c r="K150" s="77"/>
      <c r="L150" s="11" t="b">
        <v>1</v>
      </c>
      <c r="M150" s="77" t="s">
        <v>857</v>
      </c>
      <c r="N150" s="11" t="b">
        <v>0</v>
      </c>
      <c r="O150" s="77"/>
      <c r="P150" s="11" t="b">
        <v>0</v>
      </c>
      <c r="Q150" s="77"/>
      <c r="R150" s="11" t="b">
        <v>0</v>
      </c>
      <c r="S150" s="77"/>
      <c r="T150" s="11" t="b">
        <v>0</v>
      </c>
      <c r="U150" s="77"/>
      <c r="V150" s="11" t="b">
        <v>1</v>
      </c>
      <c r="W150" s="77"/>
      <c r="X150" s="11" t="b">
        <v>0</v>
      </c>
      <c r="Y150" s="77"/>
      <c r="Z150" s="11" t="b">
        <v>0</v>
      </c>
      <c r="AA150" s="77"/>
      <c r="AB150" s="11" t="b">
        <v>0</v>
      </c>
      <c r="AC150" s="77"/>
      <c r="AD150" s="11" t="b">
        <v>0</v>
      </c>
      <c r="AE150" s="77"/>
      <c r="AF150" s="11" t="b">
        <v>0</v>
      </c>
      <c r="AG150" s="77"/>
      <c r="AH150" s="11" t="b">
        <v>0</v>
      </c>
      <c r="AI150" s="78"/>
      <c r="AJ150" s="11" t="b">
        <v>0</v>
      </c>
      <c r="AK150" s="77"/>
      <c r="AL150" s="11" t="b">
        <v>0</v>
      </c>
      <c r="AM150" s="77"/>
      <c r="AN150" s="11" t="b">
        <v>0</v>
      </c>
      <c r="AO150" s="77"/>
      <c r="AP150" s="11" t="b">
        <v>0</v>
      </c>
      <c r="AQ150" s="11" t="b">
        <v>0</v>
      </c>
      <c r="AR150" s="11" t="b">
        <v>0</v>
      </c>
      <c r="AS150" s="11" t="b">
        <v>0</v>
      </c>
      <c r="AT150" s="11" t="b">
        <v>0</v>
      </c>
      <c r="AU150" s="11" t="b">
        <v>0</v>
      </c>
    </row>
    <row r="151" spans="1:47" ht="13" x14ac:dyDescent="0.15">
      <c r="A151" s="105"/>
      <c r="B151" s="79"/>
      <c r="C151" s="80" t="str">
        <f>"Air Travel (" &amp; COUNTIF(D151:AY151, "=TRUE") &amp; ")"</f>
        <v>Air Travel (1)</v>
      </c>
      <c r="D151" s="11" t="b">
        <v>0</v>
      </c>
      <c r="E151" s="77"/>
      <c r="F151" s="11" t="b">
        <v>0</v>
      </c>
      <c r="G151" s="77"/>
      <c r="H151" s="11" t="b">
        <v>0</v>
      </c>
      <c r="I151" s="77"/>
      <c r="J151" s="11" t="b">
        <v>0</v>
      </c>
      <c r="K151" s="77"/>
      <c r="L151" s="11" t="b">
        <v>1</v>
      </c>
      <c r="M151" s="77"/>
      <c r="N151" s="11" t="b">
        <v>0</v>
      </c>
      <c r="O151" s="77"/>
      <c r="P151" s="11" t="b">
        <v>0</v>
      </c>
      <c r="Q151" s="77"/>
      <c r="R151" s="11" t="b">
        <v>0</v>
      </c>
      <c r="S151" s="77"/>
      <c r="T151" s="11" t="b">
        <v>0</v>
      </c>
      <c r="U151" s="77"/>
      <c r="V151" s="11" t="b">
        <v>0</v>
      </c>
      <c r="W151" s="77"/>
      <c r="X151" s="11" t="b">
        <v>0</v>
      </c>
      <c r="Y151" s="77"/>
      <c r="Z151" s="11" t="b">
        <v>0</v>
      </c>
      <c r="AA151" s="77"/>
      <c r="AB151" s="11" t="b">
        <v>0</v>
      </c>
      <c r="AC151" s="77"/>
      <c r="AD151" s="11" t="b">
        <v>0</v>
      </c>
      <c r="AE151" s="77"/>
      <c r="AF151" s="11" t="b">
        <v>0</v>
      </c>
      <c r="AG151" s="77"/>
      <c r="AH151" s="11" t="b">
        <v>0</v>
      </c>
      <c r="AI151" s="78"/>
      <c r="AJ151" s="11" t="b">
        <v>0</v>
      </c>
      <c r="AK151" s="77"/>
      <c r="AL151" s="11" t="b">
        <v>0</v>
      </c>
      <c r="AM151" s="77"/>
      <c r="AN151" s="11" t="b">
        <v>0</v>
      </c>
      <c r="AO151" s="77"/>
      <c r="AP151" s="11" t="b">
        <v>0</v>
      </c>
      <c r="AQ151" s="11" t="b">
        <v>0</v>
      </c>
      <c r="AR151" s="11" t="b">
        <v>0</v>
      </c>
      <c r="AS151" s="11" t="b">
        <v>0</v>
      </c>
      <c r="AT151" s="11" t="b">
        <v>0</v>
      </c>
      <c r="AU151" s="11" t="b">
        <v>0</v>
      </c>
    </row>
    <row r="152" spans="1:47" ht="13" x14ac:dyDescent="0.15">
      <c r="A152" s="105"/>
      <c r="B152" s="79"/>
      <c r="C152" s="80" t="str">
        <f>"Train (" &amp; COUNTIF(D152:AY152, "=TRUE") &amp; ")"</f>
        <v>Train (1)</v>
      </c>
      <c r="D152" s="11" t="b">
        <v>0</v>
      </c>
      <c r="E152" s="77"/>
      <c r="F152" s="11" t="b">
        <v>0</v>
      </c>
      <c r="G152" s="77"/>
      <c r="H152" s="11" t="b">
        <v>0</v>
      </c>
      <c r="I152" s="77"/>
      <c r="J152" s="11" t="b">
        <v>0</v>
      </c>
      <c r="K152" s="77"/>
      <c r="L152" s="11" t="b">
        <v>1</v>
      </c>
      <c r="M152" s="77"/>
      <c r="N152" s="11" t="b">
        <v>0</v>
      </c>
      <c r="O152" s="77"/>
      <c r="P152" s="11" t="b">
        <v>0</v>
      </c>
      <c r="Q152" s="77"/>
      <c r="R152" s="11" t="b">
        <v>0</v>
      </c>
      <c r="S152" s="77"/>
      <c r="T152" s="11" t="b">
        <v>0</v>
      </c>
      <c r="U152" s="77"/>
      <c r="V152" s="11" t="b">
        <v>0</v>
      </c>
      <c r="W152" s="77"/>
      <c r="X152" s="11" t="b">
        <v>0</v>
      </c>
      <c r="Y152" s="77"/>
      <c r="Z152" s="11" t="b">
        <v>0</v>
      </c>
      <c r="AA152" s="77"/>
      <c r="AB152" s="11" t="b">
        <v>0</v>
      </c>
      <c r="AC152" s="77"/>
      <c r="AD152" s="11" t="b">
        <v>0</v>
      </c>
      <c r="AE152" s="77"/>
      <c r="AF152" s="11" t="b">
        <v>0</v>
      </c>
      <c r="AG152" s="77"/>
      <c r="AH152" s="11" t="b">
        <v>0</v>
      </c>
      <c r="AI152" s="78"/>
      <c r="AJ152" s="11" t="b">
        <v>0</v>
      </c>
      <c r="AK152" s="77"/>
      <c r="AL152" s="11" t="b">
        <v>0</v>
      </c>
      <c r="AM152" s="77"/>
      <c r="AN152" s="11" t="b">
        <v>0</v>
      </c>
      <c r="AO152" s="77"/>
      <c r="AP152" s="11" t="b">
        <v>0</v>
      </c>
      <c r="AQ152" s="11" t="b">
        <v>0</v>
      </c>
      <c r="AR152" s="11" t="b">
        <v>0</v>
      </c>
      <c r="AS152" s="11" t="b">
        <v>0</v>
      </c>
      <c r="AT152" s="11" t="b">
        <v>0</v>
      </c>
      <c r="AU152" s="11" t="b">
        <v>0</v>
      </c>
    </row>
    <row r="153" spans="1:47" ht="13" x14ac:dyDescent="0.15">
      <c r="A153" s="105"/>
      <c r="B153" s="79"/>
      <c r="C153" s="80" t="str">
        <f>"Car (" &amp; COUNTIF(D153:AY153, "=TRUE") &amp; ")"</f>
        <v>Car (1)</v>
      </c>
      <c r="D153" s="11" t="b">
        <v>0</v>
      </c>
      <c r="E153" s="77"/>
      <c r="F153" s="11" t="b">
        <v>0</v>
      </c>
      <c r="G153" s="77"/>
      <c r="H153" s="11" t="b">
        <v>0</v>
      </c>
      <c r="I153" s="77"/>
      <c r="J153" s="11" t="b">
        <v>0</v>
      </c>
      <c r="K153" s="77"/>
      <c r="L153" s="11" t="b">
        <v>1</v>
      </c>
      <c r="M153" s="77"/>
      <c r="N153" s="11" t="b">
        <v>0</v>
      </c>
      <c r="O153" s="77"/>
      <c r="P153" s="11" t="b">
        <v>0</v>
      </c>
      <c r="Q153" s="77"/>
      <c r="R153" s="11" t="b">
        <v>0</v>
      </c>
      <c r="S153" s="77"/>
      <c r="T153" s="11" t="b">
        <v>0</v>
      </c>
      <c r="U153" s="77"/>
      <c r="V153" s="11" t="b">
        <v>0</v>
      </c>
      <c r="W153" s="77"/>
      <c r="X153" s="11" t="b">
        <v>0</v>
      </c>
      <c r="Y153" s="77"/>
      <c r="Z153" s="11" t="b">
        <v>0</v>
      </c>
      <c r="AA153" s="77"/>
      <c r="AB153" s="11" t="b">
        <v>0</v>
      </c>
      <c r="AC153" s="77"/>
      <c r="AD153" s="11" t="b">
        <v>0</v>
      </c>
      <c r="AE153" s="77"/>
      <c r="AF153" s="11" t="b">
        <v>0</v>
      </c>
      <c r="AG153" s="77"/>
      <c r="AH153" s="11" t="b">
        <v>0</v>
      </c>
      <c r="AI153" s="78"/>
      <c r="AJ153" s="11" t="b">
        <v>0</v>
      </c>
      <c r="AK153" s="77"/>
      <c r="AL153" s="11" t="b">
        <v>0</v>
      </c>
      <c r="AM153" s="77"/>
      <c r="AN153" s="11" t="b">
        <v>0</v>
      </c>
      <c r="AO153" s="77"/>
      <c r="AP153" s="11" t="b">
        <v>0</v>
      </c>
      <c r="AQ153" s="11" t="b">
        <v>0</v>
      </c>
      <c r="AR153" s="11" t="b">
        <v>0</v>
      </c>
      <c r="AS153" s="11" t="b">
        <v>0</v>
      </c>
      <c r="AT153" s="11" t="b">
        <v>0</v>
      </c>
      <c r="AU153" s="11" t="b">
        <v>0</v>
      </c>
    </row>
    <row r="154" spans="1:47" ht="13" x14ac:dyDescent="0.15">
      <c r="A154" s="105"/>
      <c r="B154" s="79"/>
      <c r="C154" s="80" t="str">
        <f>"... (" &amp; COUNTIF(D154:Y154, "=TRUE") &amp; ")"</f>
        <v>... (0)</v>
      </c>
      <c r="D154" s="11" t="b">
        <v>0</v>
      </c>
      <c r="E154" s="77"/>
      <c r="F154" s="11" t="b">
        <v>0</v>
      </c>
      <c r="G154" s="77"/>
      <c r="H154" s="11" t="b">
        <v>0</v>
      </c>
      <c r="I154" s="77"/>
      <c r="J154" s="11" t="b">
        <v>0</v>
      </c>
      <c r="K154" s="77"/>
      <c r="L154" s="11" t="b">
        <v>0</v>
      </c>
      <c r="M154" s="77"/>
      <c r="N154" s="11" t="b">
        <v>0</v>
      </c>
      <c r="O154" s="77"/>
      <c r="P154" s="11" t="b">
        <v>0</v>
      </c>
      <c r="Q154" s="77"/>
      <c r="R154" s="11" t="b">
        <v>0</v>
      </c>
      <c r="S154" s="77"/>
      <c r="T154" s="11" t="b">
        <v>0</v>
      </c>
      <c r="U154" s="77"/>
      <c r="V154" s="11" t="b">
        <v>0</v>
      </c>
      <c r="W154" s="77"/>
      <c r="X154" s="11" t="b">
        <v>0</v>
      </c>
      <c r="Y154" s="77"/>
      <c r="Z154" s="11" t="b">
        <v>0</v>
      </c>
      <c r="AA154" s="77"/>
      <c r="AB154" s="11" t="b">
        <v>0</v>
      </c>
      <c r="AC154" s="77"/>
      <c r="AD154" s="11" t="b">
        <v>0</v>
      </c>
      <c r="AE154" s="77"/>
      <c r="AF154" s="11" t="b">
        <v>0</v>
      </c>
      <c r="AG154" s="77"/>
      <c r="AH154" s="11" t="b">
        <v>0</v>
      </c>
      <c r="AI154" s="78"/>
      <c r="AJ154" s="11" t="b">
        <v>0</v>
      </c>
      <c r="AK154" s="77"/>
      <c r="AL154" s="11" t="b">
        <v>0</v>
      </c>
      <c r="AM154" s="77"/>
      <c r="AN154" s="11" t="b">
        <v>0</v>
      </c>
      <c r="AO154" s="77"/>
      <c r="AP154" s="11" t="b">
        <v>0</v>
      </c>
      <c r="AQ154" s="11" t="b">
        <v>0</v>
      </c>
      <c r="AR154" s="11" t="b">
        <v>0</v>
      </c>
      <c r="AS154" s="11" t="b">
        <v>0</v>
      </c>
      <c r="AT154" s="11" t="b">
        <v>0</v>
      </c>
      <c r="AU154" s="11" t="b">
        <v>0</v>
      </c>
    </row>
    <row r="155" spans="1:47" ht="13" x14ac:dyDescent="0.15">
      <c r="A155" s="105"/>
      <c r="B155" s="114"/>
      <c r="C155" s="105"/>
      <c r="D155" s="72"/>
      <c r="E155" s="73"/>
      <c r="F155" s="72"/>
      <c r="G155" s="73"/>
      <c r="H155" s="72"/>
      <c r="I155" s="73"/>
      <c r="J155" s="72"/>
      <c r="K155" s="73"/>
      <c r="L155" s="72"/>
      <c r="M155" s="73"/>
      <c r="N155" s="72"/>
      <c r="O155" s="73"/>
      <c r="P155" s="72"/>
      <c r="Q155" s="73"/>
      <c r="R155" s="72"/>
      <c r="S155" s="73"/>
      <c r="T155" s="72"/>
      <c r="U155" s="73"/>
      <c r="V155" s="72"/>
      <c r="W155" s="73"/>
      <c r="X155" s="72"/>
      <c r="Y155" s="73"/>
      <c r="Z155" s="72"/>
      <c r="AA155" s="73"/>
      <c r="AB155" s="72"/>
      <c r="AC155" s="73"/>
      <c r="AD155" s="72"/>
      <c r="AE155" s="73"/>
      <c r="AF155" s="72"/>
      <c r="AG155" s="73"/>
      <c r="AH155" s="72"/>
      <c r="AI155" s="74"/>
      <c r="AJ155" s="72"/>
      <c r="AK155" s="73"/>
      <c r="AL155" s="72"/>
      <c r="AM155" s="73"/>
      <c r="AN155" s="72"/>
      <c r="AO155" s="73"/>
      <c r="AP155" s="72"/>
      <c r="AQ155" s="72"/>
      <c r="AR155" s="72"/>
      <c r="AS155" s="72"/>
      <c r="AT155" s="72"/>
      <c r="AU155" s="72"/>
    </row>
    <row r="156" spans="1:47" ht="13" x14ac:dyDescent="0.15">
      <c r="A156" s="105"/>
      <c r="B156" s="115" t="str">
        <f>"Accomodation (" &amp; COUNTIF(D156:AY156, "=TRUE") &amp; ")"</f>
        <v>Accomodation (0)</v>
      </c>
      <c r="C156" s="105"/>
      <c r="D156" s="11" t="b">
        <v>0</v>
      </c>
      <c r="E156" s="77"/>
      <c r="F156" s="11" t="b">
        <v>0</v>
      </c>
      <c r="G156" s="77"/>
      <c r="H156" s="11" t="b">
        <v>0</v>
      </c>
      <c r="I156" s="77"/>
      <c r="J156" s="11" t="b">
        <v>0</v>
      </c>
      <c r="K156" s="77"/>
      <c r="L156" s="11" t="b">
        <v>0</v>
      </c>
      <c r="M156" s="77"/>
      <c r="N156" s="11" t="b">
        <v>0</v>
      </c>
      <c r="O156" s="77"/>
      <c r="P156" s="11" t="b">
        <v>0</v>
      </c>
      <c r="Q156" s="77"/>
      <c r="R156" s="11" t="b">
        <v>0</v>
      </c>
      <c r="S156" s="77"/>
      <c r="T156" s="11" t="b">
        <v>0</v>
      </c>
      <c r="U156" s="77"/>
      <c r="V156" s="11" t="b">
        <v>0</v>
      </c>
      <c r="W156" s="77"/>
      <c r="X156" s="11" t="b">
        <v>0</v>
      </c>
      <c r="Y156" s="77"/>
      <c r="Z156" s="11" t="b">
        <v>0</v>
      </c>
      <c r="AA156" s="77"/>
      <c r="AB156" s="11" t="b">
        <v>0</v>
      </c>
      <c r="AC156" s="77"/>
      <c r="AD156" s="11" t="b">
        <v>0</v>
      </c>
      <c r="AE156" s="77"/>
      <c r="AF156" s="11" t="b">
        <v>0</v>
      </c>
      <c r="AG156" s="77"/>
      <c r="AH156" s="11" t="b">
        <v>0</v>
      </c>
      <c r="AI156" s="78"/>
      <c r="AJ156" s="11" t="b">
        <v>0</v>
      </c>
      <c r="AK156" s="77"/>
      <c r="AL156" s="11" t="b">
        <v>0</v>
      </c>
      <c r="AM156" s="77"/>
      <c r="AN156" s="11" t="b">
        <v>0</v>
      </c>
      <c r="AO156" s="77"/>
      <c r="AP156" s="11" t="b">
        <v>0</v>
      </c>
      <c r="AQ156" s="11" t="b">
        <v>0</v>
      </c>
      <c r="AR156" s="11" t="b">
        <v>0</v>
      </c>
      <c r="AS156" s="11" t="b">
        <v>0</v>
      </c>
      <c r="AT156" s="11" t="b">
        <v>0</v>
      </c>
      <c r="AU156" s="11" t="b">
        <v>0</v>
      </c>
    </row>
    <row r="157" spans="1:47" ht="13" x14ac:dyDescent="0.15">
      <c r="A157" s="105"/>
      <c r="B157" s="79"/>
      <c r="C157" s="80" t="str">
        <f>"Electricity (" &amp; COUNTIF(D157:AY157, "=TRUE") &amp; ")"</f>
        <v>Electricity (0)</v>
      </c>
      <c r="D157" s="11" t="b">
        <v>0</v>
      </c>
      <c r="E157" s="77"/>
      <c r="F157" s="11" t="b">
        <v>0</v>
      </c>
      <c r="G157" s="77"/>
      <c r="H157" s="11" t="b">
        <v>0</v>
      </c>
      <c r="I157" s="77"/>
      <c r="J157" s="11" t="b">
        <v>0</v>
      </c>
      <c r="K157" s="77"/>
      <c r="L157" s="11" t="b">
        <v>0</v>
      </c>
      <c r="M157" s="77"/>
      <c r="N157" s="11" t="b">
        <v>0</v>
      </c>
      <c r="O157" s="77"/>
      <c r="P157" s="11" t="b">
        <v>0</v>
      </c>
      <c r="Q157" s="77"/>
      <c r="R157" s="11" t="b">
        <v>0</v>
      </c>
      <c r="S157" s="77"/>
      <c r="T157" s="11" t="b">
        <v>0</v>
      </c>
      <c r="U157" s="77"/>
      <c r="V157" s="11" t="b">
        <v>0</v>
      </c>
      <c r="W157" s="77"/>
      <c r="X157" s="11" t="b">
        <v>0</v>
      </c>
      <c r="Y157" s="77"/>
      <c r="Z157" s="11" t="b">
        <v>0</v>
      </c>
      <c r="AA157" s="77"/>
      <c r="AB157" s="11" t="b">
        <v>0</v>
      </c>
      <c r="AC157" s="77"/>
      <c r="AD157" s="11" t="b">
        <v>0</v>
      </c>
      <c r="AE157" s="77"/>
      <c r="AF157" s="11" t="b">
        <v>0</v>
      </c>
      <c r="AG157" s="77"/>
      <c r="AH157" s="11" t="b">
        <v>0</v>
      </c>
      <c r="AI157" s="78"/>
      <c r="AJ157" s="11" t="b">
        <v>0</v>
      </c>
      <c r="AK157" s="77"/>
      <c r="AL157" s="11" t="b">
        <v>0</v>
      </c>
      <c r="AM157" s="77"/>
      <c r="AN157" s="11" t="b">
        <v>0</v>
      </c>
      <c r="AO157" s="77"/>
      <c r="AP157" s="11" t="b">
        <v>0</v>
      </c>
      <c r="AQ157" s="11" t="b">
        <v>0</v>
      </c>
      <c r="AR157" s="11" t="b">
        <v>0</v>
      </c>
      <c r="AS157" s="11" t="b">
        <v>0</v>
      </c>
      <c r="AT157" s="11" t="b">
        <v>0</v>
      </c>
      <c r="AU157" s="11" t="b">
        <v>0</v>
      </c>
    </row>
    <row r="158" spans="1:47" ht="13" x14ac:dyDescent="0.15">
      <c r="A158" s="105"/>
      <c r="B158" s="79"/>
      <c r="C158" s="80" t="str">
        <f>"... (" &amp; COUNTIF(D158:Y158, "=TRUE") &amp; ")"</f>
        <v>... (0)</v>
      </c>
      <c r="D158" s="11" t="b">
        <v>0</v>
      </c>
      <c r="E158" s="77"/>
      <c r="F158" s="11" t="b">
        <v>0</v>
      </c>
      <c r="G158" s="77"/>
      <c r="H158" s="11" t="b">
        <v>0</v>
      </c>
      <c r="I158" s="77"/>
      <c r="J158" s="11" t="b">
        <v>0</v>
      </c>
      <c r="K158" s="77"/>
      <c r="L158" s="11" t="b">
        <v>0</v>
      </c>
      <c r="M158" s="77"/>
      <c r="N158" s="11" t="b">
        <v>0</v>
      </c>
      <c r="O158" s="77"/>
      <c r="P158" s="11" t="b">
        <v>0</v>
      </c>
      <c r="Q158" s="77"/>
      <c r="R158" s="11" t="b">
        <v>0</v>
      </c>
      <c r="S158" s="77"/>
      <c r="T158" s="11" t="b">
        <v>0</v>
      </c>
      <c r="U158" s="77"/>
      <c r="V158" s="11" t="b">
        <v>0</v>
      </c>
      <c r="W158" s="77"/>
      <c r="X158" s="11" t="b">
        <v>0</v>
      </c>
      <c r="Y158" s="77"/>
      <c r="Z158" s="11" t="b">
        <v>0</v>
      </c>
      <c r="AA158" s="77"/>
      <c r="AB158" s="11" t="b">
        <v>0</v>
      </c>
      <c r="AC158" s="77"/>
      <c r="AD158" s="11" t="b">
        <v>0</v>
      </c>
      <c r="AE158" s="77"/>
      <c r="AF158" s="11" t="b">
        <v>0</v>
      </c>
      <c r="AG158" s="77"/>
      <c r="AH158" s="11" t="b">
        <v>0</v>
      </c>
      <c r="AI158" s="78"/>
      <c r="AJ158" s="11" t="b">
        <v>0</v>
      </c>
      <c r="AK158" s="77"/>
      <c r="AL158" s="11" t="b">
        <v>0</v>
      </c>
      <c r="AM158" s="77"/>
      <c r="AN158" s="11" t="b">
        <v>0</v>
      </c>
      <c r="AO158" s="77"/>
      <c r="AP158" s="11" t="b">
        <v>0</v>
      </c>
      <c r="AQ158" s="11" t="b">
        <v>0</v>
      </c>
      <c r="AR158" s="11" t="b">
        <v>0</v>
      </c>
      <c r="AS158" s="11" t="b">
        <v>0</v>
      </c>
      <c r="AT158" s="11" t="b">
        <v>0</v>
      </c>
      <c r="AU158" s="11" t="b">
        <v>0</v>
      </c>
    </row>
    <row r="159" spans="1:47" ht="13" x14ac:dyDescent="0.15">
      <c r="A159" s="105"/>
      <c r="B159" s="72"/>
      <c r="C159" s="72"/>
      <c r="D159" s="72"/>
      <c r="E159" s="73"/>
      <c r="F159" s="72"/>
      <c r="G159" s="73"/>
      <c r="H159" s="72"/>
      <c r="I159" s="73"/>
      <c r="J159" s="72"/>
      <c r="K159" s="73"/>
      <c r="L159" s="72"/>
      <c r="M159" s="73"/>
      <c r="N159" s="72"/>
      <c r="O159" s="73"/>
      <c r="P159" s="72"/>
      <c r="Q159" s="73"/>
      <c r="R159" s="72"/>
      <c r="S159" s="73"/>
      <c r="T159" s="72"/>
      <c r="U159" s="73"/>
      <c r="V159" s="72"/>
      <c r="W159" s="73"/>
      <c r="X159" s="72"/>
      <c r="Y159" s="73"/>
      <c r="Z159" s="72"/>
      <c r="AA159" s="73"/>
      <c r="AB159" s="72"/>
      <c r="AC159" s="73"/>
      <c r="AD159" s="72"/>
      <c r="AE159" s="73"/>
      <c r="AF159" s="72"/>
      <c r="AG159" s="73"/>
      <c r="AH159" s="72"/>
      <c r="AI159" s="74"/>
      <c r="AJ159" s="72"/>
      <c r="AK159" s="73"/>
      <c r="AL159" s="72"/>
      <c r="AM159" s="73"/>
      <c r="AN159" s="72"/>
      <c r="AO159" s="73"/>
      <c r="AP159" s="72"/>
      <c r="AQ159" s="72"/>
      <c r="AR159" s="72"/>
      <c r="AS159" s="72"/>
      <c r="AT159" s="72"/>
      <c r="AU159" s="72"/>
    </row>
    <row r="160" spans="1:47" ht="13" x14ac:dyDescent="0.15">
      <c r="A160" s="105"/>
      <c r="B160" s="115" t="str">
        <f>"Catering (" &amp; COUNTIF(D160:AY160, "=TRUE") &amp; ")"</f>
        <v>Catering (0)</v>
      </c>
      <c r="C160" s="105"/>
      <c r="D160" s="11" t="b">
        <v>0</v>
      </c>
      <c r="E160" s="77"/>
      <c r="F160" s="11" t="b">
        <v>0</v>
      </c>
      <c r="G160" s="77"/>
      <c r="H160" s="11" t="b">
        <v>0</v>
      </c>
      <c r="I160" s="77"/>
      <c r="J160" s="11" t="b">
        <v>0</v>
      </c>
      <c r="K160" s="77"/>
      <c r="L160" s="11" t="b">
        <v>0</v>
      </c>
      <c r="M160" s="77"/>
      <c r="N160" s="11" t="b">
        <v>0</v>
      </c>
      <c r="O160" s="77"/>
      <c r="P160" s="11" t="b">
        <v>0</v>
      </c>
      <c r="Q160" s="77"/>
      <c r="R160" s="11" t="b">
        <v>0</v>
      </c>
      <c r="S160" s="77"/>
      <c r="T160" s="11" t="b">
        <v>0</v>
      </c>
      <c r="U160" s="77"/>
      <c r="V160" s="11" t="b">
        <v>0</v>
      </c>
      <c r="W160" s="77"/>
      <c r="X160" s="11" t="b">
        <v>0</v>
      </c>
      <c r="Y160" s="77"/>
      <c r="Z160" s="11" t="b">
        <v>0</v>
      </c>
      <c r="AA160" s="77"/>
      <c r="AB160" s="11" t="b">
        <v>0</v>
      </c>
      <c r="AC160" s="77"/>
      <c r="AD160" s="11" t="b">
        <v>0</v>
      </c>
      <c r="AE160" s="77"/>
      <c r="AF160" s="11" t="b">
        <v>0</v>
      </c>
      <c r="AG160" s="77"/>
      <c r="AH160" s="11" t="b">
        <v>0</v>
      </c>
      <c r="AI160" s="78"/>
      <c r="AJ160" s="11" t="b">
        <v>0</v>
      </c>
      <c r="AK160" s="77"/>
      <c r="AL160" s="11" t="b">
        <v>0</v>
      </c>
      <c r="AM160" s="77"/>
      <c r="AN160" s="11" t="b">
        <v>0</v>
      </c>
      <c r="AO160" s="77"/>
      <c r="AP160" s="11" t="b">
        <v>0</v>
      </c>
      <c r="AQ160" s="11" t="b">
        <v>0</v>
      </c>
      <c r="AR160" s="11" t="b">
        <v>0</v>
      </c>
      <c r="AS160" s="11" t="b">
        <v>0</v>
      </c>
      <c r="AT160" s="11" t="b">
        <v>0</v>
      </c>
      <c r="AU160" s="11" t="b">
        <v>0</v>
      </c>
    </row>
    <row r="161" spans="1:50" ht="13" x14ac:dyDescent="0.15">
      <c r="A161" s="105"/>
      <c r="B161" s="79"/>
      <c r="C161" s="80" t="str">
        <f>"Food (" &amp; COUNTIF(D161:AY161, "=TRUE") &amp; ")"</f>
        <v>Food (0)</v>
      </c>
      <c r="D161" s="11" t="b">
        <v>0</v>
      </c>
      <c r="E161" s="77"/>
      <c r="F161" s="11" t="b">
        <v>0</v>
      </c>
      <c r="G161" s="77"/>
      <c r="H161" s="11" t="b">
        <v>0</v>
      </c>
      <c r="I161" s="77"/>
      <c r="J161" s="11" t="b">
        <v>0</v>
      </c>
      <c r="K161" s="77"/>
      <c r="L161" s="11" t="b">
        <v>0</v>
      </c>
      <c r="M161" s="77"/>
      <c r="N161" s="11" t="b">
        <v>0</v>
      </c>
      <c r="O161" s="77"/>
      <c r="P161" s="11" t="b">
        <v>0</v>
      </c>
      <c r="Q161" s="77"/>
      <c r="R161" s="11" t="b">
        <v>0</v>
      </c>
      <c r="S161" s="77"/>
      <c r="T161" s="11" t="b">
        <v>0</v>
      </c>
      <c r="U161" s="77"/>
      <c r="V161" s="11" t="b">
        <v>0</v>
      </c>
      <c r="W161" s="77"/>
      <c r="X161" s="11" t="b">
        <v>0</v>
      </c>
      <c r="Y161" s="77"/>
      <c r="Z161" s="11" t="b">
        <v>0</v>
      </c>
      <c r="AA161" s="77"/>
      <c r="AB161" s="11" t="b">
        <v>0</v>
      </c>
      <c r="AC161" s="77"/>
      <c r="AD161" s="11" t="b">
        <v>0</v>
      </c>
      <c r="AE161" s="77"/>
      <c r="AF161" s="11" t="b">
        <v>0</v>
      </c>
      <c r="AG161" s="77"/>
      <c r="AH161" s="11" t="b">
        <v>0</v>
      </c>
      <c r="AI161" s="78"/>
      <c r="AJ161" s="11" t="b">
        <v>0</v>
      </c>
      <c r="AK161" s="77"/>
      <c r="AL161" s="11" t="b">
        <v>0</v>
      </c>
      <c r="AM161" s="77"/>
      <c r="AN161" s="11" t="b">
        <v>0</v>
      </c>
      <c r="AO161" s="77"/>
      <c r="AP161" s="11" t="b">
        <v>0</v>
      </c>
      <c r="AQ161" s="11" t="b">
        <v>0</v>
      </c>
      <c r="AR161" s="11" t="b">
        <v>0</v>
      </c>
      <c r="AS161" s="11" t="b">
        <v>0</v>
      </c>
      <c r="AT161" s="11" t="b">
        <v>0</v>
      </c>
      <c r="AU161" s="11" t="b">
        <v>0</v>
      </c>
    </row>
    <row r="162" spans="1:50" ht="13" x14ac:dyDescent="0.15">
      <c r="A162" s="105"/>
      <c r="B162" s="79"/>
      <c r="C162" s="80" t="str">
        <f>"... (" &amp; COUNTIF(D162:AY162, "=TRUE") &amp; ")"</f>
        <v>... (0)</v>
      </c>
      <c r="D162" s="11" t="b">
        <v>0</v>
      </c>
      <c r="E162" s="77"/>
      <c r="F162" s="11" t="b">
        <v>0</v>
      </c>
      <c r="G162" s="77"/>
      <c r="H162" s="11" t="b">
        <v>0</v>
      </c>
      <c r="I162" s="77"/>
      <c r="J162" s="11" t="b">
        <v>0</v>
      </c>
      <c r="K162" s="77"/>
      <c r="L162" s="11" t="b">
        <v>0</v>
      </c>
      <c r="M162" s="77"/>
      <c r="N162" s="11" t="b">
        <v>0</v>
      </c>
      <c r="O162" s="77"/>
      <c r="P162" s="11" t="b">
        <v>0</v>
      </c>
      <c r="Q162" s="77"/>
      <c r="R162" s="11" t="b">
        <v>0</v>
      </c>
      <c r="S162" s="77"/>
      <c r="T162" s="11" t="b">
        <v>0</v>
      </c>
      <c r="U162" s="77"/>
      <c r="V162" s="11" t="b">
        <v>0</v>
      </c>
      <c r="W162" s="77"/>
      <c r="X162" s="11" t="b">
        <v>0</v>
      </c>
      <c r="Y162" s="77"/>
      <c r="Z162" s="11" t="b">
        <v>0</v>
      </c>
      <c r="AA162" s="77"/>
      <c r="AB162" s="11" t="b">
        <v>0</v>
      </c>
      <c r="AC162" s="77"/>
      <c r="AD162" s="11" t="b">
        <v>0</v>
      </c>
      <c r="AE162" s="77"/>
      <c r="AF162" s="11" t="b">
        <v>0</v>
      </c>
      <c r="AG162" s="77"/>
      <c r="AH162" s="11" t="b">
        <v>0</v>
      </c>
      <c r="AI162" s="78"/>
      <c r="AJ162" s="11" t="b">
        <v>0</v>
      </c>
      <c r="AK162" s="77"/>
      <c r="AL162" s="11" t="b">
        <v>0</v>
      </c>
      <c r="AM162" s="77"/>
      <c r="AN162" s="11" t="b">
        <v>0</v>
      </c>
      <c r="AO162" s="77"/>
      <c r="AP162" s="11" t="b">
        <v>0</v>
      </c>
      <c r="AQ162" s="11" t="b">
        <v>0</v>
      </c>
      <c r="AR162" s="11" t="b">
        <v>0</v>
      </c>
      <c r="AS162" s="11" t="b">
        <v>0</v>
      </c>
      <c r="AT162" s="11" t="b">
        <v>0</v>
      </c>
      <c r="AU162" s="11" t="b">
        <v>0</v>
      </c>
    </row>
    <row r="163" spans="1:50" ht="13" x14ac:dyDescent="0.15">
      <c r="A163" s="105"/>
      <c r="B163" s="114"/>
      <c r="C163" s="105"/>
      <c r="D163" s="72"/>
      <c r="E163" s="73"/>
      <c r="F163" s="72"/>
      <c r="G163" s="73"/>
      <c r="H163" s="72"/>
      <c r="I163" s="73"/>
      <c r="J163" s="72"/>
      <c r="K163" s="73"/>
      <c r="L163" s="72"/>
      <c r="M163" s="73"/>
      <c r="N163" s="72"/>
      <c r="O163" s="73"/>
      <c r="P163" s="72"/>
      <c r="Q163" s="73"/>
      <c r="R163" s="72"/>
      <c r="S163" s="73"/>
      <c r="T163" s="72"/>
      <c r="U163" s="73"/>
      <c r="V163" s="72"/>
      <c r="W163" s="73"/>
      <c r="X163" s="72"/>
      <c r="Y163" s="73"/>
      <c r="Z163" s="72"/>
      <c r="AA163" s="73"/>
      <c r="AB163" s="72"/>
      <c r="AC163" s="73"/>
      <c r="AD163" s="72"/>
      <c r="AE163" s="73"/>
      <c r="AF163" s="72"/>
      <c r="AG163" s="73"/>
      <c r="AH163" s="72"/>
      <c r="AI163" s="74"/>
      <c r="AJ163" s="72"/>
      <c r="AK163" s="73"/>
      <c r="AL163" s="72"/>
      <c r="AM163" s="73"/>
      <c r="AN163" s="72"/>
      <c r="AO163" s="73"/>
      <c r="AP163" s="72"/>
      <c r="AQ163" s="72"/>
      <c r="AR163" s="72"/>
      <c r="AS163" s="72"/>
      <c r="AT163" s="72"/>
      <c r="AU163" s="72"/>
    </row>
    <row r="164" spans="1:50" ht="13" x14ac:dyDescent="0.15">
      <c r="A164" s="105"/>
      <c r="B164" s="115" t="str">
        <f>"ICT Infrastructure (" &amp; COUNTIF(D164:AY164, "=TRUE") &amp; ")"</f>
        <v>ICT Infrastructure (2)</v>
      </c>
      <c r="C164" s="105"/>
      <c r="D164" s="11" t="b">
        <v>0</v>
      </c>
      <c r="E164" s="77"/>
      <c r="F164" s="11" t="b">
        <v>0</v>
      </c>
      <c r="G164" s="77"/>
      <c r="H164" s="11" t="b">
        <v>0</v>
      </c>
      <c r="I164" s="77"/>
      <c r="J164" s="11" t="b">
        <v>0</v>
      </c>
      <c r="K164" s="77"/>
      <c r="L164" s="11" t="b">
        <v>1</v>
      </c>
      <c r="M164" s="77" t="s">
        <v>858</v>
      </c>
      <c r="N164" s="11" t="b">
        <v>0</v>
      </c>
      <c r="O164" s="77"/>
      <c r="P164" s="11" t="b">
        <v>0</v>
      </c>
      <c r="Q164" s="77"/>
      <c r="R164" s="11" t="b">
        <v>0</v>
      </c>
      <c r="S164" s="77"/>
      <c r="T164" s="11" t="b">
        <v>0</v>
      </c>
      <c r="U164" s="77"/>
      <c r="V164" s="11" t="b">
        <v>1</v>
      </c>
      <c r="W164" s="77"/>
      <c r="X164" s="11" t="b">
        <v>0</v>
      </c>
      <c r="Y164" s="77"/>
      <c r="Z164" s="11" t="b">
        <v>0</v>
      </c>
      <c r="AA164" s="77"/>
      <c r="AB164" s="11" t="b">
        <v>0</v>
      </c>
      <c r="AC164" s="77"/>
      <c r="AD164" s="11" t="b">
        <v>0</v>
      </c>
      <c r="AE164" s="77"/>
      <c r="AF164" s="11" t="b">
        <v>0</v>
      </c>
      <c r="AG164" s="77"/>
      <c r="AH164" s="11" t="b">
        <v>0</v>
      </c>
      <c r="AI164" s="78"/>
      <c r="AJ164" s="11" t="b">
        <v>0</v>
      </c>
      <c r="AK164" s="77"/>
      <c r="AL164" s="11" t="b">
        <v>0</v>
      </c>
      <c r="AM164" s="77"/>
      <c r="AN164" s="11" t="b">
        <v>0</v>
      </c>
      <c r="AO164" s="77"/>
      <c r="AP164" s="11" t="b">
        <v>0</v>
      </c>
      <c r="AQ164" s="11" t="b">
        <v>0</v>
      </c>
      <c r="AR164" s="11" t="b">
        <v>0</v>
      </c>
      <c r="AS164" s="11" t="b">
        <v>0</v>
      </c>
      <c r="AT164" s="11" t="b">
        <v>0</v>
      </c>
      <c r="AU164" s="11" t="b">
        <v>0</v>
      </c>
    </row>
    <row r="165" spans="1:50" ht="13" x14ac:dyDescent="0.15">
      <c r="A165" s="105"/>
      <c r="B165" s="79"/>
      <c r="C165" s="80" t="str">
        <f>"ICT energy (" &amp; COUNTIF(D165:AY165, "=TRUE") &amp; ")"</f>
        <v>ICT energy (2)</v>
      </c>
      <c r="D165" s="11" t="b">
        <v>0</v>
      </c>
      <c r="E165" s="77"/>
      <c r="F165" s="11" t="b">
        <v>0</v>
      </c>
      <c r="G165" s="77"/>
      <c r="H165" s="11" t="b">
        <v>0</v>
      </c>
      <c r="I165" s="77"/>
      <c r="J165" s="11" t="b">
        <v>0</v>
      </c>
      <c r="K165" s="77"/>
      <c r="L165" s="11" t="b">
        <v>1</v>
      </c>
      <c r="M165" s="77"/>
      <c r="N165" s="11" t="b">
        <v>0</v>
      </c>
      <c r="O165" s="77"/>
      <c r="P165" s="11" t="b">
        <v>0</v>
      </c>
      <c r="Q165" s="77"/>
      <c r="R165" s="11" t="b">
        <v>0</v>
      </c>
      <c r="S165" s="77"/>
      <c r="T165" s="11" t="b">
        <v>0</v>
      </c>
      <c r="U165" s="77"/>
      <c r="V165" s="11" t="b">
        <v>1</v>
      </c>
      <c r="W165" s="77"/>
      <c r="X165" s="11" t="b">
        <v>0</v>
      </c>
      <c r="Y165" s="77"/>
      <c r="Z165" s="11" t="b">
        <v>0</v>
      </c>
      <c r="AA165" s="77"/>
      <c r="AB165" s="11" t="b">
        <v>0</v>
      </c>
      <c r="AC165" s="77"/>
      <c r="AD165" s="11" t="b">
        <v>0</v>
      </c>
      <c r="AE165" s="77"/>
      <c r="AF165" s="11" t="b">
        <v>0</v>
      </c>
      <c r="AG165" s="77"/>
      <c r="AH165" s="11" t="b">
        <v>0</v>
      </c>
      <c r="AI165" s="78"/>
      <c r="AJ165" s="11" t="b">
        <v>0</v>
      </c>
      <c r="AK165" s="77"/>
      <c r="AL165" s="11" t="b">
        <v>0</v>
      </c>
      <c r="AM165" s="77"/>
      <c r="AN165" s="11" t="b">
        <v>0</v>
      </c>
      <c r="AO165" s="77"/>
      <c r="AP165" s="11" t="b">
        <v>0</v>
      </c>
      <c r="AQ165" s="11" t="b">
        <v>0</v>
      </c>
      <c r="AR165" s="11" t="b">
        <v>0</v>
      </c>
      <c r="AS165" s="11" t="b">
        <v>0</v>
      </c>
      <c r="AT165" s="11" t="b">
        <v>0</v>
      </c>
      <c r="AU165" s="11" t="b">
        <v>0</v>
      </c>
    </row>
    <row r="166" spans="1:50" ht="13" x14ac:dyDescent="0.15">
      <c r="A166" s="70"/>
      <c r="B166" s="79"/>
      <c r="C166" s="80" t="str">
        <f>"... (" &amp; COUNTIF(D166:Y166, "=TRUE") &amp; ")"</f>
        <v>... (0)</v>
      </c>
      <c r="D166" s="11" t="b">
        <v>0</v>
      </c>
      <c r="E166" s="77"/>
      <c r="F166" s="11" t="b">
        <v>0</v>
      </c>
      <c r="G166" s="77"/>
      <c r="H166" s="11" t="b">
        <v>0</v>
      </c>
      <c r="I166" s="77"/>
      <c r="J166" s="11" t="b">
        <v>0</v>
      </c>
      <c r="K166" s="77"/>
      <c r="L166" s="11" t="b">
        <v>0</v>
      </c>
      <c r="M166" s="77"/>
      <c r="N166" s="11" t="b">
        <v>0</v>
      </c>
      <c r="O166" s="77"/>
      <c r="P166" s="11" t="b">
        <v>0</v>
      </c>
      <c r="Q166" s="77"/>
      <c r="R166" s="11" t="b">
        <v>0</v>
      </c>
      <c r="S166" s="77"/>
      <c r="T166" s="11" t="b">
        <v>0</v>
      </c>
      <c r="U166" s="77"/>
      <c r="V166" s="11" t="b">
        <v>0</v>
      </c>
      <c r="W166" s="77"/>
      <c r="X166" s="11" t="b">
        <v>0</v>
      </c>
      <c r="Y166" s="77"/>
      <c r="Z166" s="11" t="b">
        <v>0</v>
      </c>
      <c r="AA166" s="77"/>
      <c r="AB166" s="11" t="b">
        <v>0</v>
      </c>
      <c r="AC166" s="77"/>
      <c r="AD166" s="11" t="b">
        <v>0</v>
      </c>
      <c r="AE166" s="77"/>
      <c r="AF166" s="11" t="b">
        <v>0</v>
      </c>
      <c r="AG166" s="77"/>
      <c r="AH166" s="11" t="b">
        <v>0</v>
      </c>
      <c r="AI166" s="78"/>
      <c r="AJ166" s="11" t="b">
        <v>0</v>
      </c>
      <c r="AK166" s="77"/>
      <c r="AL166" s="11" t="b">
        <v>0</v>
      </c>
      <c r="AM166" s="77"/>
      <c r="AN166" s="11" t="b">
        <v>0</v>
      </c>
      <c r="AO166" s="77"/>
      <c r="AP166" s="11" t="b">
        <v>0</v>
      </c>
      <c r="AQ166" s="11" t="b">
        <v>0</v>
      </c>
      <c r="AR166" s="11" t="b">
        <v>0</v>
      </c>
      <c r="AS166" s="11" t="b">
        <v>0</v>
      </c>
      <c r="AT166" s="11" t="b">
        <v>0</v>
      </c>
      <c r="AU166" s="11" t="b">
        <v>0</v>
      </c>
    </row>
    <row r="167" spans="1:50" ht="13" x14ac:dyDescent="0.15">
      <c r="A167" s="90"/>
      <c r="B167" s="90"/>
      <c r="C167" s="90"/>
      <c r="D167" s="90"/>
      <c r="E167" s="97"/>
      <c r="F167" s="90"/>
      <c r="G167" s="97"/>
      <c r="H167" s="90"/>
      <c r="I167" s="97"/>
      <c r="J167" s="90"/>
      <c r="K167" s="97"/>
      <c r="L167" s="90"/>
      <c r="M167" s="97"/>
      <c r="N167" s="90"/>
      <c r="O167" s="97"/>
      <c r="P167" s="90"/>
      <c r="Q167" s="97"/>
      <c r="R167" s="90"/>
      <c r="S167" s="97"/>
      <c r="T167" s="90"/>
      <c r="U167" s="97"/>
      <c r="V167" s="90"/>
      <c r="W167" s="97"/>
      <c r="X167" s="90"/>
      <c r="Y167" s="97"/>
      <c r="Z167" s="90"/>
      <c r="AA167" s="97"/>
      <c r="AB167" s="90"/>
      <c r="AC167" s="97"/>
      <c r="AD167" s="90"/>
      <c r="AE167" s="97"/>
      <c r="AF167" s="90"/>
      <c r="AG167" s="97"/>
      <c r="AH167" s="90"/>
      <c r="AI167" s="98"/>
      <c r="AJ167" s="90"/>
      <c r="AK167" s="97"/>
      <c r="AL167" s="90"/>
      <c r="AM167" s="97"/>
      <c r="AN167" s="90"/>
      <c r="AO167" s="97"/>
      <c r="AP167" s="90"/>
      <c r="AQ167" s="90"/>
      <c r="AR167" s="90"/>
      <c r="AS167" s="90"/>
      <c r="AT167" s="90"/>
      <c r="AU167" s="90"/>
      <c r="AV167" s="83"/>
      <c r="AW167" s="83"/>
      <c r="AX167" s="83"/>
    </row>
    <row r="168" spans="1:50" ht="13" x14ac:dyDescent="0.15">
      <c r="A168" s="116" t="s">
        <v>844</v>
      </c>
      <c r="B168" s="71"/>
      <c r="C168" s="71"/>
      <c r="D168" s="72"/>
      <c r="E168" s="73"/>
      <c r="F168" s="72"/>
      <c r="G168" s="73"/>
      <c r="H168" s="72"/>
      <c r="I168" s="73"/>
      <c r="J168" s="72"/>
      <c r="K168" s="73"/>
      <c r="L168" s="72"/>
      <c r="M168" s="73"/>
      <c r="N168" s="72"/>
      <c r="O168" s="73"/>
      <c r="P168" s="72"/>
      <c r="Q168" s="73"/>
      <c r="R168" s="72"/>
      <c r="S168" s="73"/>
      <c r="T168" s="72"/>
      <c r="U168" s="73"/>
      <c r="V168" s="72"/>
      <c r="W168" s="73"/>
      <c r="X168" s="72"/>
      <c r="Y168" s="73"/>
      <c r="Z168" s="72"/>
      <c r="AA168" s="73"/>
      <c r="AB168" s="72"/>
      <c r="AC168" s="73"/>
      <c r="AD168" s="72"/>
      <c r="AE168" s="73"/>
      <c r="AF168" s="72"/>
      <c r="AG168" s="73"/>
      <c r="AH168" s="72"/>
      <c r="AI168" s="74"/>
      <c r="AJ168" s="72"/>
      <c r="AK168" s="73"/>
      <c r="AL168" s="72"/>
      <c r="AM168" s="73"/>
      <c r="AN168" s="72"/>
      <c r="AO168" s="73"/>
      <c r="AP168" s="72"/>
      <c r="AQ168" s="72"/>
      <c r="AR168" s="72"/>
      <c r="AS168" s="72"/>
      <c r="AT168" s="72"/>
      <c r="AU168" s="72"/>
    </row>
    <row r="169" spans="1:50" ht="13" x14ac:dyDescent="0.15">
      <c r="A169" s="105"/>
      <c r="B169" s="76" t="str">
        <f>"Transportation (" &amp; COUNTIF(D169:AY169, "=TRUE") &amp; ")"</f>
        <v>Transportation (3)</v>
      </c>
      <c r="C169" s="72"/>
      <c r="D169" s="11" t="b">
        <v>0</v>
      </c>
      <c r="E169" s="77"/>
      <c r="F169" s="11" t="b">
        <v>0</v>
      </c>
      <c r="G169" s="77"/>
      <c r="H169" s="11" t="b">
        <v>0</v>
      </c>
      <c r="I169" s="77"/>
      <c r="J169" s="11" t="b">
        <v>1</v>
      </c>
      <c r="K169" s="77"/>
      <c r="L169" s="11" t="b">
        <v>1</v>
      </c>
      <c r="M169" s="77"/>
      <c r="N169" s="11" t="b">
        <v>0</v>
      </c>
      <c r="O169" s="77"/>
      <c r="P169" s="11" t="b">
        <v>0</v>
      </c>
      <c r="Q169" s="77"/>
      <c r="R169" s="11" t="b">
        <v>0</v>
      </c>
      <c r="S169" s="77"/>
      <c r="T169" s="11" t="b">
        <v>0</v>
      </c>
      <c r="U169" s="77"/>
      <c r="V169" s="11" t="b">
        <v>1</v>
      </c>
      <c r="W169" s="77"/>
      <c r="X169" s="11" t="b">
        <v>0</v>
      </c>
      <c r="Y169" s="77"/>
      <c r="Z169" s="11" t="b">
        <v>0</v>
      </c>
      <c r="AA169" s="77"/>
      <c r="AB169" s="11" t="b">
        <v>0</v>
      </c>
      <c r="AC169" s="77"/>
      <c r="AD169" s="11" t="b">
        <v>0</v>
      </c>
      <c r="AE169" s="77"/>
      <c r="AF169" s="11" t="b">
        <v>0</v>
      </c>
      <c r="AG169" s="77"/>
      <c r="AH169" s="11" t="b">
        <v>0</v>
      </c>
      <c r="AI169" s="78"/>
      <c r="AJ169" s="11" t="b">
        <v>0</v>
      </c>
      <c r="AK169" s="77"/>
      <c r="AL169" s="11" t="b">
        <v>0</v>
      </c>
      <c r="AM169" s="77"/>
      <c r="AN169" s="11" t="b">
        <v>0</v>
      </c>
      <c r="AO169" s="77"/>
      <c r="AP169" s="11" t="b">
        <v>0</v>
      </c>
      <c r="AQ169" s="11" t="b">
        <v>0</v>
      </c>
      <c r="AR169" s="11" t="b">
        <v>0</v>
      </c>
      <c r="AS169" s="11" t="b">
        <v>0</v>
      </c>
      <c r="AT169" s="11" t="b">
        <v>0</v>
      </c>
      <c r="AU169" s="11" t="b">
        <v>0</v>
      </c>
    </row>
    <row r="170" spans="1:50" ht="13" x14ac:dyDescent="0.15">
      <c r="A170" s="105"/>
      <c r="B170" s="76" t="str">
        <f>"Air Travel (" &amp; COUNTIF(D170:AY170, "=TRUE") &amp; ")"</f>
        <v>Air Travel (0)</v>
      </c>
      <c r="C170" s="72"/>
      <c r="D170" s="11" t="b">
        <v>0</v>
      </c>
      <c r="E170" s="77"/>
      <c r="F170" s="11" t="b">
        <v>0</v>
      </c>
      <c r="G170" s="77"/>
      <c r="H170" s="11" t="b">
        <v>0</v>
      </c>
      <c r="I170" s="77"/>
      <c r="J170" s="11" t="b">
        <v>0</v>
      </c>
      <c r="K170" s="77"/>
      <c r="L170" s="11" t="b">
        <v>0</v>
      </c>
      <c r="M170" s="77"/>
      <c r="N170" s="11" t="b">
        <v>0</v>
      </c>
      <c r="O170" s="77"/>
      <c r="P170" s="11" t="b">
        <v>0</v>
      </c>
      <c r="Q170" s="77"/>
      <c r="R170" s="11" t="b">
        <v>0</v>
      </c>
      <c r="S170" s="77"/>
      <c r="T170" s="11" t="b">
        <v>0</v>
      </c>
      <c r="U170" s="77"/>
      <c r="V170" s="11" t="b">
        <v>0</v>
      </c>
      <c r="W170" s="77"/>
      <c r="X170" s="11" t="b">
        <v>0</v>
      </c>
      <c r="Y170" s="77"/>
      <c r="Z170" s="11" t="b">
        <v>0</v>
      </c>
      <c r="AA170" s="77"/>
      <c r="AB170" s="11" t="b">
        <v>0</v>
      </c>
      <c r="AC170" s="77"/>
      <c r="AD170" s="11" t="b">
        <v>0</v>
      </c>
      <c r="AE170" s="77"/>
      <c r="AF170" s="11" t="b">
        <v>0</v>
      </c>
      <c r="AG170" s="77"/>
      <c r="AH170" s="11" t="b">
        <v>0</v>
      </c>
      <c r="AI170" s="78"/>
      <c r="AJ170" s="11" t="b">
        <v>0</v>
      </c>
      <c r="AK170" s="77"/>
      <c r="AL170" s="11" t="b">
        <v>0</v>
      </c>
      <c r="AM170" s="77"/>
      <c r="AN170" s="11" t="b">
        <v>0</v>
      </c>
      <c r="AO170" s="77"/>
      <c r="AP170" s="11" t="b">
        <v>0</v>
      </c>
      <c r="AQ170" s="11" t="b">
        <v>0</v>
      </c>
      <c r="AR170" s="11" t="b">
        <v>0</v>
      </c>
      <c r="AS170" s="11" t="b">
        <v>0</v>
      </c>
      <c r="AT170" s="11" t="b">
        <v>0</v>
      </c>
      <c r="AU170" s="11" t="b">
        <v>0</v>
      </c>
    </row>
    <row r="171" spans="1:50" ht="13" x14ac:dyDescent="0.15">
      <c r="A171" s="105"/>
      <c r="B171" s="76" t="s">
        <v>851</v>
      </c>
      <c r="C171" s="72"/>
      <c r="D171" s="11" t="b">
        <v>0</v>
      </c>
      <c r="E171" s="77"/>
      <c r="F171" s="11" t="b">
        <v>0</v>
      </c>
      <c r="G171" s="77"/>
      <c r="H171" s="11" t="b">
        <v>0</v>
      </c>
      <c r="I171" s="77"/>
      <c r="J171" s="11" t="b">
        <v>0</v>
      </c>
      <c r="K171" s="77"/>
      <c r="L171" s="11" t="b">
        <v>0</v>
      </c>
      <c r="M171" s="77"/>
      <c r="N171" s="11" t="b">
        <v>0</v>
      </c>
      <c r="O171" s="77"/>
      <c r="P171" s="11" t="b">
        <v>0</v>
      </c>
      <c r="Q171" s="77"/>
      <c r="R171" s="11" t="b">
        <v>0</v>
      </c>
      <c r="S171" s="77"/>
      <c r="T171" s="11" t="b">
        <v>0</v>
      </c>
      <c r="U171" s="77"/>
      <c r="V171" s="11" t="b">
        <v>0</v>
      </c>
      <c r="W171" s="77"/>
      <c r="X171" s="11" t="b">
        <v>0</v>
      </c>
      <c r="Y171" s="77"/>
      <c r="Z171" s="11" t="b">
        <v>0</v>
      </c>
      <c r="AA171" s="77"/>
      <c r="AB171" s="11" t="b">
        <v>0</v>
      </c>
      <c r="AC171" s="77"/>
      <c r="AD171" s="11" t="b">
        <v>0</v>
      </c>
      <c r="AE171" s="77"/>
      <c r="AF171" s="11" t="b">
        <v>0</v>
      </c>
      <c r="AG171" s="77"/>
      <c r="AH171" s="11" t="b">
        <v>0</v>
      </c>
      <c r="AI171" s="78"/>
      <c r="AJ171" s="11" t="b">
        <v>0</v>
      </c>
      <c r="AK171" s="77"/>
      <c r="AL171" s="11" t="b">
        <v>0</v>
      </c>
      <c r="AM171" s="77"/>
      <c r="AN171" s="11" t="b">
        <v>0</v>
      </c>
      <c r="AO171" s="77"/>
      <c r="AP171" s="11" t="b">
        <v>0</v>
      </c>
      <c r="AQ171" s="11" t="b">
        <v>0</v>
      </c>
      <c r="AR171" s="11" t="b">
        <v>0</v>
      </c>
      <c r="AS171" s="11" t="b">
        <v>0</v>
      </c>
      <c r="AT171" s="11" t="b">
        <v>0</v>
      </c>
      <c r="AU171" s="11" t="b">
        <v>0</v>
      </c>
    </row>
    <row r="172" spans="1:50" ht="13" x14ac:dyDescent="0.15">
      <c r="A172" s="72"/>
      <c r="B172" s="72"/>
      <c r="C172" s="72"/>
      <c r="D172" s="72"/>
      <c r="E172" s="73"/>
      <c r="F172" s="72"/>
      <c r="G172" s="73"/>
      <c r="H172" s="72"/>
      <c r="I172" s="73"/>
      <c r="J172" s="72"/>
      <c r="K172" s="73"/>
      <c r="L172" s="72"/>
      <c r="M172" s="73"/>
      <c r="N172" s="72"/>
      <c r="O172" s="73"/>
      <c r="P172" s="72"/>
      <c r="Q172" s="73"/>
      <c r="R172" s="72"/>
      <c r="S172" s="73"/>
      <c r="T172" s="72"/>
      <c r="U172" s="73"/>
      <c r="V172" s="72"/>
      <c r="W172" s="73"/>
      <c r="X172" s="72"/>
      <c r="Y172" s="73"/>
      <c r="Z172" s="72"/>
      <c r="AA172" s="73"/>
      <c r="AB172" s="72"/>
      <c r="AC172" s="73"/>
      <c r="AD172" s="72"/>
      <c r="AE172" s="73"/>
      <c r="AF172" s="72"/>
      <c r="AG172" s="73"/>
      <c r="AH172" s="72"/>
      <c r="AI172" s="74"/>
      <c r="AJ172" s="72"/>
      <c r="AK172" s="73"/>
      <c r="AL172" s="72"/>
      <c r="AM172" s="73"/>
      <c r="AN172" s="72"/>
      <c r="AO172" s="73"/>
      <c r="AP172" s="72"/>
      <c r="AQ172" s="72"/>
      <c r="AR172" s="72"/>
      <c r="AS172" s="72"/>
      <c r="AT172" s="72"/>
      <c r="AU172" s="72"/>
    </row>
    <row r="173" spans="1:50" ht="13" x14ac:dyDescent="0.15">
      <c r="A173" s="116" t="s">
        <v>845</v>
      </c>
      <c r="B173" s="71"/>
      <c r="C173" s="71"/>
      <c r="D173" s="72"/>
      <c r="E173" s="73"/>
      <c r="F173" s="72"/>
      <c r="G173" s="73"/>
      <c r="H173" s="72"/>
      <c r="I173" s="73"/>
      <c r="J173" s="72"/>
      <c r="K173" s="73"/>
      <c r="L173" s="72"/>
      <c r="M173" s="73"/>
      <c r="N173" s="72"/>
      <c r="O173" s="73"/>
      <c r="P173" s="72"/>
      <c r="Q173" s="73"/>
      <c r="R173" s="72"/>
      <c r="S173" s="73"/>
      <c r="T173" s="72"/>
      <c r="U173" s="73"/>
      <c r="V173" s="72"/>
      <c r="W173" s="73"/>
      <c r="X173" s="72"/>
      <c r="Y173" s="73"/>
      <c r="Z173" s="72"/>
      <c r="AA173" s="73"/>
      <c r="AB173" s="72"/>
      <c r="AC173" s="73"/>
      <c r="AD173" s="72"/>
      <c r="AE173" s="73"/>
      <c r="AF173" s="72"/>
      <c r="AG173" s="73"/>
      <c r="AH173" s="72"/>
      <c r="AI173" s="74"/>
      <c r="AJ173" s="72"/>
      <c r="AK173" s="73"/>
      <c r="AL173" s="72"/>
      <c r="AM173" s="73"/>
      <c r="AN173" s="72"/>
      <c r="AO173" s="73"/>
      <c r="AP173" s="72"/>
      <c r="AQ173" s="72"/>
      <c r="AR173" s="72"/>
      <c r="AS173" s="72"/>
      <c r="AT173" s="72"/>
      <c r="AU173" s="72"/>
    </row>
    <row r="174" spans="1:50" ht="13" x14ac:dyDescent="0.15">
      <c r="A174" s="105"/>
      <c r="B174" s="76" t="str">
        <f>"Food (" &amp; COUNTIF(D174:AY174, "=TRUE") &amp; ")"</f>
        <v>Food (0)</v>
      </c>
      <c r="C174" s="72"/>
      <c r="D174" s="11" t="b">
        <v>0</v>
      </c>
      <c r="E174" s="77"/>
      <c r="F174" s="11" t="b">
        <v>0</v>
      </c>
      <c r="G174" s="77"/>
      <c r="H174" s="11" t="b">
        <v>0</v>
      </c>
      <c r="I174" s="77"/>
      <c r="J174" s="11" t="b">
        <v>0</v>
      </c>
      <c r="K174" s="77"/>
      <c r="L174" s="11" t="b">
        <v>0</v>
      </c>
      <c r="M174" s="77"/>
      <c r="N174" s="11" t="b">
        <v>0</v>
      </c>
      <c r="O174" s="77"/>
      <c r="P174" s="11" t="b">
        <v>0</v>
      </c>
      <c r="Q174" s="77"/>
      <c r="R174" s="11" t="b">
        <v>0</v>
      </c>
      <c r="S174" s="77"/>
      <c r="T174" s="11" t="b">
        <v>0</v>
      </c>
      <c r="U174" s="77"/>
      <c r="V174" s="11" t="b">
        <v>0</v>
      </c>
      <c r="W174" s="77"/>
      <c r="X174" s="11" t="b">
        <v>0</v>
      </c>
      <c r="Y174" s="77"/>
      <c r="Z174" s="11" t="b">
        <v>0</v>
      </c>
      <c r="AA174" s="77"/>
      <c r="AB174" s="11" t="b">
        <v>0</v>
      </c>
      <c r="AC174" s="77"/>
      <c r="AD174" s="11" t="b">
        <v>0</v>
      </c>
      <c r="AE174" s="77"/>
      <c r="AF174" s="11" t="b">
        <v>0</v>
      </c>
      <c r="AG174" s="77"/>
      <c r="AH174" s="11" t="b">
        <v>0</v>
      </c>
      <c r="AI174" s="78"/>
      <c r="AJ174" s="11" t="b">
        <v>0</v>
      </c>
      <c r="AK174" s="77"/>
      <c r="AL174" s="11" t="b">
        <v>0</v>
      </c>
      <c r="AM174" s="77"/>
      <c r="AN174" s="11" t="b">
        <v>0</v>
      </c>
      <c r="AO174" s="77"/>
      <c r="AP174" s="11" t="b">
        <v>0</v>
      </c>
      <c r="AQ174" s="11" t="b">
        <v>0</v>
      </c>
      <c r="AR174" s="11" t="b">
        <v>0</v>
      </c>
      <c r="AS174" s="11" t="b">
        <v>0</v>
      </c>
      <c r="AT174" s="11" t="b">
        <v>0</v>
      </c>
      <c r="AU174" s="11" t="b">
        <v>0</v>
      </c>
    </row>
    <row r="175" spans="1:50" ht="13" x14ac:dyDescent="0.15">
      <c r="A175" s="105"/>
      <c r="B175" s="76" t="str">
        <f>"Accomodation (" &amp; COUNTIF(D175:AY175, "=TRUE") &amp; ")"</f>
        <v>Accomodation (0)</v>
      </c>
      <c r="C175" s="72"/>
      <c r="D175" s="11" t="b">
        <v>0</v>
      </c>
      <c r="E175" s="77"/>
      <c r="F175" s="11" t="b">
        <v>0</v>
      </c>
      <c r="G175" s="77"/>
      <c r="H175" s="11" t="b">
        <v>0</v>
      </c>
      <c r="I175" s="77"/>
      <c r="J175" s="11" t="b">
        <v>0</v>
      </c>
      <c r="K175" s="77"/>
      <c r="L175" s="11" t="b">
        <v>0</v>
      </c>
      <c r="M175" s="77"/>
      <c r="N175" s="11" t="b">
        <v>0</v>
      </c>
      <c r="O175" s="77"/>
      <c r="P175" s="11" t="b">
        <v>0</v>
      </c>
      <c r="Q175" s="77"/>
      <c r="R175" s="11" t="b">
        <v>0</v>
      </c>
      <c r="S175" s="77"/>
      <c r="T175" s="11" t="b">
        <v>0</v>
      </c>
      <c r="U175" s="77"/>
      <c r="V175" s="11" t="b">
        <v>0</v>
      </c>
      <c r="W175" s="77"/>
      <c r="X175" s="11" t="b">
        <v>0</v>
      </c>
      <c r="Y175" s="77"/>
      <c r="Z175" s="11" t="b">
        <v>0</v>
      </c>
      <c r="AA175" s="77"/>
      <c r="AB175" s="11" t="b">
        <v>0</v>
      </c>
      <c r="AC175" s="77"/>
      <c r="AD175" s="11" t="b">
        <v>0</v>
      </c>
      <c r="AE175" s="77"/>
      <c r="AF175" s="11" t="b">
        <v>0</v>
      </c>
      <c r="AG175" s="77"/>
      <c r="AH175" s="11" t="b">
        <v>0</v>
      </c>
      <c r="AI175" s="78"/>
      <c r="AJ175" s="11" t="b">
        <v>0</v>
      </c>
      <c r="AK175" s="77"/>
      <c r="AL175" s="11" t="b">
        <v>0</v>
      </c>
      <c r="AM175" s="77"/>
      <c r="AN175" s="11" t="b">
        <v>0</v>
      </c>
      <c r="AO175" s="77"/>
      <c r="AP175" s="11" t="b">
        <v>0</v>
      </c>
      <c r="AQ175" s="11" t="b">
        <v>0</v>
      </c>
      <c r="AR175" s="11" t="b">
        <v>0</v>
      </c>
      <c r="AS175" s="11" t="b">
        <v>0</v>
      </c>
      <c r="AT175" s="11" t="b">
        <v>0</v>
      </c>
      <c r="AU175" s="11" t="b">
        <v>0</v>
      </c>
    </row>
    <row r="176" spans="1:50" ht="13" x14ac:dyDescent="0.15">
      <c r="A176" s="105"/>
      <c r="B176" s="76" t="str">
        <f>"Electricity (" &amp; COUNTIF(D176:AY176, "=TRUE") &amp; ")"</f>
        <v>Electricity (1)</v>
      </c>
      <c r="C176" s="72"/>
      <c r="D176" s="11" t="b">
        <v>0</v>
      </c>
      <c r="E176" s="77"/>
      <c r="F176" s="11" t="b">
        <v>0</v>
      </c>
      <c r="G176" s="77"/>
      <c r="H176" s="11" t="b">
        <v>0</v>
      </c>
      <c r="I176" s="77"/>
      <c r="J176" s="11" t="b">
        <v>0</v>
      </c>
      <c r="K176" s="77"/>
      <c r="L176" s="11" t="b">
        <v>0</v>
      </c>
      <c r="M176" s="77"/>
      <c r="N176" s="11" t="b">
        <v>0</v>
      </c>
      <c r="O176" s="77"/>
      <c r="P176" s="11" t="b">
        <v>0</v>
      </c>
      <c r="Q176" s="77"/>
      <c r="R176" s="11" t="b">
        <v>0</v>
      </c>
      <c r="S176" s="77"/>
      <c r="T176" s="11" t="b">
        <v>0</v>
      </c>
      <c r="U176" s="77"/>
      <c r="V176" s="11" t="b">
        <v>1</v>
      </c>
      <c r="W176" s="77"/>
      <c r="X176" s="11" t="b">
        <v>0</v>
      </c>
      <c r="Y176" s="77"/>
      <c r="Z176" s="11" t="b">
        <v>0</v>
      </c>
      <c r="AA176" s="77"/>
      <c r="AB176" s="11" t="b">
        <v>0</v>
      </c>
      <c r="AC176" s="77"/>
      <c r="AD176" s="11" t="b">
        <v>0</v>
      </c>
      <c r="AE176" s="77"/>
      <c r="AF176" s="11" t="b">
        <v>0</v>
      </c>
      <c r="AG176" s="77"/>
      <c r="AH176" s="11" t="b">
        <v>0</v>
      </c>
      <c r="AI176" s="78"/>
      <c r="AJ176" s="11" t="b">
        <v>0</v>
      </c>
      <c r="AK176" s="77"/>
      <c r="AL176" s="11" t="b">
        <v>0</v>
      </c>
      <c r="AM176" s="77"/>
      <c r="AN176" s="11" t="b">
        <v>0</v>
      </c>
      <c r="AO176" s="77"/>
      <c r="AP176" s="11" t="b">
        <v>0</v>
      </c>
      <c r="AQ176" s="11" t="b">
        <v>0</v>
      </c>
      <c r="AR176" s="11" t="b">
        <v>0</v>
      </c>
      <c r="AS176" s="11" t="b">
        <v>0</v>
      </c>
      <c r="AT176" s="11" t="b">
        <v>0</v>
      </c>
      <c r="AU176" s="11" t="b">
        <v>0</v>
      </c>
    </row>
    <row r="177" spans="1:47" ht="13" x14ac:dyDescent="0.15">
      <c r="A177" s="72"/>
      <c r="B177" s="72"/>
      <c r="C177" s="72"/>
      <c r="D177" s="72"/>
      <c r="E177" s="73"/>
      <c r="F177" s="72"/>
      <c r="G177" s="73"/>
      <c r="H177" s="72"/>
      <c r="I177" s="73"/>
      <c r="J177" s="72"/>
      <c r="K177" s="73"/>
      <c r="L177" s="72"/>
      <c r="M177" s="73"/>
      <c r="N177" s="72"/>
      <c r="O177" s="73"/>
      <c r="P177" s="72"/>
      <c r="Q177" s="73"/>
      <c r="R177" s="72"/>
      <c r="S177" s="73"/>
      <c r="T177" s="72"/>
      <c r="U177" s="73"/>
      <c r="V177" s="72"/>
      <c r="W177" s="73"/>
      <c r="X177" s="72"/>
      <c r="Y177" s="73"/>
      <c r="Z177" s="72"/>
      <c r="AA177" s="73"/>
      <c r="AB177" s="72"/>
      <c r="AC177" s="73"/>
      <c r="AD177" s="72"/>
      <c r="AE177" s="73"/>
      <c r="AF177" s="72"/>
      <c r="AG177" s="73"/>
      <c r="AH177" s="72"/>
      <c r="AI177" s="74"/>
      <c r="AJ177" s="72"/>
      <c r="AK177" s="73"/>
      <c r="AL177" s="72"/>
      <c r="AM177" s="73"/>
      <c r="AN177" s="72"/>
      <c r="AO177" s="73"/>
      <c r="AP177" s="72"/>
      <c r="AQ177" s="72"/>
      <c r="AR177" s="72"/>
      <c r="AS177" s="72"/>
      <c r="AT177" s="72"/>
      <c r="AU177" s="72"/>
    </row>
    <row r="178" spans="1:47" ht="13" x14ac:dyDescent="0.15">
      <c r="A178" s="116" t="s">
        <v>846</v>
      </c>
      <c r="B178" s="71"/>
      <c r="C178" s="71"/>
      <c r="D178" s="72"/>
      <c r="E178" s="73"/>
      <c r="F178" s="72"/>
      <c r="G178" s="73"/>
      <c r="H178" s="72"/>
      <c r="I178" s="73"/>
      <c r="J178" s="72"/>
      <c r="K178" s="73"/>
      <c r="L178" s="72"/>
      <c r="M178" s="73"/>
      <c r="N178" s="72"/>
      <c r="O178" s="73"/>
      <c r="P178" s="72"/>
      <c r="Q178" s="73"/>
      <c r="R178" s="72"/>
      <c r="S178" s="73"/>
      <c r="T178" s="72"/>
      <c r="U178" s="73"/>
      <c r="V178" s="72"/>
      <c r="W178" s="73"/>
      <c r="X178" s="72"/>
      <c r="Y178" s="73"/>
      <c r="Z178" s="72"/>
      <c r="AA178" s="73"/>
      <c r="AB178" s="72"/>
      <c r="AC178" s="73"/>
      <c r="AD178" s="72"/>
      <c r="AE178" s="73"/>
      <c r="AF178" s="72"/>
      <c r="AG178" s="73"/>
      <c r="AH178" s="72"/>
      <c r="AI178" s="74"/>
      <c r="AJ178" s="72"/>
      <c r="AK178" s="73"/>
      <c r="AL178" s="72"/>
      <c r="AM178" s="73"/>
      <c r="AN178" s="72"/>
      <c r="AO178" s="73"/>
      <c r="AP178" s="72"/>
      <c r="AQ178" s="72"/>
      <c r="AR178" s="72"/>
      <c r="AS178" s="72"/>
      <c r="AT178" s="72"/>
      <c r="AU178" s="72"/>
    </row>
    <row r="179" spans="1:47" ht="14" x14ac:dyDescent="0.15">
      <c r="A179" s="105"/>
      <c r="B179" s="118" t="str">
        <f>"Technical (" &amp; COUNTIF(D179:AY179, "=TRUE") &amp; ")"</f>
        <v>Technical (1)</v>
      </c>
      <c r="C179" s="105"/>
      <c r="D179" s="11" t="b">
        <v>0</v>
      </c>
      <c r="E179" s="77"/>
      <c r="F179" s="11" t="b">
        <v>0</v>
      </c>
      <c r="G179" s="77"/>
      <c r="H179" s="11" t="b">
        <v>0</v>
      </c>
      <c r="I179" s="77"/>
      <c r="J179" s="11" t="b">
        <v>1</v>
      </c>
      <c r="K179" s="77"/>
      <c r="L179" s="11" t="b">
        <v>0</v>
      </c>
      <c r="M179" s="77"/>
      <c r="N179" s="11" t="b">
        <v>0</v>
      </c>
      <c r="O179" s="77"/>
      <c r="P179" s="11" t="b">
        <v>0</v>
      </c>
      <c r="Q179" s="77"/>
      <c r="R179" s="11" t="b">
        <v>0</v>
      </c>
      <c r="S179" s="77"/>
      <c r="T179" s="11" t="b">
        <v>0</v>
      </c>
      <c r="U179" s="77"/>
      <c r="V179" s="11" t="b">
        <v>0</v>
      </c>
      <c r="W179" s="77"/>
      <c r="X179" s="11" t="b">
        <v>0</v>
      </c>
      <c r="Y179" s="77"/>
      <c r="Z179" s="11" t="b">
        <v>0</v>
      </c>
      <c r="AA179" s="77"/>
      <c r="AB179" s="11" t="b">
        <v>0</v>
      </c>
      <c r="AC179" s="77"/>
      <c r="AD179" s="11" t="b">
        <v>0</v>
      </c>
      <c r="AE179" s="77"/>
      <c r="AF179" s="11" t="b">
        <v>0</v>
      </c>
      <c r="AG179" s="77"/>
      <c r="AH179" s="11" t="b">
        <v>0</v>
      </c>
      <c r="AI179" s="78"/>
      <c r="AJ179" s="11" t="b">
        <v>0</v>
      </c>
      <c r="AK179" s="77"/>
      <c r="AL179" s="11" t="b">
        <v>0</v>
      </c>
      <c r="AM179" s="77"/>
      <c r="AN179" s="11" t="b">
        <v>0</v>
      </c>
      <c r="AO179" s="77"/>
      <c r="AP179" s="11" t="b">
        <v>0</v>
      </c>
      <c r="AQ179" s="11" t="b">
        <v>0</v>
      </c>
      <c r="AR179" s="11" t="b">
        <v>0</v>
      </c>
      <c r="AS179" s="11" t="b">
        <v>0</v>
      </c>
      <c r="AT179" s="11" t="b">
        <v>0</v>
      </c>
      <c r="AU179" s="11" t="b">
        <v>0</v>
      </c>
    </row>
    <row r="180" spans="1:47" ht="13" x14ac:dyDescent="0.15">
      <c r="A180" s="105"/>
      <c r="B180" s="79"/>
      <c r="C180" s="80" t="str">
        <f>"Barrieres (" &amp; COUNTIF(D180:AY180, "=TRUE") &amp; ")"</f>
        <v>Barrieres (1)</v>
      </c>
      <c r="D180" s="11" t="b">
        <v>0</v>
      </c>
      <c r="E180" s="77"/>
      <c r="F180" s="11" t="b">
        <v>0</v>
      </c>
      <c r="G180" s="77"/>
      <c r="H180" s="11" t="b">
        <v>0</v>
      </c>
      <c r="I180" s="77"/>
      <c r="J180" s="11" t="b">
        <v>1</v>
      </c>
      <c r="K180" s="77"/>
      <c r="L180" s="11" t="b">
        <v>0</v>
      </c>
      <c r="M180" s="77"/>
      <c r="N180" s="11" t="b">
        <v>0</v>
      </c>
      <c r="O180" s="77"/>
      <c r="P180" s="11" t="b">
        <v>0</v>
      </c>
      <c r="Q180" s="77"/>
      <c r="R180" s="11" t="b">
        <v>0</v>
      </c>
      <c r="S180" s="77"/>
      <c r="T180" s="11" t="b">
        <v>0</v>
      </c>
      <c r="U180" s="77"/>
      <c r="V180" s="11" t="b">
        <v>0</v>
      </c>
      <c r="W180" s="77"/>
      <c r="X180" s="11" t="b">
        <v>0</v>
      </c>
      <c r="Y180" s="77"/>
      <c r="Z180" s="11" t="b">
        <v>0</v>
      </c>
      <c r="AA180" s="77"/>
      <c r="AB180" s="11" t="b">
        <v>0</v>
      </c>
      <c r="AC180" s="77"/>
      <c r="AD180" s="11" t="b">
        <v>0</v>
      </c>
      <c r="AE180" s="77"/>
      <c r="AF180" s="11" t="b">
        <v>0</v>
      </c>
      <c r="AG180" s="77"/>
      <c r="AH180" s="11" t="b">
        <v>0</v>
      </c>
      <c r="AI180" s="78"/>
      <c r="AJ180" s="11" t="b">
        <v>0</v>
      </c>
      <c r="AK180" s="77"/>
      <c r="AL180" s="11" t="b">
        <v>0</v>
      </c>
      <c r="AM180" s="77"/>
      <c r="AN180" s="11" t="b">
        <v>0</v>
      </c>
      <c r="AO180" s="77"/>
      <c r="AP180" s="11" t="b">
        <v>0</v>
      </c>
      <c r="AQ180" s="11" t="b">
        <v>0</v>
      </c>
      <c r="AR180" s="11" t="b">
        <v>0</v>
      </c>
      <c r="AS180" s="11" t="b">
        <v>0</v>
      </c>
      <c r="AT180" s="11" t="b">
        <v>0</v>
      </c>
      <c r="AU180" s="11" t="b">
        <v>0</v>
      </c>
    </row>
    <row r="181" spans="1:47" ht="13" x14ac:dyDescent="0.15">
      <c r="A181" s="105"/>
      <c r="B181" s="79"/>
      <c r="C181" s="80" t="str">
        <f>"Amount of Comm. Devices (" &amp; COUNTIF(D181:AY181, "=TRUE") &amp; ")"</f>
        <v>Amount of Comm. Devices (1)</v>
      </c>
      <c r="D181" s="11" t="b">
        <v>0</v>
      </c>
      <c r="E181" s="77"/>
      <c r="F181" s="11" t="b">
        <v>0</v>
      </c>
      <c r="G181" s="77"/>
      <c r="H181" s="11" t="b">
        <v>0</v>
      </c>
      <c r="I181" s="77"/>
      <c r="J181" s="11" t="b">
        <v>1</v>
      </c>
      <c r="K181" s="77"/>
      <c r="L181" s="11" t="b">
        <v>0</v>
      </c>
      <c r="M181" s="77"/>
      <c r="N181" s="11" t="b">
        <v>0</v>
      </c>
      <c r="O181" s="77"/>
      <c r="P181" s="11" t="b">
        <v>0</v>
      </c>
      <c r="Q181" s="77"/>
      <c r="R181" s="11" t="b">
        <v>0</v>
      </c>
      <c r="S181" s="77"/>
      <c r="T181" s="11" t="b">
        <v>0</v>
      </c>
      <c r="U181" s="77"/>
      <c r="V181" s="11" t="b">
        <v>0</v>
      </c>
      <c r="W181" s="77"/>
      <c r="X181" s="11" t="b">
        <v>0</v>
      </c>
      <c r="Y181" s="77"/>
      <c r="Z181" s="11" t="b">
        <v>0</v>
      </c>
      <c r="AA181" s="77"/>
      <c r="AB181" s="11" t="b">
        <v>0</v>
      </c>
      <c r="AC181" s="77"/>
      <c r="AD181" s="11" t="b">
        <v>0</v>
      </c>
      <c r="AE181" s="77"/>
      <c r="AF181" s="11" t="b">
        <v>0</v>
      </c>
      <c r="AG181" s="77"/>
      <c r="AH181" s="11" t="b">
        <v>0</v>
      </c>
      <c r="AI181" s="78"/>
      <c r="AJ181" s="11" t="b">
        <v>0</v>
      </c>
      <c r="AK181" s="77"/>
      <c r="AL181" s="11" t="b">
        <v>0</v>
      </c>
      <c r="AM181" s="77"/>
      <c r="AN181" s="11" t="b">
        <v>0</v>
      </c>
      <c r="AO181" s="77"/>
      <c r="AP181" s="11" t="b">
        <v>0</v>
      </c>
      <c r="AQ181" s="11" t="b">
        <v>0</v>
      </c>
      <c r="AR181" s="11" t="b">
        <v>0</v>
      </c>
      <c r="AS181" s="11" t="b">
        <v>0</v>
      </c>
      <c r="AT181" s="11" t="b">
        <v>0</v>
      </c>
      <c r="AU181" s="11" t="b">
        <v>0</v>
      </c>
    </row>
    <row r="182" spans="1:47" ht="13" x14ac:dyDescent="0.15">
      <c r="A182" s="105"/>
      <c r="B182" s="114"/>
      <c r="C182" s="105"/>
      <c r="D182" s="72"/>
      <c r="E182" s="73"/>
      <c r="F182" s="72"/>
      <c r="G182" s="73"/>
      <c r="H182" s="72"/>
      <c r="I182" s="73"/>
      <c r="J182" s="72"/>
      <c r="K182" s="73"/>
      <c r="L182" s="72"/>
      <c r="M182" s="73"/>
      <c r="N182" s="72"/>
      <c r="O182" s="73"/>
      <c r="P182" s="72"/>
      <c r="Q182" s="73"/>
      <c r="R182" s="72"/>
      <c r="S182" s="73"/>
      <c r="T182" s="72"/>
      <c r="U182" s="73"/>
      <c r="V182" s="72"/>
      <c r="W182" s="73"/>
      <c r="X182" s="72"/>
      <c r="Y182" s="73"/>
      <c r="Z182" s="72"/>
      <c r="AA182" s="73"/>
      <c r="AB182" s="72"/>
      <c r="AC182" s="73"/>
      <c r="AD182" s="72"/>
      <c r="AE182" s="73"/>
      <c r="AF182" s="72"/>
      <c r="AG182" s="73"/>
      <c r="AH182" s="72"/>
      <c r="AI182" s="74"/>
      <c r="AJ182" s="72"/>
      <c r="AK182" s="73"/>
      <c r="AL182" s="72"/>
      <c r="AM182" s="73"/>
      <c r="AN182" s="72"/>
      <c r="AO182" s="73"/>
      <c r="AP182" s="72"/>
      <c r="AQ182" s="72"/>
      <c r="AR182" s="72"/>
      <c r="AS182" s="72"/>
      <c r="AT182" s="72"/>
      <c r="AU182" s="72"/>
    </row>
    <row r="183" spans="1:47" ht="13" x14ac:dyDescent="0.15">
      <c r="A183" s="105"/>
      <c r="B183" s="115" t="str">
        <f>"Economic (" &amp; COUNTIF(D183:AY183, "=TRUE") &amp; ")"</f>
        <v>Economic (4)</v>
      </c>
      <c r="C183" s="105"/>
      <c r="D183" s="11" t="b">
        <v>0</v>
      </c>
      <c r="E183" s="77"/>
      <c r="F183" s="11" t="b">
        <v>0</v>
      </c>
      <c r="G183" s="77"/>
      <c r="H183" s="11" t="b">
        <v>0</v>
      </c>
      <c r="I183" s="77"/>
      <c r="J183" s="11" t="b">
        <v>0</v>
      </c>
      <c r="K183" s="77"/>
      <c r="L183" s="11" t="b">
        <v>1</v>
      </c>
      <c r="M183" s="77"/>
      <c r="N183" s="11" t="b">
        <v>0</v>
      </c>
      <c r="O183" s="77"/>
      <c r="P183" s="11" t="b">
        <v>0</v>
      </c>
      <c r="Q183" s="77"/>
      <c r="R183" s="11" t="b">
        <v>1</v>
      </c>
      <c r="S183" s="77"/>
      <c r="T183" s="11" t="b">
        <v>0</v>
      </c>
      <c r="U183" s="77"/>
      <c r="V183" s="11" t="b">
        <v>1</v>
      </c>
      <c r="W183" s="77"/>
      <c r="X183" s="11" t="b">
        <v>1</v>
      </c>
      <c r="Y183" s="77"/>
      <c r="Z183" s="11" t="b">
        <v>0</v>
      </c>
      <c r="AA183" s="77"/>
      <c r="AB183" s="11" t="b">
        <v>0</v>
      </c>
      <c r="AC183" s="77"/>
      <c r="AD183" s="11" t="b">
        <v>0</v>
      </c>
      <c r="AE183" s="77"/>
      <c r="AF183" s="11" t="b">
        <v>0</v>
      </c>
      <c r="AG183" s="77"/>
      <c r="AH183" s="11" t="b">
        <v>0</v>
      </c>
      <c r="AI183" s="78"/>
      <c r="AJ183" s="11" t="b">
        <v>0</v>
      </c>
      <c r="AK183" s="77"/>
      <c r="AL183" s="11" t="b">
        <v>0</v>
      </c>
      <c r="AM183" s="77"/>
      <c r="AN183" s="11" t="b">
        <v>0</v>
      </c>
      <c r="AO183" s="77"/>
      <c r="AP183" s="11" t="b">
        <v>0</v>
      </c>
      <c r="AQ183" s="11" t="b">
        <v>0</v>
      </c>
      <c r="AR183" s="11" t="b">
        <v>0</v>
      </c>
      <c r="AS183" s="11" t="b">
        <v>0</v>
      </c>
      <c r="AT183" s="11" t="b">
        <v>0</v>
      </c>
      <c r="AU183" s="11" t="b">
        <v>0</v>
      </c>
    </row>
    <row r="184" spans="1:47" ht="13" x14ac:dyDescent="0.15">
      <c r="A184" s="105"/>
      <c r="B184" s="79"/>
      <c r="C184" s="80" t="str">
        <f>"Fees (" &amp; COUNTIF(D184:AY184, "=TRUE") &amp; ")"</f>
        <v>Fees (2)</v>
      </c>
      <c r="D184" s="11" t="b">
        <v>0</v>
      </c>
      <c r="E184" s="77"/>
      <c r="F184" s="11" t="b">
        <v>0</v>
      </c>
      <c r="G184" s="77"/>
      <c r="H184" s="11" t="b">
        <v>0</v>
      </c>
      <c r="I184" s="77"/>
      <c r="J184" s="11" t="b">
        <v>0</v>
      </c>
      <c r="K184" s="77"/>
      <c r="L184" s="11" t="b">
        <v>0</v>
      </c>
      <c r="M184" s="77"/>
      <c r="N184" s="11" t="b">
        <v>0</v>
      </c>
      <c r="O184" s="77"/>
      <c r="P184" s="11" t="b">
        <v>0</v>
      </c>
      <c r="Q184" s="77"/>
      <c r="R184" s="11" t="b">
        <v>1</v>
      </c>
      <c r="S184" s="77"/>
      <c r="T184" s="11" t="b">
        <v>0</v>
      </c>
      <c r="U184" s="77"/>
      <c r="V184" s="11" t="b">
        <v>1</v>
      </c>
      <c r="W184" s="77"/>
      <c r="X184" s="11" t="b">
        <v>0</v>
      </c>
      <c r="Y184" s="77"/>
      <c r="Z184" s="11" t="b">
        <v>0</v>
      </c>
      <c r="AA184" s="77"/>
      <c r="AB184" s="11" t="b">
        <v>0</v>
      </c>
      <c r="AC184" s="77"/>
      <c r="AD184" s="11" t="b">
        <v>0</v>
      </c>
      <c r="AE184" s="77"/>
      <c r="AF184" s="11" t="b">
        <v>0</v>
      </c>
      <c r="AG184" s="77"/>
      <c r="AH184" s="11" t="b">
        <v>0</v>
      </c>
      <c r="AI184" s="78"/>
      <c r="AJ184" s="11" t="b">
        <v>0</v>
      </c>
      <c r="AK184" s="77"/>
      <c r="AL184" s="11" t="b">
        <v>0</v>
      </c>
      <c r="AM184" s="77"/>
      <c r="AN184" s="11" t="b">
        <v>0</v>
      </c>
      <c r="AO184" s="77"/>
      <c r="AP184" s="11" t="b">
        <v>0</v>
      </c>
      <c r="AQ184" s="11" t="b">
        <v>0</v>
      </c>
      <c r="AR184" s="11" t="b">
        <v>0</v>
      </c>
      <c r="AS184" s="11" t="b">
        <v>0</v>
      </c>
      <c r="AT184" s="11" t="b">
        <v>0</v>
      </c>
      <c r="AU184" s="11" t="b">
        <v>0</v>
      </c>
    </row>
    <row r="185" spans="1:47" ht="13" x14ac:dyDescent="0.15">
      <c r="A185" s="105"/>
      <c r="B185" s="79"/>
      <c r="C185" s="80" t="str">
        <f>"More Organisation (" &amp; COUNTIF(D185:AY185, "=TRUE") &amp; ")"</f>
        <v>More Organisation (1)</v>
      </c>
      <c r="D185" s="11" t="b">
        <v>0</v>
      </c>
      <c r="E185" s="77"/>
      <c r="F185" s="11" t="b">
        <v>0</v>
      </c>
      <c r="G185" s="77"/>
      <c r="H185" s="11" t="b">
        <v>0</v>
      </c>
      <c r="I185" s="77"/>
      <c r="J185" s="11" t="b">
        <v>0</v>
      </c>
      <c r="K185" s="77"/>
      <c r="L185" s="11" t="b">
        <v>0</v>
      </c>
      <c r="M185" s="77"/>
      <c r="N185" s="11" t="b">
        <v>0</v>
      </c>
      <c r="O185" s="77"/>
      <c r="P185" s="11" t="b">
        <v>0</v>
      </c>
      <c r="Q185" s="77"/>
      <c r="R185" s="11" t="b">
        <v>1</v>
      </c>
      <c r="S185" s="77"/>
      <c r="T185" s="11" t="b">
        <v>0</v>
      </c>
      <c r="U185" s="77"/>
      <c r="V185" s="11" t="b">
        <v>0</v>
      </c>
      <c r="W185" s="77"/>
      <c r="X185" s="11" t="b">
        <v>0</v>
      </c>
      <c r="Y185" s="77"/>
      <c r="Z185" s="11" t="b">
        <v>0</v>
      </c>
      <c r="AA185" s="77"/>
      <c r="AB185" s="11" t="b">
        <v>0</v>
      </c>
      <c r="AC185" s="77"/>
      <c r="AD185" s="11" t="b">
        <v>0</v>
      </c>
      <c r="AE185" s="77"/>
      <c r="AF185" s="11" t="b">
        <v>0</v>
      </c>
      <c r="AG185" s="77"/>
      <c r="AH185" s="11" t="b">
        <v>0</v>
      </c>
      <c r="AI185" s="78"/>
      <c r="AJ185" s="11" t="b">
        <v>0</v>
      </c>
      <c r="AK185" s="77"/>
      <c r="AL185" s="11" t="b">
        <v>0</v>
      </c>
      <c r="AM185" s="77"/>
      <c r="AN185" s="11" t="b">
        <v>0</v>
      </c>
      <c r="AO185" s="77"/>
      <c r="AP185" s="11" t="b">
        <v>0</v>
      </c>
      <c r="AQ185" s="11" t="b">
        <v>0</v>
      </c>
      <c r="AR185" s="11" t="b">
        <v>0</v>
      </c>
      <c r="AS185" s="11" t="b">
        <v>0</v>
      </c>
      <c r="AT185" s="11" t="b">
        <v>0</v>
      </c>
      <c r="AU185" s="11" t="b">
        <v>0</v>
      </c>
    </row>
    <row r="186" spans="1:47" ht="13" x14ac:dyDescent="0.15">
      <c r="A186" s="105"/>
      <c r="B186" s="79"/>
      <c r="C186" s="80" t="str">
        <f>"Travel Costs (" &amp; COUNTIF(D186:AY186, "=TRUE") &amp; ")"</f>
        <v>Travel Costs (4)</v>
      </c>
      <c r="D186" s="11" t="b">
        <v>0</v>
      </c>
      <c r="E186" s="77"/>
      <c r="F186" s="11" t="b">
        <v>0</v>
      </c>
      <c r="G186" s="77"/>
      <c r="H186" s="11" t="b">
        <v>0</v>
      </c>
      <c r="I186" s="77"/>
      <c r="J186" s="11" t="b">
        <v>0</v>
      </c>
      <c r="K186" s="77"/>
      <c r="L186" s="11" t="b">
        <v>1</v>
      </c>
      <c r="M186" s="77"/>
      <c r="N186" s="11" t="b">
        <v>0</v>
      </c>
      <c r="O186" s="77"/>
      <c r="P186" s="11" t="b">
        <v>0</v>
      </c>
      <c r="Q186" s="77"/>
      <c r="R186" s="11" t="b">
        <v>1</v>
      </c>
      <c r="S186" s="77"/>
      <c r="T186" s="11" t="b">
        <v>0</v>
      </c>
      <c r="U186" s="77"/>
      <c r="V186" s="11" t="b">
        <v>1</v>
      </c>
      <c r="W186" s="77"/>
      <c r="X186" s="11" t="b">
        <v>1</v>
      </c>
      <c r="Y186" s="77"/>
      <c r="Z186" s="11" t="b">
        <v>0</v>
      </c>
      <c r="AA186" s="77"/>
      <c r="AB186" s="11" t="b">
        <v>0</v>
      </c>
      <c r="AC186" s="77"/>
      <c r="AD186" s="11" t="b">
        <v>0</v>
      </c>
      <c r="AE186" s="77"/>
      <c r="AF186" s="11" t="b">
        <v>0</v>
      </c>
      <c r="AG186" s="77"/>
      <c r="AH186" s="11" t="b">
        <v>0</v>
      </c>
      <c r="AI186" s="78"/>
      <c r="AJ186" s="11" t="b">
        <v>0</v>
      </c>
      <c r="AK186" s="77"/>
      <c r="AL186" s="11" t="b">
        <v>0</v>
      </c>
      <c r="AM186" s="77"/>
      <c r="AN186" s="11" t="b">
        <v>0</v>
      </c>
      <c r="AO186" s="77"/>
      <c r="AP186" s="11" t="b">
        <v>0</v>
      </c>
      <c r="AQ186" s="11" t="b">
        <v>0</v>
      </c>
      <c r="AR186" s="11" t="b">
        <v>0</v>
      </c>
      <c r="AS186" s="11" t="b">
        <v>0</v>
      </c>
      <c r="AT186" s="11" t="b">
        <v>0</v>
      </c>
      <c r="AU186" s="11" t="b">
        <v>0</v>
      </c>
    </row>
    <row r="187" spans="1:47" ht="13" x14ac:dyDescent="0.15">
      <c r="A187" s="105"/>
      <c r="B187" s="79"/>
      <c r="C187" s="80" t="str">
        <f>"Time Costs (" &amp; COUNTIF(D187:AY187, "=TRUE") &amp; ")"</f>
        <v>Time Costs (4)</v>
      </c>
      <c r="D187" s="11" t="b">
        <v>0</v>
      </c>
      <c r="E187" s="77"/>
      <c r="F187" s="11" t="b">
        <v>0</v>
      </c>
      <c r="G187" s="77"/>
      <c r="H187" s="11" t="b">
        <v>0</v>
      </c>
      <c r="I187" s="77"/>
      <c r="J187" s="11" t="b">
        <v>0</v>
      </c>
      <c r="K187" s="77"/>
      <c r="L187" s="11" t="b">
        <v>1</v>
      </c>
      <c r="M187" s="77"/>
      <c r="N187" s="11" t="b">
        <v>0</v>
      </c>
      <c r="O187" s="77"/>
      <c r="P187" s="11" t="b">
        <v>0</v>
      </c>
      <c r="Q187" s="77"/>
      <c r="R187" s="11" t="b">
        <v>1</v>
      </c>
      <c r="S187" s="77"/>
      <c r="T187" s="11" t="b">
        <v>0</v>
      </c>
      <c r="U187" s="77"/>
      <c r="V187" s="11" t="b">
        <v>1</v>
      </c>
      <c r="W187" s="77"/>
      <c r="X187" s="11" t="b">
        <v>1</v>
      </c>
      <c r="Y187" s="77"/>
      <c r="Z187" s="11" t="b">
        <v>0</v>
      </c>
      <c r="AA187" s="77"/>
      <c r="AB187" s="11" t="b">
        <v>0</v>
      </c>
      <c r="AC187" s="77"/>
      <c r="AD187" s="11" t="b">
        <v>0</v>
      </c>
      <c r="AE187" s="77"/>
      <c r="AF187" s="11" t="b">
        <v>0</v>
      </c>
      <c r="AG187" s="77"/>
      <c r="AH187" s="11" t="b">
        <v>0</v>
      </c>
      <c r="AI187" s="78"/>
      <c r="AJ187" s="11" t="b">
        <v>0</v>
      </c>
      <c r="AK187" s="77"/>
      <c r="AL187" s="11" t="b">
        <v>0</v>
      </c>
      <c r="AM187" s="77"/>
      <c r="AN187" s="11" t="b">
        <v>0</v>
      </c>
      <c r="AO187" s="77"/>
      <c r="AP187" s="11" t="b">
        <v>0</v>
      </c>
      <c r="AQ187" s="11" t="b">
        <v>0</v>
      </c>
      <c r="AR187" s="11" t="b">
        <v>0</v>
      </c>
      <c r="AS187" s="11" t="b">
        <v>0</v>
      </c>
      <c r="AT187" s="11" t="b">
        <v>0</v>
      </c>
      <c r="AU187" s="11" t="b">
        <v>0</v>
      </c>
    </row>
    <row r="188" spans="1:47" ht="13" x14ac:dyDescent="0.15">
      <c r="A188" s="105"/>
      <c r="B188" s="72"/>
      <c r="C188" s="72"/>
      <c r="D188" s="72"/>
      <c r="E188" s="73"/>
      <c r="F188" s="72"/>
      <c r="G188" s="73"/>
      <c r="H188" s="72"/>
      <c r="I188" s="73"/>
      <c r="J188" s="72"/>
      <c r="K188" s="73"/>
      <c r="L188" s="72"/>
      <c r="M188" s="73"/>
      <c r="N188" s="72"/>
      <c r="O188" s="73"/>
      <c r="P188" s="72"/>
      <c r="Q188" s="73"/>
      <c r="R188" s="72"/>
      <c r="S188" s="73"/>
      <c r="T188" s="72"/>
      <c r="U188" s="73"/>
      <c r="V188" s="72"/>
      <c r="W188" s="73"/>
      <c r="X188" s="72"/>
      <c r="Y188" s="73"/>
      <c r="Z188" s="72"/>
      <c r="AA188" s="73"/>
      <c r="AB188" s="72"/>
      <c r="AC188" s="73"/>
      <c r="AD188" s="72"/>
      <c r="AE188" s="73"/>
      <c r="AF188" s="72"/>
      <c r="AG188" s="73"/>
      <c r="AH188" s="72"/>
      <c r="AI188" s="74"/>
      <c r="AJ188" s="72"/>
      <c r="AK188" s="73"/>
      <c r="AL188" s="72"/>
      <c r="AM188" s="73"/>
      <c r="AN188" s="72"/>
      <c r="AO188" s="73"/>
      <c r="AP188" s="72"/>
      <c r="AQ188" s="72"/>
      <c r="AR188" s="72"/>
      <c r="AS188" s="72"/>
      <c r="AT188" s="72"/>
      <c r="AU188" s="72"/>
    </row>
    <row r="189" spans="1:47" ht="13" x14ac:dyDescent="0.15">
      <c r="A189" s="105"/>
      <c r="B189" s="115" t="str">
        <f>"Social (" &amp; COUNTIF(D189:AY189, "=TRUE") &amp; ")"</f>
        <v>Social (4)</v>
      </c>
      <c r="C189" s="105"/>
      <c r="D189" s="11" t="b">
        <v>0</v>
      </c>
      <c r="E189" s="77"/>
      <c r="F189" s="11" t="b">
        <v>0</v>
      </c>
      <c r="G189" s="77"/>
      <c r="H189" s="11" t="b">
        <v>0</v>
      </c>
      <c r="I189" s="77"/>
      <c r="J189" s="11" t="b">
        <v>1</v>
      </c>
      <c r="K189" s="77"/>
      <c r="L189" s="11" t="b">
        <v>1</v>
      </c>
      <c r="M189" s="77"/>
      <c r="N189" s="11" t="b">
        <v>0</v>
      </c>
      <c r="O189" s="77"/>
      <c r="P189" s="11" t="b">
        <v>0</v>
      </c>
      <c r="Q189" s="77"/>
      <c r="R189" s="11" t="b">
        <v>0</v>
      </c>
      <c r="S189" s="77"/>
      <c r="T189" s="11" t="b">
        <v>0</v>
      </c>
      <c r="U189" s="77"/>
      <c r="V189" s="11" t="b">
        <v>1</v>
      </c>
      <c r="W189" s="77"/>
      <c r="X189" s="11" t="b">
        <v>1</v>
      </c>
      <c r="Y189" s="77"/>
      <c r="Z189" s="11" t="b">
        <v>0</v>
      </c>
      <c r="AA189" s="77"/>
      <c r="AB189" s="11" t="b">
        <v>0</v>
      </c>
      <c r="AC189" s="77"/>
      <c r="AD189" s="11" t="b">
        <v>0</v>
      </c>
      <c r="AE189" s="77"/>
      <c r="AF189" s="11" t="b">
        <v>0</v>
      </c>
      <c r="AG189" s="77"/>
      <c r="AH189" s="11" t="b">
        <v>0</v>
      </c>
      <c r="AI189" s="78"/>
      <c r="AJ189" s="11" t="b">
        <v>0</v>
      </c>
      <c r="AK189" s="77"/>
      <c r="AL189" s="11" t="b">
        <v>0</v>
      </c>
      <c r="AM189" s="77"/>
      <c r="AN189" s="11" t="b">
        <v>0</v>
      </c>
      <c r="AO189" s="77"/>
      <c r="AP189" s="11" t="b">
        <v>0</v>
      </c>
      <c r="AQ189" s="11" t="b">
        <v>0</v>
      </c>
      <c r="AR189" s="11" t="b">
        <v>0</v>
      </c>
      <c r="AS189" s="11" t="b">
        <v>0</v>
      </c>
      <c r="AT189" s="11" t="b">
        <v>0</v>
      </c>
      <c r="AU189" s="11" t="b">
        <v>0</v>
      </c>
    </row>
    <row r="190" spans="1:47" ht="13" x14ac:dyDescent="0.15">
      <c r="A190" s="105"/>
      <c r="B190" s="79"/>
      <c r="C190" s="80" t="str">
        <f>"Networking POS (" &amp; COUNTIF(D190:AY190, "=TRUE") &amp; ")"</f>
        <v>Networking POS (3)</v>
      </c>
      <c r="D190" s="11" t="b">
        <v>0</v>
      </c>
      <c r="E190" s="77"/>
      <c r="F190" s="11" t="b">
        <v>0</v>
      </c>
      <c r="G190" s="77"/>
      <c r="H190" s="11" t="b">
        <v>0</v>
      </c>
      <c r="I190" s="77"/>
      <c r="J190" s="11" t="b">
        <v>1</v>
      </c>
      <c r="K190" s="77"/>
      <c r="L190" s="11" t="b">
        <v>1</v>
      </c>
      <c r="M190" s="77"/>
      <c r="N190" s="11" t="b">
        <v>0</v>
      </c>
      <c r="O190" s="77"/>
      <c r="P190" s="11" t="b">
        <v>0</v>
      </c>
      <c r="Q190" s="77"/>
      <c r="R190" s="11" t="b">
        <v>0</v>
      </c>
      <c r="S190" s="77"/>
      <c r="T190" s="11" t="b">
        <v>0</v>
      </c>
      <c r="U190" s="77"/>
      <c r="V190" s="11" t="b">
        <v>1</v>
      </c>
      <c r="W190" s="77"/>
      <c r="X190" s="11" t="b">
        <v>0</v>
      </c>
      <c r="Y190" s="77"/>
      <c r="Z190" s="11" t="b">
        <v>0</v>
      </c>
      <c r="AA190" s="77"/>
      <c r="AB190" s="11" t="b">
        <v>0</v>
      </c>
      <c r="AC190" s="77"/>
      <c r="AD190" s="11" t="b">
        <v>0</v>
      </c>
      <c r="AE190" s="77"/>
      <c r="AF190" s="11" t="b">
        <v>0</v>
      </c>
      <c r="AG190" s="77"/>
      <c r="AH190" s="11" t="b">
        <v>0</v>
      </c>
      <c r="AI190" s="78"/>
      <c r="AJ190" s="11" t="b">
        <v>0</v>
      </c>
      <c r="AK190" s="77"/>
      <c r="AL190" s="11" t="b">
        <v>0</v>
      </c>
      <c r="AM190" s="77"/>
      <c r="AN190" s="11" t="b">
        <v>0</v>
      </c>
      <c r="AO190" s="77"/>
      <c r="AP190" s="11" t="b">
        <v>0</v>
      </c>
      <c r="AQ190" s="11" t="b">
        <v>0</v>
      </c>
      <c r="AR190" s="11" t="b">
        <v>0</v>
      </c>
      <c r="AS190" s="11" t="b">
        <v>0</v>
      </c>
      <c r="AT190" s="11" t="b">
        <v>0</v>
      </c>
      <c r="AU190" s="11" t="b">
        <v>0</v>
      </c>
    </row>
    <row r="191" spans="1:47" ht="13" x14ac:dyDescent="0.15">
      <c r="A191" s="105"/>
      <c r="B191" s="79"/>
      <c r="C191" s="80" t="str">
        <f>"Networking NEG (" &amp; COUNTIF(D191:AY191, "=TRUE") &amp; ")"</f>
        <v>Networking NEG (0)</v>
      </c>
      <c r="D191" s="11" t="b">
        <v>0</v>
      </c>
      <c r="E191" s="77"/>
      <c r="F191" s="11" t="b">
        <v>0</v>
      </c>
      <c r="G191" s="77"/>
      <c r="H191" s="11" t="b">
        <v>0</v>
      </c>
      <c r="I191" s="77"/>
      <c r="J191" s="11" t="b">
        <v>0</v>
      </c>
      <c r="K191" s="77"/>
      <c r="L191" s="11" t="b">
        <v>0</v>
      </c>
      <c r="M191" s="77"/>
      <c r="N191" s="11" t="b">
        <v>0</v>
      </c>
      <c r="O191" s="77"/>
      <c r="P191" s="11" t="b">
        <v>0</v>
      </c>
      <c r="Q191" s="77"/>
      <c r="R191" s="11" t="b">
        <v>0</v>
      </c>
      <c r="S191" s="77"/>
      <c r="T191" s="11" t="b">
        <v>0</v>
      </c>
      <c r="U191" s="77"/>
      <c r="V191" s="11" t="b">
        <v>0</v>
      </c>
      <c r="W191" s="77"/>
      <c r="X191" s="11" t="b">
        <v>0</v>
      </c>
      <c r="Y191" s="77"/>
      <c r="Z191" s="11" t="b">
        <v>0</v>
      </c>
      <c r="AA191" s="77"/>
      <c r="AB191" s="11" t="b">
        <v>0</v>
      </c>
      <c r="AC191" s="77"/>
      <c r="AD191" s="11" t="b">
        <v>0</v>
      </c>
      <c r="AE191" s="77"/>
      <c r="AF191" s="11" t="b">
        <v>0</v>
      </c>
      <c r="AG191" s="77"/>
      <c r="AH191" s="11" t="b">
        <v>0</v>
      </c>
      <c r="AI191" s="78"/>
      <c r="AJ191" s="11" t="b">
        <v>0</v>
      </c>
      <c r="AK191" s="77"/>
      <c r="AL191" s="11" t="b">
        <v>0</v>
      </c>
      <c r="AM191" s="77"/>
      <c r="AN191" s="11" t="b">
        <v>0</v>
      </c>
      <c r="AO191" s="77"/>
      <c r="AP191" s="11" t="b">
        <v>0</v>
      </c>
      <c r="AQ191" s="11" t="b">
        <v>0</v>
      </c>
      <c r="AR191" s="11" t="b">
        <v>0</v>
      </c>
      <c r="AS191" s="11" t="b">
        <v>0</v>
      </c>
      <c r="AT191" s="11" t="b">
        <v>0</v>
      </c>
      <c r="AU191" s="11" t="b">
        <v>0</v>
      </c>
    </row>
    <row r="192" spans="1:47" ht="13" x14ac:dyDescent="0.15">
      <c r="A192" s="105"/>
      <c r="B192" s="79"/>
      <c r="C192" s="80" t="str">
        <f>"Citations POS (" &amp; COUNTIF(D192:AY192, "=TRUE") &amp; ")"</f>
        <v>Citations POS (0)</v>
      </c>
      <c r="D192" s="11" t="b">
        <v>0</v>
      </c>
      <c r="E192" s="77"/>
      <c r="F192" s="11" t="b">
        <v>0</v>
      </c>
      <c r="G192" s="77"/>
      <c r="H192" s="11" t="b">
        <v>0</v>
      </c>
      <c r="I192" s="77"/>
      <c r="J192" s="11" t="b">
        <v>0</v>
      </c>
      <c r="K192" s="77"/>
      <c r="L192" s="11" t="b">
        <v>0</v>
      </c>
      <c r="M192" s="77"/>
      <c r="N192" s="11" t="b">
        <v>0</v>
      </c>
      <c r="O192" s="77"/>
      <c r="P192" s="11" t="b">
        <v>0</v>
      </c>
      <c r="Q192" s="77"/>
      <c r="R192" s="11" t="b">
        <v>0</v>
      </c>
      <c r="S192" s="77"/>
      <c r="T192" s="11" t="b">
        <v>0</v>
      </c>
      <c r="U192" s="77"/>
      <c r="V192" s="11" t="b">
        <v>0</v>
      </c>
      <c r="W192" s="77"/>
      <c r="X192" s="11" t="b">
        <v>0</v>
      </c>
      <c r="Y192" s="77"/>
      <c r="Z192" s="11" t="b">
        <v>0</v>
      </c>
      <c r="AA192" s="77"/>
      <c r="AB192" s="11" t="b">
        <v>0</v>
      </c>
      <c r="AC192" s="77"/>
      <c r="AD192" s="11" t="b">
        <v>0</v>
      </c>
      <c r="AE192" s="77"/>
      <c r="AF192" s="11" t="b">
        <v>0</v>
      </c>
      <c r="AG192" s="77"/>
      <c r="AH192" s="11" t="b">
        <v>0</v>
      </c>
      <c r="AI192" s="78"/>
      <c r="AJ192" s="11" t="b">
        <v>0</v>
      </c>
      <c r="AK192" s="77"/>
      <c r="AL192" s="11" t="b">
        <v>0</v>
      </c>
      <c r="AM192" s="77"/>
      <c r="AN192" s="11" t="b">
        <v>0</v>
      </c>
      <c r="AO192" s="77"/>
      <c r="AP192" s="11" t="b">
        <v>0</v>
      </c>
      <c r="AQ192" s="11" t="b">
        <v>0</v>
      </c>
      <c r="AR192" s="11" t="b">
        <v>0</v>
      </c>
      <c r="AS192" s="11" t="b">
        <v>0</v>
      </c>
      <c r="AT192" s="11" t="b">
        <v>0</v>
      </c>
      <c r="AU192" s="11" t="b">
        <v>0</v>
      </c>
    </row>
    <row r="193" spans="1:47" ht="13" x14ac:dyDescent="0.15">
      <c r="A193" s="105"/>
      <c r="B193" s="79"/>
      <c r="C193" s="80" t="str">
        <f>"Inclusive POS (" &amp; COUNTIF(D193:AY193, "=TRUE") &amp; ")"</f>
        <v>Inclusive POS (2)</v>
      </c>
      <c r="D193" s="11" t="b">
        <v>0</v>
      </c>
      <c r="E193" s="77"/>
      <c r="F193" s="11" t="b">
        <v>0</v>
      </c>
      <c r="G193" s="77"/>
      <c r="H193" s="11" t="b">
        <v>0</v>
      </c>
      <c r="I193" s="77"/>
      <c r="J193" s="11" t="b">
        <v>0</v>
      </c>
      <c r="K193" s="77"/>
      <c r="L193" s="11" t="b">
        <v>0</v>
      </c>
      <c r="M193" s="77"/>
      <c r="N193" s="11" t="b">
        <v>0</v>
      </c>
      <c r="O193" s="77"/>
      <c r="P193" s="11" t="b">
        <v>0</v>
      </c>
      <c r="Q193" s="77"/>
      <c r="R193" s="11" t="b">
        <v>0</v>
      </c>
      <c r="S193" s="77"/>
      <c r="T193" s="11" t="b">
        <v>0</v>
      </c>
      <c r="U193" s="77"/>
      <c r="V193" s="11" t="b">
        <v>1</v>
      </c>
      <c r="W193" s="77"/>
      <c r="X193" s="11" t="b">
        <v>1</v>
      </c>
      <c r="Y193" s="77"/>
      <c r="Z193" s="11" t="b">
        <v>0</v>
      </c>
      <c r="AA193" s="77"/>
      <c r="AB193" s="11" t="b">
        <v>0</v>
      </c>
      <c r="AC193" s="77"/>
      <c r="AD193" s="11" t="b">
        <v>0</v>
      </c>
      <c r="AE193" s="77"/>
      <c r="AF193" s="11" t="b">
        <v>0</v>
      </c>
      <c r="AG193" s="77"/>
      <c r="AH193" s="11" t="b">
        <v>0</v>
      </c>
      <c r="AI193" s="78"/>
      <c r="AJ193" s="11" t="b">
        <v>0</v>
      </c>
      <c r="AK193" s="77"/>
      <c r="AL193" s="11" t="b">
        <v>0</v>
      </c>
      <c r="AM193" s="77"/>
      <c r="AN193" s="11" t="b">
        <v>0</v>
      </c>
      <c r="AO193" s="77"/>
      <c r="AP193" s="11" t="b">
        <v>0</v>
      </c>
      <c r="AQ193" s="11" t="b">
        <v>0</v>
      </c>
      <c r="AR193" s="11" t="b">
        <v>0</v>
      </c>
      <c r="AS193" s="11" t="b">
        <v>0</v>
      </c>
      <c r="AT193" s="11" t="b">
        <v>0</v>
      </c>
      <c r="AU193" s="11" t="b">
        <v>0</v>
      </c>
    </row>
    <row r="194" spans="1:47" ht="13" x14ac:dyDescent="0.15">
      <c r="A194" s="105"/>
      <c r="B194" s="79"/>
      <c r="C194" s="80" t="str">
        <f>"Diversity POS (" &amp; COUNTIF(D194:AY194, "=TRUE") &amp; ")"</f>
        <v>Diversity POS (2)</v>
      </c>
      <c r="D194" s="11" t="b">
        <v>0</v>
      </c>
      <c r="E194" s="77"/>
      <c r="F194" s="11" t="b">
        <v>0</v>
      </c>
      <c r="G194" s="77"/>
      <c r="H194" s="11" t="b">
        <v>0</v>
      </c>
      <c r="I194" s="77"/>
      <c r="J194" s="11" t="b">
        <v>0</v>
      </c>
      <c r="K194" s="77"/>
      <c r="L194" s="11" t="b">
        <v>0</v>
      </c>
      <c r="M194" s="77"/>
      <c r="N194" s="11" t="b">
        <v>0</v>
      </c>
      <c r="O194" s="77"/>
      <c r="P194" s="11" t="b">
        <v>0</v>
      </c>
      <c r="Q194" s="77"/>
      <c r="R194" s="11" t="b">
        <v>0</v>
      </c>
      <c r="S194" s="77"/>
      <c r="T194" s="11" t="b">
        <v>0</v>
      </c>
      <c r="U194" s="77"/>
      <c r="V194" s="11" t="b">
        <v>1</v>
      </c>
      <c r="W194" s="77"/>
      <c r="X194" s="11" t="b">
        <v>1</v>
      </c>
      <c r="Y194" s="77"/>
      <c r="Z194" s="11" t="b">
        <v>0</v>
      </c>
      <c r="AA194" s="77"/>
      <c r="AB194" s="11" t="b">
        <v>0</v>
      </c>
      <c r="AC194" s="77"/>
      <c r="AD194" s="11" t="b">
        <v>0</v>
      </c>
      <c r="AE194" s="77"/>
      <c r="AF194" s="11" t="b">
        <v>0</v>
      </c>
      <c r="AG194" s="77"/>
      <c r="AH194" s="11" t="b">
        <v>0</v>
      </c>
      <c r="AI194" s="78"/>
      <c r="AJ194" s="11" t="b">
        <v>0</v>
      </c>
      <c r="AK194" s="77"/>
      <c r="AL194" s="11" t="b">
        <v>0</v>
      </c>
      <c r="AM194" s="77"/>
      <c r="AN194" s="11" t="b">
        <v>0</v>
      </c>
      <c r="AO194" s="77"/>
      <c r="AP194" s="11" t="b">
        <v>0</v>
      </c>
      <c r="AQ194" s="11" t="b">
        <v>0</v>
      </c>
      <c r="AR194" s="11" t="b">
        <v>0</v>
      </c>
      <c r="AS194" s="11" t="b">
        <v>0</v>
      </c>
      <c r="AT194" s="11" t="b">
        <v>0</v>
      </c>
      <c r="AU194" s="11" t="b">
        <v>0</v>
      </c>
    </row>
    <row r="195" spans="1:47" ht="13" x14ac:dyDescent="0.15">
      <c r="A195" s="105"/>
      <c r="B195" s="79"/>
      <c r="C195" s="80" t="str">
        <f>"Complex Application Process (" &amp; COUNTIF(D195:AY195, "=TRUE") &amp; ")"</f>
        <v>Complex Application Process (1)</v>
      </c>
      <c r="D195" s="11" t="b">
        <v>0</v>
      </c>
      <c r="E195" s="77"/>
      <c r="F195" s="11" t="b">
        <v>0</v>
      </c>
      <c r="G195" s="77"/>
      <c r="H195" s="11" t="b">
        <v>0</v>
      </c>
      <c r="I195" s="77"/>
      <c r="J195" s="11" t="b">
        <v>1</v>
      </c>
      <c r="K195" s="77"/>
      <c r="L195" s="11" t="b">
        <v>0</v>
      </c>
      <c r="M195" s="77"/>
      <c r="N195" s="11" t="b">
        <v>0</v>
      </c>
      <c r="O195" s="77"/>
      <c r="P195" s="11" t="b">
        <v>0</v>
      </c>
      <c r="Q195" s="77"/>
      <c r="R195" s="11" t="b">
        <v>0</v>
      </c>
      <c r="S195" s="77"/>
      <c r="T195" s="11" t="b">
        <v>0</v>
      </c>
      <c r="U195" s="77"/>
      <c r="V195" s="11" t="b">
        <v>0</v>
      </c>
      <c r="W195" s="77"/>
      <c r="X195" s="11" t="b">
        <v>0</v>
      </c>
      <c r="Y195" s="77"/>
      <c r="Z195" s="11" t="b">
        <v>0</v>
      </c>
      <c r="AA195" s="77"/>
      <c r="AB195" s="11" t="b">
        <v>0</v>
      </c>
      <c r="AC195" s="77"/>
      <c r="AD195" s="11" t="b">
        <v>0</v>
      </c>
      <c r="AE195" s="77"/>
      <c r="AF195" s="11" t="b">
        <v>0</v>
      </c>
      <c r="AG195" s="77"/>
      <c r="AH195" s="11" t="b">
        <v>0</v>
      </c>
      <c r="AI195" s="78"/>
      <c r="AJ195" s="11" t="b">
        <v>0</v>
      </c>
      <c r="AK195" s="77"/>
      <c r="AL195" s="11" t="b">
        <v>0</v>
      </c>
      <c r="AM195" s="77"/>
      <c r="AN195" s="11" t="b">
        <v>0</v>
      </c>
      <c r="AO195" s="77"/>
      <c r="AP195" s="11" t="b">
        <v>0</v>
      </c>
      <c r="AQ195" s="11" t="b">
        <v>0</v>
      </c>
      <c r="AR195" s="11" t="b">
        <v>0</v>
      </c>
      <c r="AS195" s="11" t="b">
        <v>0</v>
      </c>
      <c r="AT195" s="11" t="b">
        <v>0</v>
      </c>
      <c r="AU195" s="11" t="b">
        <v>0</v>
      </c>
    </row>
    <row r="196" spans="1:47" ht="13" x14ac:dyDescent="0.15">
      <c r="A196" s="105"/>
      <c r="B196" s="79"/>
      <c r="C196" s="80" t="str">
        <f>"Time Zones (" &amp; COUNTIF(D196:AY196, "=TRUE") &amp; ")"</f>
        <v>Time Zones (2)</v>
      </c>
      <c r="D196" s="11" t="b">
        <v>0</v>
      </c>
      <c r="E196" s="77"/>
      <c r="F196" s="11" t="b">
        <v>0</v>
      </c>
      <c r="G196" s="77"/>
      <c r="H196" s="11" t="b">
        <v>0</v>
      </c>
      <c r="I196" s="77"/>
      <c r="J196" s="11" t="b">
        <v>0</v>
      </c>
      <c r="K196" s="77"/>
      <c r="L196" s="11" t="b">
        <v>1</v>
      </c>
      <c r="M196" s="77"/>
      <c r="N196" s="11" t="b">
        <v>0</v>
      </c>
      <c r="O196" s="77"/>
      <c r="P196" s="11" t="b">
        <v>0</v>
      </c>
      <c r="Q196" s="77"/>
      <c r="R196" s="11" t="b">
        <v>1</v>
      </c>
      <c r="S196" s="77"/>
      <c r="T196" s="11" t="b">
        <v>0</v>
      </c>
      <c r="U196" s="77"/>
      <c r="V196" s="11" t="b">
        <v>0</v>
      </c>
      <c r="W196" s="77"/>
      <c r="X196" s="11" t="b">
        <v>0</v>
      </c>
      <c r="Y196" s="77"/>
      <c r="Z196" s="11" t="b">
        <v>0</v>
      </c>
      <c r="AA196" s="77"/>
      <c r="AB196" s="11" t="b">
        <v>0</v>
      </c>
      <c r="AC196" s="77"/>
      <c r="AD196" s="11" t="b">
        <v>0</v>
      </c>
      <c r="AE196" s="77"/>
      <c r="AF196" s="11" t="b">
        <v>0</v>
      </c>
      <c r="AG196" s="77"/>
      <c r="AH196" s="11" t="b">
        <v>0</v>
      </c>
      <c r="AI196" s="78"/>
      <c r="AJ196" s="11" t="b">
        <v>0</v>
      </c>
      <c r="AK196" s="77"/>
      <c r="AL196" s="11" t="b">
        <v>0</v>
      </c>
      <c r="AM196" s="77"/>
      <c r="AN196" s="11" t="b">
        <v>0</v>
      </c>
      <c r="AO196" s="77"/>
      <c r="AP196" s="11" t="b">
        <v>0</v>
      </c>
      <c r="AQ196" s="11" t="b">
        <v>0</v>
      </c>
      <c r="AR196" s="11" t="b">
        <v>0</v>
      </c>
      <c r="AS196" s="11" t="b">
        <v>0</v>
      </c>
      <c r="AT196" s="11" t="b">
        <v>0</v>
      </c>
      <c r="AU196" s="11" t="b">
        <v>0</v>
      </c>
    </row>
    <row r="197" spans="1:47" ht="13" x14ac:dyDescent="0.15">
      <c r="A197" s="105"/>
      <c r="B197" s="114"/>
      <c r="C197" s="105"/>
      <c r="D197" s="72"/>
      <c r="E197" s="73"/>
      <c r="F197" s="72"/>
      <c r="G197" s="73"/>
      <c r="H197" s="72"/>
      <c r="I197" s="73"/>
      <c r="J197" s="72"/>
      <c r="K197" s="73"/>
      <c r="L197" s="72"/>
      <c r="M197" s="73"/>
      <c r="N197" s="72"/>
      <c r="O197" s="73"/>
      <c r="P197" s="72"/>
      <c r="Q197" s="73"/>
      <c r="R197" s="72"/>
      <c r="S197" s="73"/>
      <c r="T197" s="72"/>
      <c r="U197" s="73"/>
      <c r="V197" s="72"/>
      <c r="W197" s="73"/>
      <c r="X197" s="72"/>
      <c r="Y197" s="73"/>
      <c r="Z197" s="72"/>
      <c r="AA197" s="73"/>
      <c r="AB197" s="72"/>
      <c r="AC197" s="73"/>
      <c r="AD197" s="72"/>
      <c r="AE197" s="73"/>
      <c r="AF197" s="72"/>
      <c r="AG197" s="73"/>
      <c r="AH197" s="72"/>
      <c r="AI197" s="74"/>
      <c r="AJ197" s="72"/>
      <c r="AK197" s="73"/>
      <c r="AL197" s="72"/>
      <c r="AM197" s="73"/>
      <c r="AN197" s="72"/>
      <c r="AO197" s="73"/>
      <c r="AP197" s="72"/>
      <c r="AQ197" s="72"/>
      <c r="AR197" s="72"/>
      <c r="AS197" s="72"/>
      <c r="AT197" s="72"/>
      <c r="AU197" s="72"/>
    </row>
    <row r="198" spans="1:47" ht="13" x14ac:dyDescent="0.15">
      <c r="A198" s="105"/>
      <c r="B198" s="115" t="str">
        <f>"Environmental (" &amp; COUNTIF(D198:AY198, "=TRUE") &amp; ")"</f>
        <v>Environmental (3)</v>
      </c>
      <c r="C198" s="105"/>
      <c r="D198" s="11" t="b">
        <v>0</v>
      </c>
      <c r="E198" s="77"/>
      <c r="F198" s="11" t="b">
        <v>0</v>
      </c>
      <c r="G198" s="77"/>
      <c r="H198" s="11" t="b">
        <v>0</v>
      </c>
      <c r="I198" s="77"/>
      <c r="J198" s="11" t="b">
        <v>1</v>
      </c>
      <c r="K198" s="77"/>
      <c r="L198" s="11" t="b">
        <v>1</v>
      </c>
      <c r="M198" s="77"/>
      <c r="N198" s="11" t="b">
        <v>0</v>
      </c>
      <c r="O198" s="77"/>
      <c r="P198" s="11" t="b">
        <v>0</v>
      </c>
      <c r="Q198" s="77"/>
      <c r="R198" s="11" t="b">
        <v>0</v>
      </c>
      <c r="S198" s="77"/>
      <c r="T198" s="11" t="b">
        <v>0</v>
      </c>
      <c r="U198" s="77"/>
      <c r="V198" s="11" t="b">
        <v>1</v>
      </c>
      <c r="W198" s="77"/>
      <c r="X198" s="11" t="b">
        <v>0</v>
      </c>
      <c r="Y198" s="77"/>
      <c r="Z198" s="11" t="b">
        <v>0</v>
      </c>
      <c r="AA198" s="77"/>
      <c r="AB198" s="11" t="b">
        <v>0</v>
      </c>
      <c r="AC198" s="77"/>
      <c r="AD198" s="11" t="b">
        <v>0</v>
      </c>
      <c r="AE198" s="77"/>
      <c r="AF198" s="11" t="b">
        <v>0</v>
      </c>
      <c r="AG198" s="77"/>
      <c r="AH198" s="11" t="b">
        <v>0</v>
      </c>
      <c r="AI198" s="78"/>
      <c r="AJ198" s="11" t="b">
        <v>0</v>
      </c>
      <c r="AK198" s="77"/>
      <c r="AL198" s="11" t="b">
        <v>0</v>
      </c>
      <c r="AM198" s="77"/>
      <c r="AN198" s="11" t="b">
        <v>0</v>
      </c>
      <c r="AO198" s="77"/>
      <c r="AP198" s="11" t="b">
        <v>0</v>
      </c>
      <c r="AQ198" s="11" t="b">
        <v>0</v>
      </c>
      <c r="AR198" s="11" t="b">
        <v>0</v>
      </c>
      <c r="AS198" s="11" t="b">
        <v>0</v>
      </c>
      <c r="AT198" s="11" t="b">
        <v>0</v>
      </c>
      <c r="AU198" s="11" t="b">
        <v>0</v>
      </c>
    </row>
    <row r="199" spans="1:47" ht="13" x14ac:dyDescent="0.15">
      <c r="A199" s="105"/>
      <c r="B199" s="79"/>
      <c r="C199" s="80" t="str">
        <f>"Traveling NEG (" &amp; COUNTIF(D199:AY199, "=TRUE") &amp; ")"</f>
        <v>Traveling NEG (0)</v>
      </c>
      <c r="D199" s="11" t="b">
        <v>0</v>
      </c>
      <c r="E199" s="77"/>
      <c r="F199" s="11" t="b">
        <v>0</v>
      </c>
      <c r="G199" s="77"/>
      <c r="H199" s="11" t="b">
        <v>0</v>
      </c>
      <c r="I199" s="77"/>
      <c r="J199" s="11" t="b">
        <v>0</v>
      </c>
      <c r="K199" s="77"/>
      <c r="L199" s="11" t="b">
        <v>0</v>
      </c>
      <c r="M199" s="77"/>
      <c r="N199" s="11" t="b">
        <v>0</v>
      </c>
      <c r="O199" s="77"/>
      <c r="P199" s="11" t="b">
        <v>0</v>
      </c>
      <c r="Q199" s="77"/>
      <c r="R199" s="11" t="b">
        <v>0</v>
      </c>
      <c r="S199" s="77"/>
      <c r="T199" s="11" t="b">
        <v>0</v>
      </c>
      <c r="U199" s="77"/>
      <c r="V199" s="11" t="b">
        <v>0</v>
      </c>
      <c r="W199" s="77"/>
      <c r="X199" s="11" t="b">
        <v>0</v>
      </c>
      <c r="Y199" s="77"/>
      <c r="Z199" s="11" t="b">
        <v>0</v>
      </c>
      <c r="AA199" s="77"/>
      <c r="AB199" s="11" t="b">
        <v>0</v>
      </c>
      <c r="AC199" s="77"/>
      <c r="AD199" s="11" t="b">
        <v>0</v>
      </c>
      <c r="AE199" s="77"/>
      <c r="AF199" s="11" t="b">
        <v>0</v>
      </c>
      <c r="AG199" s="77"/>
      <c r="AH199" s="11" t="b">
        <v>0</v>
      </c>
      <c r="AI199" s="78"/>
      <c r="AJ199" s="11" t="b">
        <v>0</v>
      </c>
      <c r="AK199" s="77"/>
      <c r="AL199" s="11" t="b">
        <v>0</v>
      </c>
      <c r="AM199" s="77"/>
      <c r="AN199" s="11" t="b">
        <v>0</v>
      </c>
      <c r="AO199" s="77"/>
      <c r="AP199" s="11" t="b">
        <v>0</v>
      </c>
      <c r="AQ199" s="11" t="b">
        <v>0</v>
      </c>
      <c r="AR199" s="11" t="b">
        <v>0</v>
      </c>
      <c r="AS199" s="11" t="b">
        <v>0</v>
      </c>
      <c r="AT199" s="11" t="b">
        <v>0</v>
      </c>
      <c r="AU199" s="11" t="b">
        <v>0</v>
      </c>
    </row>
    <row r="200" spans="1:47" ht="13" x14ac:dyDescent="0.15">
      <c r="A200" s="70"/>
      <c r="B200" s="79"/>
      <c r="C200" s="80" t="str">
        <f>"Traveling POS (" &amp; COUNTIF(D200:AY200, "=TRUE") &amp; ")"</f>
        <v>Traveling POS (3)</v>
      </c>
      <c r="D200" s="11" t="b">
        <v>0</v>
      </c>
      <c r="E200" s="77"/>
      <c r="F200" s="11" t="b">
        <v>0</v>
      </c>
      <c r="G200" s="77"/>
      <c r="H200" s="11" t="b">
        <v>0</v>
      </c>
      <c r="I200" s="77"/>
      <c r="J200" s="11" t="b">
        <v>1</v>
      </c>
      <c r="K200" s="77"/>
      <c r="L200" s="11" t="b">
        <v>1</v>
      </c>
      <c r="M200" s="77"/>
      <c r="N200" s="11" t="b">
        <v>0</v>
      </c>
      <c r="O200" s="77"/>
      <c r="P200" s="11" t="b">
        <v>0</v>
      </c>
      <c r="Q200" s="77"/>
      <c r="R200" s="11" t="b">
        <v>0</v>
      </c>
      <c r="S200" s="77"/>
      <c r="T200" s="11" t="b">
        <v>0</v>
      </c>
      <c r="U200" s="77"/>
      <c r="V200" s="11" t="b">
        <v>1</v>
      </c>
      <c r="W200" s="77"/>
      <c r="X200" s="11" t="b">
        <v>0</v>
      </c>
      <c r="Y200" s="77"/>
      <c r="Z200" s="11" t="b">
        <v>0</v>
      </c>
      <c r="AA200" s="77"/>
      <c r="AB200" s="11" t="b">
        <v>0</v>
      </c>
      <c r="AC200" s="77"/>
      <c r="AD200" s="11" t="b">
        <v>0</v>
      </c>
      <c r="AE200" s="77"/>
      <c r="AF200" s="11" t="b">
        <v>0</v>
      </c>
      <c r="AG200" s="77"/>
      <c r="AH200" s="11" t="b">
        <v>0</v>
      </c>
      <c r="AI200" s="78"/>
      <c r="AJ200" s="11" t="b">
        <v>0</v>
      </c>
      <c r="AK200" s="77"/>
      <c r="AL200" s="11" t="b">
        <v>0</v>
      </c>
      <c r="AM200" s="77"/>
      <c r="AN200" s="11" t="b">
        <v>0</v>
      </c>
      <c r="AO200" s="77"/>
      <c r="AP200" s="11" t="b">
        <v>0</v>
      </c>
      <c r="AQ200" s="11" t="b">
        <v>0</v>
      </c>
      <c r="AR200" s="11" t="b">
        <v>0</v>
      </c>
      <c r="AS200" s="11" t="b">
        <v>0</v>
      </c>
      <c r="AT200" s="11" t="b">
        <v>0</v>
      </c>
      <c r="AU200" s="11" t="b">
        <v>0</v>
      </c>
    </row>
    <row r="201" spans="1:47" ht="13" x14ac:dyDescent="0.15">
      <c r="A201" s="114"/>
      <c r="B201" s="105"/>
      <c r="C201" s="105"/>
      <c r="D201" s="72"/>
      <c r="E201" s="73"/>
      <c r="F201" s="72"/>
      <c r="G201" s="73"/>
      <c r="H201" s="72"/>
      <c r="I201" s="73"/>
      <c r="J201" s="72"/>
      <c r="K201" s="73"/>
      <c r="L201" s="72"/>
      <c r="M201" s="73"/>
      <c r="N201" s="72"/>
      <c r="O201" s="73"/>
      <c r="P201" s="72"/>
      <c r="Q201" s="73"/>
      <c r="R201" s="72"/>
      <c r="S201" s="73"/>
      <c r="T201" s="72"/>
      <c r="U201" s="73"/>
      <c r="V201" s="72"/>
      <c r="W201" s="73"/>
      <c r="X201" s="72"/>
      <c r="Y201" s="73"/>
      <c r="Z201" s="72"/>
      <c r="AA201" s="73"/>
      <c r="AB201" s="72"/>
      <c r="AC201" s="73"/>
      <c r="AD201" s="72"/>
      <c r="AE201" s="73"/>
      <c r="AF201" s="72"/>
      <c r="AG201" s="73"/>
      <c r="AH201" s="72"/>
      <c r="AI201" s="74"/>
      <c r="AJ201" s="72"/>
      <c r="AK201" s="73"/>
      <c r="AL201" s="72"/>
      <c r="AM201" s="73"/>
      <c r="AN201" s="72"/>
      <c r="AO201" s="73"/>
      <c r="AP201" s="72"/>
      <c r="AQ201" s="72"/>
      <c r="AR201" s="72"/>
      <c r="AS201" s="72"/>
      <c r="AT201" s="72"/>
      <c r="AU201" s="72"/>
    </row>
    <row r="202" spans="1:47" ht="13" x14ac:dyDescent="0.15">
      <c r="A202" s="105"/>
      <c r="B202" s="105"/>
      <c r="C202" s="105"/>
      <c r="D202" s="72"/>
      <c r="E202" s="73"/>
      <c r="F202" s="72"/>
      <c r="G202" s="73"/>
      <c r="H202" s="72"/>
      <c r="I202" s="73"/>
      <c r="J202" s="72"/>
      <c r="K202" s="73"/>
      <c r="L202" s="72"/>
      <c r="M202" s="73"/>
      <c r="N202" s="72"/>
      <c r="O202" s="73"/>
      <c r="P202" s="72"/>
      <c r="Q202" s="73"/>
      <c r="R202" s="72"/>
      <c r="S202" s="73"/>
      <c r="T202" s="72"/>
      <c r="U202" s="73"/>
      <c r="V202" s="72"/>
      <c r="W202" s="73"/>
      <c r="X202" s="72"/>
      <c r="Y202" s="73"/>
      <c r="Z202" s="72"/>
      <c r="AA202" s="73"/>
      <c r="AB202" s="72"/>
      <c r="AC202" s="73"/>
      <c r="AD202" s="72"/>
      <c r="AE202" s="73"/>
      <c r="AF202" s="72"/>
      <c r="AG202" s="73"/>
      <c r="AH202" s="72"/>
      <c r="AI202" s="74"/>
      <c r="AJ202" s="72"/>
      <c r="AK202" s="73"/>
      <c r="AL202" s="72"/>
      <c r="AM202" s="73"/>
      <c r="AN202" s="72"/>
      <c r="AO202" s="73"/>
      <c r="AP202" s="72"/>
      <c r="AQ202" s="72"/>
      <c r="AR202" s="72"/>
      <c r="AS202" s="72"/>
      <c r="AT202" s="72"/>
      <c r="AU202" s="72"/>
    </row>
    <row r="203" spans="1:47" ht="13" x14ac:dyDescent="0.15">
      <c r="A203" s="105"/>
      <c r="B203" s="105"/>
      <c r="C203" s="105"/>
      <c r="D203" s="72"/>
      <c r="E203" s="73"/>
      <c r="F203" s="72"/>
      <c r="G203" s="73"/>
      <c r="H203" s="72"/>
      <c r="I203" s="73"/>
      <c r="J203" s="72"/>
      <c r="K203" s="73"/>
      <c r="L203" s="72"/>
      <c r="M203" s="73"/>
      <c r="N203" s="72"/>
      <c r="O203" s="73"/>
      <c r="P203" s="72"/>
      <c r="Q203" s="73"/>
      <c r="R203" s="72"/>
      <c r="S203" s="73"/>
      <c r="T203" s="72"/>
      <c r="U203" s="73"/>
      <c r="V203" s="72"/>
      <c r="W203" s="73"/>
      <c r="X203" s="72"/>
      <c r="Y203" s="73"/>
      <c r="Z203" s="72"/>
      <c r="AA203" s="73"/>
      <c r="AB203" s="72"/>
      <c r="AC203" s="73"/>
      <c r="AD203" s="72"/>
      <c r="AE203" s="73"/>
      <c r="AF203" s="72"/>
      <c r="AG203" s="73"/>
      <c r="AH203" s="72"/>
      <c r="AI203" s="74"/>
      <c r="AJ203" s="72"/>
      <c r="AK203" s="73"/>
      <c r="AL203" s="72"/>
      <c r="AM203" s="73"/>
      <c r="AN203" s="72"/>
      <c r="AO203" s="73"/>
      <c r="AP203" s="72"/>
      <c r="AQ203" s="72"/>
      <c r="AR203" s="72"/>
      <c r="AS203" s="72"/>
      <c r="AT203" s="72"/>
      <c r="AU203" s="72"/>
    </row>
    <row r="204" spans="1:47" ht="13" x14ac:dyDescent="0.15">
      <c r="A204" s="116" t="s">
        <v>859</v>
      </c>
      <c r="B204" s="71"/>
      <c r="C204" s="71"/>
      <c r="D204" s="72"/>
      <c r="E204" s="73"/>
      <c r="F204" s="72"/>
      <c r="G204" s="73"/>
      <c r="H204" s="72"/>
      <c r="I204" s="73"/>
      <c r="J204" s="72"/>
      <c r="K204" s="73"/>
      <c r="L204" s="72"/>
      <c r="M204" s="73"/>
      <c r="N204" s="72"/>
      <c r="O204" s="73"/>
      <c r="P204" s="72"/>
      <c r="Q204" s="73"/>
      <c r="R204" s="72"/>
      <c r="S204" s="73"/>
      <c r="T204" s="72"/>
      <c r="U204" s="73"/>
      <c r="V204" s="72"/>
      <c r="W204" s="73"/>
      <c r="X204" s="72"/>
      <c r="Y204" s="73"/>
      <c r="Z204" s="72"/>
      <c r="AA204" s="73"/>
      <c r="AB204" s="72"/>
      <c r="AC204" s="73"/>
      <c r="AD204" s="72"/>
      <c r="AE204" s="73"/>
      <c r="AF204" s="72"/>
      <c r="AG204" s="73"/>
      <c r="AH204" s="72"/>
      <c r="AI204" s="74"/>
      <c r="AJ204" s="72"/>
      <c r="AK204" s="73"/>
      <c r="AL204" s="72"/>
      <c r="AM204" s="73"/>
      <c r="AN204" s="72"/>
      <c r="AO204" s="73"/>
      <c r="AP204" s="72"/>
      <c r="AQ204" s="72"/>
      <c r="AR204" s="72"/>
      <c r="AS204" s="72"/>
      <c r="AT204" s="72"/>
      <c r="AU204" s="72"/>
    </row>
    <row r="205" spans="1:47" ht="13" x14ac:dyDescent="0.15">
      <c r="A205" s="105"/>
      <c r="B205" s="76" t="str">
        <f>"Local Conferences (" &amp; COUNTIF(D205:AY205, "=TRUE") &amp; ")"</f>
        <v>Local Conferences (1)</v>
      </c>
      <c r="C205" s="72"/>
      <c r="D205" s="11" t="b">
        <v>1</v>
      </c>
      <c r="E205" s="77" t="s">
        <v>860</v>
      </c>
      <c r="F205" s="11" t="b">
        <v>0</v>
      </c>
      <c r="G205" s="77"/>
      <c r="H205" s="11" t="b">
        <v>0</v>
      </c>
      <c r="I205" s="77"/>
      <c r="J205" s="11" t="b">
        <v>0</v>
      </c>
      <c r="K205" s="77"/>
      <c r="L205" s="11" t="b">
        <v>0</v>
      </c>
      <c r="M205" s="77"/>
      <c r="N205" s="11" t="b">
        <v>0</v>
      </c>
      <c r="O205" s="77"/>
      <c r="P205" s="11" t="b">
        <v>0</v>
      </c>
      <c r="Q205" s="77"/>
      <c r="R205" s="11" t="b">
        <v>0</v>
      </c>
      <c r="S205" s="77"/>
      <c r="T205" s="11" t="b">
        <v>0</v>
      </c>
      <c r="U205" s="77"/>
      <c r="V205" s="11" t="b">
        <v>0</v>
      </c>
      <c r="W205" s="77"/>
      <c r="X205" s="11" t="b">
        <v>0</v>
      </c>
      <c r="Y205" s="77"/>
      <c r="Z205" s="11" t="b">
        <v>0</v>
      </c>
      <c r="AA205" s="77"/>
      <c r="AB205" s="11" t="b">
        <v>0</v>
      </c>
      <c r="AC205" s="77"/>
      <c r="AD205" s="11" t="b">
        <v>0</v>
      </c>
      <c r="AE205" s="77"/>
      <c r="AF205" s="11" t="b">
        <v>0</v>
      </c>
      <c r="AG205" s="77"/>
      <c r="AH205" s="11" t="b">
        <v>0</v>
      </c>
      <c r="AI205" s="78"/>
      <c r="AJ205" s="11" t="b">
        <v>0</v>
      </c>
      <c r="AK205" s="77"/>
      <c r="AL205" s="11" t="b">
        <v>0</v>
      </c>
      <c r="AM205" s="77"/>
      <c r="AN205" s="11" t="b">
        <v>0</v>
      </c>
      <c r="AO205" s="77"/>
      <c r="AP205" s="11" t="b">
        <v>0</v>
      </c>
      <c r="AQ205" s="11" t="b">
        <v>0</v>
      </c>
      <c r="AR205" s="11" t="b">
        <v>0</v>
      </c>
      <c r="AS205" s="11" t="b">
        <v>0</v>
      </c>
      <c r="AT205" s="11" t="b">
        <v>0</v>
      </c>
      <c r="AU205" s="11" t="b">
        <v>0</v>
      </c>
    </row>
    <row r="206" spans="1:47" ht="13" x14ac:dyDescent="0.15">
      <c r="A206" s="105"/>
      <c r="B206" s="76" t="str">
        <f>"Decentralization (" &amp; COUNTIF(D206:AY206, "=TRUE") &amp; ")"</f>
        <v>Decentralization (1)</v>
      </c>
      <c r="C206" s="72"/>
      <c r="D206" s="11" t="b">
        <v>0</v>
      </c>
      <c r="E206" s="77"/>
      <c r="F206" s="11" t="b">
        <v>0</v>
      </c>
      <c r="G206" s="77"/>
      <c r="H206" s="11" t="b">
        <v>0</v>
      </c>
      <c r="I206" s="77"/>
      <c r="J206" s="11" t="b">
        <v>0</v>
      </c>
      <c r="K206" s="77"/>
      <c r="L206" s="11" t="b">
        <v>0</v>
      </c>
      <c r="M206" s="77"/>
      <c r="N206" s="11" t="b">
        <v>0</v>
      </c>
      <c r="O206" s="77"/>
      <c r="P206" s="11" t="b">
        <v>0</v>
      </c>
      <c r="Q206" s="77"/>
      <c r="R206" s="11" t="b">
        <v>0</v>
      </c>
      <c r="S206" s="77"/>
      <c r="T206" s="11" t="b">
        <v>0</v>
      </c>
      <c r="U206" s="77"/>
      <c r="V206" s="11" t="b">
        <v>0</v>
      </c>
      <c r="W206" s="77"/>
      <c r="X206" s="11" t="b">
        <v>1</v>
      </c>
      <c r="Y206" s="77"/>
      <c r="Z206" s="11" t="b">
        <v>0</v>
      </c>
      <c r="AA206" s="77"/>
      <c r="AB206" s="11" t="b">
        <v>0</v>
      </c>
      <c r="AC206" s="77"/>
      <c r="AD206" s="11" t="b">
        <v>0</v>
      </c>
      <c r="AE206" s="77"/>
      <c r="AF206" s="11" t="b">
        <v>0</v>
      </c>
      <c r="AG206" s="77"/>
      <c r="AH206" s="11" t="b">
        <v>0</v>
      </c>
      <c r="AI206" s="78"/>
      <c r="AJ206" s="11" t="b">
        <v>0</v>
      </c>
      <c r="AK206" s="77"/>
      <c r="AL206" s="11" t="b">
        <v>0</v>
      </c>
      <c r="AM206" s="77"/>
      <c r="AN206" s="11" t="b">
        <v>0</v>
      </c>
      <c r="AO206" s="77"/>
      <c r="AP206" s="11" t="b">
        <v>0</v>
      </c>
      <c r="AQ206" s="11" t="b">
        <v>0</v>
      </c>
      <c r="AR206" s="11" t="b">
        <v>0</v>
      </c>
      <c r="AS206" s="11" t="b">
        <v>0</v>
      </c>
      <c r="AT206" s="11" t="b">
        <v>0</v>
      </c>
      <c r="AU206" s="11" t="b">
        <v>0</v>
      </c>
    </row>
    <row r="207" spans="1:47" ht="13" x14ac:dyDescent="0.15">
      <c r="A207" s="105"/>
      <c r="B207" s="76" t="str">
        <f>"Limiting Participants per Continent (" &amp; COUNTIF(D207:AY207, "=TRUE") &amp; ")"</f>
        <v>Limiting Participants per Continent (2)</v>
      </c>
      <c r="C207" s="72"/>
      <c r="D207" s="11" t="b">
        <v>0</v>
      </c>
      <c r="E207" s="77"/>
      <c r="F207" s="11" t="b">
        <v>0</v>
      </c>
      <c r="G207" s="77"/>
      <c r="H207" s="11" t="b">
        <v>0</v>
      </c>
      <c r="I207" s="77"/>
      <c r="J207" s="11" t="b">
        <v>0</v>
      </c>
      <c r="K207" s="77"/>
      <c r="L207" s="11" t="b">
        <v>0</v>
      </c>
      <c r="M207" s="77"/>
      <c r="N207" s="11" t="b">
        <v>0</v>
      </c>
      <c r="O207" s="77"/>
      <c r="P207" s="11" t="b">
        <v>0</v>
      </c>
      <c r="Q207" s="77"/>
      <c r="R207" s="11" t="b">
        <v>0</v>
      </c>
      <c r="S207" s="77"/>
      <c r="T207" s="11" t="b">
        <v>0</v>
      </c>
      <c r="U207" s="77"/>
      <c r="V207" s="11" t="b">
        <v>0</v>
      </c>
      <c r="W207" s="77"/>
      <c r="X207" s="11" t="b">
        <v>0</v>
      </c>
      <c r="Y207" s="77"/>
      <c r="Z207" s="11" t="b">
        <v>0</v>
      </c>
      <c r="AA207" s="77"/>
      <c r="AB207" s="11" t="b">
        <v>1</v>
      </c>
      <c r="AC207" s="77" t="s">
        <v>861</v>
      </c>
      <c r="AD207" s="11" t="b">
        <v>0</v>
      </c>
      <c r="AE207" s="77"/>
      <c r="AF207" s="11" t="b">
        <v>0</v>
      </c>
      <c r="AG207" s="77"/>
      <c r="AH207" s="11" t="b">
        <v>0</v>
      </c>
      <c r="AI207" s="78"/>
      <c r="AJ207" s="11" t="b">
        <v>1</v>
      </c>
      <c r="AK207" s="77"/>
      <c r="AL207" s="11" t="b">
        <v>0</v>
      </c>
      <c r="AM207" s="77"/>
      <c r="AN207" s="11" t="b">
        <v>0</v>
      </c>
      <c r="AO207" s="77"/>
      <c r="AP207" s="11" t="b">
        <v>0</v>
      </c>
      <c r="AQ207" s="11" t="b">
        <v>0</v>
      </c>
      <c r="AR207" s="11" t="b">
        <v>0</v>
      </c>
      <c r="AS207" s="11" t="b">
        <v>0</v>
      </c>
      <c r="AT207" s="11" t="b">
        <v>0</v>
      </c>
      <c r="AU207" s="11" t="b">
        <v>0</v>
      </c>
    </row>
    <row r="208" spans="1:47" ht="13" x14ac:dyDescent="0.15">
      <c r="A208" s="105"/>
      <c r="B208" s="76" t="str">
        <f>"3-D Video Conferences (" &amp; COUNTIF(D208:AY208, "=TRUE") &amp; ")"</f>
        <v>3-D Video Conferences (1)</v>
      </c>
      <c r="C208" s="72"/>
      <c r="D208" s="11" t="b">
        <v>0</v>
      </c>
      <c r="E208" s="77"/>
      <c r="F208" s="11" t="b">
        <v>0</v>
      </c>
      <c r="G208" s="77"/>
      <c r="H208" s="11" t="b">
        <v>0</v>
      </c>
      <c r="I208" s="77"/>
      <c r="J208" s="11" t="b">
        <v>0</v>
      </c>
      <c r="K208" s="77"/>
      <c r="L208" s="11" t="b">
        <v>0</v>
      </c>
      <c r="M208" s="77"/>
      <c r="N208" s="11" t="b">
        <v>0</v>
      </c>
      <c r="O208" s="77"/>
      <c r="P208" s="11" t="b">
        <v>0</v>
      </c>
      <c r="Q208" s="77"/>
      <c r="R208" s="11" t="b">
        <v>1</v>
      </c>
      <c r="S208" s="77"/>
      <c r="T208" s="11" t="b">
        <v>0</v>
      </c>
      <c r="U208" s="77"/>
      <c r="V208" s="11" t="b">
        <v>0</v>
      </c>
      <c r="W208" s="77"/>
      <c r="X208" s="11" t="b">
        <v>0</v>
      </c>
      <c r="Y208" s="77"/>
      <c r="Z208" s="11" t="b">
        <v>0</v>
      </c>
      <c r="AA208" s="77"/>
      <c r="AB208" s="11" t="b">
        <v>0</v>
      </c>
      <c r="AC208" s="77"/>
      <c r="AD208" s="11" t="b">
        <v>0</v>
      </c>
      <c r="AE208" s="77"/>
      <c r="AF208" s="11" t="b">
        <v>0</v>
      </c>
      <c r="AG208" s="77"/>
      <c r="AH208" s="11" t="b">
        <v>0</v>
      </c>
      <c r="AI208" s="78"/>
      <c r="AJ208" s="11" t="b">
        <v>0</v>
      </c>
      <c r="AK208" s="77"/>
      <c r="AL208" s="11" t="b">
        <v>0</v>
      </c>
      <c r="AM208" s="77"/>
      <c r="AN208" s="11" t="b">
        <v>0</v>
      </c>
      <c r="AO208" s="77"/>
      <c r="AP208" s="11" t="b">
        <v>0</v>
      </c>
      <c r="AQ208" s="11" t="b">
        <v>0</v>
      </c>
      <c r="AR208" s="11" t="b">
        <v>0</v>
      </c>
      <c r="AS208" s="11" t="b">
        <v>0</v>
      </c>
      <c r="AT208" s="11" t="b">
        <v>0</v>
      </c>
      <c r="AU208" s="11" t="b">
        <v>0</v>
      </c>
    </row>
    <row r="209" spans="1:47" ht="13" x14ac:dyDescent="0.15">
      <c r="A209" s="105"/>
      <c r="B209" s="76" t="str">
        <f>"Virtual Conferences (" &amp; COUNTIF(D209:AY209, "=TRUE") &amp; ")"</f>
        <v>Virtual Conferences (10)</v>
      </c>
      <c r="C209" s="72"/>
      <c r="D209" s="11" t="b">
        <v>1</v>
      </c>
      <c r="E209" s="77"/>
      <c r="F209" s="11" t="b">
        <v>0</v>
      </c>
      <c r="G209" s="77"/>
      <c r="H209" s="11" t="b">
        <v>1</v>
      </c>
      <c r="I209" s="77"/>
      <c r="J209" s="11" t="b">
        <v>1</v>
      </c>
      <c r="K209" s="77"/>
      <c r="L209" s="11" t="b">
        <v>0</v>
      </c>
      <c r="M209" s="77"/>
      <c r="N209" s="11" t="b">
        <v>0</v>
      </c>
      <c r="O209" s="77"/>
      <c r="P209" s="11" t="b">
        <v>1</v>
      </c>
      <c r="Q209" s="77"/>
      <c r="R209" s="11" t="b">
        <v>0</v>
      </c>
      <c r="S209" s="77"/>
      <c r="T209" s="11" t="b">
        <v>0</v>
      </c>
      <c r="U209" s="77"/>
      <c r="V209" s="11" t="b">
        <v>1</v>
      </c>
      <c r="W209" s="77"/>
      <c r="X209" s="11" t="b">
        <v>1</v>
      </c>
      <c r="Y209" s="77"/>
      <c r="Z209" s="11" t="b">
        <v>0</v>
      </c>
      <c r="AA209" s="77"/>
      <c r="AB209" s="11" t="b">
        <v>0</v>
      </c>
      <c r="AC209" s="77"/>
      <c r="AD209" s="11" t="b">
        <v>1</v>
      </c>
      <c r="AE209" s="77"/>
      <c r="AF209" s="11" t="b">
        <v>0</v>
      </c>
      <c r="AG209" s="77"/>
      <c r="AH209" s="11" t="b">
        <v>0</v>
      </c>
      <c r="AI209" s="78"/>
      <c r="AJ209" s="11" t="b">
        <v>1</v>
      </c>
      <c r="AK209" s="77" t="s">
        <v>862</v>
      </c>
      <c r="AL209" s="11" t="b">
        <v>1</v>
      </c>
      <c r="AM209" s="77"/>
      <c r="AN209" s="11" t="b">
        <v>1</v>
      </c>
      <c r="AO209" s="77"/>
      <c r="AP209" s="11" t="b">
        <v>0</v>
      </c>
      <c r="AQ209" s="11" t="b">
        <v>0</v>
      </c>
      <c r="AR209" s="11" t="b">
        <v>0</v>
      </c>
      <c r="AS209" s="11" t="b">
        <v>0</v>
      </c>
      <c r="AT209" s="11" t="b">
        <v>0</v>
      </c>
      <c r="AU209" s="11" t="b">
        <v>0</v>
      </c>
    </row>
    <row r="210" spans="1:47" ht="13" x14ac:dyDescent="0.15">
      <c r="A210" s="105"/>
      <c r="B210" s="76" t="str">
        <f>"Raising Awareness (" &amp; COUNTIF(D210:AY210, "=TRUE") &amp; ")"</f>
        <v>Raising Awareness (11)</v>
      </c>
      <c r="C210" s="72"/>
      <c r="D210" s="11" t="b">
        <v>1</v>
      </c>
      <c r="E210" s="77"/>
      <c r="F210" s="11" t="b">
        <v>0</v>
      </c>
      <c r="G210" s="77"/>
      <c r="H210" s="11" t="b">
        <v>1</v>
      </c>
      <c r="I210" s="77" t="s">
        <v>863</v>
      </c>
      <c r="J210" s="11" t="b">
        <v>0</v>
      </c>
      <c r="K210" s="77"/>
      <c r="L210" s="11" t="b">
        <v>0</v>
      </c>
      <c r="M210" s="77"/>
      <c r="N210" s="11" t="b">
        <v>1</v>
      </c>
      <c r="O210" s="77"/>
      <c r="P210" s="11" t="b">
        <v>0</v>
      </c>
      <c r="Q210" s="77"/>
      <c r="R210" s="11" t="b">
        <v>1</v>
      </c>
      <c r="S210" s="77"/>
      <c r="T210" s="11" t="b">
        <v>1</v>
      </c>
      <c r="U210" s="77"/>
      <c r="V210" s="11" t="b">
        <v>1</v>
      </c>
      <c r="W210" s="77"/>
      <c r="X210" s="11" t="b">
        <v>0</v>
      </c>
      <c r="Y210" s="77"/>
      <c r="Z210" s="11" t="b">
        <v>1</v>
      </c>
      <c r="AA210" s="77"/>
      <c r="AB210" s="11" t="b">
        <v>1</v>
      </c>
      <c r="AC210" s="77"/>
      <c r="AD210" s="11" t="b">
        <v>1</v>
      </c>
      <c r="AE210" s="77"/>
      <c r="AF210" s="11" t="b">
        <v>0</v>
      </c>
      <c r="AG210" s="77"/>
      <c r="AH210" s="11" t="b">
        <v>0</v>
      </c>
      <c r="AI210" s="78"/>
      <c r="AJ210" s="11" t="b">
        <v>1</v>
      </c>
      <c r="AK210" s="77"/>
      <c r="AL210" s="11" t="b">
        <v>1</v>
      </c>
      <c r="AM210" s="77"/>
      <c r="AN210" s="11" t="b">
        <v>0</v>
      </c>
      <c r="AO210" s="77"/>
      <c r="AP210" s="11" t="b">
        <v>0</v>
      </c>
      <c r="AQ210" s="11" t="b">
        <v>0</v>
      </c>
      <c r="AR210" s="11" t="b">
        <v>0</v>
      </c>
      <c r="AS210" s="11" t="b">
        <v>0</v>
      </c>
      <c r="AT210" s="11" t="b">
        <v>0</v>
      </c>
      <c r="AU210" s="11" t="b">
        <v>0</v>
      </c>
    </row>
    <row r="211" spans="1:47" ht="13" x14ac:dyDescent="0.15">
      <c r="A211" s="70"/>
      <c r="B211" s="76" t="str">
        <f>"Organising together with other Events (" &amp; COUNTIF(D211:AY211, "=TRUE") &amp; ")"</f>
        <v>Organising together with other Events (2)</v>
      </c>
      <c r="C211" s="72"/>
      <c r="D211" s="11" t="b">
        <v>0</v>
      </c>
      <c r="E211" s="77"/>
      <c r="F211" s="11" t="b">
        <v>0</v>
      </c>
      <c r="G211" s="77"/>
      <c r="H211" s="11" t="b">
        <v>0</v>
      </c>
      <c r="I211" s="77"/>
      <c r="J211" s="11" t="b">
        <v>0</v>
      </c>
      <c r="K211" s="77"/>
      <c r="L211" s="11" t="b">
        <v>0</v>
      </c>
      <c r="M211" s="77"/>
      <c r="N211" s="11" t="b">
        <v>0</v>
      </c>
      <c r="O211" s="77"/>
      <c r="P211" s="11" t="b">
        <v>0</v>
      </c>
      <c r="Q211" s="77"/>
      <c r="R211" s="11" t="b">
        <v>0</v>
      </c>
      <c r="S211" s="77"/>
      <c r="T211" s="11" t="b">
        <v>0</v>
      </c>
      <c r="U211" s="77"/>
      <c r="V211" s="11" t="b">
        <v>0</v>
      </c>
      <c r="W211" s="77"/>
      <c r="X211" s="11" t="b">
        <v>0</v>
      </c>
      <c r="Y211" s="77"/>
      <c r="Z211" s="11" t="b">
        <v>0</v>
      </c>
      <c r="AA211" s="77"/>
      <c r="AB211" s="11" t="b">
        <v>1</v>
      </c>
      <c r="AC211" s="77"/>
      <c r="AD211" s="11" t="b">
        <v>1</v>
      </c>
      <c r="AE211" s="77"/>
      <c r="AF211" s="11" t="b">
        <v>0</v>
      </c>
      <c r="AG211" s="77"/>
      <c r="AH211" s="11" t="b">
        <v>0</v>
      </c>
      <c r="AI211" s="78"/>
      <c r="AJ211" s="11" t="b">
        <v>0</v>
      </c>
      <c r="AK211" s="77"/>
      <c r="AL211" s="11" t="b">
        <v>0</v>
      </c>
      <c r="AM211" s="77"/>
      <c r="AN211" s="11" t="b">
        <v>0</v>
      </c>
      <c r="AO211" s="77"/>
      <c r="AP211" s="11" t="b">
        <v>0</v>
      </c>
      <c r="AQ211" s="11" t="b">
        <v>0</v>
      </c>
      <c r="AR211" s="11" t="b">
        <v>0</v>
      </c>
      <c r="AS211" s="11" t="b">
        <v>0</v>
      </c>
      <c r="AT211" s="11" t="b">
        <v>0</v>
      </c>
      <c r="AU211" s="11" t="b">
        <v>0</v>
      </c>
    </row>
    <row r="212" spans="1:47" ht="13" x14ac:dyDescent="0.15">
      <c r="A212" s="70"/>
      <c r="B212" s="76" t="str">
        <f>"Promotion low-emission traveling (" &amp; COUNTIF(D212:AY212, "=TRUE") &amp; ")"</f>
        <v>Promotion low-emission traveling (1)</v>
      </c>
      <c r="C212" s="72"/>
      <c r="D212" s="11" t="b">
        <v>0</v>
      </c>
      <c r="E212" s="77"/>
      <c r="F212" s="11" t="b">
        <v>0</v>
      </c>
      <c r="G212" s="77"/>
      <c r="H212" s="11" t="b">
        <v>0</v>
      </c>
      <c r="I212" s="77"/>
      <c r="J212" s="11" t="b">
        <v>0</v>
      </c>
      <c r="K212" s="77"/>
      <c r="L212" s="11" t="b">
        <v>0</v>
      </c>
      <c r="M212" s="77"/>
      <c r="N212" s="11" t="b">
        <v>0</v>
      </c>
      <c r="O212" s="77"/>
      <c r="P212" s="11" t="b">
        <v>0</v>
      </c>
      <c r="Q212" s="77"/>
      <c r="R212" s="11" t="b">
        <v>0</v>
      </c>
      <c r="S212" s="77"/>
      <c r="T212" s="11" t="b">
        <v>0</v>
      </c>
      <c r="U212" s="77"/>
      <c r="V212" s="11" t="b">
        <v>0</v>
      </c>
      <c r="W212" s="77"/>
      <c r="X212" s="11" t="b">
        <v>0</v>
      </c>
      <c r="Y212" s="77"/>
      <c r="Z212" s="11" t="b">
        <v>0</v>
      </c>
      <c r="AA212" s="77"/>
      <c r="AB212" s="11" t="b">
        <v>0</v>
      </c>
      <c r="AC212" s="77"/>
      <c r="AD212" s="11" t="b">
        <v>0</v>
      </c>
      <c r="AE212" s="77"/>
      <c r="AF212" s="11" t="b">
        <v>0</v>
      </c>
      <c r="AG212" s="77"/>
      <c r="AH212" s="11" t="b">
        <v>0</v>
      </c>
      <c r="AI212" s="78"/>
      <c r="AJ212" s="11" t="b">
        <v>1</v>
      </c>
      <c r="AK212" s="77"/>
      <c r="AL212" s="11" t="b">
        <v>0</v>
      </c>
      <c r="AM212" s="77"/>
      <c r="AN212" s="11" t="b">
        <v>0</v>
      </c>
      <c r="AO212" s="77"/>
      <c r="AP212" s="11" t="b">
        <v>0</v>
      </c>
      <c r="AQ212" s="11" t="b">
        <v>0</v>
      </c>
      <c r="AR212" s="11" t="b">
        <v>0</v>
      </c>
      <c r="AS212" s="11" t="b">
        <v>0</v>
      </c>
      <c r="AT212" s="11" t="b">
        <v>0</v>
      </c>
      <c r="AU212" s="11" t="b">
        <v>0</v>
      </c>
    </row>
    <row r="213" spans="1:47" ht="13" x14ac:dyDescent="0.15">
      <c r="A213" s="70"/>
      <c r="B213" s="76" t="str">
        <f>"Solar electricity (" &amp; COUNTIF(D213:AY213, "=TRUE") &amp; ")"</f>
        <v>Solar electricity (1)</v>
      </c>
      <c r="C213" s="72"/>
      <c r="D213" s="11" t="b">
        <v>0</v>
      </c>
      <c r="E213" s="77"/>
      <c r="F213" s="11" t="b">
        <v>1</v>
      </c>
      <c r="G213" s="77" t="s">
        <v>864</v>
      </c>
      <c r="H213" s="11" t="b">
        <v>0</v>
      </c>
      <c r="I213" s="77"/>
      <c r="J213" s="11" t="b">
        <v>0</v>
      </c>
      <c r="K213" s="77"/>
      <c r="L213" s="11" t="b">
        <v>0</v>
      </c>
      <c r="M213" s="77"/>
      <c r="N213" s="11" t="b">
        <v>0</v>
      </c>
      <c r="O213" s="77"/>
      <c r="P213" s="11" t="b">
        <v>0</v>
      </c>
      <c r="Q213" s="77"/>
      <c r="R213" s="11" t="b">
        <v>0</v>
      </c>
      <c r="S213" s="77"/>
      <c r="T213" s="11" t="b">
        <v>0</v>
      </c>
      <c r="U213" s="77"/>
      <c r="V213" s="11" t="b">
        <v>0</v>
      </c>
      <c r="W213" s="77"/>
      <c r="X213" s="11" t="b">
        <v>0</v>
      </c>
      <c r="Y213" s="77"/>
      <c r="Z213" s="11" t="b">
        <v>0</v>
      </c>
      <c r="AA213" s="77"/>
      <c r="AB213" s="11" t="b">
        <v>0</v>
      </c>
      <c r="AC213" s="77"/>
      <c r="AD213" s="11" t="b">
        <v>0</v>
      </c>
      <c r="AE213" s="77"/>
      <c r="AF213" s="11" t="b">
        <v>0</v>
      </c>
      <c r="AG213" s="77"/>
      <c r="AH213" s="11" t="b">
        <v>0</v>
      </c>
      <c r="AI213" s="78"/>
      <c r="AJ213" s="11" t="b">
        <v>0</v>
      </c>
      <c r="AK213" s="77"/>
      <c r="AL213" s="11" t="b">
        <v>0</v>
      </c>
      <c r="AM213" s="77"/>
      <c r="AN213" s="11" t="b">
        <v>0</v>
      </c>
      <c r="AO213" s="77"/>
      <c r="AP213" s="11" t="b">
        <v>0</v>
      </c>
      <c r="AQ213" s="11" t="b">
        <v>0</v>
      </c>
      <c r="AR213" s="11" t="b">
        <v>0</v>
      </c>
      <c r="AS213" s="11" t="b">
        <v>0</v>
      </c>
      <c r="AT213" s="11" t="b">
        <v>0</v>
      </c>
      <c r="AU213" s="11" t="b">
        <v>0</v>
      </c>
    </row>
    <row r="214" spans="1:47" ht="13" x14ac:dyDescent="0.15">
      <c r="A214" s="70"/>
      <c r="B214" s="76" t="str">
        <f>"Virtual committee meetings (" &amp; COUNTIF(D214:AY214, "=TRUE") &amp; ")"</f>
        <v>Virtual committee meetings (1)</v>
      </c>
      <c r="C214" s="72"/>
      <c r="D214" s="11" t="b">
        <v>0</v>
      </c>
      <c r="E214" s="77"/>
      <c r="F214" s="11" t="b">
        <v>0</v>
      </c>
      <c r="G214" s="77"/>
      <c r="H214" s="11" t="b">
        <v>1</v>
      </c>
      <c r="I214" s="77"/>
      <c r="J214" s="11" t="b">
        <v>0</v>
      </c>
      <c r="K214" s="77"/>
      <c r="L214" s="11" t="b">
        <v>0</v>
      </c>
      <c r="M214" s="77"/>
      <c r="N214" s="11" t="b">
        <v>0</v>
      </c>
      <c r="O214" s="77"/>
      <c r="P214" s="11" t="b">
        <v>0</v>
      </c>
      <c r="Q214" s="77"/>
      <c r="R214" s="11" t="b">
        <v>0</v>
      </c>
      <c r="S214" s="77"/>
      <c r="T214" s="11" t="b">
        <v>0</v>
      </c>
      <c r="U214" s="77"/>
      <c r="V214" s="11" t="b">
        <v>0</v>
      </c>
      <c r="W214" s="77"/>
      <c r="X214" s="11" t="b">
        <v>0</v>
      </c>
      <c r="Y214" s="77"/>
      <c r="Z214" s="11" t="b">
        <v>0</v>
      </c>
      <c r="AA214" s="77"/>
      <c r="AB214" s="11" t="b">
        <v>0</v>
      </c>
      <c r="AC214" s="77"/>
      <c r="AD214" s="11" t="b">
        <v>0</v>
      </c>
      <c r="AE214" s="77"/>
      <c r="AF214" s="11" t="b">
        <v>0</v>
      </c>
      <c r="AG214" s="77"/>
      <c r="AH214" s="11" t="b">
        <v>0</v>
      </c>
      <c r="AI214" s="78"/>
      <c r="AJ214" s="11" t="b">
        <v>0</v>
      </c>
      <c r="AK214" s="77"/>
      <c r="AL214" s="11" t="b">
        <v>0</v>
      </c>
      <c r="AM214" s="77"/>
      <c r="AN214" s="11" t="b">
        <v>0</v>
      </c>
      <c r="AO214" s="77"/>
      <c r="AP214" s="11" t="b">
        <v>0</v>
      </c>
      <c r="AQ214" s="11" t="b">
        <v>0</v>
      </c>
      <c r="AR214" s="11" t="b">
        <v>0</v>
      </c>
      <c r="AS214" s="11" t="b">
        <v>0</v>
      </c>
      <c r="AT214" s="11" t="b">
        <v>0</v>
      </c>
      <c r="AU214" s="11" t="b">
        <v>0</v>
      </c>
    </row>
    <row r="215" spans="1:47" ht="13" x14ac:dyDescent="0.15">
      <c r="A215" s="70"/>
      <c r="B215" s="76" t="str">
        <f>"Choosing location that min. emissions from travel (" &amp; COUNTIF(D215:AY215, "=TRUE") &amp; ")"</f>
        <v>Choosing location that min. emissions from travel (8)</v>
      </c>
      <c r="C215" s="72"/>
      <c r="D215" s="11" t="b">
        <v>0</v>
      </c>
      <c r="E215" s="77"/>
      <c r="F215" s="11" t="b">
        <v>0</v>
      </c>
      <c r="G215" s="77"/>
      <c r="H215" s="11" t="b">
        <v>1</v>
      </c>
      <c r="I215" s="77"/>
      <c r="J215" s="11" t="b">
        <v>0</v>
      </c>
      <c r="K215" s="77"/>
      <c r="L215" s="11" t="b">
        <v>0</v>
      </c>
      <c r="M215" s="77"/>
      <c r="N215" s="11" t="b">
        <v>1</v>
      </c>
      <c r="O215" s="77"/>
      <c r="P215" s="11" t="b">
        <v>1</v>
      </c>
      <c r="Q215" s="77"/>
      <c r="R215" s="11" t="b">
        <v>0</v>
      </c>
      <c r="S215" s="77"/>
      <c r="T215" s="11" t="b">
        <v>1</v>
      </c>
      <c r="U215" s="77"/>
      <c r="V215" s="11" t="b">
        <v>1</v>
      </c>
      <c r="W215" s="77"/>
      <c r="X215" s="11" t="b">
        <v>0</v>
      </c>
      <c r="Y215" s="77"/>
      <c r="Z215" s="11" t="b">
        <v>0</v>
      </c>
      <c r="AA215" s="77"/>
      <c r="AB215" s="11" t="b">
        <v>1</v>
      </c>
      <c r="AC215" s="77"/>
      <c r="AD215" s="11" t="b">
        <v>0</v>
      </c>
      <c r="AE215" s="77"/>
      <c r="AF215" s="11" t="b">
        <v>0</v>
      </c>
      <c r="AG215" s="77"/>
      <c r="AH215" s="11" t="b">
        <v>0</v>
      </c>
      <c r="AI215" s="78"/>
      <c r="AJ215" s="11" t="b">
        <v>1</v>
      </c>
      <c r="AK215" s="77"/>
      <c r="AL215" s="11" t="b">
        <v>1</v>
      </c>
      <c r="AM215" s="77"/>
      <c r="AN215" s="11" t="b">
        <v>0</v>
      </c>
      <c r="AO215" s="77"/>
      <c r="AP215" s="11" t="b">
        <v>0</v>
      </c>
      <c r="AQ215" s="11" t="b">
        <v>0</v>
      </c>
      <c r="AR215" s="11" t="b">
        <v>0</v>
      </c>
      <c r="AS215" s="11" t="b">
        <v>0</v>
      </c>
      <c r="AT215" s="11" t="b">
        <v>0</v>
      </c>
      <c r="AU215" s="11" t="b">
        <v>0</v>
      </c>
    </row>
    <row r="216" spans="1:47" ht="13" x14ac:dyDescent="0.15">
      <c r="A216" s="70"/>
      <c r="B216" s="76" t="str">
        <f>"Carbon Pricing (" &amp; COUNTIF(D216:AY216, "=TRUE") &amp; ")"</f>
        <v>Carbon Pricing (5)</v>
      </c>
      <c r="C216" s="72"/>
      <c r="D216" s="11" t="b">
        <v>0</v>
      </c>
      <c r="E216" s="77"/>
      <c r="F216" s="11" t="b">
        <v>0</v>
      </c>
      <c r="G216" s="77"/>
      <c r="H216" s="11" t="b">
        <v>1</v>
      </c>
      <c r="I216" s="77"/>
      <c r="J216" s="11" t="b">
        <v>0</v>
      </c>
      <c r="K216" s="77"/>
      <c r="L216" s="11" t="b">
        <v>0</v>
      </c>
      <c r="M216" s="77"/>
      <c r="N216" s="11" t="b">
        <v>0</v>
      </c>
      <c r="O216" s="77"/>
      <c r="P216" s="11" t="b">
        <v>0</v>
      </c>
      <c r="Q216" s="77"/>
      <c r="R216" s="11" t="b">
        <v>0</v>
      </c>
      <c r="S216" s="77"/>
      <c r="T216" s="11" t="b">
        <v>0</v>
      </c>
      <c r="U216" s="77"/>
      <c r="V216" s="11" t="b">
        <v>0</v>
      </c>
      <c r="W216" s="77"/>
      <c r="X216" s="11" t="b">
        <v>0</v>
      </c>
      <c r="Y216" s="77"/>
      <c r="Z216" s="11" t="b">
        <v>0</v>
      </c>
      <c r="AA216" s="77"/>
      <c r="AB216" s="11" t="b">
        <v>1</v>
      </c>
      <c r="AC216" s="77"/>
      <c r="AD216" s="11" t="b">
        <v>1</v>
      </c>
      <c r="AE216" s="77"/>
      <c r="AF216" s="11" t="b">
        <v>0</v>
      </c>
      <c r="AG216" s="77"/>
      <c r="AH216" s="11" t="b">
        <v>0</v>
      </c>
      <c r="AI216" s="78"/>
      <c r="AJ216" s="11" t="b">
        <v>0</v>
      </c>
      <c r="AK216" s="77"/>
      <c r="AL216" s="11" t="b">
        <v>1</v>
      </c>
      <c r="AM216" s="77"/>
      <c r="AN216" s="11" t="b">
        <v>1</v>
      </c>
      <c r="AO216" s="77"/>
      <c r="AP216" s="11" t="b">
        <v>0</v>
      </c>
      <c r="AQ216" s="11" t="b">
        <v>0</v>
      </c>
      <c r="AR216" s="11" t="b">
        <v>0</v>
      </c>
      <c r="AS216" s="11" t="b">
        <v>0</v>
      </c>
      <c r="AT216" s="11" t="b">
        <v>0</v>
      </c>
      <c r="AU216" s="11" t="b">
        <v>0</v>
      </c>
    </row>
    <row r="217" spans="1:47" ht="13" x14ac:dyDescent="0.15">
      <c r="A217" s="70"/>
      <c r="B217" s="76" t="str">
        <f>"Electronic Poster (" &amp; COUNTIF(D217:AY217, "=TRUE") &amp; ")"</f>
        <v>Electronic Poster (1)</v>
      </c>
      <c r="C217" s="72"/>
      <c r="D217" s="11" t="b">
        <v>0</v>
      </c>
      <c r="E217" s="77"/>
      <c r="F217" s="11" t="b">
        <v>0</v>
      </c>
      <c r="G217" s="77"/>
      <c r="H217" s="11" t="b">
        <v>0</v>
      </c>
      <c r="I217" s="77"/>
      <c r="J217" s="11" t="b">
        <v>0</v>
      </c>
      <c r="K217" s="77"/>
      <c r="L217" s="11" t="b">
        <v>0</v>
      </c>
      <c r="M217" s="77"/>
      <c r="N217" s="11" t="b">
        <v>0</v>
      </c>
      <c r="O217" s="77"/>
      <c r="P217" s="11" t="b">
        <v>1</v>
      </c>
      <c r="Q217" s="77"/>
      <c r="R217" s="11" t="b">
        <v>0</v>
      </c>
      <c r="S217" s="77"/>
      <c r="T217" s="11" t="b">
        <v>0</v>
      </c>
      <c r="U217" s="77"/>
      <c r="V217" s="11" t="b">
        <v>0</v>
      </c>
      <c r="W217" s="77"/>
      <c r="X217" s="11" t="b">
        <v>0</v>
      </c>
      <c r="Y217" s="77"/>
      <c r="Z217" s="11" t="b">
        <v>0</v>
      </c>
      <c r="AA217" s="77"/>
      <c r="AB217" s="11" t="b">
        <v>0</v>
      </c>
      <c r="AC217" s="77"/>
      <c r="AD217" s="11" t="b">
        <v>0</v>
      </c>
      <c r="AE217" s="77"/>
      <c r="AF217" s="11" t="b">
        <v>0</v>
      </c>
      <c r="AG217" s="77"/>
      <c r="AH217" s="11" t="b">
        <v>0</v>
      </c>
      <c r="AI217" s="78"/>
      <c r="AJ217" s="11" t="b">
        <v>0</v>
      </c>
      <c r="AK217" s="77"/>
      <c r="AL217" s="11" t="b">
        <v>0</v>
      </c>
      <c r="AM217" s="77"/>
      <c r="AN217" s="11" t="b">
        <v>0</v>
      </c>
      <c r="AO217" s="77"/>
      <c r="AP217" s="11" t="b">
        <v>0</v>
      </c>
      <c r="AQ217" s="11" t="b">
        <v>0</v>
      </c>
      <c r="AR217" s="11" t="b">
        <v>0</v>
      </c>
      <c r="AS217" s="11" t="b">
        <v>0</v>
      </c>
      <c r="AT217" s="11" t="b">
        <v>0</v>
      </c>
      <c r="AU217" s="11" t="b">
        <v>0</v>
      </c>
    </row>
    <row r="218" spans="1:47" ht="13" x14ac:dyDescent="0.15">
      <c r="A218" s="70"/>
      <c r="B218" s="76" t="str">
        <f>"Green Local Transportation (" &amp; COUNTIF(D218:AY218, "=TRUE") &amp; ")"</f>
        <v>Green Local Transportation (5)</v>
      </c>
      <c r="C218" s="72"/>
      <c r="D218" s="11" t="b">
        <v>0</v>
      </c>
      <c r="E218" s="77"/>
      <c r="F218" s="11" t="b">
        <v>0</v>
      </c>
      <c r="G218" s="77"/>
      <c r="H218" s="11" t="b">
        <v>0</v>
      </c>
      <c r="I218" s="77"/>
      <c r="J218" s="11" t="b">
        <v>0</v>
      </c>
      <c r="K218" s="77"/>
      <c r="L218" s="11" t="b">
        <v>0</v>
      </c>
      <c r="M218" s="77"/>
      <c r="N218" s="11" t="b">
        <v>1</v>
      </c>
      <c r="O218" s="77"/>
      <c r="P218" s="11" t="b">
        <v>0</v>
      </c>
      <c r="Q218" s="77"/>
      <c r="R218" s="11" t="b">
        <v>0</v>
      </c>
      <c r="S218" s="77"/>
      <c r="T218" s="11" t="b">
        <v>0</v>
      </c>
      <c r="U218" s="77"/>
      <c r="V218" s="11" t="b">
        <v>1</v>
      </c>
      <c r="W218" s="77"/>
      <c r="X218" s="11" t="b">
        <v>0</v>
      </c>
      <c r="Y218" s="77"/>
      <c r="Z218" s="11" t="b">
        <v>0</v>
      </c>
      <c r="AA218" s="77"/>
      <c r="AB218" s="11" t="b">
        <v>1</v>
      </c>
      <c r="AC218" s="77"/>
      <c r="AD218" s="11" t="b">
        <v>0</v>
      </c>
      <c r="AE218" s="77"/>
      <c r="AF218" s="11" t="b">
        <v>0</v>
      </c>
      <c r="AG218" s="77"/>
      <c r="AH218" s="11" t="b">
        <v>0</v>
      </c>
      <c r="AI218" s="78"/>
      <c r="AJ218" s="11" t="b">
        <v>1</v>
      </c>
      <c r="AK218" s="77"/>
      <c r="AL218" s="11" t="b">
        <v>1</v>
      </c>
      <c r="AM218" s="77"/>
      <c r="AN218" s="11" t="b">
        <v>0</v>
      </c>
      <c r="AO218" s="77"/>
      <c r="AP218" s="11" t="b">
        <v>0</v>
      </c>
      <c r="AQ218" s="11" t="b">
        <v>0</v>
      </c>
      <c r="AR218" s="11" t="b">
        <v>0</v>
      </c>
      <c r="AS218" s="11" t="b">
        <v>0</v>
      </c>
      <c r="AT218" s="11" t="b">
        <v>0</v>
      </c>
      <c r="AU218" s="11" t="b">
        <v>0</v>
      </c>
    </row>
    <row r="219" spans="1:47" ht="13" x14ac:dyDescent="0.15">
      <c r="A219" s="70"/>
      <c r="B219" s="76" t="str">
        <f>"Land-bound travel (" &amp; COUNTIF(D219:AY219, "=TRUE") &amp; ")"</f>
        <v>Land-bound travel (2)</v>
      </c>
      <c r="C219" s="72"/>
      <c r="D219" s="11" t="b">
        <v>0</v>
      </c>
      <c r="E219" s="77"/>
      <c r="F219" s="11" t="b">
        <v>0</v>
      </c>
      <c r="G219" s="77"/>
      <c r="H219" s="11" t="b">
        <v>0</v>
      </c>
      <c r="I219" s="77"/>
      <c r="J219" s="11" t="b">
        <v>0</v>
      </c>
      <c r="K219" s="77"/>
      <c r="L219" s="11" t="b">
        <v>0</v>
      </c>
      <c r="M219" s="77"/>
      <c r="N219" s="11" t="b">
        <v>0</v>
      </c>
      <c r="O219" s="77"/>
      <c r="P219" s="11" t="b">
        <v>0</v>
      </c>
      <c r="Q219" s="77"/>
      <c r="R219" s="11" t="b">
        <v>0</v>
      </c>
      <c r="S219" s="77"/>
      <c r="T219" s="11" t="b">
        <v>0</v>
      </c>
      <c r="U219" s="77"/>
      <c r="V219" s="11" t="b">
        <v>1</v>
      </c>
      <c r="W219" s="77"/>
      <c r="X219" s="11" t="b">
        <v>0</v>
      </c>
      <c r="Y219" s="77"/>
      <c r="Z219" s="11" t="b">
        <v>0</v>
      </c>
      <c r="AA219" s="77"/>
      <c r="AB219" s="11" t="b">
        <v>0</v>
      </c>
      <c r="AC219" s="77"/>
      <c r="AD219" s="11" t="b">
        <v>0</v>
      </c>
      <c r="AE219" s="77"/>
      <c r="AF219" s="11" t="b">
        <v>0</v>
      </c>
      <c r="AG219" s="77"/>
      <c r="AH219" s="11" t="b">
        <v>0</v>
      </c>
      <c r="AI219" s="78"/>
      <c r="AJ219" s="11" t="b">
        <v>0</v>
      </c>
      <c r="AK219" s="77"/>
      <c r="AL219" s="11" t="b">
        <v>1</v>
      </c>
      <c r="AM219" s="77"/>
      <c r="AN219" s="11" t="b">
        <v>0</v>
      </c>
      <c r="AO219" s="77"/>
      <c r="AP219" s="11" t="b">
        <v>0</v>
      </c>
      <c r="AQ219" s="11" t="b">
        <v>0</v>
      </c>
      <c r="AR219" s="11" t="b">
        <v>0</v>
      </c>
      <c r="AS219" s="11" t="b">
        <v>0</v>
      </c>
      <c r="AT219" s="11" t="b">
        <v>0</v>
      </c>
      <c r="AU219" s="11" t="b">
        <v>0</v>
      </c>
    </row>
    <row r="220" spans="1:47" ht="13" x14ac:dyDescent="0.15">
      <c r="A220" s="70"/>
      <c r="B220" s="76" t="str">
        <f>"Alternating Type (" &amp; COUNTIF(D220:AY220, "=TRUE") &amp; ")"</f>
        <v>Alternating Type (3)</v>
      </c>
      <c r="C220" s="72"/>
      <c r="D220" s="11" t="b">
        <v>0</v>
      </c>
      <c r="E220" s="77"/>
      <c r="F220" s="11" t="b">
        <v>0</v>
      </c>
      <c r="G220" s="77"/>
      <c r="H220" s="11" t="b">
        <v>0</v>
      </c>
      <c r="I220" s="77"/>
      <c r="J220" s="11" t="b">
        <v>0</v>
      </c>
      <c r="K220" s="77"/>
      <c r="L220" s="11" t="b">
        <v>0</v>
      </c>
      <c r="M220" s="77"/>
      <c r="N220" s="11" t="b">
        <v>0</v>
      </c>
      <c r="O220" s="77"/>
      <c r="P220" s="11" t="b">
        <v>0</v>
      </c>
      <c r="Q220" s="77"/>
      <c r="R220" s="11" t="b">
        <v>0</v>
      </c>
      <c r="S220" s="77"/>
      <c r="T220" s="11" t="b">
        <v>0</v>
      </c>
      <c r="U220" s="77"/>
      <c r="V220" s="11" t="b">
        <v>1</v>
      </c>
      <c r="W220" s="77"/>
      <c r="X220" s="11" t="b">
        <v>1</v>
      </c>
      <c r="Y220" s="77"/>
      <c r="Z220" s="11" t="b">
        <v>0</v>
      </c>
      <c r="AA220" s="77"/>
      <c r="AB220" s="11" t="b">
        <v>0</v>
      </c>
      <c r="AC220" s="77"/>
      <c r="AD220" s="11" t="b">
        <v>1</v>
      </c>
      <c r="AE220" s="77"/>
      <c r="AF220" s="11" t="b">
        <v>0</v>
      </c>
      <c r="AG220" s="77"/>
      <c r="AH220" s="11" t="b">
        <v>0</v>
      </c>
      <c r="AI220" s="78"/>
      <c r="AJ220" s="11" t="b">
        <v>0</v>
      </c>
      <c r="AK220" s="77"/>
      <c r="AL220" s="11" t="b">
        <v>0</v>
      </c>
      <c r="AM220" s="77"/>
      <c r="AN220" s="11" t="b">
        <v>0</v>
      </c>
      <c r="AO220" s="77"/>
      <c r="AP220" s="11" t="b">
        <v>0</v>
      </c>
      <c r="AQ220" s="11" t="b">
        <v>0</v>
      </c>
      <c r="AR220" s="11" t="b">
        <v>0</v>
      </c>
      <c r="AS220" s="11" t="b">
        <v>0</v>
      </c>
      <c r="AT220" s="11" t="b">
        <v>0</v>
      </c>
      <c r="AU220" s="11" t="b">
        <v>0</v>
      </c>
    </row>
    <row r="221" spans="1:47" ht="13" x14ac:dyDescent="0.15">
      <c r="A221" s="72"/>
      <c r="B221" s="72"/>
      <c r="C221" s="72"/>
      <c r="D221" s="72"/>
      <c r="E221" s="73"/>
      <c r="F221" s="72"/>
      <c r="G221" s="73"/>
      <c r="H221" s="72"/>
      <c r="I221" s="73"/>
      <c r="J221" s="72"/>
      <c r="K221" s="73"/>
      <c r="L221" s="72"/>
      <c r="M221" s="73"/>
      <c r="N221" s="72"/>
      <c r="O221" s="73"/>
      <c r="P221" s="72"/>
      <c r="Q221" s="73"/>
      <c r="R221" s="72"/>
      <c r="S221" s="73"/>
      <c r="T221" s="72"/>
      <c r="U221" s="73"/>
      <c r="V221" s="72"/>
      <c r="W221" s="73"/>
      <c r="X221" s="72"/>
      <c r="Y221" s="73"/>
      <c r="Z221" s="72"/>
      <c r="AA221" s="73"/>
      <c r="AB221" s="72"/>
      <c r="AC221" s="73"/>
      <c r="AD221" s="72"/>
      <c r="AE221" s="73"/>
      <c r="AF221" s="72"/>
      <c r="AG221" s="73"/>
      <c r="AH221" s="72"/>
      <c r="AI221" s="74"/>
      <c r="AJ221" s="72"/>
      <c r="AK221" s="73"/>
      <c r="AL221" s="72"/>
      <c r="AM221" s="73"/>
      <c r="AN221" s="72"/>
      <c r="AO221" s="73"/>
      <c r="AP221" s="72"/>
      <c r="AQ221" s="72"/>
      <c r="AR221" s="72"/>
      <c r="AS221" s="72"/>
      <c r="AT221" s="72"/>
      <c r="AU221" s="72"/>
    </row>
    <row r="222" spans="1:47" ht="13" x14ac:dyDescent="0.15">
      <c r="A222" s="116" t="s">
        <v>865</v>
      </c>
      <c r="B222" s="71"/>
      <c r="C222" s="71"/>
      <c r="D222" s="72"/>
      <c r="E222" s="73"/>
      <c r="F222" s="72"/>
      <c r="G222" s="73"/>
      <c r="H222" s="72"/>
      <c r="I222" s="73"/>
      <c r="J222" s="72"/>
      <c r="K222" s="73"/>
      <c r="L222" s="72"/>
      <c r="M222" s="73"/>
      <c r="N222" s="72"/>
      <c r="O222" s="73"/>
      <c r="P222" s="72"/>
      <c r="Q222" s="73"/>
      <c r="R222" s="72"/>
      <c r="S222" s="73"/>
      <c r="T222" s="72"/>
      <c r="U222" s="73"/>
      <c r="V222" s="72"/>
      <c r="W222" s="73"/>
      <c r="X222" s="72"/>
      <c r="Y222" s="73"/>
      <c r="Z222" s="72"/>
      <c r="AA222" s="73"/>
      <c r="AB222" s="72"/>
      <c r="AC222" s="73"/>
      <c r="AD222" s="72"/>
      <c r="AE222" s="73"/>
      <c r="AF222" s="72"/>
      <c r="AG222" s="73"/>
      <c r="AH222" s="72"/>
      <c r="AI222" s="74"/>
      <c r="AJ222" s="72"/>
      <c r="AK222" s="73"/>
      <c r="AL222" s="72"/>
      <c r="AM222" s="73"/>
      <c r="AN222" s="72"/>
      <c r="AO222" s="73"/>
      <c r="AP222" s="72"/>
      <c r="AQ222" s="72"/>
      <c r="AR222" s="72"/>
      <c r="AS222" s="72"/>
      <c r="AT222" s="72"/>
      <c r="AU222" s="72"/>
    </row>
    <row r="223" spans="1:47" ht="13" x14ac:dyDescent="0.15">
      <c r="A223" s="105"/>
      <c r="B223" s="76" t="str">
        <f>"Mitigation (" &amp; COUNTIF(D223:AY223, "=TRUE") &amp; ")"</f>
        <v>Mitigation (9)</v>
      </c>
      <c r="C223" s="72"/>
      <c r="D223" s="11" t="b">
        <v>0</v>
      </c>
      <c r="E223" s="77"/>
      <c r="F223" s="11" t="b">
        <v>0</v>
      </c>
      <c r="G223" s="77"/>
      <c r="H223" s="11" t="b">
        <v>1</v>
      </c>
      <c r="I223" s="77"/>
      <c r="J223" s="11" t="b">
        <v>1</v>
      </c>
      <c r="K223" s="77"/>
      <c r="L223" s="11" t="b">
        <v>0</v>
      </c>
      <c r="M223" s="77"/>
      <c r="N223" s="11" t="b">
        <v>1</v>
      </c>
      <c r="O223" s="77"/>
      <c r="P223" s="11" t="b">
        <v>0</v>
      </c>
      <c r="Q223" s="77"/>
      <c r="R223" s="11" t="b">
        <v>1</v>
      </c>
      <c r="S223" s="77"/>
      <c r="T223" s="11" t="b">
        <v>0</v>
      </c>
      <c r="U223" s="77"/>
      <c r="V223" s="11" t="b">
        <v>0</v>
      </c>
      <c r="W223" s="77"/>
      <c r="X223" s="11" t="b">
        <v>0</v>
      </c>
      <c r="Y223" s="77"/>
      <c r="Z223" s="11" t="b">
        <v>1</v>
      </c>
      <c r="AA223" s="77"/>
      <c r="AB223" s="11" t="b">
        <v>0</v>
      </c>
      <c r="AC223" s="77"/>
      <c r="AD223" s="11" t="b">
        <v>1</v>
      </c>
      <c r="AE223" s="77"/>
      <c r="AF223" s="11" t="b">
        <v>0</v>
      </c>
      <c r="AG223" s="77"/>
      <c r="AH223" s="11" t="b">
        <v>1</v>
      </c>
      <c r="AI223" s="78"/>
      <c r="AJ223" s="11" t="b">
        <v>0</v>
      </c>
      <c r="AK223" s="77"/>
      <c r="AL223" s="11" t="b">
        <v>1</v>
      </c>
      <c r="AM223" s="77"/>
      <c r="AN223" s="11" t="b">
        <v>1</v>
      </c>
      <c r="AO223" s="77"/>
      <c r="AP223" s="11" t="b">
        <v>0</v>
      </c>
      <c r="AQ223" s="11" t="b">
        <v>0</v>
      </c>
      <c r="AR223" s="11" t="b">
        <v>0</v>
      </c>
      <c r="AS223" s="11" t="b">
        <v>0</v>
      </c>
      <c r="AT223" s="11" t="b">
        <v>0</v>
      </c>
      <c r="AU223" s="11" t="b">
        <v>0</v>
      </c>
    </row>
    <row r="224" spans="1:47" ht="13" x14ac:dyDescent="0.15">
      <c r="A224" s="105"/>
      <c r="B224" s="76" t="str">
        <f>"Local Mitigation (" &amp; COUNTIF(D224:AY224, "=TRUE") &amp; ")"</f>
        <v>Local Mitigation (2)</v>
      </c>
      <c r="C224" s="72"/>
      <c r="D224" s="11" t="b">
        <v>0</v>
      </c>
      <c r="E224" s="77"/>
      <c r="F224" s="11" t="b">
        <v>0</v>
      </c>
      <c r="G224" s="77"/>
      <c r="H224" s="11" t="b">
        <v>0</v>
      </c>
      <c r="I224" s="77"/>
      <c r="J224" s="11" t="b">
        <v>0</v>
      </c>
      <c r="K224" s="77"/>
      <c r="L224" s="11" t="b">
        <v>0</v>
      </c>
      <c r="M224" s="77"/>
      <c r="N224" s="11" t="b">
        <v>1</v>
      </c>
      <c r="O224" s="77"/>
      <c r="P224" s="11" t="b">
        <v>0</v>
      </c>
      <c r="Q224" s="77"/>
      <c r="R224" s="11" t="b">
        <v>0</v>
      </c>
      <c r="S224" s="77"/>
      <c r="T224" s="11" t="b">
        <v>0</v>
      </c>
      <c r="U224" s="77"/>
      <c r="V224" s="11" t="b">
        <v>0</v>
      </c>
      <c r="W224" s="77"/>
      <c r="X224" s="11" t="b">
        <v>0</v>
      </c>
      <c r="Y224" s="77"/>
      <c r="Z224" s="11" t="b">
        <v>0</v>
      </c>
      <c r="AA224" s="77"/>
      <c r="AB224" s="11" t="b">
        <v>0</v>
      </c>
      <c r="AC224" s="77"/>
      <c r="AD224" s="11" t="b">
        <v>1</v>
      </c>
      <c r="AE224" s="77"/>
      <c r="AF224" s="11" t="b">
        <v>0</v>
      </c>
      <c r="AG224" s="77"/>
      <c r="AH224" s="11" t="b">
        <v>0</v>
      </c>
      <c r="AI224" s="78"/>
      <c r="AJ224" s="11" t="b">
        <v>0</v>
      </c>
      <c r="AK224" s="77"/>
      <c r="AL224" s="11" t="b">
        <v>0</v>
      </c>
      <c r="AM224" s="77"/>
      <c r="AN224" s="11" t="b">
        <v>0</v>
      </c>
      <c r="AO224" s="77"/>
      <c r="AP224" s="11" t="b">
        <v>0</v>
      </c>
      <c r="AQ224" s="11" t="b">
        <v>0</v>
      </c>
      <c r="AR224" s="11" t="b">
        <v>0</v>
      </c>
      <c r="AS224" s="11" t="b">
        <v>0</v>
      </c>
      <c r="AT224" s="11" t="b">
        <v>0</v>
      </c>
      <c r="AU224" s="11" t="b">
        <v>0</v>
      </c>
    </row>
    <row r="225" spans="1:47" ht="13" x14ac:dyDescent="0.15">
      <c r="A225" s="105"/>
      <c r="B225" s="76"/>
      <c r="C225" s="80" t="str">
        <f>"Planting Trees (" &amp; COUNTIF(D225:AY225, "=TRUE") &amp; ")"</f>
        <v>Planting Trees (2)</v>
      </c>
      <c r="D225" s="11" t="b">
        <v>0</v>
      </c>
      <c r="E225" s="77"/>
      <c r="F225" s="11" t="b">
        <v>0</v>
      </c>
      <c r="G225" s="77"/>
      <c r="H225" s="11" t="b">
        <v>0</v>
      </c>
      <c r="I225" s="77"/>
      <c r="J225" s="11" t="b">
        <v>0</v>
      </c>
      <c r="K225" s="77"/>
      <c r="L225" s="11" t="b">
        <v>0</v>
      </c>
      <c r="M225" s="77"/>
      <c r="N225" s="11" t="b">
        <v>1</v>
      </c>
      <c r="O225" s="77"/>
      <c r="P225" s="11" t="b">
        <v>0</v>
      </c>
      <c r="Q225" s="77"/>
      <c r="R225" s="11" t="b">
        <v>0</v>
      </c>
      <c r="S225" s="77"/>
      <c r="T225" s="11" t="b">
        <v>0</v>
      </c>
      <c r="U225" s="77"/>
      <c r="V225" s="11" t="b">
        <v>0</v>
      </c>
      <c r="W225" s="77"/>
      <c r="X225" s="11" t="b">
        <v>0</v>
      </c>
      <c r="Y225" s="77"/>
      <c r="Z225" s="11" t="b">
        <v>0</v>
      </c>
      <c r="AA225" s="77"/>
      <c r="AB225" s="11" t="b">
        <v>0</v>
      </c>
      <c r="AC225" s="77"/>
      <c r="AD225" s="11" t="b">
        <v>1</v>
      </c>
      <c r="AE225" s="77"/>
      <c r="AF225" s="11" t="b">
        <v>0</v>
      </c>
      <c r="AG225" s="77"/>
      <c r="AH225" s="11" t="b">
        <v>0</v>
      </c>
      <c r="AI225" s="78"/>
      <c r="AJ225" s="11" t="b">
        <v>0</v>
      </c>
      <c r="AK225" s="77"/>
      <c r="AL225" s="11" t="b">
        <v>0</v>
      </c>
      <c r="AM225" s="77"/>
      <c r="AN225" s="11" t="b">
        <v>0</v>
      </c>
      <c r="AO225" s="77"/>
      <c r="AP225" s="11" t="b">
        <v>0</v>
      </c>
      <c r="AQ225" s="11" t="b">
        <v>0</v>
      </c>
      <c r="AR225" s="11" t="b">
        <v>0</v>
      </c>
      <c r="AS225" s="11" t="b">
        <v>0</v>
      </c>
      <c r="AT225" s="11" t="b">
        <v>0</v>
      </c>
      <c r="AU225" s="11" t="b">
        <v>0</v>
      </c>
    </row>
    <row r="226" spans="1:47" ht="13" x14ac:dyDescent="0.15">
      <c r="A226" s="105"/>
      <c r="B226" s="76"/>
      <c r="C226" s="80" t="str">
        <f>"Hedgerow Groves (" &amp; COUNTIF(D226:AY226, "=TRUE") &amp; ")"</f>
        <v>Hedgerow Groves (2)</v>
      </c>
      <c r="D226" s="11" t="b">
        <v>0</v>
      </c>
      <c r="E226" s="77"/>
      <c r="F226" s="11" t="b">
        <v>0</v>
      </c>
      <c r="G226" s="77"/>
      <c r="H226" s="11" t="b">
        <v>0</v>
      </c>
      <c r="I226" s="77"/>
      <c r="J226" s="11" t="b">
        <v>0</v>
      </c>
      <c r="K226" s="77"/>
      <c r="L226" s="11" t="b">
        <v>0</v>
      </c>
      <c r="M226" s="77"/>
      <c r="N226" s="11" t="b">
        <v>1</v>
      </c>
      <c r="O226" s="77"/>
      <c r="P226" s="11" t="b">
        <v>0</v>
      </c>
      <c r="Q226" s="77"/>
      <c r="R226" s="11" t="b">
        <v>0</v>
      </c>
      <c r="S226" s="77"/>
      <c r="T226" s="11" t="b">
        <v>0</v>
      </c>
      <c r="U226" s="77"/>
      <c r="V226" s="11" t="b">
        <v>0</v>
      </c>
      <c r="W226" s="77"/>
      <c r="X226" s="11" t="b">
        <v>0</v>
      </c>
      <c r="Y226" s="77"/>
      <c r="Z226" s="11" t="b">
        <v>0</v>
      </c>
      <c r="AA226" s="77"/>
      <c r="AB226" s="11" t="b">
        <v>0</v>
      </c>
      <c r="AC226" s="77"/>
      <c r="AD226" s="11" t="b">
        <v>1</v>
      </c>
      <c r="AE226" s="77"/>
      <c r="AF226" s="11" t="b">
        <v>0</v>
      </c>
      <c r="AG226" s="77"/>
      <c r="AH226" s="11" t="b">
        <v>0</v>
      </c>
      <c r="AI226" s="78"/>
      <c r="AJ226" s="11" t="b">
        <v>0</v>
      </c>
      <c r="AK226" s="77"/>
      <c r="AL226" s="11" t="b">
        <v>0</v>
      </c>
      <c r="AM226" s="77"/>
      <c r="AN226" s="11" t="b">
        <v>0</v>
      </c>
      <c r="AO226" s="77"/>
      <c r="AP226" s="11" t="b">
        <v>0</v>
      </c>
      <c r="AQ226" s="11" t="b">
        <v>0</v>
      </c>
      <c r="AR226" s="11" t="b">
        <v>0</v>
      </c>
      <c r="AS226" s="11" t="b">
        <v>0</v>
      </c>
      <c r="AT226" s="11" t="b">
        <v>0</v>
      </c>
      <c r="AU226" s="11" t="b">
        <v>0</v>
      </c>
    </row>
    <row r="227" spans="1:47" ht="13" x14ac:dyDescent="0.15">
      <c r="A227" s="105"/>
      <c r="B227" s="76" t="str">
        <f>"International Mitigation (" &amp; COUNTIF(D227:AY227, "=TRUE") &amp; ")"</f>
        <v>International Mitigation (3)</v>
      </c>
      <c r="C227" s="72"/>
      <c r="D227" s="11" t="b">
        <v>0</v>
      </c>
      <c r="E227" s="77"/>
      <c r="F227" s="11" t="b">
        <v>0</v>
      </c>
      <c r="G227" s="77"/>
      <c r="H227" s="11" t="b">
        <v>0</v>
      </c>
      <c r="I227" s="77"/>
      <c r="J227" s="11" t="b">
        <v>0</v>
      </c>
      <c r="K227" s="77"/>
      <c r="L227" s="11" t="b">
        <v>0</v>
      </c>
      <c r="M227" s="77"/>
      <c r="N227" s="11" t="b">
        <v>1</v>
      </c>
      <c r="O227" s="77"/>
      <c r="P227" s="11" t="b">
        <v>0</v>
      </c>
      <c r="Q227" s="77"/>
      <c r="R227" s="11" t="b">
        <v>0</v>
      </c>
      <c r="S227" s="77"/>
      <c r="T227" s="11" t="b">
        <v>0</v>
      </c>
      <c r="U227" s="77"/>
      <c r="V227" s="11" t="b">
        <v>0</v>
      </c>
      <c r="W227" s="77"/>
      <c r="X227" s="11" t="b">
        <v>0</v>
      </c>
      <c r="Y227" s="77"/>
      <c r="Z227" s="11" t="b">
        <v>0</v>
      </c>
      <c r="AA227" s="77"/>
      <c r="AB227" s="11" t="b">
        <v>0</v>
      </c>
      <c r="AC227" s="77"/>
      <c r="AD227" s="11" t="b">
        <v>1</v>
      </c>
      <c r="AE227" s="77"/>
      <c r="AF227" s="11" t="b">
        <v>0</v>
      </c>
      <c r="AG227" s="77"/>
      <c r="AH227" s="11" t="b">
        <v>1</v>
      </c>
      <c r="AI227" s="78"/>
      <c r="AJ227" s="11" t="b">
        <v>0</v>
      </c>
      <c r="AK227" s="77"/>
      <c r="AL227" s="11" t="b">
        <v>0</v>
      </c>
      <c r="AM227" s="77"/>
      <c r="AN227" s="11" t="b">
        <v>0</v>
      </c>
      <c r="AO227" s="77"/>
      <c r="AP227" s="11" t="b">
        <v>0</v>
      </c>
      <c r="AQ227" s="11" t="b">
        <v>0</v>
      </c>
      <c r="AR227" s="11" t="b">
        <v>0</v>
      </c>
      <c r="AS227" s="11" t="b">
        <v>0</v>
      </c>
      <c r="AT227" s="11" t="b">
        <v>0</v>
      </c>
      <c r="AU227" s="11" t="b">
        <v>0</v>
      </c>
    </row>
    <row r="228" spans="1:47" ht="13" x14ac:dyDescent="0.15">
      <c r="A228" s="105"/>
      <c r="B228" s="76"/>
      <c r="C228" s="80" t="str">
        <f>"Reforestation (" &amp; COUNTIF(D228:AY228, "=TRUE") &amp; ")"</f>
        <v>Reforestation (6)</v>
      </c>
      <c r="D228" s="11" t="b">
        <v>0</v>
      </c>
      <c r="E228" s="77"/>
      <c r="F228" s="11" t="b">
        <v>0</v>
      </c>
      <c r="G228" s="77"/>
      <c r="H228" s="11" t="b">
        <v>1</v>
      </c>
      <c r="I228" s="77"/>
      <c r="J228" s="11" t="b">
        <v>0</v>
      </c>
      <c r="K228" s="77"/>
      <c r="L228" s="11" t="b">
        <v>0</v>
      </c>
      <c r="M228" s="77"/>
      <c r="N228" s="11" t="b">
        <v>1</v>
      </c>
      <c r="O228" s="77"/>
      <c r="P228" s="11" t="b">
        <v>1</v>
      </c>
      <c r="Q228" s="77"/>
      <c r="R228" s="11" t="b">
        <v>1</v>
      </c>
      <c r="S228" s="77"/>
      <c r="T228" s="11" t="b">
        <v>0</v>
      </c>
      <c r="U228" s="77"/>
      <c r="V228" s="11" t="b">
        <v>0</v>
      </c>
      <c r="W228" s="77"/>
      <c r="X228" s="11" t="b">
        <v>0</v>
      </c>
      <c r="Y228" s="77"/>
      <c r="Z228" s="11" t="b">
        <v>0</v>
      </c>
      <c r="AA228" s="77"/>
      <c r="AB228" s="11" t="b">
        <v>0</v>
      </c>
      <c r="AC228" s="77"/>
      <c r="AD228" s="11" t="b">
        <v>1</v>
      </c>
      <c r="AE228" s="77"/>
      <c r="AF228" s="11" t="b">
        <v>0</v>
      </c>
      <c r="AG228" s="77"/>
      <c r="AH228" s="11" t="b">
        <v>1</v>
      </c>
      <c r="AI228" s="78"/>
      <c r="AJ228" s="11" t="b">
        <v>0</v>
      </c>
      <c r="AK228" s="77"/>
      <c r="AL228" s="11" t="b">
        <v>0</v>
      </c>
      <c r="AM228" s="77"/>
      <c r="AN228" s="11" t="b">
        <v>0</v>
      </c>
      <c r="AO228" s="77"/>
      <c r="AP228" s="11" t="b">
        <v>0</v>
      </c>
      <c r="AQ228" s="11" t="b">
        <v>0</v>
      </c>
      <c r="AR228" s="11" t="b">
        <v>0</v>
      </c>
      <c r="AS228" s="11" t="b">
        <v>0</v>
      </c>
      <c r="AT228" s="11" t="b">
        <v>0</v>
      </c>
      <c r="AU228" s="11" t="b">
        <v>0</v>
      </c>
    </row>
    <row r="229" spans="1:47" ht="13" x14ac:dyDescent="0.15">
      <c r="A229" s="105"/>
      <c r="B229" s="76"/>
      <c r="C229" s="80" t="str">
        <f>"Renewable Energy (" &amp; COUNTIF(D229:AY229, "=TRUE") &amp; ")"</f>
        <v>Renewable Energy (3)</v>
      </c>
      <c r="D229" s="11" t="b">
        <v>0</v>
      </c>
      <c r="E229" s="77"/>
      <c r="F229" s="11" t="b">
        <v>0</v>
      </c>
      <c r="G229" s="77"/>
      <c r="H229" s="11" t="b">
        <v>0</v>
      </c>
      <c r="I229" s="77"/>
      <c r="J229" s="11" t="b">
        <v>0</v>
      </c>
      <c r="K229" s="77"/>
      <c r="L229" s="11" t="b">
        <v>0</v>
      </c>
      <c r="M229" s="77"/>
      <c r="N229" s="11" t="b">
        <v>0</v>
      </c>
      <c r="O229" s="77"/>
      <c r="P229" s="11" t="b">
        <v>0</v>
      </c>
      <c r="Q229" s="77"/>
      <c r="R229" s="11" t="b">
        <v>1</v>
      </c>
      <c r="S229" s="77"/>
      <c r="T229" s="11" t="b">
        <v>0</v>
      </c>
      <c r="U229" s="77"/>
      <c r="V229" s="11" t="b">
        <v>0</v>
      </c>
      <c r="W229" s="77"/>
      <c r="X229" s="11" t="b">
        <v>0</v>
      </c>
      <c r="Y229" s="77"/>
      <c r="Z229" s="11" t="b">
        <v>0</v>
      </c>
      <c r="AA229" s="77"/>
      <c r="AB229" s="11" t="b">
        <v>0</v>
      </c>
      <c r="AC229" s="77"/>
      <c r="AD229" s="11" t="b">
        <v>1</v>
      </c>
      <c r="AE229" s="77"/>
      <c r="AF229" s="11" t="b">
        <v>0</v>
      </c>
      <c r="AG229" s="77"/>
      <c r="AH229" s="11" t="b">
        <v>1</v>
      </c>
      <c r="AI229" s="78"/>
      <c r="AJ229" s="11" t="b">
        <v>0</v>
      </c>
      <c r="AK229" s="77"/>
      <c r="AL229" s="11" t="b">
        <v>0</v>
      </c>
      <c r="AM229" s="77"/>
      <c r="AN229" s="11" t="b">
        <v>0</v>
      </c>
      <c r="AO229" s="77"/>
      <c r="AP229" s="11" t="b">
        <v>0</v>
      </c>
      <c r="AQ229" s="11" t="b">
        <v>0</v>
      </c>
      <c r="AR229" s="11" t="b">
        <v>0</v>
      </c>
      <c r="AS229" s="11" t="b">
        <v>0</v>
      </c>
      <c r="AT229" s="11" t="b">
        <v>0</v>
      </c>
      <c r="AU229" s="11" t="b">
        <v>0</v>
      </c>
    </row>
    <row r="230" spans="1:47" ht="13" x14ac:dyDescent="0.15">
      <c r="A230" s="105"/>
      <c r="B230" s="76" t="str">
        <f>"Installing methane capture devices on landfill sites (" &amp; COUNTIF(D230:AY230, "=TRUE") &amp; ")"</f>
        <v>Installing methane capture devices on landfill sites (1)</v>
      </c>
      <c r="C230" s="72"/>
      <c r="D230" s="11" t="b">
        <v>0</v>
      </c>
      <c r="E230" s="77"/>
      <c r="F230" s="11" t="b">
        <v>0</v>
      </c>
      <c r="G230" s="77"/>
      <c r="H230" s="11" t="b">
        <v>1</v>
      </c>
      <c r="I230" s="77"/>
      <c r="J230" s="11" t="b">
        <v>0</v>
      </c>
      <c r="K230" s="77"/>
      <c r="L230" s="11" t="b">
        <v>0</v>
      </c>
      <c r="M230" s="77"/>
      <c r="N230" s="11" t="b">
        <v>0</v>
      </c>
      <c r="O230" s="77"/>
      <c r="P230" s="11" t="b">
        <v>0</v>
      </c>
      <c r="Q230" s="77"/>
      <c r="R230" s="11" t="b">
        <v>0</v>
      </c>
      <c r="S230" s="77"/>
      <c r="T230" s="11" t="b">
        <v>0</v>
      </c>
      <c r="U230" s="77"/>
      <c r="V230" s="11" t="b">
        <v>0</v>
      </c>
      <c r="W230" s="77"/>
      <c r="X230" s="11" t="b">
        <v>0</v>
      </c>
      <c r="Y230" s="77"/>
      <c r="Z230" s="11" t="b">
        <v>0</v>
      </c>
      <c r="AA230" s="77"/>
      <c r="AB230" s="11" t="b">
        <v>0</v>
      </c>
      <c r="AC230" s="77"/>
      <c r="AD230" s="11" t="b">
        <v>0</v>
      </c>
      <c r="AE230" s="77"/>
      <c r="AF230" s="11" t="b">
        <v>0</v>
      </c>
      <c r="AG230" s="77"/>
      <c r="AH230" s="11" t="b">
        <v>0</v>
      </c>
      <c r="AI230" s="78"/>
      <c r="AJ230" s="11" t="b">
        <v>0</v>
      </c>
      <c r="AK230" s="77"/>
      <c r="AL230" s="11" t="b">
        <v>0</v>
      </c>
      <c r="AM230" s="77"/>
      <c r="AN230" s="11" t="b">
        <v>0</v>
      </c>
      <c r="AO230" s="77"/>
      <c r="AP230" s="11" t="b">
        <v>0</v>
      </c>
      <c r="AQ230" s="11" t="b">
        <v>0</v>
      </c>
      <c r="AR230" s="11" t="b">
        <v>0</v>
      </c>
      <c r="AS230" s="11" t="b">
        <v>0</v>
      </c>
      <c r="AT230" s="11" t="b">
        <v>0</v>
      </c>
      <c r="AU230" s="11" t="b">
        <v>0</v>
      </c>
    </row>
    <row r="231" spans="1:47" ht="13" x14ac:dyDescent="0.15">
      <c r="A231" s="105"/>
      <c r="B231" s="76" t="str">
        <f>"Buying fuel-efficient stoves to replace open-fire cooking in poor comm.  (" &amp; COUNTIF(D231:AY231, "=TRUE") &amp; ")"</f>
        <v>Buying fuel-efficient stoves to replace open-fire cooking in poor comm.  (1)</v>
      </c>
      <c r="C231" s="72"/>
      <c r="D231" s="11" t="b">
        <v>0</v>
      </c>
      <c r="E231" s="77"/>
      <c r="F231" s="11" t="b">
        <v>0</v>
      </c>
      <c r="G231" s="77"/>
      <c r="H231" s="11" t="b">
        <v>1</v>
      </c>
      <c r="I231" s="77"/>
      <c r="J231" s="11" t="b">
        <v>0</v>
      </c>
      <c r="K231" s="77"/>
      <c r="L231" s="11" t="b">
        <v>0</v>
      </c>
      <c r="M231" s="77"/>
      <c r="N231" s="11" t="b">
        <v>0</v>
      </c>
      <c r="O231" s="77"/>
      <c r="P231" s="11" t="b">
        <v>0</v>
      </c>
      <c r="Q231" s="77"/>
      <c r="R231" s="11" t="b">
        <v>0</v>
      </c>
      <c r="S231" s="77"/>
      <c r="T231" s="11" t="b">
        <v>0</v>
      </c>
      <c r="U231" s="77"/>
      <c r="V231" s="11" t="b">
        <v>0</v>
      </c>
      <c r="W231" s="77"/>
      <c r="X231" s="11" t="b">
        <v>0</v>
      </c>
      <c r="Y231" s="77"/>
      <c r="Z231" s="11" t="b">
        <v>0</v>
      </c>
      <c r="AA231" s="77"/>
      <c r="AB231" s="11" t="b">
        <v>0</v>
      </c>
      <c r="AC231" s="77"/>
      <c r="AD231" s="11" t="b">
        <v>0</v>
      </c>
      <c r="AE231" s="77"/>
      <c r="AF231" s="11" t="b">
        <v>0</v>
      </c>
      <c r="AG231" s="77"/>
      <c r="AH231" s="11" t="b">
        <v>0</v>
      </c>
      <c r="AI231" s="78"/>
      <c r="AJ231" s="11" t="b">
        <v>0</v>
      </c>
      <c r="AK231" s="77"/>
      <c r="AL231" s="11" t="b">
        <v>0</v>
      </c>
      <c r="AM231" s="77"/>
      <c r="AN231" s="11" t="b">
        <v>0</v>
      </c>
      <c r="AO231" s="77"/>
      <c r="AP231" s="11" t="b">
        <v>0</v>
      </c>
      <c r="AQ231" s="11" t="b">
        <v>0</v>
      </c>
      <c r="AR231" s="11" t="b">
        <v>0</v>
      </c>
      <c r="AS231" s="11" t="b">
        <v>0</v>
      </c>
      <c r="AT231" s="11" t="b">
        <v>0</v>
      </c>
      <c r="AU231" s="11" t="b">
        <v>0</v>
      </c>
    </row>
    <row r="232" spans="1:47" ht="13" x14ac:dyDescent="0.15">
      <c r="A232" s="105"/>
      <c r="B232" s="76" t="str">
        <f>"Mitigation Budget/Projects (" &amp; COUNTIF(D232:AY232, "=TRUE") &amp; ")"</f>
        <v>Mitigation Budget/Projects (8)</v>
      </c>
      <c r="C232" s="72"/>
      <c r="D232" s="11" t="b">
        <v>0</v>
      </c>
      <c r="E232" s="77"/>
      <c r="F232" s="11" t="b">
        <v>0</v>
      </c>
      <c r="G232" s="77"/>
      <c r="H232" s="11" t="b">
        <v>0</v>
      </c>
      <c r="I232" s="77"/>
      <c r="J232" s="11" t="b">
        <v>0</v>
      </c>
      <c r="K232" s="77"/>
      <c r="L232" s="11" t="b">
        <v>0</v>
      </c>
      <c r="M232" s="77"/>
      <c r="N232" s="11" t="b">
        <v>1</v>
      </c>
      <c r="O232" s="77"/>
      <c r="P232" s="11" t="b">
        <v>1</v>
      </c>
      <c r="Q232" s="77"/>
      <c r="R232" s="11" t="b">
        <v>1</v>
      </c>
      <c r="S232" s="77"/>
      <c r="T232" s="11" t="b">
        <v>0</v>
      </c>
      <c r="U232" s="77"/>
      <c r="V232" s="11" t="b">
        <v>0</v>
      </c>
      <c r="W232" s="77"/>
      <c r="X232" s="11" t="b">
        <v>0</v>
      </c>
      <c r="Y232" s="77"/>
      <c r="Z232" s="11" t="b">
        <v>1</v>
      </c>
      <c r="AA232" s="77"/>
      <c r="AB232" s="11" t="b">
        <v>0</v>
      </c>
      <c r="AC232" s="77"/>
      <c r="AD232" s="11" t="b">
        <v>1</v>
      </c>
      <c r="AE232" s="77"/>
      <c r="AF232" s="11" t="b">
        <v>0</v>
      </c>
      <c r="AG232" s="77"/>
      <c r="AH232" s="11" t="b">
        <v>1</v>
      </c>
      <c r="AI232" s="78"/>
      <c r="AJ232" s="11" t="b">
        <v>0</v>
      </c>
      <c r="AK232" s="77"/>
      <c r="AL232" s="11" t="b">
        <v>1</v>
      </c>
      <c r="AM232" s="77"/>
      <c r="AN232" s="11" t="b">
        <v>1</v>
      </c>
      <c r="AO232" s="77"/>
      <c r="AP232" s="11" t="b">
        <v>0</v>
      </c>
      <c r="AQ232" s="11" t="b">
        <v>0</v>
      </c>
      <c r="AR232" s="11" t="b">
        <v>0</v>
      </c>
      <c r="AS232" s="11" t="b">
        <v>0</v>
      </c>
      <c r="AT232" s="11" t="b">
        <v>0</v>
      </c>
      <c r="AU232" s="11" t="b">
        <v>0</v>
      </c>
    </row>
    <row r="233" spans="1:47" ht="13" x14ac:dyDescent="0.15">
      <c r="A233" s="105"/>
      <c r="B233" s="76" t="str">
        <f>"Social Projects (" &amp; COUNTIF(D233:AY233, "=TRUE") &amp; ")"</f>
        <v>Social Projects (1)</v>
      </c>
      <c r="C233" s="72"/>
      <c r="D233" s="11" t="b">
        <v>0</v>
      </c>
      <c r="E233" s="77"/>
      <c r="F233" s="11" t="b">
        <v>0</v>
      </c>
      <c r="G233" s="77"/>
      <c r="H233" s="11" t="b">
        <v>0</v>
      </c>
      <c r="I233" s="77"/>
      <c r="J233" s="11" t="b">
        <v>0</v>
      </c>
      <c r="K233" s="77"/>
      <c r="L233" s="11" t="b">
        <v>0</v>
      </c>
      <c r="M233" s="77"/>
      <c r="N233" s="11" t="b">
        <v>0</v>
      </c>
      <c r="O233" s="77"/>
      <c r="P233" s="11" t="b">
        <v>0</v>
      </c>
      <c r="Q233" s="77"/>
      <c r="R233" s="11" t="b">
        <v>0</v>
      </c>
      <c r="S233" s="77"/>
      <c r="T233" s="11" t="b">
        <v>0</v>
      </c>
      <c r="U233" s="77"/>
      <c r="V233" s="11" t="b">
        <v>0</v>
      </c>
      <c r="W233" s="77"/>
      <c r="X233" s="11" t="b">
        <v>0</v>
      </c>
      <c r="Y233" s="77"/>
      <c r="Z233" s="11" t="b">
        <v>0</v>
      </c>
      <c r="AA233" s="77"/>
      <c r="AB233" s="11" t="b">
        <v>0</v>
      </c>
      <c r="AC233" s="77"/>
      <c r="AD233" s="11" t="b">
        <v>0</v>
      </c>
      <c r="AE233" s="77"/>
      <c r="AF233" s="11" t="b">
        <v>0</v>
      </c>
      <c r="AG233" s="77"/>
      <c r="AH233" s="11" t="b">
        <v>1</v>
      </c>
      <c r="AI233" s="78"/>
      <c r="AJ233" s="11" t="b">
        <v>0</v>
      </c>
      <c r="AK233" s="77"/>
      <c r="AL233" s="11" t="b">
        <v>0</v>
      </c>
      <c r="AM233" s="77"/>
      <c r="AN233" s="11" t="b">
        <v>0</v>
      </c>
      <c r="AO233" s="77"/>
      <c r="AP233" s="11" t="b">
        <v>0</v>
      </c>
      <c r="AQ233" s="11" t="b">
        <v>0</v>
      </c>
      <c r="AR233" s="11" t="b">
        <v>0</v>
      </c>
      <c r="AS233" s="11" t="b">
        <v>0</v>
      </c>
      <c r="AT233" s="11" t="b">
        <v>0</v>
      </c>
      <c r="AU233" s="11" t="b">
        <v>0</v>
      </c>
    </row>
    <row r="234" spans="1:47" ht="13" x14ac:dyDescent="0.15">
      <c r="A234" s="105"/>
      <c r="B234" s="76" t="str">
        <f>"Add expense of carbon offsets (" &amp; COUNTIF(D234:AY234, "=TRUE") &amp; ")"</f>
        <v>Add expense of carbon offsets (5)</v>
      </c>
      <c r="C234" s="72"/>
      <c r="D234" s="11" t="b">
        <v>0</v>
      </c>
      <c r="E234" s="77"/>
      <c r="F234" s="11" t="b">
        <v>0</v>
      </c>
      <c r="G234" s="77"/>
      <c r="H234" s="11" t="b">
        <v>0</v>
      </c>
      <c r="I234" s="77"/>
      <c r="J234" s="11" t="b">
        <v>0</v>
      </c>
      <c r="K234" s="77"/>
      <c r="L234" s="11" t="b">
        <v>0</v>
      </c>
      <c r="M234" s="77"/>
      <c r="N234" s="11" t="b">
        <v>0</v>
      </c>
      <c r="O234" s="77"/>
      <c r="P234" s="11" t="b">
        <v>0</v>
      </c>
      <c r="Q234" s="77"/>
      <c r="R234" s="11" t="b">
        <v>1</v>
      </c>
      <c r="S234" s="77"/>
      <c r="T234" s="11" t="b">
        <v>0</v>
      </c>
      <c r="U234" s="77"/>
      <c r="V234" s="11" t="b">
        <v>0</v>
      </c>
      <c r="W234" s="77"/>
      <c r="X234" s="11" t="b">
        <v>0</v>
      </c>
      <c r="Y234" s="77"/>
      <c r="Z234" s="11" t="b">
        <v>0</v>
      </c>
      <c r="AA234" s="77"/>
      <c r="AB234" s="11" t="b">
        <v>1</v>
      </c>
      <c r="AC234" s="77" t="s">
        <v>866</v>
      </c>
      <c r="AD234" s="11" t="b">
        <v>1</v>
      </c>
      <c r="AE234" s="77"/>
      <c r="AF234" s="11" t="b">
        <v>0</v>
      </c>
      <c r="AG234" s="77"/>
      <c r="AH234" s="11" t="b">
        <v>0</v>
      </c>
      <c r="AI234" s="78"/>
      <c r="AJ234" s="11" t="b">
        <v>0</v>
      </c>
      <c r="AK234" s="77"/>
      <c r="AL234" s="11" t="b">
        <v>1</v>
      </c>
      <c r="AM234" s="77"/>
      <c r="AN234" s="11" t="b">
        <v>1</v>
      </c>
      <c r="AO234" s="77"/>
      <c r="AP234" s="11" t="b">
        <v>0</v>
      </c>
      <c r="AQ234" s="11" t="b">
        <v>0</v>
      </c>
      <c r="AR234" s="11" t="b">
        <v>0</v>
      </c>
      <c r="AS234" s="11" t="b">
        <v>0</v>
      </c>
      <c r="AT234" s="11" t="b">
        <v>0</v>
      </c>
      <c r="AU234" s="11" t="b">
        <v>0</v>
      </c>
    </row>
    <row r="235" spans="1:47" ht="13" x14ac:dyDescent="0.15">
      <c r="A235" s="105"/>
      <c r="B235" s="76" t="str">
        <f>"organic/recycles materials for gadgets and publications (" &amp; COUNTIF(D235:AY235, "=TRUE") &amp; ")"</f>
        <v>organic/recycles materials for gadgets and publications (2)</v>
      </c>
      <c r="C235" s="72"/>
      <c r="D235" s="11" t="b">
        <v>0</v>
      </c>
      <c r="E235" s="77"/>
      <c r="F235" s="11" t="b">
        <v>0</v>
      </c>
      <c r="G235" s="77"/>
      <c r="H235" s="11" t="b">
        <v>0</v>
      </c>
      <c r="I235" s="77"/>
      <c r="J235" s="11" t="b">
        <v>1</v>
      </c>
      <c r="K235" s="77"/>
      <c r="L235" s="11" t="b">
        <v>0</v>
      </c>
      <c r="M235" s="77"/>
      <c r="N235" s="11" t="b">
        <v>0</v>
      </c>
      <c r="O235" s="77"/>
      <c r="P235" s="11" t="b">
        <v>0</v>
      </c>
      <c r="Q235" s="77"/>
      <c r="R235" s="11" t="b">
        <v>0</v>
      </c>
      <c r="S235" s="77"/>
      <c r="T235" s="11" t="b">
        <v>0</v>
      </c>
      <c r="U235" s="77"/>
      <c r="V235" s="11" t="b">
        <v>0</v>
      </c>
      <c r="W235" s="77"/>
      <c r="X235" s="11" t="b">
        <v>0</v>
      </c>
      <c r="Y235" s="77"/>
      <c r="Z235" s="11" t="b">
        <v>1</v>
      </c>
      <c r="AA235" s="77"/>
      <c r="AB235" s="11" t="b">
        <v>0</v>
      </c>
      <c r="AC235" s="77"/>
      <c r="AD235" s="11" t="b">
        <v>0</v>
      </c>
      <c r="AE235" s="77"/>
      <c r="AF235" s="11" t="b">
        <v>0</v>
      </c>
      <c r="AG235" s="77"/>
      <c r="AH235" s="11" t="b">
        <v>0</v>
      </c>
      <c r="AI235" s="78"/>
      <c r="AJ235" s="11" t="b">
        <v>0</v>
      </c>
      <c r="AK235" s="77"/>
      <c r="AL235" s="11" t="b">
        <v>0</v>
      </c>
      <c r="AM235" s="77"/>
      <c r="AN235" s="11" t="b">
        <v>0</v>
      </c>
      <c r="AO235" s="77"/>
      <c r="AP235" s="11" t="b">
        <v>0</v>
      </c>
      <c r="AQ235" s="11" t="b">
        <v>0</v>
      </c>
      <c r="AR235" s="11" t="b">
        <v>0</v>
      </c>
      <c r="AS235" s="11" t="b">
        <v>0</v>
      </c>
      <c r="AT235" s="11" t="b">
        <v>0</v>
      </c>
      <c r="AU235" s="11" t="b">
        <v>0</v>
      </c>
    </row>
    <row r="236" spans="1:47" ht="13" x14ac:dyDescent="0.15">
      <c r="E236" s="59"/>
      <c r="G236" s="59"/>
      <c r="I236" s="59"/>
      <c r="K236" s="59"/>
      <c r="M236" s="59"/>
      <c r="O236" s="59"/>
      <c r="Q236" s="59"/>
      <c r="S236" s="59"/>
      <c r="U236" s="59"/>
      <c r="W236" s="59"/>
      <c r="Y236" s="59"/>
      <c r="AA236" s="59"/>
      <c r="AC236" s="59"/>
      <c r="AE236" s="59"/>
      <c r="AG236" s="59"/>
      <c r="AI236" s="60"/>
      <c r="AK236" s="59"/>
      <c r="AM236" s="59"/>
      <c r="AO236" s="59"/>
    </row>
    <row r="237" spans="1:47" ht="13" x14ac:dyDescent="0.15">
      <c r="E237" s="59"/>
      <c r="G237" s="59"/>
      <c r="I237" s="59"/>
      <c r="K237" s="59"/>
      <c r="M237" s="59"/>
      <c r="O237" s="59"/>
      <c r="Q237" s="59"/>
      <c r="S237" s="59"/>
      <c r="U237" s="59"/>
      <c r="W237" s="59"/>
      <c r="Y237" s="59"/>
      <c r="AA237" s="59"/>
      <c r="AC237" s="59"/>
      <c r="AE237" s="59"/>
      <c r="AG237" s="59"/>
      <c r="AI237" s="60"/>
      <c r="AK237" s="59"/>
      <c r="AM237" s="59"/>
      <c r="AO237" s="59"/>
    </row>
    <row r="238" spans="1:47" ht="13" x14ac:dyDescent="0.15">
      <c r="E238" s="59"/>
      <c r="G238" s="59"/>
      <c r="I238" s="59"/>
      <c r="K238" s="59"/>
      <c r="M238" s="59"/>
      <c r="O238" s="59"/>
      <c r="Q238" s="59"/>
      <c r="S238" s="59"/>
      <c r="U238" s="59"/>
      <c r="W238" s="59"/>
      <c r="Y238" s="59"/>
      <c r="AA238" s="59"/>
      <c r="AC238" s="59"/>
      <c r="AE238" s="59"/>
      <c r="AG238" s="59"/>
      <c r="AI238" s="60"/>
      <c r="AK238" s="59"/>
      <c r="AM238" s="59"/>
      <c r="AO238" s="59"/>
    </row>
    <row r="239" spans="1:47" ht="13" x14ac:dyDescent="0.15">
      <c r="E239" s="59"/>
      <c r="G239" s="59"/>
      <c r="I239" s="59"/>
      <c r="K239" s="59"/>
      <c r="M239" s="59"/>
      <c r="O239" s="59"/>
      <c r="Q239" s="59"/>
      <c r="S239" s="59"/>
      <c r="U239" s="59"/>
      <c r="W239" s="59"/>
      <c r="Y239" s="59"/>
      <c r="AA239" s="59"/>
      <c r="AC239" s="59"/>
      <c r="AE239" s="59"/>
      <c r="AG239" s="59"/>
      <c r="AI239" s="60"/>
      <c r="AK239" s="59"/>
      <c r="AM239" s="59"/>
      <c r="AO239" s="59"/>
    </row>
    <row r="240" spans="1:47" ht="13" x14ac:dyDescent="0.15">
      <c r="E240" s="59"/>
      <c r="G240" s="59"/>
      <c r="I240" s="59"/>
      <c r="K240" s="59"/>
      <c r="M240" s="59"/>
      <c r="O240" s="59"/>
      <c r="Q240" s="59"/>
      <c r="S240" s="59"/>
      <c r="U240" s="59"/>
      <c r="W240" s="59"/>
      <c r="Y240" s="59"/>
      <c r="AA240" s="59"/>
      <c r="AC240" s="59"/>
      <c r="AE240" s="59"/>
      <c r="AG240" s="59"/>
      <c r="AI240" s="60"/>
      <c r="AK240" s="59"/>
      <c r="AM240" s="59"/>
      <c r="AO240" s="59"/>
    </row>
    <row r="241" spans="5:41" ht="13" x14ac:dyDescent="0.15">
      <c r="E241" s="59"/>
      <c r="G241" s="59"/>
      <c r="I241" s="59"/>
      <c r="K241" s="59"/>
      <c r="M241" s="59"/>
      <c r="O241" s="59"/>
      <c r="Q241" s="59"/>
      <c r="S241" s="59"/>
      <c r="U241" s="59"/>
      <c r="W241" s="59"/>
      <c r="Y241" s="59"/>
      <c r="AA241" s="59"/>
      <c r="AC241" s="59"/>
      <c r="AE241" s="59"/>
      <c r="AG241" s="59"/>
      <c r="AI241" s="60"/>
      <c r="AK241" s="59"/>
      <c r="AM241" s="59"/>
      <c r="AO241" s="59"/>
    </row>
    <row r="242" spans="5:41" ht="13" x14ac:dyDescent="0.15">
      <c r="E242" s="59"/>
      <c r="G242" s="59"/>
      <c r="I242" s="59"/>
      <c r="K242" s="59"/>
      <c r="M242" s="59"/>
      <c r="O242" s="59"/>
      <c r="Q242" s="59"/>
      <c r="S242" s="59"/>
      <c r="U242" s="59"/>
      <c r="W242" s="59"/>
      <c r="Y242" s="59"/>
      <c r="AA242" s="59"/>
      <c r="AC242" s="59"/>
      <c r="AE242" s="59"/>
      <c r="AG242" s="59"/>
      <c r="AI242" s="60"/>
      <c r="AK242" s="59"/>
      <c r="AM242" s="59"/>
      <c r="AO242" s="59"/>
    </row>
    <row r="243" spans="5:41" ht="13" x14ac:dyDescent="0.15">
      <c r="E243" s="59"/>
      <c r="G243" s="59"/>
      <c r="I243" s="59"/>
      <c r="K243" s="59"/>
      <c r="M243" s="59"/>
      <c r="O243" s="59"/>
      <c r="Q243" s="59"/>
      <c r="S243" s="59"/>
      <c r="U243" s="59"/>
      <c r="W243" s="59"/>
      <c r="Y243" s="59"/>
      <c r="AA243" s="59"/>
      <c r="AC243" s="59"/>
      <c r="AE243" s="59"/>
      <c r="AG243" s="59"/>
      <c r="AI243" s="60"/>
      <c r="AK243" s="59"/>
      <c r="AM243" s="59"/>
      <c r="AO243" s="59"/>
    </row>
    <row r="244" spans="5:41" ht="13" x14ac:dyDescent="0.15">
      <c r="E244" s="59"/>
      <c r="G244" s="59"/>
      <c r="I244" s="59"/>
      <c r="K244" s="59"/>
      <c r="M244" s="59"/>
      <c r="O244" s="59"/>
      <c r="Q244" s="59"/>
      <c r="S244" s="59"/>
      <c r="U244" s="59"/>
      <c r="W244" s="59"/>
      <c r="Y244" s="59"/>
      <c r="AA244" s="59"/>
      <c r="AC244" s="59"/>
      <c r="AE244" s="59"/>
      <c r="AG244" s="59"/>
      <c r="AI244" s="60"/>
      <c r="AK244" s="59"/>
      <c r="AM244" s="59"/>
      <c r="AO244" s="59"/>
    </row>
    <row r="245" spans="5:41" ht="13" x14ac:dyDescent="0.15">
      <c r="E245" s="59"/>
      <c r="G245" s="59"/>
      <c r="I245" s="59"/>
      <c r="K245" s="59"/>
      <c r="M245" s="59"/>
      <c r="O245" s="59"/>
      <c r="Q245" s="59"/>
      <c r="S245" s="59"/>
      <c r="U245" s="59"/>
      <c r="W245" s="59"/>
      <c r="Y245" s="59"/>
      <c r="AA245" s="59"/>
      <c r="AC245" s="59"/>
      <c r="AE245" s="59"/>
      <c r="AG245" s="59"/>
      <c r="AI245" s="60"/>
      <c r="AK245" s="59"/>
      <c r="AM245" s="59"/>
      <c r="AO245" s="59"/>
    </row>
    <row r="246" spans="5:41" ht="13" x14ac:dyDescent="0.15">
      <c r="E246" s="59"/>
      <c r="G246" s="59"/>
      <c r="I246" s="59"/>
      <c r="K246" s="59"/>
      <c r="M246" s="59"/>
      <c r="O246" s="59"/>
      <c r="Q246" s="59"/>
      <c r="S246" s="59"/>
      <c r="U246" s="59"/>
      <c r="W246" s="59"/>
      <c r="Y246" s="59"/>
      <c r="AA246" s="59"/>
      <c r="AC246" s="59"/>
      <c r="AE246" s="59"/>
      <c r="AG246" s="59"/>
      <c r="AI246" s="60"/>
      <c r="AK246" s="59"/>
      <c r="AM246" s="59"/>
      <c r="AO246" s="59"/>
    </row>
    <row r="247" spans="5:41" ht="13" x14ac:dyDescent="0.15">
      <c r="E247" s="59"/>
      <c r="G247" s="59"/>
      <c r="I247" s="59"/>
      <c r="K247" s="59"/>
      <c r="M247" s="59"/>
      <c r="O247" s="59"/>
      <c r="Q247" s="59"/>
      <c r="S247" s="59"/>
      <c r="U247" s="59"/>
      <c r="W247" s="59"/>
      <c r="Y247" s="59"/>
      <c r="AA247" s="59"/>
      <c r="AC247" s="59"/>
      <c r="AE247" s="59"/>
      <c r="AG247" s="59"/>
      <c r="AI247" s="60"/>
      <c r="AK247" s="59"/>
      <c r="AM247" s="59"/>
      <c r="AO247" s="59"/>
    </row>
    <row r="248" spans="5:41" ht="13" x14ac:dyDescent="0.15">
      <c r="E248" s="59"/>
      <c r="G248" s="59"/>
      <c r="I248" s="59"/>
      <c r="K248" s="59"/>
      <c r="M248" s="59"/>
      <c r="O248" s="59"/>
      <c r="Q248" s="59"/>
      <c r="S248" s="59"/>
      <c r="U248" s="59"/>
      <c r="W248" s="59"/>
      <c r="Y248" s="59"/>
      <c r="AA248" s="59"/>
      <c r="AC248" s="59"/>
      <c r="AE248" s="59"/>
      <c r="AG248" s="59"/>
      <c r="AI248" s="60"/>
      <c r="AK248" s="59"/>
      <c r="AM248" s="59"/>
      <c r="AO248" s="59"/>
    </row>
    <row r="249" spans="5:41" ht="13" x14ac:dyDescent="0.15">
      <c r="E249" s="59"/>
      <c r="G249" s="59"/>
      <c r="I249" s="59"/>
      <c r="K249" s="59"/>
      <c r="M249" s="59"/>
      <c r="O249" s="59"/>
      <c r="Q249" s="59"/>
      <c r="S249" s="59"/>
      <c r="U249" s="59"/>
      <c r="W249" s="59"/>
      <c r="Y249" s="59"/>
      <c r="AA249" s="59"/>
      <c r="AC249" s="59"/>
      <c r="AE249" s="59"/>
      <c r="AG249" s="59"/>
      <c r="AI249" s="60"/>
      <c r="AK249" s="59"/>
      <c r="AM249" s="59"/>
      <c r="AO249" s="59"/>
    </row>
    <row r="250" spans="5:41" ht="13" x14ac:dyDescent="0.15">
      <c r="E250" s="59"/>
      <c r="G250" s="59"/>
      <c r="I250" s="59"/>
      <c r="K250" s="59"/>
      <c r="M250" s="59"/>
      <c r="O250" s="59"/>
      <c r="Q250" s="59"/>
      <c r="S250" s="59"/>
      <c r="U250" s="59"/>
      <c r="W250" s="59"/>
      <c r="Y250" s="59"/>
      <c r="AA250" s="59"/>
      <c r="AC250" s="59"/>
      <c r="AE250" s="59"/>
      <c r="AG250" s="59"/>
      <c r="AI250" s="60"/>
      <c r="AK250" s="59"/>
      <c r="AM250" s="59"/>
      <c r="AO250" s="59"/>
    </row>
    <row r="251" spans="5:41" ht="13" x14ac:dyDescent="0.15">
      <c r="E251" s="59"/>
      <c r="G251" s="59"/>
      <c r="I251" s="59"/>
      <c r="K251" s="59"/>
      <c r="M251" s="59"/>
      <c r="O251" s="59"/>
      <c r="Q251" s="59"/>
      <c r="S251" s="59"/>
      <c r="U251" s="59"/>
      <c r="W251" s="59"/>
      <c r="Y251" s="59"/>
      <c r="AA251" s="59"/>
      <c r="AC251" s="59"/>
      <c r="AE251" s="59"/>
      <c r="AG251" s="59"/>
      <c r="AI251" s="60"/>
      <c r="AK251" s="59"/>
      <c r="AM251" s="59"/>
      <c r="AO251" s="59"/>
    </row>
    <row r="252" spans="5:41" ht="13" x14ac:dyDescent="0.15">
      <c r="E252" s="59"/>
      <c r="G252" s="59"/>
      <c r="I252" s="59"/>
      <c r="K252" s="59"/>
      <c r="M252" s="59"/>
      <c r="O252" s="59"/>
      <c r="Q252" s="59"/>
      <c r="S252" s="59"/>
      <c r="U252" s="59"/>
      <c r="W252" s="59"/>
      <c r="Y252" s="59"/>
      <c r="AA252" s="59"/>
      <c r="AC252" s="59"/>
      <c r="AE252" s="59"/>
      <c r="AG252" s="59"/>
      <c r="AI252" s="60"/>
      <c r="AK252" s="59"/>
      <c r="AM252" s="59"/>
      <c r="AO252" s="59"/>
    </row>
    <row r="253" spans="5:41" ht="13" x14ac:dyDescent="0.15">
      <c r="E253" s="59"/>
      <c r="G253" s="59"/>
      <c r="I253" s="59"/>
      <c r="K253" s="59"/>
      <c r="M253" s="59"/>
      <c r="O253" s="59"/>
      <c r="Q253" s="59"/>
      <c r="S253" s="59"/>
      <c r="U253" s="59"/>
      <c r="W253" s="59"/>
      <c r="Y253" s="59"/>
      <c r="AA253" s="59"/>
      <c r="AC253" s="59"/>
      <c r="AE253" s="59"/>
      <c r="AG253" s="59"/>
      <c r="AI253" s="60"/>
      <c r="AK253" s="59"/>
      <c r="AM253" s="59"/>
      <c r="AO253" s="59"/>
    </row>
    <row r="254" spans="5:41" ht="13" x14ac:dyDescent="0.15">
      <c r="E254" s="59"/>
      <c r="G254" s="59"/>
      <c r="I254" s="59"/>
      <c r="K254" s="59"/>
      <c r="M254" s="59"/>
      <c r="O254" s="59"/>
      <c r="Q254" s="59"/>
      <c r="S254" s="59"/>
      <c r="U254" s="59"/>
      <c r="W254" s="59"/>
      <c r="Y254" s="59"/>
      <c r="AA254" s="59"/>
      <c r="AC254" s="59"/>
      <c r="AE254" s="59"/>
      <c r="AG254" s="59"/>
      <c r="AI254" s="60"/>
      <c r="AK254" s="59"/>
      <c r="AM254" s="59"/>
      <c r="AO254" s="59"/>
    </row>
    <row r="255" spans="5:41" ht="13" x14ac:dyDescent="0.15">
      <c r="E255" s="59"/>
      <c r="G255" s="59"/>
      <c r="I255" s="59"/>
      <c r="K255" s="59"/>
      <c r="M255" s="59"/>
      <c r="O255" s="59"/>
      <c r="Q255" s="59"/>
      <c r="S255" s="59"/>
      <c r="U255" s="59"/>
      <c r="W255" s="59"/>
      <c r="Y255" s="59"/>
      <c r="AA255" s="59"/>
      <c r="AC255" s="59"/>
      <c r="AE255" s="59"/>
      <c r="AG255" s="59"/>
      <c r="AI255" s="60"/>
      <c r="AK255" s="59"/>
      <c r="AM255" s="59"/>
      <c r="AO255" s="59"/>
    </row>
    <row r="256" spans="5:41" ht="13" x14ac:dyDescent="0.15">
      <c r="E256" s="59"/>
      <c r="G256" s="59"/>
      <c r="I256" s="59"/>
      <c r="K256" s="59"/>
      <c r="M256" s="59"/>
      <c r="O256" s="59"/>
      <c r="Q256" s="59"/>
      <c r="S256" s="59"/>
      <c r="U256" s="59"/>
      <c r="W256" s="59"/>
      <c r="Y256" s="59"/>
      <c r="AA256" s="59"/>
      <c r="AC256" s="59"/>
      <c r="AE256" s="59"/>
      <c r="AG256" s="59"/>
      <c r="AI256" s="60"/>
      <c r="AK256" s="59"/>
      <c r="AM256" s="59"/>
      <c r="AO256" s="59"/>
    </row>
    <row r="257" spans="5:41" ht="13" x14ac:dyDescent="0.15">
      <c r="E257" s="59"/>
      <c r="G257" s="59"/>
      <c r="I257" s="59"/>
      <c r="K257" s="59"/>
      <c r="M257" s="59"/>
      <c r="O257" s="59"/>
      <c r="Q257" s="59"/>
      <c r="S257" s="59"/>
      <c r="U257" s="59"/>
      <c r="W257" s="59"/>
      <c r="Y257" s="59"/>
      <c r="AA257" s="59"/>
      <c r="AC257" s="59"/>
      <c r="AE257" s="59"/>
      <c r="AG257" s="59"/>
      <c r="AI257" s="60"/>
      <c r="AK257" s="59"/>
      <c r="AM257" s="59"/>
      <c r="AO257" s="59"/>
    </row>
    <row r="258" spans="5:41" ht="13" x14ac:dyDescent="0.15">
      <c r="E258" s="59"/>
      <c r="G258" s="59"/>
      <c r="I258" s="59"/>
      <c r="K258" s="59"/>
      <c r="M258" s="59"/>
      <c r="O258" s="59"/>
      <c r="Q258" s="59"/>
      <c r="S258" s="59"/>
      <c r="U258" s="59"/>
      <c r="W258" s="59"/>
      <c r="Y258" s="59"/>
      <c r="AA258" s="59"/>
      <c r="AC258" s="59"/>
      <c r="AE258" s="59"/>
      <c r="AG258" s="59"/>
      <c r="AI258" s="60"/>
      <c r="AK258" s="59"/>
      <c r="AM258" s="59"/>
      <c r="AO258" s="59"/>
    </row>
    <row r="259" spans="5:41" ht="13" x14ac:dyDescent="0.15">
      <c r="E259" s="59"/>
      <c r="G259" s="59"/>
      <c r="I259" s="59"/>
      <c r="K259" s="59"/>
      <c r="M259" s="59"/>
      <c r="O259" s="59"/>
      <c r="Q259" s="59"/>
      <c r="S259" s="59"/>
      <c r="U259" s="59"/>
      <c r="W259" s="59"/>
      <c r="Y259" s="59"/>
      <c r="AA259" s="59"/>
      <c r="AC259" s="59"/>
      <c r="AE259" s="59"/>
      <c r="AG259" s="59"/>
      <c r="AI259" s="60"/>
      <c r="AK259" s="59"/>
      <c r="AM259" s="59"/>
      <c r="AO259" s="59"/>
    </row>
    <row r="260" spans="5:41" ht="13" x14ac:dyDescent="0.15">
      <c r="E260" s="59"/>
      <c r="G260" s="59"/>
      <c r="I260" s="59"/>
      <c r="K260" s="59"/>
      <c r="M260" s="59"/>
      <c r="O260" s="59"/>
      <c r="Q260" s="59"/>
      <c r="S260" s="59"/>
      <c r="U260" s="59"/>
      <c r="W260" s="59"/>
      <c r="Y260" s="59"/>
      <c r="AA260" s="59"/>
      <c r="AC260" s="59"/>
      <c r="AE260" s="59"/>
      <c r="AG260" s="59"/>
      <c r="AI260" s="60"/>
      <c r="AK260" s="59"/>
      <c r="AM260" s="59"/>
      <c r="AO260" s="59"/>
    </row>
    <row r="261" spans="5:41" ht="13" x14ac:dyDescent="0.15">
      <c r="E261" s="59"/>
      <c r="G261" s="59"/>
      <c r="I261" s="59"/>
      <c r="K261" s="59"/>
      <c r="M261" s="59"/>
      <c r="O261" s="59"/>
      <c r="Q261" s="59"/>
      <c r="S261" s="59"/>
      <c r="U261" s="59"/>
      <c r="W261" s="59"/>
      <c r="Y261" s="59"/>
      <c r="AA261" s="59"/>
      <c r="AC261" s="59"/>
      <c r="AE261" s="59"/>
      <c r="AG261" s="59"/>
      <c r="AI261" s="60"/>
      <c r="AK261" s="59"/>
      <c r="AM261" s="59"/>
      <c r="AO261" s="59"/>
    </row>
    <row r="262" spans="5:41" ht="13" x14ac:dyDescent="0.15">
      <c r="E262" s="59"/>
      <c r="G262" s="59"/>
      <c r="I262" s="59"/>
      <c r="K262" s="59"/>
      <c r="M262" s="59"/>
      <c r="O262" s="59"/>
      <c r="Q262" s="59"/>
      <c r="S262" s="59"/>
      <c r="U262" s="59"/>
      <c r="W262" s="59"/>
      <c r="Y262" s="59"/>
      <c r="AA262" s="59"/>
      <c r="AC262" s="59"/>
      <c r="AE262" s="59"/>
      <c r="AG262" s="59"/>
      <c r="AI262" s="60"/>
      <c r="AK262" s="59"/>
      <c r="AM262" s="59"/>
      <c r="AO262" s="59"/>
    </row>
    <row r="263" spans="5:41" ht="13" x14ac:dyDescent="0.15">
      <c r="E263" s="59"/>
      <c r="G263" s="59"/>
      <c r="I263" s="59"/>
      <c r="K263" s="59"/>
      <c r="M263" s="59"/>
      <c r="O263" s="59"/>
      <c r="Q263" s="59"/>
      <c r="S263" s="59"/>
      <c r="U263" s="59"/>
      <c r="W263" s="59"/>
      <c r="Y263" s="59"/>
      <c r="AA263" s="59"/>
      <c r="AC263" s="59"/>
      <c r="AE263" s="59"/>
      <c r="AG263" s="59"/>
      <c r="AI263" s="60"/>
      <c r="AK263" s="59"/>
      <c r="AM263" s="59"/>
      <c r="AO263" s="59"/>
    </row>
    <row r="264" spans="5:41" ht="13" x14ac:dyDescent="0.15">
      <c r="E264" s="59"/>
      <c r="G264" s="59"/>
      <c r="I264" s="59"/>
      <c r="K264" s="59"/>
      <c r="M264" s="59"/>
      <c r="O264" s="59"/>
      <c r="Q264" s="59"/>
      <c r="S264" s="59"/>
      <c r="U264" s="59"/>
      <c r="W264" s="59"/>
      <c r="Y264" s="59"/>
      <c r="AA264" s="59"/>
      <c r="AC264" s="59"/>
      <c r="AE264" s="59"/>
      <c r="AG264" s="59"/>
      <c r="AI264" s="60"/>
      <c r="AK264" s="59"/>
      <c r="AM264" s="59"/>
      <c r="AO264" s="59"/>
    </row>
    <row r="265" spans="5:41" ht="13" x14ac:dyDescent="0.15">
      <c r="E265" s="59"/>
      <c r="G265" s="59"/>
      <c r="I265" s="59"/>
      <c r="K265" s="59"/>
      <c r="M265" s="59"/>
      <c r="O265" s="59"/>
      <c r="Q265" s="59"/>
      <c r="S265" s="59"/>
      <c r="U265" s="59"/>
      <c r="W265" s="59"/>
      <c r="Y265" s="59"/>
      <c r="AA265" s="59"/>
      <c r="AC265" s="59"/>
      <c r="AE265" s="59"/>
      <c r="AG265" s="59"/>
      <c r="AI265" s="60"/>
      <c r="AK265" s="59"/>
      <c r="AM265" s="59"/>
      <c r="AO265" s="59"/>
    </row>
    <row r="266" spans="5:41" ht="13" x14ac:dyDescent="0.15">
      <c r="E266" s="59"/>
      <c r="G266" s="59"/>
      <c r="I266" s="59"/>
      <c r="K266" s="59"/>
      <c r="M266" s="59"/>
      <c r="O266" s="59"/>
      <c r="Q266" s="59"/>
      <c r="S266" s="59"/>
      <c r="U266" s="59"/>
      <c r="W266" s="59"/>
      <c r="Y266" s="59"/>
      <c r="AA266" s="59"/>
      <c r="AC266" s="59"/>
      <c r="AE266" s="59"/>
      <c r="AG266" s="59"/>
      <c r="AI266" s="60"/>
      <c r="AK266" s="59"/>
      <c r="AM266" s="59"/>
      <c r="AO266" s="59"/>
    </row>
    <row r="267" spans="5:41" ht="13" x14ac:dyDescent="0.15">
      <c r="E267" s="59"/>
      <c r="G267" s="59"/>
      <c r="I267" s="59"/>
      <c r="K267" s="59"/>
      <c r="M267" s="59"/>
      <c r="O267" s="59"/>
      <c r="Q267" s="59"/>
      <c r="S267" s="59"/>
      <c r="U267" s="59"/>
      <c r="W267" s="59"/>
      <c r="Y267" s="59"/>
      <c r="AA267" s="59"/>
      <c r="AC267" s="59"/>
      <c r="AE267" s="59"/>
      <c r="AG267" s="59"/>
      <c r="AI267" s="60"/>
      <c r="AK267" s="59"/>
      <c r="AM267" s="59"/>
      <c r="AO267" s="59"/>
    </row>
    <row r="268" spans="5:41" ht="13" x14ac:dyDescent="0.15">
      <c r="E268" s="59"/>
      <c r="G268" s="59"/>
      <c r="I268" s="59"/>
      <c r="K268" s="59"/>
      <c r="M268" s="59"/>
      <c r="O268" s="59"/>
      <c r="Q268" s="59"/>
      <c r="S268" s="59"/>
      <c r="U268" s="59"/>
      <c r="W268" s="59"/>
      <c r="Y268" s="59"/>
      <c r="AA268" s="59"/>
      <c r="AC268" s="59"/>
      <c r="AE268" s="59"/>
      <c r="AG268" s="59"/>
      <c r="AI268" s="60"/>
      <c r="AK268" s="59"/>
      <c r="AM268" s="59"/>
      <c r="AO268" s="59"/>
    </row>
    <row r="269" spans="5:41" ht="13" x14ac:dyDescent="0.15">
      <c r="E269" s="59"/>
      <c r="G269" s="59"/>
      <c r="I269" s="59"/>
      <c r="K269" s="59"/>
      <c r="M269" s="59"/>
      <c r="O269" s="59"/>
      <c r="Q269" s="59"/>
      <c r="S269" s="59"/>
      <c r="U269" s="59"/>
      <c r="W269" s="59"/>
      <c r="Y269" s="59"/>
      <c r="AA269" s="59"/>
      <c r="AC269" s="59"/>
      <c r="AE269" s="59"/>
      <c r="AG269" s="59"/>
      <c r="AI269" s="60"/>
      <c r="AK269" s="59"/>
      <c r="AM269" s="59"/>
      <c r="AO269" s="59"/>
    </row>
    <row r="270" spans="5:41" ht="13" x14ac:dyDescent="0.15">
      <c r="E270" s="59"/>
      <c r="G270" s="59"/>
      <c r="I270" s="59"/>
      <c r="K270" s="59"/>
      <c r="M270" s="59"/>
      <c r="O270" s="59"/>
      <c r="Q270" s="59"/>
      <c r="S270" s="59"/>
      <c r="U270" s="59"/>
      <c r="W270" s="59"/>
      <c r="Y270" s="59"/>
      <c r="AA270" s="59"/>
      <c r="AC270" s="59"/>
      <c r="AE270" s="59"/>
      <c r="AG270" s="59"/>
      <c r="AI270" s="60"/>
      <c r="AK270" s="59"/>
      <c r="AM270" s="59"/>
      <c r="AO270" s="59"/>
    </row>
    <row r="271" spans="5:41" ht="13" x14ac:dyDescent="0.15">
      <c r="E271" s="59"/>
      <c r="G271" s="59"/>
      <c r="I271" s="59"/>
      <c r="K271" s="59"/>
      <c r="M271" s="59"/>
      <c r="O271" s="59"/>
      <c r="Q271" s="59"/>
      <c r="S271" s="59"/>
      <c r="U271" s="59"/>
      <c r="W271" s="59"/>
      <c r="Y271" s="59"/>
      <c r="AA271" s="59"/>
      <c r="AC271" s="59"/>
      <c r="AE271" s="59"/>
      <c r="AG271" s="59"/>
      <c r="AI271" s="60"/>
      <c r="AK271" s="59"/>
      <c r="AM271" s="59"/>
      <c r="AO271" s="59"/>
    </row>
    <row r="272" spans="5:41" ht="13" x14ac:dyDescent="0.15">
      <c r="E272" s="59"/>
      <c r="G272" s="59"/>
      <c r="I272" s="59"/>
      <c r="K272" s="59"/>
      <c r="M272" s="59"/>
      <c r="O272" s="59"/>
      <c r="Q272" s="59"/>
      <c r="S272" s="59"/>
      <c r="U272" s="59"/>
      <c r="W272" s="59"/>
      <c r="Y272" s="59"/>
      <c r="AA272" s="59"/>
      <c r="AC272" s="59"/>
      <c r="AE272" s="59"/>
      <c r="AG272" s="59"/>
      <c r="AI272" s="60"/>
      <c r="AK272" s="59"/>
      <c r="AM272" s="59"/>
      <c r="AO272" s="59"/>
    </row>
    <row r="273" spans="5:41" ht="13" x14ac:dyDescent="0.15">
      <c r="E273" s="59"/>
      <c r="G273" s="59"/>
      <c r="I273" s="59"/>
      <c r="K273" s="59"/>
      <c r="M273" s="59"/>
      <c r="O273" s="59"/>
      <c r="Q273" s="59"/>
      <c r="S273" s="59"/>
      <c r="U273" s="59"/>
      <c r="W273" s="59"/>
      <c r="Y273" s="59"/>
      <c r="AA273" s="59"/>
      <c r="AC273" s="59"/>
      <c r="AE273" s="59"/>
      <c r="AG273" s="59"/>
      <c r="AI273" s="60"/>
      <c r="AK273" s="59"/>
      <c r="AM273" s="59"/>
      <c r="AO273" s="59"/>
    </row>
    <row r="274" spans="5:41" ht="13" x14ac:dyDescent="0.15">
      <c r="E274" s="59"/>
      <c r="G274" s="59"/>
      <c r="I274" s="59"/>
      <c r="K274" s="59"/>
      <c r="M274" s="59"/>
      <c r="O274" s="59"/>
      <c r="Q274" s="59"/>
      <c r="S274" s="59"/>
      <c r="U274" s="59"/>
      <c r="W274" s="59"/>
      <c r="Y274" s="59"/>
      <c r="AA274" s="59"/>
      <c r="AC274" s="59"/>
      <c r="AE274" s="59"/>
      <c r="AG274" s="59"/>
      <c r="AI274" s="60"/>
      <c r="AK274" s="59"/>
      <c r="AM274" s="59"/>
      <c r="AO274" s="59"/>
    </row>
    <row r="275" spans="5:41" ht="13" x14ac:dyDescent="0.15">
      <c r="E275" s="59"/>
      <c r="G275" s="59"/>
      <c r="I275" s="59"/>
      <c r="K275" s="59"/>
      <c r="M275" s="59"/>
      <c r="O275" s="59"/>
      <c r="Q275" s="59"/>
      <c r="S275" s="59"/>
      <c r="U275" s="59"/>
      <c r="W275" s="59"/>
      <c r="Y275" s="59"/>
      <c r="AA275" s="59"/>
      <c r="AC275" s="59"/>
      <c r="AE275" s="59"/>
      <c r="AG275" s="59"/>
      <c r="AI275" s="60"/>
      <c r="AK275" s="59"/>
      <c r="AM275" s="59"/>
      <c r="AO275" s="59"/>
    </row>
    <row r="276" spans="5:41" ht="13" x14ac:dyDescent="0.15">
      <c r="E276" s="59"/>
      <c r="G276" s="59"/>
      <c r="I276" s="59"/>
      <c r="K276" s="59"/>
      <c r="M276" s="59"/>
      <c r="O276" s="59"/>
      <c r="Q276" s="59"/>
      <c r="S276" s="59"/>
      <c r="U276" s="59"/>
      <c r="W276" s="59"/>
      <c r="Y276" s="59"/>
      <c r="AA276" s="59"/>
      <c r="AC276" s="59"/>
      <c r="AE276" s="59"/>
      <c r="AG276" s="59"/>
      <c r="AI276" s="60"/>
      <c r="AK276" s="59"/>
      <c r="AM276" s="59"/>
      <c r="AO276" s="59"/>
    </row>
    <row r="277" spans="5:41" ht="13" x14ac:dyDescent="0.15">
      <c r="E277" s="59"/>
      <c r="G277" s="59"/>
      <c r="I277" s="59"/>
      <c r="K277" s="59"/>
      <c r="M277" s="59"/>
      <c r="O277" s="59"/>
      <c r="Q277" s="59"/>
      <c r="S277" s="59"/>
      <c r="U277" s="59"/>
      <c r="W277" s="59"/>
      <c r="Y277" s="59"/>
      <c r="AA277" s="59"/>
      <c r="AC277" s="59"/>
      <c r="AE277" s="59"/>
      <c r="AG277" s="59"/>
      <c r="AI277" s="60"/>
      <c r="AK277" s="59"/>
      <c r="AM277" s="59"/>
      <c r="AO277" s="59"/>
    </row>
    <row r="278" spans="5:41" ht="13" x14ac:dyDescent="0.15">
      <c r="E278" s="59"/>
      <c r="G278" s="59"/>
      <c r="I278" s="59"/>
      <c r="K278" s="59"/>
      <c r="M278" s="59"/>
      <c r="O278" s="59"/>
      <c r="Q278" s="59"/>
      <c r="S278" s="59"/>
      <c r="U278" s="59"/>
      <c r="W278" s="59"/>
      <c r="Y278" s="59"/>
      <c r="AA278" s="59"/>
      <c r="AC278" s="59"/>
      <c r="AE278" s="59"/>
      <c r="AG278" s="59"/>
      <c r="AI278" s="60"/>
      <c r="AK278" s="59"/>
      <c r="AM278" s="59"/>
      <c r="AO278" s="59"/>
    </row>
    <row r="279" spans="5:41" ht="13" x14ac:dyDescent="0.15">
      <c r="E279" s="59"/>
      <c r="G279" s="59"/>
      <c r="I279" s="59"/>
      <c r="K279" s="59"/>
      <c r="M279" s="59"/>
      <c r="O279" s="59"/>
      <c r="Q279" s="59"/>
      <c r="S279" s="59"/>
      <c r="U279" s="59"/>
      <c r="W279" s="59"/>
      <c r="Y279" s="59"/>
      <c r="AA279" s="59"/>
      <c r="AC279" s="59"/>
      <c r="AE279" s="59"/>
      <c r="AG279" s="59"/>
      <c r="AI279" s="60"/>
      <c r="AK279" s="59"/>
      <c r="AM279" s="59"/>
      <c r="AO279" s="59"/>
    </row>
    <row r="280" spans="5:41" ht="13" x14ac:dyDescent="0.15">
      <c r="E280" s="59"/>
      <c r="G280" s="59"/>
      <c r="I280" s="59"/>
      <c r="K280" s="59"/>
      <c r="M280" s="59"/>
      <c r="O280" s="59"/>
      <c r="Q280" s="59"/>
      <c r="S280" s="59"/>
      <c r="U280" s="59"/>
      <c r="W280" s="59"/>
      <c r="Y280" s="59"/>
      <c r="AA280" s="59"/>
      <c r="AC280" s="59"/>
      <c r="AE280" s="59"/>
      <c r="AG280" s="59"/>
      <c r="AI280" s="60"/>
      <c r="AK280" s="59"/>
      <c r="AM280" s="59"/>
      <c r="AO280" s="59"/>
    </row>
    <row r="281" spans="5:41" ht="13" x14ac:dyDescent="0.15">
      <c r="E281" s="59"/>
      <c r="G281" s="59"/>
      <c r="I281" s="59"/>
      <c r="K281" s="59"/>
      <c r="M281" s="59"/>
      <c r="O281" s="59"/>
      <c r="Q281" s="59"/>
      <c r="S281" s="59"/>
      <c r="U281" s="59"/>
      <c r="W281" s="59"/>
      <c r="Y281" s="59"/>
      <c r="AA281" s="59"/>
      <c r="AC281" s="59"/>
      <c r="AE281" s="59"/>
      <c r="AG281" s="59"/>
      <c r="AI281" s="60"/>
      <c r="AK281" s="59"/>
      <c r="AM281" s="59"/>
      <c r="AO281" s="59"/>
    </row>
    <row r="282" spans="5:41" ht="13" x14ac:dyDescent="0.15">
      <c r="E282" s="59"/>
      <c r="G282" s="59"/>
      <c r="I282" s="59"/>
      <c r="K282" s="59"/>
      <c r="M282" s="59"/>
      <c r="O282" s="59"/>
      <c r="Q282" s="59"/>
      <c r="S282" s="59"/>
      <c r="U282" s="59"/>
      <c r="W282" s="59"/>
      <c r="Y282" s="59"/>
      <c r="AA282" s="59"/>
      <c r="AC282" s="59"/>
      <c r="AE282" s="59"/>
      <c r="AG282" s="59"/>
      <c r="AI282" s="60"/>
      <c r="AK282" s="59"/>
      <c r="AM282" s="59"/>
      <c r="AO282" s="59"/>
    </row>
    <row r="283" spans="5:41" ht="13" x14ac:dyDescent="0.15">
      <c r="E283" s="59"/>
      <c r="G283" s="59"/>
      <c r="I283" s="59"/>
      <c r="K283" s="59"/>
      <c r="M283" s="59"/>
      <c r="O283" s="59"/>
      <c r="Q283" s="59"/>
      <c r="S283" s="59"/>
      <c r="U283" s="59"/>
      <c r="W283" s="59"/>
      <c r="Y283" s="59"/>
      <c r="AA283" s="59"/>
      <c r="AC283" s="59"/>
      <c r="AE283" s="59"/>
      <c r="AG283" s="59"/>
      <c r="AI283" s="60"/>
      <c r="AK283" s="59"/>
      <c r="AM283" s="59"/>
      <c r="AO283" s="59"/>
    </row>
    <row r="284" spans="5:41" ht="13" x14ac:dyDescent="0.15">
      <c r="E284" s="59"/>
      <c r="G284" s="59"/>
      <c r="I284" s="59"/>
      <c r="K284" s="59"/>
      <c r="M284" s="59"/>
      <c r="O284" s="59"/>
      <c r="Q284" s="59"/>
      <c r="S284" s="59"/>
      <c r="U284" s="59"/>
      <c r="W284" s="59"/>
      <c r="Y284" s="59"/>
      <c r="AA284" s="59"/>
      <c r="AC284" s="59"/>
      <c r="AE284" s="59"/>
      <c r="AG284" s="59"/>
      <c r="AI284" s="60"/>
      <c r="AK284" s="59"/>
      <c r="AM284" s="59"/>
      <c r="AO284" s="59"/>
    </row>
    <row r="285" spans="5:41" ht="13" x14ac:dyDescent="0.15">
      <c r="E285" s="59"/>
      <c r="G285" s="59"/>
      <c r="I285" s="59"/>
      <c r="K285" s="59"/>
      <c r="M285" s="59"/>
      <c r="O285" s="59"/>
      <c r="Q285" s="59"/>
      <c r="S285" s="59"/>
      <c r="U285" s="59"/>
      <c r="W285" s="59"/>
      <c r="Y285" s="59"/>
      <c r="AA285" s="59"/>
      <c r="AC285" s="59"/>
      <c r="AE285" s="59"/>
      <c r="AG285" s="59"/>
      <c r="AI285" s="60"/>
      <c r="AK285" s="59"/>
      <c r="AM285" s="59"/>
      <c r="AO285" s="59"/>
    </row>
    <row r="286" spans="5:41" ht="13" x14ac:dyDescent="0.15">
      <c r="E286" s="59"/>
      <c r="G286" s="59"/>
      <c r="I286" s="59"/>
      <c r="K286" s="59"/>
      <c r="M286" s="59"/>
      <c r="O286" s="59"/>
      <c r="Q286" s="59"/>
      <c r="S286" s="59"/>
      <c r="U286" s="59"/>
      <c r="W286" s="59"/>
      <c r="Y286" s="59"/>
      <c r="AA286" s="59"/>
      <c r="AC286" s="59"/>
      <c r="AE286" s="59"/>
      <c r="AG286" s="59"/>
      <c r="AI286" s="60"/>
      <c r="AK286" s="59"/>
      <c r="AM286" s="59"/>
      <c r="AO286" s="59"/>
    </row>
    <row r="287" spans="5:41" ht="13" x14ac:dyDescent="0.15">
      <c r="E287" s="59"/>
      <c r="G287" s="59"/>
      <c r="I287" s="59"/>
      <c r="K287" s="59"/>
      <c r="M287" s="59"/>
      <c r="O287" s="59"/>
      <c r="Q287" s="59"/>
      <c r="S287" s="59"/>
      <c r="U287" s="59"/>
      <c r="W287" s="59"/>
      <c r="Y287" s="59"/>
      <c r="AA287" s="59"/>
      <c r="AC287" s="59"/>
      <c r="AE287" s="59"/>
      <c r="AG287" s="59"/>
      <c r="AI287" s="60"/>
      <c r="AK287" s="59"/>
      <c r="AM287" s="59"/>
      <c r="AO287" s="59"/>
    </row>
    <row r="288" spans="5:41" ht="13" x14ac:dyDescent="0.15">
      <c r="E288" s="59"/>
      <c r="G288" s="59"/>
      <c r="I288" s="59"/>
      <c r="K288" s="59"/>
      <c r="M288" s="59"/>
      <c r="O288" s="59"/>
      <c r="Q288" s="59"/>
      <c r="S288" s="59"/>
      <c r="U288" s="59"/>
      <c r="W288" s="59"/>
      <c r="Y288" s="59"/>
      <c r="AA288" s="59"/>
      <c r="AC288" s="59"/>
      <c r="AE288" s="59"/>
      <c r="AG288" s="59"/>
      <c r="AI288" s="60"/>
      <c r="AK288" s="59"/>
      <c r="AM288" s="59"/>
      <c r="AO288" s="59"/>
    </row>
    <row r="289" spans="5:41" ht="13" x14ac:dyDescent="0.15">
      <c r="E289" s="59"/>
      <c r="G289" s="59"/>
      <c r="I289" s="59"/>
      <c r="K289" s="59"/>
      <c r="M289" s="59"/>
      <c r="O289" s="59"/>
      <c r="Q289" s="59"/>
      <c r="S289" s="59"/>
      <c r="U289" s="59"/>
      <c r="W289" s="59"/>
      <c r="Y289" s="59"/>
      <c r="AA289" s="59"/>
      <c r="AC289" s="59"/>
      <c r="AE289" s="59"/>
      <c r="AG289" s="59"/>
      <c r="AI289" s="60"/>
      <c r="AK289" s="59"/>
      <c r="AM289" s="59"/>
      <c r="AO289" s="59"/>
    </row>
    <row r="290" spans="5:41" ht="13" x14ac:dyDescent="0.15">
      <c r="E290" s="59"/>
      <c r="G290" s="59"/>
      <c r="I290" s="59"/>
      <c r="K290" s="59"/>
      <c r="M290" s="59"/>
      <c r="O290" s="59"/>
      <c r="Q290" s="59"/>
      <c r="S290" s="59"/>
      <c r="U290" s="59"/>
      <c r="W290" s="59"/>
      <c r="Y290" s="59"/>
      <c r="AA290" s="59"/>
      <c r="AC290" s="59"/>
      <c r="AE290" s="59"/>
      <c r="AG290" s="59"/>
      <c r="AI290" s="60"/>
      <c r="AK290" s="59"/>
      <c r="AM290" s="59"/>
      <c r="AO290" s="59"/>
    </row>
    <row r="291" spans="5:41" ht="13" x14ac:dyDescent="0.15">
      <c r="E291" s="59"/>
      <c r="G291" s="59"/>
      <c r="I291" s="59"/>
      <c r="K291" s="59"/>
      <c r="M291" s="59"/>
      <c r="O291" s="59"/>
      <c r="Q291" s="59"/>
      <c r="S291" s="59"/>
      <c r="U291" s="59"/>
      <c r="W291" s="59"/>
      <c r="Y291" s="59"/>
      <c r="AA291" s="59"/>
      <c r="AC291" s="59"/>
      <c r="AE291" s="59"/>
      <c r="AG291" s="59"/>
      <c r="AI291" s="60"/>
      <c r="AK291" s="59"/>
      <c r="AM291" s="59"/>
      <c r="AO291" s="59"/>
    </row>
    <row r="292" spans="5:41" ht="13" x14ac:dyDescent="0.15">
      <c r="E292" s="59"/>
      <c r="G292" s="59"/>
      <c r="I292" s="59"/>
      <c r="K292" s="59"/>
      <c r="M292" s="59"/>
      <c r="O292" s="59"/>
      <c r="Q292" s="59"/>
      <c r="S292" s="59"/>
      <c r="U292" s="59"/>
      <c r="W292" s="59"/>
      <c r="Y292" s="59"/>
      <c r="AA292" s="59"/>
      <c r="AC292" s="59"/>
      <c r="AE292" s="59"/>
      <c r="AG292" s="59"/>
      <c r="AI292" s="60"/>
      <c r="AK292" s="59"/>
      <c r="AM292" s="59"/>
      <c r="AO292" s="59"/>
    </row>
    <row r="293" spans="5:41" ht="13" x14ac:dyDescent="0.15">
      <c r="E293" s="59"/>
      <c r="G293" s="59"/>
      <c r="I293" s="59"/>
      <c r="K293" s="59"/>
      <c r="M293" s="59"/>
      <c r="O293" s="59"/>
      <c r="Q293" s="59"/>
      <c r="S293" s="59"/>
      <c r="U293" s="59"/>
      <c r="W293" s="59"/>
      <c r="Y293" s="59"/>
      <c r="AA293" s="59"/>
      <c r="AC293" s="59"/>
      <c r="AE293" s="59"/>
      <c r="AG293" s="59"/>
      <c r="AI293" s="60"/>
      <c r="AK293" s="59"/>
      <c r="AM293" s="59"/>
      <c r="AO293" s="59"/>
    </row>
    <row r="294" spans="5:41" ht="13" x14ac:dyDescent="0.15">
      <c r="E294" s="59"/>
      <c r="G294" s="59"/>
      <c r="I294" s="59"/>
      <c r="K294" s="59"/>
      <c r="M294" s="59"/>
      <c r="O294" s="59"/>
      <c r="Q294" s="59"/>
      <c r="S294" s="59"/>
      <c r="U294" s="59"/>
      <c r="W294" s="59"/>
      <c r="Y294" s="59"/>
      <c r="AA294" s="59"/>
      <c r="AC294" s="59"/>
      <c r="AE294" s="59"/>
      <c r="AG294" s="59"/>
      <c r="AI294" s="60"/>
      <c r="AK294" s="59"/>
      <c r="AM294" s="59"/>
      <c r="AO294" s="59"/>
    </row>
    <row r="295" spans="5:41" ht="13" x14ac:dyDescent="0.15">
      <c r="E295" s="59"/>
      <c r="G295" s="59"/>
      <c r="I295" s="59"/>
      <c r="K295" s="59"/>
      <c r="M295" s="59"/>
      <c r="O295" s="59"/>
      <c r="Q295" s="59"/>
      <c r="S295" s="59"/>
      <c r="U295" s="59"/>
      <c r="W295" s="59"/>
      <c r="Y295" s="59"/>
      <c r="AA295" s="59"/>
      <c r="AC295" s="59"/>
      <c r="AE295" s="59"/>
      <c r="AG295" s="59"/>
      <c r="AI295" s="60"/>
      <c r="AK295" s="59"/>
      <c r="AM295" s="59"/>
      <c r="AO295" s="59"/>
    </row>
    <row r="296" spans="5:41" ht="13" x14ac:dyDescent="0.15">
      <c r="E296" s="59"/>
      <c r="G296" s="59"/>
      <c r="I296" s="59"/>
      <c r="K296" s="59"/>
      <c r="M296" s="59"/>
      <c r="O296" s="59"/>
      <c r="Q296" s="59"/>
      <c r="S296" s="59"/>
      <c r="U296" s="59"/>
      <c r="W296" s="59"/>
      <c r="Y296" s="59"/>
      <c r="AA296" s="59"/>
      <c r="AC296" s="59"/>
      <c r="AE296" s="59"/>
      <c r="AG296" s="59"/>
      <c r="AI296" s="60"/>
      <c r="AK296" s="59"/>
      <c r="AM296" s="59"/>
      <c r="AO296" s="59"/>
    </row>
    <row r="297" spans="5:41" ht="13" x14ac:dyDescent="0.15">
      <c r="E297" s="59"/>
      <c r="G297" s="59"/>
      <c r="I297" s="59"/>
      <c r="K297" s="59"/>
      <c r="M297" s="59"/>
      <c r="O297" s="59"/>
      <c r="Q297" s="59"/>
      <c r="S297" s="59"/>
      <c r="U297" s="59"/>
      <c r="W297" s="59"/>
      <c r="Y297" s="59"/>
      <c r="AA297" s="59"/>
      <c r="AC297" s="59"/>
      <c r="AE297" s="59"/>
      <c r="AG297" s="59"/>
      <c r="AI297" s="60"/>
      <c r="AK297" s="59"/>
      <c r="AM297" s="59"/>
      <c r="AO297" s="59"/>
    </row>
    <row r="298" spans="5:41" ht="13" x14ac:dyDescent="0.15">
      <c r="E298" s="59"/>
      <c r="G298" s="59"/>
      <c r="I298" s="59"/>
      <c r="K298" s="59"/>
      <c r="M298" s="59"/>
      <c r="O298" s="59"/>
      <c r="Q298" s="59"/>
      <c r="S298" s="59"/>
      <c r="U298" s="59"/>
      <c r="W298" s="59"/>
      <c r="Y298" s="59"/>
      <c r="AA298" s="59"/>
      <c r="AC298" s="59"/>
      <c r="AE298" s="59"/>
      <c r="AG298" s="59"/>
      <c r="AI298" s="60"/>
      <c r="AK298" s="59"/>
      <c r="AM298" s="59"/>
      <c r="AO298" s="59"/>
    </row>
    <row r="299" spans="5:41" ht="13" x14ac:dyDescent="0.15">
      <c r="E299" s="59"/>
      <c r="G299" s="59"/>
      <c r="I299" s="59"/>
      <c r="K299" s="59"/>
      <c r="M299" s="59"/>
      <c r="O299" s="59"/>
      <c r="Q299" s="59"/>
      <c r="S299" s="59"/>
      <c r="U299" s="59"/>
      <c r="W299" s="59"/>
      <c r="Y299" s="59"/>
      <c r="AA299" s="59"/>
      <c r="AC299" s="59"/>
      <c r="AE299" s="59"/>
      <c r="AG299" s="59"/>
      <c r="AI299" s="60"/>
      <c r="AK299" s="59"/>
      <c r="AM299" s="59"/>
      <c r="AO299" s="59"/>
    </row>
    <row r="300" spans="5:41" ht="13" x14ac:dyDescent="0.15">
      <c r="E300" s="59"/>
      <c r="G300" s="59"/>
      <c r="I300" s="59"/>
      <c r="K300" s="59"/>
      <c r="M300" s="59"/>
      <c r="O300" s="59"/>
      <c r="Q300" s="59"/>
      <c r="S300" s="59"/>
      <c r="U300" s="59"/>
      <c r="W300" s="59"/>
      <c r="Y300" s="59"/>
      <c r="AA300" s="59"/>
      <c r="AC300" s="59"/>
      <c r="AE300" s="59"/>
      <c r="AG300" s="59"/>
      <c r="AI300" s="60"/>
      <c r="AK300" s="59"/>
      <c r="AM300" s="59"/>
      <c r="AO300" s="59"/>
    </row>
    <row r="301" spans="5:41" ht="13" x14ac:dyDescent="0.15">
      <c r="E301" s="59"/>
      <c r="G301" s="59"/>
      <c r="I301" s="59"/>
      <c r="K301" s="59"/>
      <c r="M301" s="59"/>
      <c r="O301" s="59"/>
      <c r="Q301" s="59"/>
      <c r="S301" s="59"/>
      <c r="U301" s="59"/>
      <c r="W301" s="59"/>
      <c r="Y301" s="59"/>
      <c r="AA301" s="59"/>
      <c r="AC301" s="59"/>
      <c r="AE301" s="59"/>
      <c r="AG301" s="59"/>
      <c r="AI301" s="60"/>
      <c r="AK301" s="59"/>
      <c r="AM301" s="59"/>
      <c r="AO301" s="59"/>
    </row>
    <row r="302" spans="5:41" ht="13" x14ac:dyDescent="0.15">
      <c r="E302" s="59"/>
      <c r="G302" s="59"/>
      <c r="I302" s="59"/>
      <c r="K302" s="59"/>
      <c r="M302" s="59"/>
      <c r="O302" s="59"/>
      <c r="Q302" s="59"/>
      <c r="S302" s="59"/>
      <c r="U302" s="59"/>
      <c r="W302" s="59"/>
      <c r="Y302" s="59"/>
      <c r="AA302" s="59"/>
      <c r="AC302" s="59"/>
      <c r="AE302" s="59"/>
      <c r="AG302" s="59"/>
      <c r="AI302" s="60"/>
      <c r="AK302" s="59"/>
      <c r="AM302" s="59"/>
      <c r="AO302" s="59"/>
    </row>
    <row r="303" spans="5:41" ht="13" x14ac:dyDescent="0.15">
      <c r="E303" s="59"/>
      <c r="G303" s="59"/>
      <c r="I303" s="59"/>
      <c r="K303" s="59"/>
      <c r="M303" s="59"/>
      <c r="O303" s="59"/>
      <c r="Q303" s="59"/>
      <c r="S303" s="59"/>
      <c r="U303" s="59"/>
      <c r="W303" s="59"/>
      <c r="Y303" s="59"/>
      <c r="AA303" s="59"/>
      <c r="AC303" s="59"/>
      <c r="AE303" s="59"/>
      <c r="AG303" s="59"/>
      <c r="AI303" s="60"/>
      <c r="AK303" s="59"/>
      <c r="AM303" s="59"/>
      <c r="AO303" s="59"/>
    </row>
    <row r="304" spans="5:41" ht="13" x14ac:dyDescent="0.15">
      <c r="E304" s="59"/>
      <c r="G304" s="59"/>
      <c r="I304" s="59"/>
      <c r="K304" s="59"/>
      <c r="M304" s="59"/>
      <c r="O304" s="59"/>
      <c r="Q304" s="59"/>
      <c r="S304" s="59"/>
      <c r="U304" s="59"/>
      <c r="W304" s="59"/>
      <c r="Y304" s="59"/>
      <c r="AA304" s="59"/>
      <c r="AC304" s="59"/>
      <c r="AE304" s="59"/>
      <c r="AG304" s="59"/>
      <c r="AI304" s="60"/>
      <c r="AK304" s="59"/>
      <c r="AM304" s="59"/>
      <c r="AO304" s="59"/>
    </row>
    <row r="305" spans="5:41" ht="13" x14ac:dyDescent="0.15">
      <c r="E305" s="59"/>
      <c r="G305" s="59"/>
      <c r="I305" s="59"/>
      <c r="K305" s="59"/>
      <c r="M305" s="59"/>
      <c r="O305" s="59"/>
      <c r="Q305" s="59"/>
      <c r="S305" s="59"/>
      <c r="U305" s="59"/>
      <c r="W305" s="59"/>
      <c r="Y305" s="59"/>
      <c r="AA305" s="59"/>
      <c r="AC305" s="59"/>
      <c r="AE305" s="59"/>
      <c r="AG305" s="59"/>
      <c r="AI305" s="60"/>
      <c r="AK305" s="59"/>
      <c r="AM305" s="59"/>
      <c r="AO305" s="59"/>
    </row>
    <row r="306" spans="5:41" ht="13" x14ac:dyDescent="0.15">
      <c r="E306" s="59"/>
      <c r="G306" s="59"/>
      <c r="I306" s="59"/>
      <c r="K306" s="59"/>
      <c r="M306" s="59"/>
      <c r="O306" s="59"/>
      <c r="Q306" s="59"/>
      <c r="S306" s="59"/>
      <c r="U306" s="59"/>
      <c r="W306" s="59"/>
      <c r="Y306" s="59"/>
      <c r="AA306" s="59"/>
      <c r="AC306" s="59"/>
      <c r="AE306" s="59"/>
      <c r="AG306" s="59"/>
      <c r="AI306" s="60"/>
      <c r="AK306" s="59"/>
      <c r="AM306" s="59"/>
      <c r="AO306" s="59"/>
    </row>
    <row r="307" spans="5:41" ht="13" x14ac:dyDescent="0.15">
      <c r="E307" s="59"/>
      <c r="G307" s="59"/>
      <c r="I307" s="59"/>
      <c r="K307" s="59"/>
      <c r="M307" s="59"/>
      <c r="O307" s="59"/>
      <c r="Q307" s="59"/>
      <c r="S307" s="59"/>
      <c r="U307" s="59"/>
      <c r="W307" s="59"/>
      <c r="Y307" s="59"/>
      <c r="AA307" s="59"/>
      <c r="AC307" s="59"/>
      <c r="AE307" s="59"/>
      <c r="AG307" s="59"/>
      <c r="AI307" s="60"/>
      <c r="AK307" s="59"/>
      <c r="AM307" s="59"/>
      <c r="AO307" s="59"/>
    </row>
    <row r="308" spans="5:41" ht="13" x14ac:dyDescent="0.15">
      <c r="E308" s="59"/>
      <c r="G308" s="59"/>
      <c r="I308" s="59"/>
      <c r="K308" s="59"/>
      <c r="M308" s="59"/>
      <c r="O308" s="59"/>
      <c r="Q308" s="59"/>
      <c r="S308" s="59"/>
      <c r="U308" s="59"/>
      <c r="W308" s="59"/>
      <c r="Y308" s="59"/>
      <c r="AA308" s="59"/>
      <c r="AC308" s="59"/>
      <c r="AE308" s="59"/>
      <c r="AG308" s="59"/>
      <c r="AI308" s="60"/>
      <c r="AK308" s="59"/>
      <c r="AM308" s="59"/>
      <c r="AO308" s="59"/>
    </row>
    <row r="309" spans="5:41" ht="13" x14ac:dyDescent="0.15">
      <c r="E309" s="59"/>
      <c r="G309" s="59"/>
      <c r="I309" s="59"/>
      <c r="K309" s="59"/>
      <c r="M309" s="59"/>
      <c r="O309" s="59"/>
      <c r="Q309" s="59"/>
      <c r="S309" s="59"/>
      <c r="U309" s="59"/>
      <c r="W309" s="59"/>
      <c r="Y309" s="59"/>
      <c r="AA309" s="59"/>
      <c r="AC309" s="59"/>
      <c r="AE309" s="59"/>
      <c r="AG309" s="59"/>
      <c r="AI309" s="60"/>
      <c r="AK309" s="59"/>
      <c r="AM309" s="59"/>
      <c r="AO309" s="59"/>
    </row>
    <row r="310" spans="5:41" ht="13" x14ac:dyDescent="0.15">
      <c r="E310" s="59"/>
      <c r="G310" s="59"/>
      <c r="I310" s="59"/>
      <c r="K310" s="59"/>
      <c r="M310" s="59"/>
      <c r="O310" s="59"/>
      <c r="Q310" s="59"/>
      <c r="S310" s="59"/>
      <c r="U310" s="59"/>
      <c r="W310" s="59"/>
      <c r="Y310" s="59"/>
      <c r="AA310" s="59"/>
      <c r="AC310" s="59"/>
      <c r="AE310" s="59"/>
      <c r="AG310" s="59"/>
      <c r="AI310" s="60"/>
      <c r="AK310" s="59"/>
      <c r="AM310" s="59"/>
      <c r="AO310" s="59"/>
    </row>
    <row r="311" spans="5:41" ht="13" x14ac:dyDescent="0.15">
      <c r="E311" s="59"/>
      <c r="G311" s="59"/>
      <c r="I311" s="59"/>
      <c r="K311" s="59"/>
      <c r="M311" s="59"/>
      <c r="O311" s="59"/>
      <c r="Q311" s="59"/>
      <c r="S311" s="59"/>
      <c r="U311" s="59"/>
      <c r="W311" s="59"/>
      <c r="Y311" s="59"/>
      <c r="AA311" s="59"/>
      <c r="AC311" s="59"/>
      <c r="AE311" s="59"/>
      <c r="AG311" s="59"/>
      <c r="AI311" s="60"/>
      <c r="AK311" s="59"/>
      <c r="AM311" s="59"/>
      <c r="AO311" s="59"/>
    </row>
    <row r="312" spans="5:41" ht="13" x14ac:dyDescent="0.15">
      <c r="E312" s="59"/>
      <c r="G312" s="59"/>
      <c r="I312" s="59"/>
      <c r="K312" s="59"/>
      <c r="M312" s="59"/>
      <c r="O312" s="59"/>
      <c r="Q312" s="59"/>
      <c r="S312" s="59"/>
      <c r="U312" s="59"/>
      <c r="W312" s="59"/>
      <c r="Y312" s="59"/>
      <c r="AA312" s="59"/>
      <c r="AC312" s="59"/>
      <c r="AE312" s="59"/>
      <c r="AG312" s="59"/>
      <c r="AI312" s="60"/>
      <c r="AK312" s="59"/>
      <c r="AM312" s="59"/>
      <c r="AO312" s="59"/>
    </row>
    <row r="313" spans="5:41" ht="13" x14ac:dyDescent="0.15">
      <c r="E313" s="59"/>
      <c r="G313" s="59"/>
      <c r="I313" s="59"/>
      <c r="K313" s="59"/>
      <c r="M313" s="59"/>
      <c r="O313" s="59"/>
      <c r="Q313" s="59"/>
      <c r="S313" s="59"/>
      <c r="U313" s="59"/>
      <c r="W313" s="59"/>
      <c r="Y313" s="59"/>
      <c r="AA313" s="59"/>
      <c r="AC313" s="59"/>
      <c r="AE313" s="59"/>
      <c r="AG313" s="59"/>
      <c r="AI313" s="60"/>
      <c r="AK313" s="59"/>
      <c r="AM313" s="59"/>
      <c r="AO313" s="59"/>
    </row>
    <row r="314" spans="5:41" ht="13" x14ac:dyDescent="0.15">
      <c r="E314" s="59"/>
      <c r="G314" s="59"/>
      <c r="I314" s="59"/>
      <c r="K314" s="59"/>
      <c r="M314" s="59"/>
      <c r="O314" s="59"/>
      <c r="Q314" s="59"/>
      <c r="S314" s="59"/>
      <c r="U314" s="59"/>
      <c r="W314" s="59"/>
      <c r="Y314" s="59"/>
      <c r="AA314" s="59"/>
      <c r="AC314" s="59"/>
      <c r="AE314" s="59"/>
      <c r="AG314" s="59"/>
      <c r="AI314" s="60"/>
      <c r="AK314" s="59"/>
      <c r="AM314" s="59"/>
      <c r="AO314" s="59"/>
    </row>
    <row r="315" spans="5:41" ht="13" x14ac:dyDescent="0.15">
      <c r="E315" s="59"/>
      <c r="G315" s="59"/>
      <c r="I315" s="59"/>
      <c r="K315" s="59"/>
      <c r="M315" s="59"/>
      <c r="O315" s="59"/>
      <c r="Q315" s="59"/>
      <c r="S315" s="59"/>
      <c r="U315" s="59"/>
      <c r="W315" s="59"/>
      <c r="Y315" s="59"/>
      <c r="AA315" s="59"/>
      <c r="AC315" s="59"/>
      <c r="AE315" s="59"/>
      <c r="AG315" s="59"/>
      <c r="AI315" s="60"/>
      <c r="AK315" s="59"/>
      <c r="AM315" s="59"/>
      <c r="AO315" s="59"/>
    </row>
    <row r="316" spans="5:41" ht="13" x14ac:dyDescent="0.15">
      <c r="E316" s="59"/>
      <c r="G316" s="59"/>
      <c r="I316" s="59"/>
      <c r="K316" s="59"/>
      <c r="M316" s="59"/>
      <c r="O316" s="59"/>
      <c r="Q316" s="59"/>
      <c r="S316" s="59"/>
      <c r="U316" s="59"/>
      <c r="W316" s="59"/>
      <c r="Y316" s="59"/>
      <c r="AA316" s="59"/>
      <c r="AC316" s="59"/>
      <c r="AE316" s="59"/>
      <c r="AG316" s="59"/>
      <c r="AI316" s="60"/>
      <c r="AK316" s="59"/>
      <c r="AM316" s="59"/>
      <c r="AO316" s="59"/>
    </row>
    <row r="317" spans="5:41" ht="13" x14ac:dyDescent="0.15">
      <c r="E317" s="59"/>
      <c r="G317" s="59"/>
      <c r="I317" s="59"/>
      <c r="K317" s="59"/>
      <c r="M317" s="59"/>
      <c r="O317" s="59"/>
      <c r="Q317" s="59"/>
      <c r="S317" s="59"/>
      <c r="U317" s="59"/>
      <c r="W317" s="59"/>
      <c r="Y317" s="59"/>
      <c r="AA317" s="59"/>
      <c r="AC317" s="59"/>
      <c r="AE317" s="59"/>
      <c r="AG317" s="59"/>
      <c r="AI317" s="60"/>
      <c r="AK317" s="59"/>
      <c r="AM317" s="59"/>
      <c r="AO317" s="59"/>
    </row>
    <row r="318" spans="5:41" ht="13" x14ac:dyDescent="0.15">
      <c r="E318" s="59"/>
      <c r="G318" s="59"/>
      <c r="I318" s="59"/>
      <c r="K318" s="59"/>
      <c r="M318" s="59"/>
      <c r="O318" s="59"/>
      <c r="Q318" s="59"/>
      <c r="S318" s="59"/>
      <c r="U318" s="59"/>
      <c r="W318" s="59"/>
      <c r="Y318" s="59"/>
      <c r="AA318" s="59"/>
      <c r="AC318" s="59"/>
      <c r="AE318" s="59"/>
      <c r="AG318" s="59"/>
      <c r="AI318" s="60"/>
      <c r="AK318" s="59"/>
      <c r="AM318" s="59"/>
      <c r="AO318" s="59"/>
    </row>
    <row r="319" spans="5:41" ht="13" x14ac:dyDescent="0.15">
      <c r="E319" s="59"/>
      <c r="G319" s="59"/>
      <c r="I319" s="59"/>
      <c r="K319" s="59"/>
      <c r="M319" s="59"/>
      <c r="O319" s="59"/>
      <c r="Q319" s="59"/>
      <c r="S319" s="59"/>
      <c r="U319" s="59"/>
      <c r="W319" s="59"/>
      <c r="Y319" s="59"/>
      <c r="AA319" s="59"/>
      <c r="AC319" s="59"/>
      <c r="AE319" s="59"/>
      <c r="AG319" s="59"/>
      <c r="AI319" s="60"/>
      <c r="AK319" s="59"/>
      <c r="AM319" s="59"/>
      <c r="AO319" s="59"/>
    </row>
    <row r="320" spans="5:41" ht="13" x14ac:dyDescent="0.15">
      <c r="E320" s="59"/>
      <c r="G320" s="59"/>
      <c r="I320" s="59"/>
      <c r="K320" s="59"/>
      <c r="M320" s="59"/>
      <c r="O320" s="59"/>
      <c r="Q320" s="59"/>
      <c r="S320" s="59"/>
      <c r="U320" s="59"/>
      <c r="W320" s="59"/>
      <c r="Y320" s="59"/>
      <c r="AA320" s="59"/>
      <c r="AC320" s="59"/>
      <c r="AE320" s="59"/>
      <c r="AG320" s="59"/>
      <c r="AI320" s="60"/>
      <c r="AK320" s="59"/>
      <c r="AM320" s="59"/>
      <c r="AO320" s="59"/>
    </row>
    <row r="321" spans="5:41" ht="13" x14ac:dyDescent="0.15">
      <c r="E321" s="59"/>
      <c r="G321" s="59"/>
      <c r="I321" s="59"/>
      <c r="K321" s="59"/>
      <c r="M321" s="59"/>
      <c r="O321" s="59"/>
      <c r="Q321" s="59"/>
      <c r="S321" s="59"/>
      <c r="U321" s="59"/>
      <c r="W321" s="59"/>
      <c r="Y321" s="59"/>
      <c r="AA321" s="59"/>
      <c r="AC321" s="59"/>
      <c r="AE321" s="59"/>
      <c r="AG321" s="59"/>
      <c r="AI321" s="60"/>
      <c r="AK321" s="59"/>
      <c r="AM321" s="59"/>
      <c r="AO321" s="59"/>
    </row>
    <row r="322" spans="5:41" ht="13" x14ac:dyDescent="0.15">
      <c r="E322" s="59"/>
      <c r="G322" s="59"/>
      <c r="I322" s="59"/>
      <c r="K322" s="59"/>
      <c r="M322" s="59"/>
      <c r="O322" s="59"/>
      <c r="Q322" s="59"/>
      <c r="S322" s="59"/>
      <c r="U322" s="59"/>
      <c r="W322" s="59"/>
      <c r="Y322" s="59"/>
      <c r="AA322" s="59"/>
      <c r="AC322" s="59"/>
      <c r="AE322" s="59"/>
      <c r="AG322" s="59"/>
      <c r="AI322" s="60"/>
      <c r="AK322" s="59"/>
      <c r="AM322" s="59"/>
      <c r="AO322" s="59"/>
    </row>
    <row r="323" spans="5:41" ht="13" x14ac:dyDescent="0.15">
      <c r="E323" s="59"/>
      <c r="G323" s="59"/>
      <c r="I323" s="59"/>
      <c r="K323" s="59"/>
      <c r="M323" s="59"/>
      <c r="O323" s="59"/>
      <c r="Q323" s="59"/>
      <c r="S323" s="59"/>
      <c r="U323" s="59"/>
      <c r="W323" s="59"/>
      <c r="Y323" s="59"/>
      <c r="AA323" s="59"/>
      <c r="AC323" s="59"/>
      <c r="AE323" s="59"/>
      <c r="AG323" s="59"/>
      <c r="AI323" s="60"/>
      <c r="AK323" s="59"/>
      <c r="AM323" s="59"/>
      <c r="AO323" s="59"/>
    </row>
    <row r="324" spans="5:41" ht="13" x14ac:dyDescent="0.15">
      <c r="E324" s="59"/>
      <c r="G324" s="59"/>
      <c r="I324" s="59"/>
      <c r="K324" s="59"/>
      <c r="M324" s="59"/>
      <c r="O324" s="59"/>
      <c r="Q324" s="59"/>
      <c r="S324" s="59"/>
      <c r="U324" s="59"/>
      <c r="W324" s="59"/>
      <c r="Y324" s="59"/>
      <c r="AA324" s="59"/>
      <c r="AC324" s="59"/>
      <c r="AE324" s="59"/>
      <c r="AG324" s="59"/>
      <c r="AI324" s="60"/>
      <c r="AK324" s="59"/>
      <c r="AM324" s="59"/>
      <c r="AO324" s="59"/>
    </row>
    <row r="325" spans="5:41" ht="13" x14ac:dyDescent="0.15">
      <c r="E325" s="59"/>
      <c r="G325" s="59"/>
      <c r="I325" s="59"/>
      <c r="K325" s="59"/>
      <c r="M325" s="59"/>
      <c r="O325" s="59"/>
      <c r="Q325" s="59"/>
      <c r="S325" s="59"/>
      <c r="U325" s="59"/>
      <c r="W325" s="59"/>
      <c r="Y325" s="59"/>
      <c r="AA325" s="59"/>
      <c r="AC325" s="59"/>
      <c r="AE325" s="59"/>
      <c r="AG325" s="59"/>
      <c r="AI325" s="60"/>
      <c r="AK325" s="59"/>
      <c r="AM325" s="59"/>
      <c r="AO325" s="59"/>
    </row>
    <row r="326" spans="5:41" ht="13" x14ac:dyDescent="0.15">
      <c r="E326" s="59"/>
      <c r="G326" s="59"/>
      <c r="I326" s="59"/>
      <c r="K326" s="59"/>
      <c r="M326" s="59"/>
      <c r="O326" s="59"/>
      <c r="Q326" s="59"/>
      <c r="S326" s="59"/>
      <c r="U326" s="59"/>
      <c r="W326" s="59"/>
      <c r="Y326" s="59"/>
      <c r="AA326" s="59"/>
      <c r="AC326" s="59"/>
      <c r="AE326" s="59"/>
      <c r="AG326" s="59"/>
      <c r="AI326" s="60"/>
      <c r="AK326" s="59"/>
      <c r="AM326" s="59"/>
      <c r="AO326" s="59"/>
    </row>
    <row r="327" spans="5:41" ht="13" x14ac:dyDescent="0.15">
      <c r="E327" s="59"/>
      <c r="G327" s="59"/>
      <c r="I327" s="59"/>
      <c r="K327" s="59"/>
      <c r="M327" s="59"/>
      <c r="O327" s="59"/>
      <c r="Q327" s="59"/>
      <c r="S327" s="59"/>
      <c r="U327" s="59"/>
      <c r="W327" s="59"/>
      <c r="Y327" s="59"/>
      <c r="AA327" s="59"/>
      <c r="AC327" s="59"/>
      <c r="AE327" s="59"/>
      <c r="AG327" s="59"/>
      <c r="AI327" s="60"/>
      <c r="AK327" s="59"/>
      <c r="AM327" s="59"/>
      <c r="AO327" s="59"/>
    </row>
    <row r="328" spans="5:41" ht="13" x14ac:dyDescent="0.15">
      <c r="E328" s="59"/>
      <c r="G328" s="59"/>
      <c r="I328" s="59"/>
      <c r="K328" s="59"/>
      <c r="M328" s="59"/>
      <c r="O328" s="59"/>
      <c r="Q328" s="59"/>
      <c r="S328" s="59"/>
      <c r="U328" s="59"/>
      <c r="W328" s="59"/>
      <c r="Y328" s="59"/>
      <c r="AA328" s="59"/>
      <c r="AC328" s="59"/>
      <c r="AE328" s="59"/>
      <c r="AG328" s="59"/>
      <c r="AI328" s="60"/>
      <c r="AK328" s="59"/>
      <c r="AM328" s="59"/>
      <c r="AO328" s="59"/>
    </row>
    <row r="329" spans="5:41" ht="13" x14ac:dyDescent="0.15">
      <c r="E329" s="59"/>
      <c r="G329" s="59"/>
      <c r="I329" s="59"/>
      <c r="K329" s="59"/>
      <c r="M329" s="59"/>
      <c r="O329" s="59"/>
      <c r="Q329" s="59"/>
      <c r="S329" s="59"/>
      <c r="U329" s="59"/>
      <c r="W329" s="59"/>
      <c r="Y329" s="59"/>
      <c r="AA329" s="59"/>
      <c r="AC329" s="59"/>
      <c r="AE329" s="59"/>
      <c r="AG329" s="59"/>
      <c r="AI329" s="60"/>
      <c r="AK329" s="59"/>
      <c r="AM329" s="59"/>
      <c r="AO329" s="59"/>
    </row>
    <row r="330" spans="5:41" ht="13" x14ac:dyDescent="0.15">
      <c r="E330" s="59"/>
      <c r="G330" s="59"/>
      <c r="I330" s="59"/>
      <c r="K330" s="59"/>
      <c r="M330" s="59"/>
      <c r="O330" s="59"/>
      <c r="Q330" s="59"/>
      <c r="S330" s="59"/>
      <c r="U330" s="59"/>
      <c r="W330" s="59"/>
      <c r="Y330" s="59"/>
      <c r="AA330" s="59"/>
      <c r="AC330" s="59"/>
      <c r="AE330" s="59"/>
      <c r="AG330" s="59"/>
      <c r="AI330" s="60"/>
      <c r="AK330" s="59"/>
      <c r="AM330" s="59"/>
      <c r="AO330" s="59"/>
    </row>
    <row r="331" spans="5:41" ht="13" x14ac:dyDescent="0.15">
      <c r="E331" s="59"/>
      <c r="G331" s="59"/>
      <c r="I331" s="59"/>
      <c r="K331" s="59"/>
      <c r="M331" s="59"/>
      <c r="O331" s="59"/>
      <c r="Q331" s="59"/>
      <c r="S331" s="59"/>
      <c r="U331" s="59"/>
      <c r="W331" s="59"/>
      <c r="Y331" s="59"/>
      <c r="AA331" s="59"/>
      <c r="AC331" s="59"/>
      <c r="AE331" s="59"/>
      <c r="AG331" s="59"/>
      <c r="AI331" s="60"/>
      <c r="AK331" s="59"/>
      <c r="AM331" s="59"/>
      <c r="AO331" s="59"/>
    </row>
    <row r="332" spans="5:41" ht="13" x14ac:dyDescent="0.15">
      <c r="E332" s="59"/>
      <c r="G332" s="59"/>
      <c r="I332" s="59"/>
      <c r="K332" s="59"/>
      <c r="M332" s="59"/>
      <c r="O332" s="59"/>
      <c r="Q332" s="59"/>
      <c r="S332" s="59"/>
      <c r="U332" s="59"/>
      <c r="W332" s="59"/>
      <c r="Y332" s="59"/>
      <c r="AA332" s="59"/>
      <c r="AC332" s="59"/>
      <c r="AE332" s="59"/>
      <c r="AG332" s="59"/>
      <c r="AI332" s="60"/>
      <c r="AK332" s="59"/>
      <c r="AM332" s="59"/>
      <c r="AO332" s="59"/>
    </row>
    <row r="333" spans="5:41" ht="13" x14ac:dyDescent="0.15">
      <c r="E333" s="59"/>
      <c r="G333" s="59"/>
      <c r="I333" s="59"/>
      <c r="K333" s="59"/>
      <c r="M333" s="59"/>
      <c r="O333" s="59"/>
      <c r="Q333" s="59"/>
      <c r="S333" s="59"/>
      <c r="U333" s="59"/>
      <c r="W333" s="59"/>
      <c r="Y333" s="59"/>
      <c r="AA333" s="59"/>
      <c r="AC333" s="59"/>
      <c r="AE333" s="59"/>
      <c r="AG333" s="59"/>
      <c r="AI333" s="60"/>
      <c r="AK333" s="59"/>
      <c r="AM333" s="59"/>
      <c r="AO333" s="59"/>
    </row>
    <row r="334" spans="5:41" ht="13" x14ac:dyDescent="0.15">
      <c r="E334" s="59"/>
      <c r="G334" s="59"/>
      <c r="I334" s="59"/>
      <c r="K334" s="59"/>
      <c r="M334" s="59"/>
      <c r="O334" s="59"/>
      <c r="Q334" s="59"/>
      <c r="S334" s="59"/>
      <c r="U334" s="59"/>
      <c r="W334" s="59"/>
      <c r="Y334" s="59"/>
      <c r="AA334" s="59"/>
      <c r="AC334" s="59"/>
      <c r="AE334" s="59"/>
      <c r="AG334" s="59"/>
      <c r="AI334" s="60"/>
      <c r="AK334" s="59"/>
      <c r="AM334" s="59"/>
      <c r="AO334" s="59"/>
    </row>
    <row r="335" spans="5:41" ht="13" x14ac:dyDescent="0.15">
      <c r="E335" s="59"/>
      <c r="G335" s="59"/>
      <c r="I335" s="59"/>
      <c r="K335" s="59"/>
      <c r="M335" s="59"/>
      <c r="O335" s="59"/>
      <c r="Q335" s="59"/>
      <c r="S335" s="59"/>
      <c r="U335" s="59"/>
      <c r="W335" s="59"/>
      <c r="Y335" s="59"/>
      <c r="AA335" s="59"/>
      <c r="AC335" s="59"/>
      <c r="AE335" s="59"/>
      <c r="AG335" s="59"/>
      <c r="AI335" s="60"/>
      <c r="AK335" s="59"/>
      <c r="AM335" s="59"/>
      <c r="AO335" s="59"/>
    </row>
    <row r="336" spans="5:41" ht="13" x14ac:dyDescent="0.15">
      <c r="E336" s="59"/>
      <c r="G336" s="59"/>
      <c r="I336" s="59"/>
      <c r="K336" s="59"/>
      <c r="M336" s="59"/>
      <c r="O336" s="59"/>
      <c r="Q336" s="59"/>
      <c r="S336" s="59"/>
      <c r="U336" s="59"/>
      <c r="W336" s="59"/>
      <c r="Y336" s="59"/>
      <c r="AA336" s="59"/>
      <c r="AC336" s="59"/>
      <c r="AE336" s="59"/>
      <c r="AG336" s="59"/>
      <c r="AI336" s="60"/>
      <c r="AK336" s="59"/>
      <c r="AM336" s="59"/>
      <c r="AO336" s="59"/>
    </row>
    <row r="337" spans="5:41" ht="13" x14ac:dyDescent="0.15">
      <c r="E337" s="59"/>
      <c r="G337" s="59"/>
      <c r="I337" s="59"/>
      <c r="K337" s="59"/>
      <c r="M337" s="59"/>
      <c r="O337" s="59"/>
      <c r="Q337" s="59"/>
      <c r="S337" s="59"/>
      <c r="U337" s="59"/>
      <c r="W337" s="59"/>
      <c r="Y337" s="59"/>
      <c r="AA337" s="59"/>
      <c r="AC337" s="59"/>
      <c r="AE337" s="59"/>
      <c r="AG337" s="59"/>
      <c r="AI337" s="60"/>
      <c r="AK337" s="59"/>
      <c r="AM337" s="59"/>
      <c r="AO337" s="59"/>
    </row>
    <row r="338" spans="5:41" ht="13" x14ac:dyDescent="0.15">
      <c r="E338" s="59"/>
      <c r="G338" s="59"/>
      <c r="I338" s="59"/>
      <c r="K338" s="59"/>
      <c r="M338" s="59"/>
      <c r="O338" s="59"/>
      <c r="Q338" s="59"/>
      <c r="S338" s="59"/>
      <c r="U338" s="59"/>
      <c r="W338" s="59"/>
      <c r="Y338" s="59"/>
      <c r="AA338" s="59"/>
      <c r="AC338" s="59"/>
      <c r="AE338" s="59"/>
      <c r="AG338" s="59"/>
      <c r="AI338" s="60"/>
      <c r="AK338" s="59"/>
      <c r="AM338" s="59"/>
      <c r="AO338" s="59"/>
    </row>
    <row r="339" spans="5:41" ht="13" x14ac:dyDescent="0.15">
      <c r="E339" s="59"/>
      <c r="G339" s="59"/>
      <c r="I339" s="59"/>
      <c r="K339" s="59"/>
      <c r="M339" s="59"/>
      <c r="O339" s="59"/>
      <c r="Q339" s="59"/>
      <c r="S339" s="59"/>
      <c r="U339" s="59"/>
      <c r="W339" s="59"/>
      <c r="Y339" s="59"/>
      <c r="AA339" s="59"/>
      <c r="AC339" s="59"/>
      <c r="AE339" s="59"/>
      <c r="AG339" s="59"/>
      <c r="AI339" s="60"/>
      <c r="AK339" s="59"/>
      <c r="AM339" s="59"/>
      <c r="AO339" s="59"/>
    </row>
    <row r="340" spans="5:41" ht="13" x14ac:dyDescent="0.15">
      <c r="E340" s="59"/>
      <c r="G340" s="59"/>
      <c r="I340" s="59"/>
      <c r="K340" s="59"/>
      <c r="M340" s="59"/>
      <c r="O340" s="59"/>
      <c r="Q340" s="59"/>
      <c r="S340" s="59"/>
      <c r="U340" s="59"/>
      <c r="W340" s="59"/>
      <c r="Y340" s="59"/>
      <c r="AA340" s="59"/>
      <c r="AC340" s="59"/>
      <c r="AE340" s="59"/>
      <c r="AG340" s="59"/>
      <c r="AI340" s="60"/>
      <c r="AK340" s="59"/>
      <c r="AM340" s="59"/>
      <c r="AO340" s="59"/>
    </row>
    <row r="341" spans="5:41" ht="13" x14ac:dyDescent="0.15">
      <c r="E341" s="59"/>
      <c r="G341" s="59"/>
      <c r="I341" s="59"/>
      <c r="K341" s="59"/>
      <c r="M341" s="59"/>
      <c r="O341" s="59"/>
      <c r="Q341" s="59"/>
      <c r="S341" s="59"/>
      <c r="U341" s="59"/>
      <c r="W341" s="59"/>
      <c r="Y341" s="59"/>
      <c r="AA341" s="59"/>
      <c r="AC341" s="59"/>
      <c r="AE341" s="59"/>
      <c r="AG341" s="59"/>
      <c r="AI341" s="60"/>
      <c r="AK341" s="59"/>
      <c r="AM341" s="59"/>
      <c r="AO341" s="59"/>
    </row>
    <row r="342" spans="5:41" ht="13" x14ac:dyDescent="0.15">
      <c r="E342" s="59"/>
      <c r="G342" s="59"/>
      <c r="I342" s="59"/>
      <c r="K342" s="59"/>
      <c r="M342" s="59"/>
      <c r="O342" s="59"/>
      <c r="Q342" s="59"/>
      <c r="S342" s="59"/>
      <c r="U342" s="59"/>
      <c r="W342" s="59"/>
      <c r="Y342" s="59"/>
      <c r="AA342" s="59"/>
      <c r="AC342" s="59"/>
      <c r="AE342" s="59"/>
      <c r="AG342" s="59"/>
      <c r="AI342" s="60"/>
      <c r="AK342" s="59"/>
      <c r="AM342" s="59"/>
      <c r="AO342" s="59"/>
    </row>
    <row r="343" spans="5:41" ht="13" x14ac:dyDescent="0.15">
      <c r="E343" s="59"/>
      <c r="G343" s="59"/>
      <c r="I343" s="59"/>
      <c r="K343" s="59"/>
      <c r="M343" s="59"/>
      <c r="O343" s="59"/>
      <c r="Q343" s="59"/>
      <c r="S343" s="59"/>
      <c r="U343" s="59"/>
      <c r="W343" s="59"/>
      <c r="Y343" s="59"/>
      <c r="AA343" s="59"/>
      <c r="AC343" s="59"/>
      <c r="AE343" s="59"/>
      <c r="AG343" s="59"/>
      <c r="AI343" s="60"/>
      <c r="AK343" s="59"/>
      <c r="AM343" s="59"/>
      <c r="AO343" s="59"/>
    </row>
    <row r="344" spans="5:41" ht="13" x14ac:dyDescent="0.15">
      <c r="E344" s="59"/>
      <c r="G344" s="59"/>
      <c r="I344" s="59"/>
      <c r="K344" s="59"/>
      <c r="M344" s="59"/>
      <c r="O344" s="59"/>
      <c r="Q344" s="59"/>
      <c r="S344" s="59"/>
      <c r="U344" s="59"/>
      <c r="W344" s="59"/>
      <c r="Y344" s="59"/>
      <c r="AA344" s="59"/>
      <c r="AC344" s="59"/>
      <c r="AE344" s="59"/>
      <c r="AG344" s="59"/>
      <c r="AI344" s="60"/>
      <c r="AK344" s="59"/>
      <c r="AM344" s="59"/>
      <c r="AO344" s="59"/>
    </row>
    <row r="345" spans="5:41" ht="13" x14ac:dyDescent="0.15">
      <c r="E345" s="59"/>
      <c r="G345" s="59"/>
      <c r="I345" s="59"/>
      <c r="K345" s="59"/>
      <c r="M345" s="59"/>
      <c r="O345" s="59"/>
      <c r="Q345" s="59"/>
      <c r="S345" s="59"/>
      <c r="U345" s="59"/>
      <c r="W345" s="59"/>
      <c r="Y345" s="59"/>
      <c r="AA345" s="59"/>
      <c r="AC345" s="59"/>
      <c r="AE345" s="59"/>
      <c r="AG345" s="59"/>
      <c r="AI345" s="60"/>
      <c r="AK345" s="59"/>
      <c r="AM345" s="59"/>
      <c r="AO345" s="59"/>
    </row>
    <row r="346" spans="5:41" ht="13" x14ac:dyDescent="0.15">
      <c r="E346" s="59"/>
      <c r="G346" s="59"/>
      <c r="I346" s="59"/>
      <c r="K346" s="59"/>
      <c r="M346" s="59"/>
      <c r="O346" s="59"/>
      <c r="Q346" s="59"/>
      <c r="S346" s="59"/>
      <c r="U346" s="59"/>
      <c r="W346" s="59"/>
      <c r="Y346" s="59"/>
      <c r="AA346" s="59"/>
      <c r="AC346" s="59"/>
      <c r="AE346" s="59"/>
      <c r="AG346" s="59"/>
      <c r="AI346" s="60"/>
      <c r="AK346" s="59"/>
      <c r="AM346" s="59"/>
      <c r="AO346" s="59"/>
    </row>
    <row r="347" spans="5:41" ht="13" x14ac:dyDescent="0.15">
      <c r="E347" s="59"/>
      <c r="G347" s="59"/>
      <c r="I347" s="59"/>
      <c r="K347" s="59"/>
      <c r="M347" s="59"/>
      <c r="O347" s="59"/>
      <c r="Q347" s="59"/>
      <c r="S347" s="59"/>
      <c r="U347" s="59"/>
      <c r="W347" s="59"/>
      <c r="Y347" s="59"/>
      <c r="AA347" s="59"/>
      <c r="AC347" s="59"/>
      <c r="AE347" s="59"/>
      <c r="AG347" s="59"/>
      <c r="AI347" s="60"/>
      <c r="AK347" s="59"/>
      <c r="AM347" s="59"/>
      <c r="AO347" s="59"/>
    </row>
    <row r="348" spans="5:41" ht="13" x14ac:dyDescent="0.15">
      <c r="E348" s="59"/>
      <c r="G348" s="59"/>
      <c r="I348" s="59"/>
      <c r="K348" s="59"/>
      <c r="M348" s="59"/>
      <c r="O348" s="59"/>
      <c r="Q348" s="59"/>
      <c r="S348" s="59"/>
      <c r="U348" s="59"/>
      <c r="W348" s="59"/>
      <c r="Y348" s="59"/>
      <c r="AA348" s="59"/>
      <c r="AC348" s="59"/>
      <c r="AE348" s="59"/>
      <c r="AG348" s="59"/>
      <c r="AI348" s="60"/>
      <c r="AK348" s="59"/>
      <c r="AM348" s="59"/>
      <c r="AO348" s="59"/>
    </row>
    <row r="349" spans="5:41" ht="13" x14ac:dyDescent="0.15">
      <c r="E349" s="59"/>
      <c r="G349" s="59"/>
      <c r="I349" s="59"/>
      <c r="K349" s="59"/>
      <c r="M349" s="59"/>
      <c r="O349" s="59"/>
      <c r="Q349" s="59"/>
      <c r="S349" s="59"/>
      <c r="U349" s="59"/>
      <c r="W349" s="59"/>
      <c r="Y349" s="59"/>
      <c r="AA349" s="59"/>
      <c r="AC349" s="59"/>
      <c r="AE349" s="59"/>
      <c r="AG349" s="59"/>
      <c r="AI349" s="60"/>
      <c r="AK349" s="59"/>
      <c r="AM349" s="59"/>
      <c r="AO349" s="59"/>
    </row>
    <row r="350" spans="5:41" ht="13" x14ac:dyDescent="0.15">
      <c r="E350" s="59"/>
      <c r="G350" s="59"/>
      <c r="I350" s="59"/>
      <c r="K350" s="59"/>
      <c r="M350" s="59"/>
      <c r="O350" s="59"/>
      <c r="Q350" s="59"/>
      <c r="S350" s="59"/>
      <c r="U350" s="59"/>
      <c r="W350" s="59"/>
      <c r="Y350" s="59"/>
      <c r="AA350" s="59"/>
      <c r="AC350" s="59"/>
      <c r="AE350" s="59"/>
      <c r="AG350" s="59"/>
      <c r="AI350" s="60"/>
      <c r="AK350" s="59"/>
      <c r="AM350" s="59"/>
      <c r="AO350" s="59"/>
    </row>
    <row r="351" spans="5:41" ht="13" x14ac:dyDescent="0.15">
      <c r="E351" s="59"/>
      <c r="G351" s="59"/>
      <c r="I351" s="59"/>
      <c r="K351" s="59"/>
      <c r="M351" s="59"/>
      <c r="O351" s="59"/>
      <c r="Q351" s="59"/>
      <c r="S351" s="59"/>
      <c r="U351" s="59"/>
      <c r="W351" s="59"/>
      <c r="Y351" s="59"/>
      <c r="AA351" s="59"/>
      <c r="AC351" s="59"/>
      <c r="AE351" s="59"/>
      <c r="AG351" s="59"/>
      <c r="AI351" s="60"/>
      <c r="AK351" s="59"/>
      <c r="AM351" s="59"/>
      <c r="AO351" s="59"/>
    </row>
    <row r="352" spans="5:41" ht="13" x14ac:dyDescent="0.15">
      <c r="E352" s="59"/>
      <c r="G352" s="59"/>
      <c r="I352" s="59"/>
      <c r="K352" s="59"/>
      <c r="M352" s="59"/>
      <c r="O352" s="59"/>
      <c r="Q352" s="59"/>
      <c r="S352" s="59"/>
      <c r="U352" s="59"/>
      <c r="W352" s="59"/>
      <c r="Y352" s="59"/>
      <c r="AA352" s="59"/>
      <c r="AC352" s="59"/>
      <c r="AE352" s="59"/>
      <c r="AG352" s="59"/>
      <c r="AI352" s="60"/>
      <c r="AK352" s="59"/>
      <c r="AM352" s="59"/>
      <c r="AO352" s="59"/>
    </row>
    <row r="353" spans="5:41" ht="13" x14ac:dyDescent="0.15">
      <c r="E353" s="59"/>
      <c r="G353" s="59"/>
      <c r="I353" s="59"/>
      <c r="K353" s="59"/>
      <c r="M353" s="59"/>
      <c r="O353" s="59"/>
      <c r="Q353" s="59"/>
      <c r="S353" s="59"/>
      <c r="U353" s="59"/>
      <c r="W353" s="59"/>
      <c r="Y353" s="59"/>
      <c r="AA353" s="59"/>
      <c r="AC353" s="59"/>
      <c r="AE353" s="59"/>
      <c r="AG353" s="59"/>
      <c r="AI353" s="60"/>
      <c r="AK353" s="59"/>
      <c r="AM353" s="59"/>
      <c r="AO353" s="59"/>
    </row>
    <row r="354" spans="5:41" ht="13" x14ac:dyDescent="0.15">
      <c r="E354" s="59"/>
      <c r="G354" s="59"/>
      <c r="I354" s="59"/>
      <c r="K354" s="59"/>
      <c r="M354" s="59"/>
      <c r="O354" s="59"/>
      <c r="Q354" s="59"/>
      <c r="S354" s="59"/>
      <c r="U354" s="59"/>
      <c r="W354" s="59"/>
      <c r="Y354" s="59"/>
      <c r="AA354" s="59"/>
      <c r="AC354" s="59"/>
      <c r="AE354" s="59"/>
      <c r="AG354" s="59"/>
      <c r="AI354" s="60"/>
      <c r="AK354" s="59"/>
      <c r="AM354" s="59"/>
      <c r="AO354" s="59"/>
    </row>
    <row r="355" spans="5:41" ht="13" x14ac:dyDescent="0.15">
      <c r="E355" s="59"/>
      <c r="G355" s="59"/>
      <c r="I355" s="59"/>
      <c r="K355" s="59"/>
      <c r="M355" s="59"/>
      <c r="O355" s="59"/>
      <c r="Q355" s="59"/>
      <c r="S355" s="59"/>
      <c r="U355" s="59"/>
      <c r="W355" s="59"/>
      <c r="Y355" s="59"/>
      <c r="AA355" s="59"/>
      <c r="AC355" s="59"/>
      <c r="AE355" s="59"/>
      <c r="AG355" s="59"/>
      <c r="AI355" s="60"/>
      <c r="AK355" s="59"/>
      <c r="AM355" s="59"/>
      <c r="AO355" s="59"/>
    </row>
    <row r="356" spans="5:41" ht="13" x14ac:dyDescent="0.15">
      <c r="E356" s="59"/>
      <c r="G356" s="59"/>
      <c r="I356" s="59"/>
      <c r="K356" s="59"/>
      <c r="M356" s="59"/>
      <c r="O356" s="59"/>
      <c r="Q356" s="59"/>
      <c r="S356" s="59"/>
      <c r="U356" s="59"/>
      <c r="W356" s="59"/>
      <c r="Y356" s="59"/>
      <c r="AA356" s="59"/>
      <c r="AC356" s="59"/>
      <c r="AE356" s="59"/>
      <c r="AG356" s="59"/>
      <c r="AI356" s="60"/>
      <c r="AK356" s="59"/>
      <c r="AM356" s="59"/>
      <c r="AO356" s="59"/>
    </row>
    <row r="357" spans="5:41" ht="13" x14ac:dyDescent="0.15">
      <c r="E357" s="59"/>
      <c r="G357" s="59"/>
      <c r="I357" s="59"/>
      <c r="K357" s="59"/>
      <c r="M357" s="59"/>
      <c r="O357" s="59"/>
      <c r="Q357" s="59"/>
      <c r="S357" s="59"/>
      <c r="U357" s="59"/>
      <c r="W357" s="59"/>
      <c r="Y357" s="59"/>
      <c r="AA357" s="59"/>
      <c r="AC357" s="59"/>
      <c r="AE357" s="59"/>
      <c r="AG357" s="59"/>
      <c r="AI357" s="60"/>
      <c r="AK357" s="59"/>
      <c r="AM357" s="59"/>
      <c r="AO357" s="59"/>
    </row>
    <row r="358" spans="5:41" ht="13" x14ac:dyDescent="0.15">
      <c r="E358" s="59"/>
      <c r="G358" s="59"/>
      <c r="I358" s="59"/>
      <c r="K358" s="59"/>
      <c r="M358" s="59"/>
      <c r="O358" s="59"/>
      <c r="Q358" s="59"/>
      <c r="S358" s="59"/>
      <c r="U358" s="59"/>
      <c r="W358" s="59"/>
      <c r="Y358" s="59"/>
      <c r="AA358" s="59"/>
      <c r="AC358" s="59"/>
      <c r="AE358" s="59"/>
      <c r="AG358" s="59"/>
      <c r="AI358" s="60"/>
      <c r="AK358" s="59"/>
      <c r="AM358" s="59"/>
      <c r="AO358" s="59"/>
    </row>
    <row r="359" spans="5:41" ht="13" x14ac:dyDescent="0.15">
      <c r="E359" s="59"/>
      <c r="G359" s="59"/>
      <c r="I359" s="59"/>
      <c r="K359" s="59"/>
      <c r="M359" s="59"/>
      <c r="O359" s="59"/>
      <c r="Q359" s="59"/>
      <c r="S359" s="59"/>
      <c r="U359" s="59"/>
      <c r="W359" s="59"/>
      <c r="Y359" s="59"/>
      <c r="AA359" s="59"/>
      <c r="AC359" s="59"/>
      <c r="AE359" s="59"/>
      <c r="AG359" s="59"/>
      <c r="AI359" s="60"/>
      <c r="AK359" s="59"/>
      <c r="AM359" s="59"/>
      <c r="AO359" s="59"/>
    </row>
    <row r="360" spans="5:41" ht="13" x14ac:dyDescent="0.15">
      <c r="E360" s="59"/>
      <c r="G360" s="59"/>
      <c r="I360" s="59"/>
      <c r="K360" s="59"/>
      <c r="M360" s="59"/>
      <c r="O360" s="59"/>
      <c r="Q360" s="59"/>
      <c r="S360" s="59"/>
      <c r="U360" s="59"/>
      <c r="W360" s="59"/>
      <c r="Y360" s="59"/>
      <c r="AA360" s="59"/>
      <c r="AC360" s="59"/>
      <c r="AE360" s="59"/>
      <c r="AG360" s="59"/>
      <c r="AI360" s="60"/>
      <c r="AK360" s="59"/>
      <c r="AM360" s="59"/>
      <c r="AO360" s="59"/>
    </row>
    <row r="361" spans="5:41" ht="13" x14ac:dyDescent="0.15">
      <c r="E361" s="59"/>
      <c r="G361" s="59"/>
      <c r="I361" s="59"/>
      <c r="K361" s="59"/>
      <c r="M361" s="59"/>
      <c r="O361" s="59"/>
      <c r="Q361" s="59"/>
      <c r="S361" s="59"/>
      <c r="U361" s="59"/>
      <c r="W361" s="59"/>
      <c r="Y361" s="59"/>
      <c r="AA361" s="59"/>
      <c r="AC361" s="59"/>
      <c r="AE361" s="59"/>
      <c r="AG361" s="59"/>
      <c r="AI361" s="60"/>
      <c r="AK361" s="59"/>
      <c r="AM361" s="59"/>
      <c r="AO361" s="59"/>
    </row>
    <row r="362" spans="5:41" ht="13" x14ac:dyDescent="0.15">
      <c r="E362" s="59"/>
      <c r="G362" s="59"/>
      <c r="I362" s="59"/>
      <c r="K362" s="59"/>
      <c r="M362" s="59"/>
      <c r="O362" s="59"/>
      <c r="Q362" s="59"/>
      <c r="S362" s="59"/>
      <c r="U362" s="59"/>
      <c r="W362" s="59"/>
      <c r="Y362" s="59"/>
      <c r="AA362" s="59"/>
      <c r="AC362" s="59"/>
      <c r="AE362" s="59"/>
      <c r="AG362" s="59"/>
      <c r="AI362" s="60"/>
      <c r="AK362" s="59"/>
      <c r="AM362" s="59"/>
      <c r="AO362" s="59"/>
    </row>
    <row r="363" spans="5:41" ht="13" x14ac:dyDescent="0.15">
      <c r="E363" s="59"/>
      <c r="G363" s="59"/>
      <c r="I363" s="59"/>
      <c r="K363" s="59"/>
      <c r="M363" s="59"/>
      <c r="O363" s="59"/>
      <c r="Q363" s="59"/>
      <c r="S363" s="59"/>
      <c r="U363" s="59"/>
      <c r="W363" s="59"/>
      <c r="Y363" s="59"/>
      <c r="AA363" s="59"/>
      <c r="AC363" s="59"/>
      <c r="AE363" s="59"/>
      <c r="AG363" s="59"/>
      <c r="AI363" s="60"/>
      <c r="AK363" s="59"/>
      <c r="AM363" s="59"/>
      <c r="AO363" s="59"/>
    </row>
    <row r="364" spans="5:41" ht="13" x14ac:dyDescent="0.15">
      <c r="E364" s="59"/>
      <c r="G364" s="59"/>
      <c r="I364" s="59"/>
      <c r="K364" s="59"/>
      <c r="M364" s="59"/>
      <c r="O364" s="59"/>
      <c r="Q364" s="59"/>
      <c r="S364" s="59"/>
      <c r="U364" s="59"/>
      <c r="W364" s="59"/>
      <c r="Y364" s="59"/>
      <c r="AA364" s="59"/>
      <c r="AC364" s="59"/>
      <c r="AE364" s="59"/>
      <c r="AG364" s="59"/>
      <c r="AI364" s="60"/>
      <c r="AK364" s="59"/>
      <c r="AM364" s="59"/>
      <c r="AO364" s="59"/>
    </row>
    <row r="365" spans="5:41" ht="13" x14ac:dyDescent="0.15">
      <c r="E365" s="59"/>
      <c r="G365" s="59"/>
      <c r="I365" s="59"/>
      <c r="K365" s="59"/>
      <c r="M365" s="59"/>
      <c r="O365" s="59"/>
      <c r="Q365" s="59"/>
      <c r="S365" s="59"/>
      <c r="U365" s="59"/>
      <c r="W365" s="59"/>
      <c r="Y365" s="59"/>
      <c r="AA365" s="59"/>
      <c r="AC365" s="59"/>
      <c r="AE365" s="59"/>
      <c r="AG365" s="59"/>
      <c r="AI365" s="60"/>
      <c r="AK365" s="59"/>
      <c r="AM365" s="59"/>
      <c r="AO365" s="59"/>
    </row>
    <row r="366" spans="5:41" ht="13" x14ac:dyDescent="0.15">
      <c r="E366" s="59"/>
      <c r="G366" s="59"/>
      <c r="I366" s="59"/>
      <c r="K366" s="59"/>
      <c r="M366" s="59"/>
      <c r="O366" s="59"/>
      <c r="Q366" s="59"/>
      <c r="S366" s="59"/>
      <c r="U366" s="59"/>
      <c r="W366" s="59"/>
      <c r="Y366" s="59"/>
      <c r="AA366" s="59"/>
      <c r="AC366" s="59"/>
      <c r="AE366" s="59"/>
      <c r="AG366" s="59"/>
      <c r="AI366" s="60"/>
      <c r="AK366" s="59"/>
      <c r="AM366" s="59"/>
      <c r="AO366" s="59"/>
    </row>
    <row r="367" spans="5:41" ht="13" x14ac:dyDescent="0.15">
      <c r="E367" s="59"/>
      <c r="G367" s="59"/>
      <c r="I367" s="59"/>
      <c r="K367" s="59"/>
      <c r="M367" s="59"/>
      <c r="O367" s="59"/>
      <c r="Q367" s="59"/>
      <c r="S367" s="59"/>
      <c r="U367" s="59"/>
      <c r="W367" s="59"/>
      <c r="Y367" s="59"/>
      <c r="AA367" s="59"/>
      <c r="AC367" s="59"/>
      <c r="AE367" s="59"/>
      <c r="AG367" s="59"/>
      <c r="AI367" s="60"/>
      <c r="AK367" s="59"/>
      <c r="AM367" s="59"/>
      <c r="AO367" s="59"/>
    </row>
    <row r="368" spans="5:41" ht="13" x14ac:dyDescent="0.15">
      <c r="E368" s="59"/>
      <c r="G368" s="59"/>
      <c r="I368" s="59"/>
      <c r="K368" s="59"/>
      <c r="M368" s="59"/>
      <c r="O368" s="59"/>
      <c r="Q368" s="59"/>
      <c r="S368" s="59"/>
      <c r="U368" s="59"/>
      <c r="W368" s="59"/>
      <c r="Y368" s="59"/>
      <c r="AA368" s="59"/>
      <c r="AC368" s="59"/>
      <c r="AE368" s="59"/>
      <c r="AG368" s="59"/>
      <c r="AI368" s="60"/>
      <c r="AK368" s="59"/>
      <c r="AM368" s="59"/>
      <c r="AO368" s="59"/>
    </row>
    <row r="369" spans="5:41" ht="13" x14ac:dyDescent="0.15">
      <c r="E369" s="59"/>
      <c r="G369" s="59"/>
      <c r="I369" s="59"/>
      <c r="K369" s="59"/>
      <c r="M369" s="59"/>
      <c r="O369" s="59"/>
      <c r="Q369" s="59"/>
      <c r="S369" s="59"/>
      <c r="U369" s="59"/>
      <c r="W369" s="59"/>
      <c r="Y369" s="59"/>
      <c r="AA369" s="59"/>
      <c r="AC369" s="59"/>
      <c r="AE369" s="59"/>
      <c r="AG369" s="59"/>
      <c r="AI369" s="60"/>
      <c r="AK369" s="59"/>
      <c r="AM369" s="59"/>
      <c r="AO369" s="59"/>
    </row>
    <row r="370" spans="5:41" ht="13" x14ac:dyDescent="0.15">
      <c r="E370" s="59"/>
      <c r="G370" s="59"/>
      <c r="I370" s="59"/>
      <c r="K370" s="59"/>
      <c r="M370" s="59"/>
      <c r="O370" s="59"/>
      <c r="Q370" s="59"/>
      <c r="S370" s="59"/>
      <c r="U370" s="59"/>
      <c r="W370" s="59"/>
      <c r="Y370" s="59"/>
      <c r="AA370" s="59"/>
      <c r="AC370" s="59"/>
      <c r="AE370" s="59"/>
      <c r="AG370" s="59"/>
      <c r="AI370" s="60"/>
      <c r="AK370" s="59"/>
      <c r="AM370" s="59"/>
      <c r="AO370" s="59"/>
    </row>
    <row r="371" spans="5:41" ht="13" x14ac:dyDescent="0.15">
      <c r="E371" s="59"/>
      <c r="G371" s="59"/>
      <c r="I371" s="59"/>
      <c r="K371" s="59"/>
      <c r="M371" s="59"/>
      <c r="O371" s="59"/>
      <c r="Q371" s="59"/>
      <c r="S371" s="59"/>
      <c r="U371" s="59"/>
      <c r="W371" s="59"/>
      <c r="Y371" s="59"/>
      <c r="AA371" s="59"/>
      <c r="AC371" s="59"/>
      <c r="AE371" s="59"/>
      <c r="AG371" s="59"/>
      <c r="AI371" s="60"/>
      <c r="AK371" s="59"/>
      <c r="AM371" s="59"/>
      <c r="AO371" s="59"/>
    </row>
    <row r="372" spans="5:41" ht="13" x14ac:dyDescent="0.15">
      <c r="E372" s="59"/>
      <c r="G372" s="59"/>
      <c r="I372" s="59"/>
      <c r="K372" s="59"/>
      <c r="M372" s="59"/>
      <c r="O372" s="59"/>
      <c r="Q372" s="59"/>
      <c r="S372" s="59"/>
      <c r="U372" s="59"/>
      <c r="W372" s="59"/>
      <c r="Y372" s="59"/>
      <c r="AA372" s="59"/>
      <c r="AC372" s="59"/>
      <c r="AE372" s="59"/>
      <c r="AG372" s="59"/>
      <c r="AI372" s="60"/>
      <c r="AK372" s="59"/>
      <c r="AM372" s="59"/>
      <c r="AO372" s="59"/>
    </row>
    <row r="373" spans="5:41" ht="13" x14ac:dyDescent="0.15">
      <c r="E373" s="59"/>
      <c r="G373" s="59"/>
      <c r="I373" s="59"/>
      <c r="K373" s="59"/>
      <c r="M373" s="59"/>
      <c r="O373" s="59"/>
      <c r="Q373" s="59"/>
      <c r="S373" s="59"/>
      <c r="U373" s="59"/>
      <c r="W373" s="59"/>
      <c r="Y373" s="59"/>
      <c r="AA373" s="59"/>
      <c r="AC373" s="59"/>
      <c r="AE373" s="59"/>
      <c r="AG373" s="59"/>
      <c r="AI373" s="60"/>
      <c r="AK373" s="59"/>
      <c r="AM373" s="59"/>
      <c r="AO373" s="59"/>
    </row>
    <row r="374" spans="5:41" ht="13" x14ac:dyDescent="0.15">
      <c r="E374" s="59"/>
      <c r="G374" s="59"/>
      <c r="I374" s="59"/>
      <c r="K374" s="59"/>
      <c r="M374" s="59"/>
      <c r="O374" s="59"/>
      <c r="Q374" s="59"/>
      <c r="S374" s="59"/>
      <c r="U374" s="59"/>
      <c r="W374" s="59"/>
      <c r="Y374" s="59"/>
      <c r="AA374" s="59"/>
      <c r="AC374" s="59"/>
      <c r="AE374" s="59"/>
      <c r="AG374" s="59"/>
      <c r="AI374" s="60"/>
      <c r="AK374" s="59"/>
      <c r="AM374" s="59"/>
      <c r="AO374" s="59"/>
    </row>
    <row r="375" spans="5:41" ht="13" x14ac:dyDescent="0.15">
      <c r="E375" s="59"/>
      <c r="G375" s="59"/>
      <c r="I375" s="59"/>
      <c r="K375" s="59"/>
      <c r="M375" s="59"/>
      <c r="O375" s="59"/>
      <c r="Q375" s="59"/>
      <c r="S375" s="59"/>
      <c r="U375" s="59"/>
      <c r="W375" s="59"/>
      <c r="Y375" s="59"/>
      <c r="AA375" s="59"/>
      <c r="AC375" s="59"/>
      <c r="AE375" s="59"/>
      <c r="AG375" s="59"/>
      <c r="AI375" s="60"/>
      <c r="AK375" s="59"/>
      <c r="AM375" s="59"/>
      <c r="AO375" s="59"/>
    </row>
    <row r="376" spans="5:41" ht="13" x14ac:dyDescent="0.15">
      <c r="E376" s="59"/>
      <c r="G376" s="59"/>
      <c r="I376" s="59"/>
      <c r="K376" s="59"/>
      <c r="M376" s="59"/>
      <c r="O376" s="59"/>
      <c r="Q376" s="59"/>
      <c r="S376" s="59"/>
      <c r="U376" s="59"/>
      <c r="W376" s="59"/>
      <c r="Y376" s="59"/>
      <c r="AA376" s="59"/>
      <c r="AC376" s="59"/>
      <c r="AE376" s="59"/>
      <c r="AG376" s="59"/>
      <c r="AI376" s="60"/>
      <c r="AK376" s="59"/>
      <c r="AM376" s="59"/>
      <c r="AO376" s="59"/>
    </row>
    <row r="377" spans="5:41" ht="13" x14ac:dyDescent="0.15">
      <c r="E377" s="59"/>
      <c r="G377" s="59"/>
      <c r="I377" s="59"/>
      <c r="K377" s="59"/>
      <c r="M377" s="59"/>
      <c r="O377" s="59"/>
      <c r="Q377" s="59"/>
      <c r="S377" s="59"/>
      <c r="U377" s="59"/>
      <c r="W377" s="59"/>
      <c r="Y377" s="59"/>
      <c r="AA377" s="59"/>
      <c r="AC377" s="59"/>
      <c r="AE377" s="59"/>
      <c r="AG377" s="59"/>
      <c r="AI377" s="60"/>
      <c r="AK377" s="59"/>
      <c r="AM377" s="59"/>
      <c r="AO377" s="59"/>
    </row>
    <row r="378" spans="5:41" ht="13" x14ac:dyDescent="0.15">
      <c r="E378" s="59"/>
      <c r="G378" s="59"/>
      <c r="I378" s="59"/>
      <c r="K378" s="59"/>
      <c r="M378" s="59"/>
      <c r="O378" s="59"/>
      <c r="Q378" s="59"/>
      <c r="S378" s="59"/>
      <c r="U378" s="59"/>
      <c r="W378" s="59"/>
      <c r="Y378" s="59"/>
      <c r="AA378" s="59"/>
      <c r="AC378" s="59"/>
      <c r="AE378" s="59"/>
      <c r="AG378" s="59"/>
      <c r="AI378" s="60"/>
      <c r="AK378" s="59"/>
      <c r="AM378" s="59"/>
      <c r="AO378" s="59"/>
    </row>
    <row r="379" spans="5:41" ht="13" x14ac:dyDescent="0.15">
      <c r="E379" s="59"/>
      <c r="G379" s="59"/>
      <c r="I379" s="59"/>
      <c r="K379" s="59"/>
      <c r="M379" s="59"/>
      <c r="O379" s="59"/>
      <c r="Q379" s="59"/>
      <c r="S379" s="59"/>
      <c r="U379" s="59"/>
      <c r="W379" s="59"/>
      <c r="Y379" s="59"/>
      <c r="AA379" s="59"/>
      <c r="AC379" s="59"/>
      <c r="AE379" s="59"/>
      <c r="AG379" s="59"/>
      <c r="AI379" s="60"/>
      <c r="AK379" s="59"/>
      <c r="AM379" s="59"/>
      <c r="AO379" s="59"/>
    </row>
    <row r="380" spans="5:41" ht="13" x14ac:dyDescent="0.15">
      <c r="E380" s="59"/>
      <c r="G380" s="59"/>
      <c r="I380" s="59"/>
      <c r="K380" s="59"/>
      <c r="M380" s="59"/>
      <c r="O380" s="59"/>
      <c r="Q380" s="59"/>
      <c r="S380" s="59"/>
      <c r="U380" s="59"/>
      <c r="W380" s="59"/>
      <c r="Y380" s="59"/>
      <c r="AA380" s="59"/>
      <c r="AC380" s="59"/>
      <c r="AE380" s="59"/>
      <c r="AG380" s="59"/>
      <c r="AI380" s="60"/>
      <c r="AK380" s="59"/>
      <c r="AM380" s="59"/>
      <c r="AO380" s="59"/>
    </row>
    <row r="381" spans="5:41" ht="13" x14ac:dyDescent="0.15">
      <c r="E381" s="59"/>
      <c r="G381" s="59"/>
      <c r="I381" s="59"/>
      <c r="K381" s="59"/>
      <c r="M381" s="59"/>
      <c r="O381" s="59"/>
      <c r="Q381" s="59"/>
      <c r="S381" s="59"/>
      <c r="U381" s="59"/>
      <c r="W381" s="59"/>
      <c r="Y381" s="59"/>
      <c r="AA381" s="59"/>
      <c r="AC381" s="59"/>
      <c r="AE381" s="59"/>
      <c r="AG381" s="59"/>
      <c r="AI381" s="60"/>
      <c r="AK381" s="59"/>
      <c r="AM381" s="59"/>
      <c r="AO381" s="59"/>
    </row>
    <row r="382" spans="5:41" ht="13" x14ac:dyDescent="0.15">
      <c r="E382" s="59"/>
      <c r="G382" s="59"/>
      <c r="I382" s="59"/>
      <c r="K382" s="59"/>
      <c r="M382" s="59"/>
      <c r="O382" s="59"/>
      <c r="Q382" s="59"/>
      <c r="S382" s="59"/>
      <c r="U382" s="59"/>
      <c r="W382" s="59"/>
      <c r="Y382" s="59"/>
      <c r="AA382" s="59"/>
      <c r="AC382" s="59"/>
      <c r="AE382" s="59"/>
      <c r="AG382" s="59"/>
      <c r="AI382" s="60"/>
      <c r="AK382" s="59"/>
      <c r="AM382" s="59"/>
      <c r="AO382" s="59"/>
    </row>
    <row r="383" spans="5:41" ht="13" x14ac:dyDescent="0.15">
      <c r="E383" s="59"/>
      <c r="G383" s="59"/>
      <c r="I383" s="59"/>
      <c r="K383" s="59"/>
      <c r="M383" s="59"/>
      <c r="O383" s="59"/>
      <c r="Q383" s="59"/>
      <c r="S383" s="59"/>
      <c r="U383" s="59"/>
      <c r="W383" s="59"/>
      <c r="Y383" s="59"/>
      <c r="AA383" s="59"/>
      <c r="AC383" s="59"/>
      <c r="AE383" s="59"/>
      <c r="AG383" s="59"/>
      <c r="AI383" s="60"/>
      <c r="AK383" s="59"/>
      <c r="AM383" s="59"/>
      <c r="AO383" s="59"/>
    </row>
    <row r="384" spans="5:41" ht="13" x14ac:dyDescent="0.15">
      <c r="E384" s="59"/>
      <c r="G384" s="59"/>
      <c r="I384" s="59"/>
      <c r="K384" s="59"/>
      <c r="M384" s="59"/>
      <c r="O384" s="59"/>
      <c r="Q384" s="59"/>
      <c r="S384" s="59"/>
      <c r="U384" s="59"/>
      <c r="W384" s="59"/>
      <c r="Y384" s="59"/>
      <c r="AA384" s="59"/>
      <c r="AC384" s="59"/>
      <c r="AE384" s="59"/>
      <c r="AG384" s="59"/>
      <c r="AI384" s="60"/>
      <c r="AK384" s="59"/>
      <c r="AM384" s="59"/>
      <c r="AO384" s="59"/>
    </row>
    <row r="385" spans="5:41" ht="13" x14ac:dyDescent="0.15">
      <c r="E385" s="59"/>
      <c r="G385" s="59"/>
      <c r="I385" s="59"/>
      <c r="K385" s="59"/>
      <c r="M385" s="59"/>
      <c r="O385" s="59"/>
      <c r="Q385" s="59"/>
      <c r="S385" s="59"/>
      <c r="U385" s="59"/>
      <c r="W385" s="59"/>
      <c r="Y385" s="59"/>
      <c r="AA385" s="59"/>
      <c r="AC385" s="59"/>
      <c r="AE385" s="59"/>
      <c r="AG385" s="59"/>
      <c r="AI385" s="60"/>
      <c r="AK385" s="59"/>
      <c r="AM385" s="59"/>
      <c r="AO385" s="59"/>
    </row>
    <row r="386" spans="5:41" ht="13" x14ac:dyDescent="0.15">
      <c r="E386" s="59"/>
      <c r="G386" s="59"/>
      <c r="I386" s="59"/>
      <c r="K386" s="59"/>
      <c r="M386" s="59"/>
      <c r="O386" s="59"/>
      <c r="Q386" s="59"/>
      <c r="S386" s="59"/>
      <c r="U386" s="59"/>
      <c r="W386" s="59"/>
      <c r="Y386" s="59"/>
      <c r="AA386" s="59"/>
      <c r="AC386" s="59"/>
      <c r="AE386" s="59"/>
      <c r="AG386" s="59"/>
      <c r="AI386" s="60"/>
      <c r="AK386" s="59"/>
      <c r="AM386" s="59"/>
      <c r="AO386" s="59"/>
    </row>
    <row r="387" spans="5:41" ht="13" x14ac:dyDescent="0.15">
      <c r="E387" s="59"/>
      <c r="G387" s="59"/>
      <c r="I387" s="59"/>
      <c r="K387" s="59"/>
      <c r="M387" s="59"/>
      <c r="O387" s="59"/>
      <c r="Q387" s="59"/>
      <c r="S387" s="59"/>
      <c r="U387" s="59"/>
      <c r="W387" s="59"/>
      <c r="Y387" s="59"/>
      <c r="AA387" s="59"/>
      <c r="AC387" s="59"/>
      <c r="AE387" s="59"/>
      <c r="AG387" s="59"/>
      <c r="AI387" s="60"/>
      <c r="AK387" s="59"/>
      <c r="AM387" s="59"/>
      <c r="AO387" s="59"/>
    </row>
    <row r="388" spans="5:41" ht="13" x14ac:dyDescent="0.15">
      <c r="E388" s="59"/>
      <c r="G388" s="59"/>
      <c r="I388" s="59"/>
      <c r="K388" s="59"/>
      <c r="M388" s="59"/>
      <c r="O388" s="59"/>
      <c r="Q388" s="59"/>
      <c r="S388" s="59"/>
      <c r="U388" s="59"/>
      <c r="W388" s="59"/>
      <c r="Y388" s="59"/>
      <c r="AA388" s="59"/>
      <c r="AC388" s="59"/>
      <c r="AE388" s="59"/>
      <c r="AG388" s="59"/>
      <c r="AI388" s="60"/>
      <c r="AK388" s="59"/>
      <c r="AM388" s="59"/>
      <c r="AO388" s="59"/>
    </row>
    <row r="389" spans="5:41" ht="13" x14ac:dyDescent="0.15">
      <c r="E389" s="59"/>
      <c r="G389" s="59"/>
      <c r="I389" s="59"/>
      <c r="K389" s="59"/>
      <c r="M389" s="59"/>
      <c r="O389" s="59"/>
      <c r="Q389" s="59"/>
      <c r="S389" s="59"/>
      <c r="U389" s="59"/>
      <c r="W389" s="59"/>
      <c r="Y389" s="59"/>
      <c r="AA389" s="59"/>
      <c r="AC389" s="59"/>
      <c r="AE389" s="59"/>
      <c r="AG389" s="59"/>
      <c r="AI389" s="60"/>
      <c r="AK389" s="59"/>
      <c r="AM389" s="59"/>
      <c r="AO389" s="59"/>
    </row>
    <row r="390" spans="5:41" ht="13" x14ac:dyDescent="0.15">
      <c r="E390" s="59"/>
      <c r="G390" s="59"/>
      <c r="I390" s="59"/>
      <c r="K390" s="59"/>
      <c r="M390" s="59"/>
      <c r="O390" s="59"/>
      <c r="Q390" s="59"/>
      <c r="S390" s="59"/>
      <c r="U390" s="59"/>
      <c r="W390" s="59"/>
      <c r="Y390" s="59"/>
      <c r="AA390" s="59"/>
      <c r="AC390" s="59"/>
      <c r="AE390" s="59"/>
      <c r="AG390" s="59"/>
      <c r="AI390" s="60"/>
      <c r="AK390" s="59"/>
      <c r="AM390" s="59"/>
      <c r="AO390" s="59"/>
    </row>
    <row r="391" spans="5:41" ht="13" x14ac:dyDescent="0.15">
      <c r="E391" s="59"/>
      <c r="G391" s="59"/>
      <c r="I391" s="59"/>
      <c r="K391" s="59"/>
      <c r="M391" s="59"/>
      <c r="O391" s="59"/>
      <c r="Q391" s="59"/>
      <c r="S391" s="59"/>
      <c r="U391" s="59"/>
      <c r="W391" s="59"/>
      <c r="Y391" s="59"/>
      <c r="AA391" s="59"/>
      <c r="AC391" s="59"/>
      <c r="AE391" s="59"/>
      <c r="AG391" s="59"/>
      <c r="AI391" s="60"/>
      <c r="AK391" s="59"/>
      <c r="AM391" s="59"/>
      <c r="AO391" s="59"/>
    </row>
    <row r="392" spans="5:41" ht="13" x14ac:dyDescent="0.15">
      <c r="E392" s="59"/>
      <c r="G392" s="59"/>
      <c r="I392" s="59"/>
      <c r="K392" s="59"/>
      <c r="M392" s="59"/>
      <c r="O392" s="59"/>
      <c r="Q392" s="59"/>
      <c r="S392" s="59"/>
      <c r="U392" s="59"/>
      <c r="W392" s="59"/>
      <c r="Y392" s="59"/>
      <c r="AA392" s="59"/>
      <c r="AC392" s="59"/>
      <c r="AE392" s="59"/>
      <c r="AG392" s="59"/>
      <c r="AI392" s="60"/>
      <c r="AK392" s="59"/>
      <c r="AM392" s="59"/>
      <c r="AO392" s="59"/>
    </row>
    <row r="393" spans="5:41" ht="13" x14ac:dyDescent="0.15">
      <c r="E393" s="59"/>
      <c r="G393" s="59"/>
      <c r="I393" s="59"/>
      <c r="K393" s="59"/>
      <c r="M393" s="59"/>
      <c r="O393" s="59"/>
      <c r="Q393" s="59"/>
      <c r="S393" s="59"/>
      <c r="U393" s="59"/>
      <c r="W393" s="59"/>
      <c r="Y393" s="59"/>
      <c r="AA393" s="59"/>
      <c r="AC393" s="59"/>
      <c r="AE393" s="59"/>
      <c r="AG393" s="59"/>
      <c r="AI393" s="60"/>
      <c r="AK393" s="59"/>
      <c r="AM393" s="59"/>
      <c r="AO393" s="59"/>
    </row>
    <row r="394" spans="5:41" ht="13" x14ac:dyDescent="0.15">
      <c r="E394" s="59"/>
      <c r="G394" s="59"/>
      <c r="I394" s="59"/>
      <c r="K394" s="59"/>
      <c r="M394" s="59"/>
      <c r="O394" s="59"/>
      <c r="Q394" s="59"/>
      <c r="S394" s="59"/>
      <c r="U394" s="59"/>
      <c r="W394" s="59"/>
      <c r="Y394" s="59"/>
      <c r="AA394" s="59"/>
      <c r="AC394" s="59"/>
      <c r="AE394" s="59"/>
      <c r="AG394" s="59"/>
      <c r="AI394" s="60"/>
      <c r="AK394" s="59"/>
      <c r="AM394" s="59"/>
      <c r="AO394" s="59"/>
    </row>
    <row r="395" spans="5:41" ht="13" x14ac:dyDescent="0.15">
      <c r="E395" s="59"/>
      <c r="G395" s="59"/>
      <c r="I395" s="59"/>
      <c r="K395" s="59"/>
      <c r="M395" s="59"/>
      <c r="O395" s="59"/>
      <c r="Q395" s="59"/>
      <c r="S395" s="59"/>
      <c r="U395" s="59"/>
      <c r="W395" s="59"/>
      <c r="Y395" s="59"/>
      <c r="AA395" s="59"/>
      <c r="AC395" s="59"/>
      <c r="AE395" s="59"/>
      <c r="AG395" s="59"/>
      <c r="AI395" s="60"/>
      <c r="AK395" s="59"/>
      <c r="AM395" s="59"/>
      <c r="AO395" s="59"/>
    </row>
    <row r="396" spans="5:41" ht="13" x14ac:dyDescent="0.15">
      <c r="E396" s="59"/>
      <c r="G396" s="59"/>
      <c r="I396" s="59"/>
      <c r="K396" s="59"/>
      <c r="M396" s="59"/>
      <c r="O396" s="59"/>
      <c r="Q396" s="59"/>
      <c r="S396" s="59"/>
      <c r="U396" s="59"/>
      <c r="W396" s="59"/>
      <c r="Y396" s="59"/>
      <c r="AA396" s="59"/>
      <c r="AC396" s="59"/>
      <c r="AE396" s="59"/>
      <c r="AG396" s="59"/>
      <c r="AI396" s="60"/>
      <c r="AK396" s="59"/>
      <c r="AM396" s="59"/>
      <c r="AO396" s="59"/>
    </row>
    <row r="397" spans="5:41" ht="13" x14ac:dyDescent="0.15">
      <c r="E397" s="59"/>
      <c r="G397" s="59"/>
      <c r="I397" s="59"/>
      <c r="K397" s="59"/>
      <c r="M397" s="59"/>
      <c r="O397" s="59"/>
      <c r="Q397" s="59"/>
      <c r="S397" s="59"/>
      <c r="U397" s="59"/>
      <c r="W397" s="59"/>
      <c r="Y397" s="59"/>
      <c r="AA397" s="59"/>
      <c r="AC397" s="59"/>
      <c r="AE397" s="59"/>
      <c r="AG397" s="59"/>
      <c r="AI397" s="60"/>
      <c r="AK397" s="59"/>
      <c r="AM397" s="59"/>
      <c r="AO397" s="59"/>
    </row>
    <row r="398" spans="5:41" ht="13" x14ac:dyDescent="0.15">
      <c r="E398" s="59"/>
      <c r="G398" s="59"/>
      <c r="I398" s="59"/>
      <c r="K398" s="59"/>
      <c r="M398" s="59"/>
      <c r="O398" s="59"/>
      <c r="Q398" s="59"/>
      <c r="S398" s="59"/>
      <c r="U398" s="59"/>
      <c r="W398" s="59"/>
      <c r="Y398" s="59"/>
      <c r="AA398" s="59"/>
      <c r="AC398" s="59"/>
      <c r="AE398" s="59"/>
      <c r="AG398" s="59"/>
      <c r="AI398" s="60"/>
      <c r="AK398" s="59"/>
      <c r="AM398" s="59"/>
      <c r="AO398" s="59"/>
    </row>
    <row r="399" spans="5:41" ht="13" x14ac:dyDescent="0.15">
      <c r="E399" s="59"/>
      <c r="G399" s="59"/>
      <c r="I399" s="59"/>
      <c r="K399" s="59"/>
      <c r="M399" s="59"/>
      <c r="O399" s="59"/>
      <c r="Q399" s="59"/>
      <c r="S399" s="59"/>
      <c r="U399" s="59"/>
      <c r="W399" s="59"/>
      <c r="Y399" s="59"/>
      <c r="AA399" s="59"/>
      <c r="AC399" s="59"/>
      <c r="AE399" s="59"/>
      <c r="AG399" s="59"/>
      <c r="AI399" s="60"/>
      <c r="AK399" s="59"/>
      <c r="AM399" s="59"/>
      <c r="AO399" s="59"/>
    </row>
    <row r="400" spans="5:41" ht="13" x14ac:dyDescent="0.15">
      <c r="E400" s="59"/>
      <c r="G400" s="59"/>
      <c r="I400" s="59"/>
      <c r="K400" s="59"/>
      <c r="M400" s="59"/>
      <c r="O400" s="59"/>
      <c r="Q400" s="59"/>
      <c r="S400" s="59"/>
      <c r="U400" s="59"/>
      <c r="W400" s="59"/>
      <c r="Y400" s="59"/>
      <c r="AA400" s="59"/>
      <c r="AC400" s="59"/>
      <c r="AE400" s="59"/>
      <c r="AG400" s="59"/>
      <c r="AI400" s="60"/>
      <c r="AK400" s="59"/>
      <c r="AM400" s="59"/>
      <c r="AO400" s="59"/>
    </row>
    <row r="401" spans="5:41" ht="13" x14ac:dyDescent="0.15">
      <c r="E401" s="59"/>
      <c r="G401" s="59"/>
      <c r="I401" s="59"/>
      <c r="K401" s="59"/>
      <c r="M401" s="59"/>
      <c r="O401" s="59"/>
      <c r="Q401" s="59"/>
      <c r="S401" s="59"/>
      <c r="U401" s="59"/>
      <c r="W401" s="59"/>
      <c r="Y401" s="59"/>
      <c r="AA401" s="59"/>
      <c r="AC401" s="59"/>
      <c r="AE401" s="59"/>
      <c r="AG401" s="59"/>
      <c r="AI401" s="60"/>
      <c r="AK401" s="59"/>
      <c r="AM401" s="59"/>
      <c r="AO401" s="59"/>
    </row>
    <row r="402" spans="5:41" ht="13" x14ac:dyDescent="0.15">
      <c r="E402" s="59"/>
      <c r="G402" s="59"/>
      <c r="I402" s="59"/>
      <c r="K402" s="59"/>
      <c r="M402" s="59"/>
      <c r="O402" s="59"/>
      <c r="Q402" s="59"/>
      <c r="S402" s="59"/>
      <c r="U402" s="59"/>
      <c r="W402" s="59"/>
      <c r="Y402" s="59"/>
      <c r="AA402" s="59"/>
      <c r="AC402" s="59"/>
      <c r="AE402" s="59"/>
      <c r="AG402" s="59"/>
      <c r="AI402" s="60"/>
      <c r="AK402" s="59"/>
      <c r="AM402" s="59"/>
      <c r="AO402" s="59"/>
    </row>
    <row r="403" spans="5:41" ht="13" x14ac:dyDescent="0.15">
      <c r="E403" s="59"/>
      <c r="G403" s="59"/>
      <c r="I403" s="59"/>
      <c r="K403" s="59"/>
      <c r="M403" s="59"/>
      <c r="O403" s="59"/>
      <c r="Q403" s="59"/>
      <c r="S403" s="59"/>
      <c r="U403" s="59"/>
      <c r="W403" s="59"/>
      <c r="Y403" s="59"/>
      <c r="AA403" s="59"/>
      <c r="AC403" s="59"/>
      <c r="AE403" s="59"/>
      <c r="AG403" s="59"/>
      <c r="AI403" s="60"/>
      <c r="AK403" s="59"/>
      <c r="AM403" s="59"/>
      <c r="AO403" s="59"/>
    </row>
    <row r="404" spans="5:41" ht="13" x14ac:dyDescent="0.15">
      <c r="E404" s="59"/>
      <c r="G404" s="59"/>
      <c r="I404" s="59"/>
      <c r="K404" s="59"/>
      <c r="M404" s="59"/>
      <c r="O404" s="59"/>
      <c r="Q404" s="59"/>
      <c r="S404" s="59"/>
      <c r="U404" s="59"/>
      <c r="W404" s="59"/>
      <c r="Y404" s="59"/>
      <c r="AA404" s="59"/>
      <c r="AC404" s="59"/>
      <c r="AE404" s="59"/>
      <c r="AG404" s="59"/>
      <c r="AI404" s="60"/>
      <c r="AK404" s="59"/>
      <c r="AM404" s="59"/>
      <c r="AO404" s="59"/>
    </row>
    <row r="405" spans="5:41" ht="13" x14ac:dyDescent="0.15">
      <c r="E405" s="59"/>
      <c r="G405" s="59"/>
      <c r="I405" s="59"/>
      <c r="K405" s="59"/>
      <c r="M405" s="59"/>
      <c r="O405" s="59"/>
      <c r="Q405" s="59"/>
      <c r="S405" s="59"/>
      <c r="U405" s="59"/>
      <c r="W405" s="59"/>
      <c r="Y405" s="59"/>
      <c r="AA405" s="59"/>
      <c r="AC405" s="59"/>
      <c r="AE405" s="59"/>
      <c r="AG405" s="59"/>
      <c r="AI405" s="60"/>
      <c r="AK405" s="59"/>
      <c r="AM405" s="59"/>
      <c r="AO405" s="59"/>
    </row>
    <row r="406" spans="5:41" ht="13" x14ac:dyDescent="0.15">
      <c r="E406" s="59"/>
      <c r="G406" s="59"/>
      <c r="I406" s="59"/>
      <c r="K406" s="59"/>
      <c r="M406" s="59"/>
      <c r="O406" s="59"/>
      <c r="Q406" s="59"/>
      <c r="S406" s="59"/>
      <c r="U406" s="59"/>
      <c r="W406" s="59"/>
      <c r="Y406" s="59"/>
      <c r="AA406" s="59"/>
      <c r="AC406" s="59"/>
      <c r="AE406" s="59"/>
      <c r="AG406" s="59"/>
      <c r="AI406" s="60"/>
      <c r="AK406" s="59"/>
      <c r="AM406" s="59"/>
      <c r="AO406" s="59"/>
    </row>
    <row r="407" spans="5:41" ht="13" x14ac:dyDescent="0.15">
      <c r="E407" s="59"/>
      <c r="G407" s="59"/>
      <c r="I407" s="59"/>
      <c r="K407" s="59"/>
      <c r="M407" s="59"/>
      <c r="O407" s="59"/>
      <c r="Q407" s="59"/>
      <c r="S407" s="59"/>
      <c r="U407" s="59"/>
      <c r="W407" s="59"/>
      <c r="Y407" s="59"/>
      <c r="AA407" s="59"/>
      <c r="AC407" s="59"/>
      <c r="AE407" s="59"/>
      <c r="AG407" s="59"/>
      <c r="AI407" s="60"/>
      <c r="AK407" s="59"/>
      <c r="AM407" s="59"/>
      <c r="AO407" s="59"/>
    </row>
    <row r="408" spans="5:41" ht="13" x14ac:dyDescent="0.15">
      <c r="E408" s="59"/>
      <c r="G408" s="59"/>
      <c r="I408" s="59"/>
      <c r="K408" s="59"/>
      <c r="M408" s="59"/>
      <c r="O408" s="59"/>
      <c r="Q408" s="59"/>
      <c r="S408" s="59"/>
      <c r="U408" s="59"/>
      <c r="W408" s="59"/>
      <c r="Y408" s="59"/>
      <c r="AA408" s="59"/>
      <c r="AC408" s="59"/>
      <c r="AE408" s="59"/>
      <c r="AG408" s="59"/>
      <c r="AI408" s="60"/>
      <c r="AK408" s="59"/>
      <c r="AM408" s="59"/>
      <c r="AO408" s="59"/>
    </row>
    <row r="409" spans="5:41" ht="13" x14ac:dyDescent="0.15">
      <c r="E409" s="59"/>
      <c r="G409" s="59"/>
      <c r="I409" s="59"/>
      <c r="K409" s="59"/>
      <c r="M409" s="59"/>
      <c r="O409" s="59"/>
      <c r="Q409" s="59"/>
      <c r="S409" s="59"/>
      <c r="U409" s="59"/>
      <c r="W409" s="59"/>
      <c r="Y409" s="59"/>
      <c r="AA409" s="59"/>
      <c r="AC409" s="59"/>
      <c r="AE409" s="59"/>
      <c r="AG409" s="59"/>
      <c r="AI409" s="60"/>
      <c r="AK409" s="59"/>
      <c r="AM409" s="59"/>
      <c r="AO409" s="59"/>
    </row>
    <row r="410" spans="5:41" ht="13" x14ac:dyDescent="0.15">
      <c r="E410" s="59"/>
      <c r="G410" s="59"/>
      <c r="I410" s="59"/>
      <c r="K410" s="59"/>
      <c r="M410" s="59"/>
      <c r="O410" s="59"/>
      <c r="Q410" s="59"/>
      <c r="S410" s="59"/>
      <c r="U410" s="59"/>
      <c r="W410" s="59"/>
      <c r="Y410" s="59"/>
      <c r="AA410" s="59"/>
      <c r="AC410" s="59"/>
      <c r="AE410" s="59"/>
      <c r="AG410" s="59"/>
      <c r="AI410" s="60"/>
      <c r="AK410" s="59"/>
      <c r="AM410" s="59"/>
      <c r="AO410" s="59"/>
    </row>
    <row r="411" spans="5:41" ht="13" x14ac:dyDescent="0.15">
      <c r="E411" s="59"/>
      <c r="G411" s="59"/>
      <c r="I411" s="59"/>
      <c r="K411" s="59"/>
      <c r="M411" s="59"/>
      <c r="O411" s="59"/>
      <c r="Q411" s="59"/>
      <c r="S411" s="59"/>
      <c r="U411" s="59"/>
      <c r="W411" s="59"/>
      <c r="Y411" s="59"/>
      <c r="AA411" s="59"/>
      <c r="AC411" s="59"/>
      <c r="AE411" s="59"/>
      <c r="AG411" s="59"/>
      <c r="AI411" s="60"/>
      <c r="AK411" s="59"/>
      <c r="AM411" s="59"/>
      <c r="AO411" s="59"/>
    </row>
    <row r="412" spans="5:41" ht="13" x14ac:dyDescent="0.15">
      <c r="E412" s="59"/>
      <c r="G412" s="59"/>
      <c r="I412" s="59"/>
      <c r="K412" s="59"/>
      <c r="M412" s="59"/>
      <c r="O412" s="59"/>
      <c r="Q412" s="59"/>
      <c r="S412" s="59"/>
      <c r="U412" s="59"/>
      <c r="W412" s="59"/>
      <c r="Y412" s="59"/>
      <c r="AA412" s="59"/>
      <c r="AC412" s="59"/>
      <c r="AE412" s="59"/>
      <c r="AG412" s="59"/>
      <c r="AI412" s="60"/>
      <c r="AK412" s="59"/>
      <c r="AM412" s="59"/>
      <c r="AO412" s="59"/>
    </row>
    <row r="413" spans="5:41" ht="13" x14ac:dyDescent="0.15">
      <c r="E413" s="59"/>
      <c r="G413" s="59"/>
      <c r="I413" s="59"/>
      <c r="K413" s="59"/>
      <c r="M413" s="59"/>
      <c r="O413" s="59"/>
      <c r="Q413" s="59"/>
      <c r="S413" s="59"/>
      <c r="U413" s="59"/>
      <c r="W413" s="59"/>
      <c r="Y413" s="59"/>
      <c r="AA413" s="59"/>
      <c r="AC413" s="59"/>
      <c r="AE413" s="59"/>
      <c r="AG413" s="59"/>
      <c r="AI413" s="60"/>
      <c r="AK413" s="59"/>
      <c r="AM413" s="59"/>
      <c r="AO413" s="59"/>
    </row>
    <row r="414" spans="5:41" ht="13" x14ac:dyDescent="0.15">
      <c r="E414" s="59"/>
      <c r="G414" s="59"/>
      <c r="I414" s="59"/>
      <c r="K414" s="59"/>
      <c r="M414" s="59"/>
      <c r="O414" s="59"/>
      <c r="Q414" s="59"/>
      <c r="S414" s="59"/>
      <c r="U414" s="59"/>
      <c r="W414" s="59"/>
      <c r="Y414" s="59"/>
      <c r="AA414" s="59"/>
      <c r="AC414" s="59"/>
      <c r="AE414" s="59"/>
      <c r="AG414" s="59"/>
      <c r="AI414" s="60"/>
      <c r="AK414" s="59"/>
      <c r="AM414" s="59"/>
      <c r="AO414" s="59"/>
    </row>
    <row r="415" spans="5:41" ht="13" x14ac:dyDescent="0.15">
      <c r="E415" s="59"/>
      <c r="G415" s="59"/>
      <c r="I415" s="59"/>
      <c r="K415" s="59"/>
      <c r="M415" s="59"/>
      <c r="O415" s="59"/>
      <c r="Q415" s="59"/>
      <c r="S415" s="59"/>
      <c r="U415" s="59"/>
      <c r="W415" s="59"/>
      <c r="Y415" s="59"/>
      <c r="AA415" s="59"/>
      <c r="AC415" s="59"/>
      <c r="AE415" s="59"/>
      <c r="AG415" s="59"/>
      <c r="AI415" s="60"/>
      <c r="AK415" s="59"/>
      <c r="AM415" s="59"/>
      <c r="AO415" s="59"/>
    </row>
    <row r="416" spans="5:41" ht="13" x14ac:dyDescent="0.15">
      <c r="E416" s="59"/>
      <c r="G416" s="59"/>
      <c r="I416" s="59"/>
      <c r="K416" s="59"/>
      <c r="M416" s="59"/>
      <c r="O416" s="59"/>
      <c r="Q416" s="59"/>
      <c r="S416" s="59"/>
      <c r="U416" s="59"/>
      <c r="W416" s="59"/>
      <c r="Y416" s="59"/>
      <c r="AA416" s="59"/>
      <c r="AC416" s="59"/>
      <c r="AE416" s="59"/>
      <c r="AG416" s="59"/>
      <c r="AI416" s="60"/>
      <c r="AK416" s="59"/>
      <c r="AM416" s="59"/>
      <c r="AO416" s="59"/>
    </row>
    <row r="417" spans="5:41" ht="13" x14ac:dyDescent="0.15">
      <c r="E417" s="59"/>
      <c r="G417" s="59"/>
      <c r="I417" s="59"/>
      <c r="K417" s="59"/>
      <c r="M417" s="59"/>
      <c r="O417" s="59"/>
      <c r="Q417" s="59"/>
      <c r="S417" s="59"/>
      <c r="U417" s="59"/>
      <c r="W417" s="59"/>
      <c r="Y417" s="59"/>
      <c r="AA417" s="59"/>
      <c r="AC417" s="59"/>
      <c r="AE417" s="59"/>
      <c r="AG417" s="59"/>
      <c r="AI417" s="60"/>
      <c r="AK417" s="59"/>
      <c r="AM417" s="59"/>
      <c r="AO417" s="59"/>
    </row>
    <row r="418" spans="5:41" ht="13" x14ac:dyDescent="0.15">
      <c r="E418" s="59"/>
      <c r="G418" s="59"/>
      <c r="I418" s="59"/>
      <c r="K418" s="59"/>
      <c r="M418" s="59"/>
      <c r="O418" s="59"/>
      <c r="Q418" s="59"/>
      <c r="S418" s="59"/>
      <c r="U418" s="59"/>
      <c r="W418" s="59"/>
      <c r="Y418" s="59"/>
      <c r="AA418" s="59"/>
      <c r="AC418" s="59"/>
      <c r="AE418" s="59"/>
      <c r="AG418" s="59"/>
      <c r="AI418" s="60"/>
      <c r="AK418" s="59"/>
      <c r="AM418" s="59"/>
      <c r="AO418" s="59"/>
    </row>
    <row r="419" spans="5:41" ht="13" x14ac:dyDescent="0.15">
      <c r="E419" s="59"/>
      <c r="G419" s="59"/>
      <c r="I419" s="59"/>
      <c r="K419" s="59"/>
      <c r="M419" s="59"/>
      <c r="O419" s="59"/>
      <c r="Q419" s="59"/>
      <c r="S419" s="59"/>
      <c r="U419" s="59"/>
      <c r="W419" s="59"/>
      <c r="Y419" s="59"/>
      <c r="AA419" s="59"/>
      <c r="AC419" s="59"/>
      <c r="AE419" s="59"/>
      <c r="AG419" s="59"/>
      <c r="AI419" s="60"/>
      <c r="AK419" s="59"/>
      <c r="AM419" s="59"/>
      <c r="AO419" s="59"/>
    </row>
    <row r="420" spans="5:41" ht="13" x14ac:dyDescent="0.15">
      <c r="E420" s="59"/>
      <c r="G420" s="59"/>
      <c r="I420" s="59"/>
      <c r="K420" s="59"/>
      <c r="M420" s="59"/>
      <c r="O420" s="59"/>
      <c r="Q420" s="59"/>
      <c r="S420" s="59"/>
      <c r="U420" s="59"/>
      <c r="W420" s="59"/>
      <c r="Y420" s="59"/>
      <c r="AA420" s="59"/>
      <c r="AC420" s="59"/>
      <c r="AE420" s="59"/>
      <c r="AG420" s="59"/>
      <c r="AI420" s="60"/>
      <c r="AK420" s="59"/>
      <c r="AM420" s="59"/>
      <c r="AO420" s="59"/>
    </row>
    <row r="421" spans="5:41" ht="13" x14ac:dyDescent="0.15">
      <c r="E421" s="59"/>
      <c r="G421" s="59"/>
      <c r="I421" s="59"/>
      <c r="K421" s="59"/>
      <c r="M421" s="59"/>
      <c r="O421" s="59"/>
      <c r="Q421" s="59"/>
      <c r="S421" s="59"/>
      <c r="U421" s="59"/>
      <c r="W421" s="59"/>
      <c r="Y421" s="59"/>
      <c r="AA421" s="59"/>
      <c r="AC421" s="59"/>
      <c r="AE421" s="59"/>
      <c r="AG421" s="59"/>
      <c r="AI421" s="60"/>
      <c r="AK421" s="59"/>
      <c r="AM421" s="59"/>
      <c r="AO421" s="59"/>
    </row>
    <row r="422" spans="5:41" ht="13" x14ac:dyDescent="0.15">
      <c r="E422" s="59"/>
      <c r="G422" s="59"/>
      <c r="I422" s="59"/>
      <c r="K422" s="59"/>
      <c r="M422" s="59"/>
      <c r="O422" s="59"/>
      <c r="Q422" s="59"/>
      <c r="S422" s="59"/>
      <c r="U422" s="59"/>
      <c r="W422" s="59"/>
      <c r="Y422" s="59"/>
      <c r="AA422" s="59"/>
      <c r="AC422" s="59"/>
      <c r="AE422" s="59"/>
      <c r="AG422" s="59"/>
      <c r="AI422" s="60"/>
      <c r="AK422" s="59"/>
      <c r="AM422" s="59"/>
      <c r="AO422" s="59"/>
    </row>
    <row r="423" spans="5:41" ht="13" x14ac:dyDescent="0.15">
      <c r="E423" s="59"/>
      <c r="G423" s="59"/>
      <c r="I423" s="59"/>
      <c r="K423" s="59"/>
      <c r="M423" s="59"/>
      <c r="O423" s="59"/>
      <c r="Q423" s="59"/>
      <c r="S423" s="59"/>
      <c r="U423" s="59"/>
      <c r="W423" s="59"/>
      <c r="Y423" s="59"/>
      <c r="AA423" s="59"/>
      <c r="AC423" s="59"/>
      <c r="AE423" s="59"/>
      <c r="AG423" s="59"/>
      <c r="AI423" s="60"/>
      <c r="AK423" s="59"/>
      <c r="AM423" s="59"/>
      <c r="AO423" s="59"/>
    </row>
    <row r="424" spans="5:41" ht="13" x14ac:dyDescent="0.15">
      <c r="E424" s="59"/>
      <c r="G424" s="59"/>
      <c r="I424" s="59"/>
      <c r="K424" s="59"/>
      <c r="M424" s="59"/>
      <c r="O424" s="59"/>
      <c r="Q424" s="59"/>
      <c r="S424" s="59"/>
      <c r="U424" s="59"/>
      <c r="W424" s="59"/>
      <c r="Y424" s="59"/>
      <c r="AA424" s="59"/>
      <c r="AC424" s="59"/>
      <c r="AE424" s="59"/>
      <c r="AG424" s="59"/>
      <c r="AI424" s="60"/>
      <c r="AK424" s="59"/>
      <c r="AM424" s="59"/>
      <c r="AO424" s="59"/>
    </row>
    <row r="425" spans="5:41" ht="13" x14ac:dyDescent="0.15">
      <c r="E425" s="59"/>
      <c r="G425" s="59"/>
      <c r="I425" s="59"/>
      <c r="K425" s="59"/>
      <c r="M425" s="59"/>
      <c r="O425" s="59"/>
      <c r="Q425" s="59"/>
      <c r="S425" s="59"/>
      <c r="U425" s="59"/>
      <c r="W425" s="59"/>
      <c r="Y425" s="59"/>
      <c r="AA425" s="59"/>
      <c r="AC425" s="59"/>
      <c r="AE425" s="59"/>
      <c r="AG425" s="59"/>
      <c r="AI425" s="60"/>
      <c r="AK425" s="59"/>
      <c r="AM425" s="59"/>
      <c r="AO425" s="59"/>
    </row>
    <row r="426" spans="5:41" ht="13" x14ac:dyDescent="0.15">
      <c r="E426" s="59"/>
      <c r="G426" s="59"/>
      <c r="I426" s="59"/>
      <c r="K426" s="59"/>
      <c r="M426" s="59"/>
      <c r="O426" s="59"/>
      <c r="Q426" s="59"/>
      <c r="S426" s="59"/>
      <c r="U426" s="59"/>
      <c r="W426" s="59"/>
      <c r="Y426" s="59"/>
      <c r="AA426" s="59"/>
      <c r="AC426" s="59"/>
      <c r="AE426" s="59"/>
      <c r="AG426" s="59"/>
      <c r="AI426" s="60"/>
      <c r="AK426" s="59"/>
      <c r="AM426" s="59"/>
      <c r="AO426" s="59"/>
    </row>
    <row r="427" spans="5:41" ht="13" x14ac:dyDescent="0.15">
      <c r="E427" s="59"/>
      <c r="G427" s="59"/>
      <c r="I427" s="59"/>
      <c r="K427" s="59"/>
      <c r="M427" s="59"/>
      <c r="O427" s="59"/>
      <c r="Q427" s="59"/>
      <c r="S427" s="59"/>
      <c r="U427" s="59"/>
      <c r="W427" s="59"/>
      <c r="Y427" s="59"/>
      <c r="AA427" s="59"/>
      <c r="AC427" s="59"/>
      <c r="AE427" s="59"/>
      <c r="AG427" s="59"/>
      <c r="AI427" s="60"/>
      <c r="AK427" s="59"/>
      <c r="AM427" s="59"/>
      <c r="AO427" s="59"/>
    </row>
    <row r="428" spans="5:41" ht="13" x14ac:dyDescent="0.15">
      <c r="E428" s="59"/>
      <c r="G428" s="59"/>
      <c r="I428" s="59"/>
      <c r="K428" s="59"/>
      <c r="M428" s="59"/>
      <c r="O428" s="59"/>
      <c r="Q428" s="59"/>
      <c r="S428" s="59"/>
      <c r="U428" s="59"/>
      <c r="W428" s="59"/>
      <c r="Y428" s="59"/>
      <c r="AA428" s="59"/>
      <c r="AC428" s="59"/>
      <c r="AE428" s="59"/>
      <c r="AG428" s="59"/>
      <c r="AI428" s="60"/>
      <c r="AK428" s="59"/>
      <c r="AM428" s="59"/>
      <c r="AO428" s="59"/>
    </row>
    <row r="429" spans="5:41" ht="13" x14ac:dyDescent="0.15">
      <c r="E429" s="59"/>
      <c r="G429" s="59"/>
      <c r="I429" s="59"/>
      <c r="K429" s="59"/>
      <c r="M429" s="59"/>
      <c r="O429" s="59"/>
      <c r="Q429" s="59"/>
      <c r="S429" s="59"/>
      <c r="U429" s="59"/>
      <c r="W429" s="59"/>
      <c r="Y429" s="59"/>
      <c r="AA429" s="59"/>
      <c r="AC429" s="59"/>
      <c r="AE429" s="59"/>
      <c r="AG429" s="59"/>
      <c r="AI429" s="60"/>
      <c r="AK429" s="59"/>
      <c r="AM429" s="59"/>
      <c r="AO429" s="59"/>
    </row>
    <row r="430" spans="5:41" ht="13" x14ac:dyDescent="0.15">
      <c r="E430" s="59"/>
      <c r="G430" s="59"/>
      <c r="I430" s="59"/>
      <c r="K430" s="59"/>
      <c r="M430" s="59"/>
      <c r="O430" s="59"/>
      <c r="Q430" s="59"/>
      <c r="S430" s="59"/>
      <c r="U430" s="59"/>
      <c r="W430" s="59"/>
      <c r="Y430" s="59"/>
      <c r="AA430" s="59"/>
      <c r="AC430" s="59"/>
      <c r="AE430" s="59"/>
      <c r="AG430" s="59"/>
      <c r="AI430" s="60"/>
      <c r="AK430" s="59"/>
      <c r="AM430" s="59"/>
      <c r="AO430" s="59"/>
    </row>
    <row r="431" spans="5:41" ht="13" x14ac:dyDescent="0.15">
      <c r="E431" s="59"/>
      <c r="G431" s="59"/>
      <c r="I431" s="59"/>
      <c r="K431" s="59"/>
      <c r="M431" s="59"/>
      <c r="O431" s="59"/>
      <c r="Q431" s="59"/>
      <c r="S431" s="59"/>
      <c r="U431" s="59"/>
      <c r="W431" s="59"/>
      <c r="Y431" s="59"/>
      <c r="AA431" s="59"/>
      <c r="AC431" s="59"/>
      <c r="AE431" s="59"/>
      <c r="AG431" s="59"/>
      <c r="AI431" s="60"/>
      <c r="AK431" s="59"/>
      <c r="AM431" s="59"/>
      <c r="AO431" s="59"/>
    </row>
    <row r="432" spans="5:41" ht="13" x14ac:dyDescent="0.15">
      <c r="E432" s="59"/>
      <c r="G432" s="59"/>
      <c r="I432" s="59"/>
      <c r="K432" s="59"/>
      <c r="M432" s="59"/>
      <c r="O432" s="59"/>
      <c r="Q432" s="59"/>
      <c r="S432" s="59"/>
      <c r="U432" s="59"/>
      <c r="W432" s="59"/>
      <c r="Y432" s="59"/>
      <c r="AA432" s="59"/>
      <c r="AC432" s="59"/>
      <c r="AE432" s="59"/>
      <c r="AG432" s="59"/>
      <c r="AI432" s="60"/>
      <c r="AK432" s="59"/>
      <c r="AM432" s="59"/>
      <c r="AO432" s="59"/>
    </row>
    <row r="433" spans="5:41" ht="13" x14ac:dyDescent="0.15">
      <c r="E433" s="59"/>
      <c r="G433" s="59"/>
      <c r="I433" s="59"/>
      <c r="K433" s="59"/>
      <c r="M433" s="59"/>
      <c r="O433" s="59"/>
      <c r="Q433" s="59"/>
      <c r="S433" s="59"/>
      <c r="U433" s="59"/>
      <c r="W433" s="59"/>
      <c r="Y433" s="59"/>
      <c r="AA433" s="59"/>
      <c r="AC433" s="59"/>
      <c r="AE433" s="59"/>
      <c r="AG433" s="59"/>
      <c r="AI433" s="60"/>
      <c r="AK433" s="59"/>
      <c r="AM433" s="59"/>
      <c r="AO433" s="59"/>
    </row>
    <row r="434" spans="5:41" ht="13" x14ac:dyDescent="0.15">
      <c r="E434" s="59"/>
      <c r="G434" s="59"/>
      <c r="I434" s="59"/>
      <c r="K434" s="59"/>
      <c r="M434" s="59"/>
      <c r="O434" s="59"/>
      <c r="Q434" s="59"/>
      <c r="S434" s="59"/>
      <c r="U434" s="59"/>
      <c r="W434" s="59"/>
      <c r="Y434" s="59"/>
      <c r="AA434" s="59"/>
      <c r="AC434" s="59"/>
      <c r="AE434" s="59"/>
      <c r="AG434" s="59"/>
      <c r="AI434" s="60"/>
      <c r="AK434" s="59"/>
      <c r="AM434" s="59"/>
      <c r="AO434" s="59"/>
    </row>
    <row r="435" spans="5:41" ht="13" x14ac:dyDescent="0.15">
      <c r="E435" s="59"/>
      <c r="G435" s="59"/>
      <c r="I435" s="59"/>
      <c r="K435" s="59"/>
      <c r="M435" s="59"/>
      <c r="O435" s="59"/>
      <c r="Q435" s="59"/>
      <c r="S435" s="59"/>
      <c r="U435" s="59"/>
      <c r="W435" s="59"/>
      <c r="Y435" s="59"/>
      <c r="AA435" s="59"/>
      <c r="AC435" s="59"/>
      <c r="AE435" s="59"/>
      <c r="AG435" s="59"/>
      <c r="AI435" s="60"/>
      <c r="AK435" s="59"/>
      <c r="AM435" s="59"/>
      <c r="AO435" s="59"/>
    </row>
    <row r="436" spans="5:41" ht="13" x14ac:dyDescent="0.15">
      <c r="E436" s="59"/>
      <c r="G436" s="59"/>
      <c r="I436" s="59"/>
      <c r="K436" s="59"/>
      <c r="M436" s="59"/>
      <c r="O436" s="59"/>
      <c r="Q436" s="59"/>
      <c r="S436" s="59"/>
      <c r="U436" s="59"/>
      <c r="W436" s="59"/>
      <c r="Y436" s="59"/>
      <c r="AA436" s="59"/>
      <c r="AC436" s="59"/>
      <c r="AE436" s="59"/>
      <c r="AG436" s="59"/>
      <c r="AI436" s="60"/>
      <c r="AK436" s="59"/>
      <c r="AM436" s="59"/>
      <c r="AO436" s="59"/>
    </row>
    <row r="437" spans="5:41" ht="13" x14ac:dyDescent="0.15">
      <c r="E437" s="59"/>
      <c r="G437" s="59"/>
      <c r="I437" s="59"/>
      <c r="K437" s="59"/>
      <c r="M437" s="59"/>
      <c r="O437" s="59"/>
      <c r="Q437" s="59"/>
      <c r="S437" s="59"/>
      <c r="U437" s="59"/>
      <c r="W437" s="59"/>
      <c r="Y437" s="59"/>
      <c r="AA437" s="59"/>
      <c r="AC437" s="59"/>
      <c r="AE437" s="59"/>
      <c r="AG437" s="59"/>
      <c r="AI437" s="60"/>
      <c r="AK437" s="59"/>
      <c r="AM437" s="59"/>
      <c r="AO437" s="59"/>
    </row>
    <row r="438" spans="5:41" ht="13" x14ac:dyDescent="0.15">
      <c r="E438" s="59"/>
      <c r="G438" s="59"/>
      <c r="I438" s="59"/>
      <c r="K438" s="59"/>
      <c r="M438" s="59"/>
      <c r="O438" s="59"/>
      <c r="Q438" s="59"/>
      <c r="S438" s="59"/>
      <c r="U438" s="59"/>
      <c r="W438" s="59"/>
      <c r="Y438" s="59"/>
      <c r="AA438" s="59"/>
      <c r="AC438" s="59"/>
      <c r="AE438" s="59"/>
      <c r="AG438" s="59"/>
      <c r="AI438" s="60"/>
      <c r="AK438" s="59"/>
      <c r="AM438" s="59"/>
      <c r="AO438" s="59"/>
    </row>
    <row r="439" spans="5:41" ht="13" x14ac:dyDescent="0.15">
      <c r="E439" s="59"/>
      <c r="G439" s="59"/>
      <c r="I439" s="59"/>
      <c r="K439" s="59"/>
      <c r="M439" s="59"/>
      <c r="O439" s="59"/>
      <c r="Q439" s="59"/>
      <c r="S439" s="59"/>
      <c r="U439" s="59"/>
      <c r="W439" s="59"/>
      <c r="Y439" s="59"/>
      <c r="AA439" s="59"/>
      <c r="AC439" s="59"/>
      <c r="AE439" s="59"/>
      <c r="AG439" s="59"/>
      <c r="AI439" s="60"/>
      <c r="AK439" s="59"/>
      <c r="AM439" s="59"/>
      <c r="AO439" s="59"/>
    </row>
    <row r="440" spans="5:41" ht="13" x14ac:dyDescent="0.15">
      <c r="E440" s="59"/>
      <c r="G440" s="59"/>
      <c r="I440" s="59"/>
      <c r="K440" s="59"/>
      <c r="M440" s="59"/>
      <c r="O440" s="59"/>
      <c r="Q440" s="59"/>
      <c r="S440" s="59"/>
      <c r="U440" s="59"/>
      <c r="W440" s="59"/>
      <c r="Y440" s="59"/>
      <c r="AA440" s="59"/>
      <c r="AC440" s="59"/>
      <c r="AE440" s="59"/>
      <c r="AG440" s="59"/>
      <c r="AI440" s="60"/>
      <c r="AK440" s="59"/>
      <c r="AM440" s="59"/>
      <c r="AO440" s="59"/>
    </row>
    <row r="441" spans="5:41" ht="13" x14ac:dyDescent="0.15">
      <c r="E441" s="59"/>
      <c r="G441" s="59"/>
      <c r="I441" s="59"/>
      <c r="K441" s="59"/>
      <c r="M441" s="59"/>
      <c r="O441" s="59"/>
      <c r="Q441" s="59"/>
      <c r="S441" s="59"/>
      <c r="U441" s="59"/>
      <c r="W441" s="59"/>
      <c r="Y441" s="59"/>
      <c r="AA441" s="59"/>
      <c r="AC441" s="59"/>
      <c r="AE441" s="59"/>
      <c r="AG441" s="59"/>
      <c r="AI441" s="60"/>
      <c r="AK441" s="59"/>
      <c r="AM441" s="59"/>
      <c r="AO441" s="59"/>
    </row>
    <row r="442" spans="5:41" ht="13" x14ac:dyDescent="0.15">
      <c r="E442" s="59"/>
      <c r="G442" s="59"/>
      <c r="I442" s="59"/>
      <c r="K442" s="59"/>
      <c r="M442" s="59"/>
      <c r="O442" s="59"/>
      <c r="Q442" s="59"/>
      <c r="S442" s="59"/>
      <c r="U442" s="59"/>
      <c r="W442" s="59"/>
      <c r="Y442" s="59"/>
      <c r="AA442" s="59"/>
      <c r="AC442" s="59"/>
      <c r="AE442" s="59"/>
      <c r="AG442" s="59"/>
      <c r="AI442" s="60"/>
      <c r="AK442" s="59"/>
      <c r="AM442" s="59"/>
      <c r="AO442" s="59"/>
    </row>
    <row r="443" spans="5:41" ht="13" x14ac:dyDescent="0.15">
      <c r="E443" s="59"/>
      <c r="G443" s="59"/>
      <c r="I443" s="59"/>
      <c r="K443" s="59"/>
      <c r="M443" s="59"/>
      <c r="O443" s="59"/>
      <c r="Q443" s="59"/>
      <c r="S443" s="59"/>
      <c r="U443" s="59"/>
      <c r="W443" s="59"/>
      <c r="Y443" s="59"/>
      <c r="AA443" s="59"/>
      <c r="AC443" s="59"/>
      <c r="AE443" s="59"/>
      <c r="AG443" s="59"/>
      <c r="AI443" s="60"/>
      <c r="AK443" s="59"/>
      <c r="AM443" s="59"/>
      <c r="AO443" s="59"/>
    </row>
    <row r="444" spans="5:41" ht="13" x14ac:dyDescent="0.15">
      <c r="E444" s="59"/>
      <c r="G444" s="59"/>
      <c r="I444" s="59"/>
      <c r="K444" s="59"/>
      <c r="M444" s="59"/>
      <c r="O444" s="59"/>
      <c r="Q444" s="59"/>
      <c r="S444" s="59"/>
      <c r="U444" s="59"/>
      <c r="W444" s="59"/>
      <c r="Y444" s="59"/>
      <c r="AA444" s="59"/>
      <c r="AC444" s="59"/>
      <c r="AE444" s="59"/>
      <c r="AG444" s="59"/>
      <c r="AI444" s="60"/>
      <c r="AK444" s="59"/>
      <c r="AM444" s="59"/>
      <c r="AO444" s="59"/>
    </row>
    <row r="445" spans="5:41" ht="13" x14ac:dyDescent="0.15">
      <c r="E445" s="59"/>
      <c r="G445" s="59"/>
      <c r="I445" s="59"/>
      <c r="K445" s="59"/>
      <c r="M445" s="59"/>
      <c r="O445" s="59"/>
      <c r="Q445" s="59"/>
      <c r="S445" s="59"/>
      <c r="U445" s="59"/>
      <c r="W445" s="59"/>
      <c r="Y445" s="59"/>
      <c r="AA445" s="59"/>
      <c r="AC445" s="59"/>
      <c r="AE445" s="59"/>
      <c r="AG445" s="59"/>
      <c r="AI445" s="60"/>
      <c r="AK445" s="59"/>
      <c r="AM445" s="59"/>
      <c r="AO445" s="59"/>
    </row>
    <row r="446" spans="5:41" ht="13" x14ac:dyDescent="0.15">
      <c r="E446" s="59"/>
      <c r="G446" s="59"/>
      <c r="I446" s="59"/>
      <c r="K446" s="59"/>
      <c r="M446" s="59"/>
      <c r="O446" s="59"/>
      <c r="Q446" s="59"/>
      <c r="S446" s="59"/>
      <c r="U446" s="59"/>
      <c r="W446" s="59"/>
      <c r="Y446" s="59"/>
      <c r="AA446" s="59"/>
      <c r="AC446" s="59"/>
      <c r="AE446" s="59"/>
      <c r="AG446" s="59"/>
      <c r="AI446" s="60"/>
      <c r="AK446" s="59"/>
      <c r="AM446" s="59"/>
      <c r="AO446" s="59"/>
    </row>
    <row r="447" spans="5:41" ht="13" x14ac:dyDescent="0.15">
      <c r="E447" s="59"/>
      <c r="G447" s="59"/>
      <c r="I447" s="59"/>
      <c r="K447" s="59"/>
      <c r="M447" s="59"/>
      <c r="O447" s="59"/>
      <c r="Q447" s="59"/>
      <c r="S447" s="59"/>
      <c r="U447" s="59"/>
      <c r="W447" s="59"/>
      <c r="Y447" s="59"/>
      <c r="AA447" s="59"/>
      <c r="AC447" s="59"/>
      <c r="AE447" s="59"/>
      <c r="AG447" s="59"/>
      <c r="AI447" s="60"/>
      <c r="AK447" s="59"/>
      <c r="AM447" s="59"/>
      <c r="AO447" s="59"/>
    </row>
    <row r="448" spans="5:41" ht="13" x14ac:dyDescent="0.15">
      <c r="E448" s="59"/>
      <c r="G448" s="59"/>
      <c r="I448" s="59"/>
      <c r="K448" s="59"/>
      <c r="M448" s="59"/>
      <c r="O448" s="59"/>
      <c r="Q448" s="59"/>
      <c r="S448" s="59"/>
      <c r="U448" s="59"/>
      <c r="W448" s="59"/>
      <c r="Y448" s="59"/>
      <c r="AA448" s="59"/>
      <c r="AC448" s="59"/>
      <c r="AE448" s="59"/>
      <c r="AG448" s="59"/>
      <c r="AI448" s="60"/>
      <c r="AK448" s="59"/>
      <c r="AM448" s="59"/>
      <c r="AO448" s="59"/>
    </row>
    <row r="449" spans="5:41" ht="13" x14ac:dyDescent="0.15">
      <c r="E449" s="59"/>
      <c r="G449" s="59"/>
      <c r="I449" s="59"/>
      <c r="K449" s="59"/>
      <c r="M449" s="59"/>
      <c r="O449" s="59"/>
      <c r="Q449" s="59"/>
      <c r="S449" s="59"/>
      <c r="U449" s="59"/>
      <c r="W449" s="59"/>
      <c r="Y449" s="59"/>
      <c r="AA449" s="59"/>
      <c r="AC449" s="59"/>
      <c r="AE449" s="59"/>
      <c r="AG449" s="59"/>
      <c r="AI449" s="60"/>
      <c r="AK449" s="59"/>
      <c r="AM449" s="59"/>
      <c r="AO449" s="59"/>
    </row>
    <row r="450" spans="5:41" ht="13" x14ac:dyDescent="0.15">
      <c r="E450" s="59"/>
      <c r="G450" s="59"/>
      <c r="I450" s="59"/>
      <c r="K450" s="59"/>
      <c r="M450" s="59"/>
      <c r="O450" s="59"/>
      <c r="Q450" s="59"/>
      <c r="S450" s="59"/>
      <c r="U450" s="59"/>
      <c r="W450" s="59"/>
      <c r="Y450" s="59"/>
      <c r="AA450" s="59"/>
      <c r="AC450" s="59"/>
      <c r="AE450" s="59"/>
      <c r="AG450" s="59"/>
      <c r="AI450" s="60"/>
      <c r="AK450" s="59"/>
      <c r="AM450" s="59"/>
      <c r="AO450" s="59"/>
    </row>
    <row r="451" spans="5:41" ht="13" x14ac:dyDescent="0.15">
      <c r="E451" s="59"/>
      <c r="G451" s="59"/>
      <c r="I451" s="59"/>
      <c r="K451" s="59"/>
      <c r="M451" s="59"/>
      <c r="O451" s="59"/>
      <c r="Q451" s="59"/>
      <c r="S451" s="59"/>
      <c r="U451" s="59"/>
      <c r="W451" s="59"/>
      <c r="Y451" s="59"/>
      <c r="AA451" s="59"/>
      <c r="AC451" s="59"/>
      <c r="AE451" s="59"/>
      <c r="AG451" s="59"/>
      <c r="AI451" s="60"/>
      <c r="AK451" s="59"/>
      <c r="AM451" s="59"/>
      <c r="AO451" s="59"/>
    </row>
    <row r="452" spans="5:41" ht="13" x14ac:dyDescent="0.15">
      <c r="E452" s="59"/>
      <c r="G452" s="59"/>
      <c r="I452" s="59"/>
      <c r="K452" s="59"/>
      <c r="M452" s="59"/>
      <c r="O452" s="59"/>
      <c r="Q452" s="59"/>
      <c r="S452" s="59"/>
      <c r="U452" s="59"/>
      <c r="W452" s="59"/>
      <c r="Y452" s="59"/>
      <c r="AA452" s="59"/>
      <c r="AC452" s="59"/>
      <c r="AE452" s="59"/>
      <c r="AG452" s="59"/>
      <c r="AI452" s="60"/>
      <c r="AK452" s="59"/>
      <c r="AM452" s="59"/>
      <c r="AO452" s="59"/>
    </row>
    <row r="453" spans="5:41" ht="13" x14ac:dyDescent="0.15">
      <c r="E453" s="59"/>
      <c r="G453" s="59"/>
      <c r="I453" s="59"/>
      <c r="K453" s="59"/>
      <c r="M453" s="59"/>
      <c r="O453" s="59"/>
      <c r="Q453" s="59"/>
      <c r="S453" s="59"/>
      <c r="U453" s="59"/>
      <c r="W453" s="59"/>
      <c r="Y453" s="59"/>
      <c r="AA453" s="59"/>
      <c r="AC453" s="59"/>
      <c r="AE453" s="59"/>
      <c r="AG453" s="59"/>
      <c r="AI453" s="60"/>
      <c r="AK453" s="59"/>
      <c r="AM453" s="59"/>
      <c r="AO453" s="59"/>
    </row>
    <row r="454" spans="5:41" ht="13" x14ac:dyDescent="0.15">
      <c r="E454" s="59"/>
      <c r="G454" s="59"/>
      <c r="I454" s="59"/>
      <c r="K454" s="59"/>
      <c r="M454" s="59"/>
      <c r="O454" s="59"/>
      <c r="Q454" s="59"/>
      <c r="S454" s="59"/>
      <c r="U454" s="59"/>
      <c r="W454" s="59"/>
      <c r="Y454" s="59"/>
      <c r="AA454" s="59"/>
      <c r="AC454" s="59"/>
      <c r="AE454" s="59"/>
      <c r="AG454" s="59"/>
      <c r="AI454" s="60"/>
      <c r="AK454" s="59"/>
      <c r="AM454" s="59"/>
      <c r="AO454" s="59"/>
    </row>
    <row r="455" spans="5:41" ht="13" x14ac:dyDescent="0.15">
      <c r="E455" s="59"/>
      <c r="G455" s="59"/>
      <c r="I455" s="59"/>
      <c r="K455" s="59"/>
      <c r="M455" s="59"/>
      <c r="O455" s="59"/>
      <c r="Q455" s="59"/>
      <c r="S455" s="59"/>
      <c r="U455" s="59"/>
      <c r="W455" s="59"/>
      <c r="Y455" s="59"/>
      <c r="AA455" s="59"/>
      <c r="AC455" s="59"/>
      <c r="AE455" s="59"/>
      <c r="AG455" s="59"/>
      <c r="AI455" s="60"/>
      <c r="AK455" s="59"/>
      <c r="AM455" s="59"/>
      <c r="AO455" s="59"/>
    </row>
    <row r="456" spans="5:41" ht="13" x14ac:dyDescent="0.15">
      <c r="E456" s="59"/>
      <c r="G456" s="59"/>
      <c r="I456" s="59"/>
      <c r="K456" s="59"/>
      <c r="M456" s="59"/>
      <c r="O456" s="59"/>
      <c r="Q456" s="59"/>
      <c r="S456" s="59"/>
      <c r="U456" s="59"/>
      <c r="W456" s="59"/>
      <c r="Y456" s="59"/>
      <c r="AA456" s="59"/>
      <c r="AC456" s="59"/>
      <c r="AE456" s="59"/>
      <c r="AG456" s="59"/>
      <c r="AI456" s="60"/>
      <c r="AK456" s="59"/>
      <c r="AM456" s="59"/>
      <c r="AO456" s="59"/>
    </row>
    <row r="457" spans="5:41" ht="13" x14ac:dyDescent="0.15">
      <c r="E457" s="59"/>
      <c r="G457" s="59"/>
      <c r="I457" s="59"/>
      <c r="K457" s="59"/>
      <c r="M457" s="59"/>
      <c r="O457" s="59"/>
      <c r="Q457" s="59"/>
      <c r="S457" s="59"/>
      <c r="U457" s="59"/>
      <c r="W457" s="59"/>
      <c r="Y457" s="59"/>
      <c r="AA457" s="59"/>
      <c r="AC457" s="59"/>
      <c r="AE457" s="59"/>
      <c r="AG457" s="59"/>
      <c r="AI457" s="60"/>
      <c r="AK457" s="59"/>
      <c r="AM457" s="59"/>
      <c r="AO457" s="59"/>
    </row>
    <row r="458" spans="5:41" ht="13" x14ac:dyDescent="0.15">
      <c r="E458" s="59"/>
      <c r="G458" s="59"/>
      <c r="I458" s="59"/>
      <c r="K458" s="59"/>
      <c r="M458" s="59"/>
      <c r="O458" s="59"/>
      <c r="Q458" s="59"/>
      <c r="S458" s="59"/>
      <c r="U458" s="59"/>
      <c r="W458" s="59"/>
      <c r="Y458" s="59"/>
      <c r="AA458" s="59"/>
      <c r="AC458" s="59"/>
      <c r="AE458" s="59"/>
      <c r="AG458" s="59"/>
      <c r="AI458" s="60"/>
      <c r="AK458" s="59"/>
      <c r="AM458" s="59"/>
      <c r="AO458" s="59"/>
    </row>
    <row r="459" spans="5:41" ht="13" x14ac:dyDescent="0.15">
      <c r="E459" s="59"/>
      <c r="G459" s="59"/>
      <c r="I459" s="59"/>
      <c r="K459" s="59"/>
      <c r="M459" s="59"/>
      <c r="O459" s="59"/>
      <c r="Q459" s="59"/>
      <c r="S459" s="59"/>
      <c r="U459" s="59"/>
      <c r="W459" s="59"/>
      <c r="Y459" s="59"/>
      <c r="AA459" s="59"/>
      <c r="AC459" s="59"/>
      <c r="AE459" s="59"/>
      <c r="AG459" s="59"/>
      <c r="AI459" s="60"/>
      <c r="AK459" s="59"/>
      <c r="AM459" s="59"/>
      <c r="AO459" s="59"/>
    </row>
    <row r="460" spans="5:41" ht="13" x14ac:dyDescent="0.15">
      <c r="E460" s="59"/>
      <c r="G460" s="59"/>
      <c r="I460" s="59"/>
      <c r="K460" s="59"/>
      <c r="M460" s="59"/>
      <c r="O460" s="59"/>
      <c r="Q460" s="59"/>
      <c r="S460" s="59"/>
      <c r="U460" s="59"/>
      <c r="W460" s="59"/>
      <c r="Y460" s="59"/>
      <c r="AA460" s="59"/>
      <c r="AC460" s="59"/>
      <c r="AE460" s="59"/>
      <c r="AG460" s="59"/>
      <c r="AI460" s="60"/>
      <c r="AK460" s="59"/>
      <c r="AM460" s="59"/>
      <c r="AO460" s="59"/>
    </row>
    <row r="461" spans="5:41" ht="13" x14ac:dyDescent="0.15">
      <c r="E461" s="59"/>
      <c r="G461" s="59"/>
      <c r="I461" s="59"/>
      <c r="K461" s="59"/>
      <c r="M461" s="59"/>
      <c r="O461" s="59"/>
      <c r="Q461" s="59"/>
      <c r="S461" s="59"/>
      <c r="U461" s="59"/>
      <c r="W461" s="59"/>
      <c r="Y461" s="59"/>
      <c r="AA461" s="59"/>
      <c r="AC461" s="59"/>
      <c r="AE461" s="59"/>
      <c r="AG461" s="59"/>
      <c r="AI461" s="60"/>
      <c r="AK461" s="59"/>
      <c r="AM461" s="59"/>
      <c r="AO461" s="59"/>
    </row>
    <row r="462" spans="5:41" ht="13" x14ac:dyDescent="0.15">
      <c r="E462" s="59"/>
      <c r="G462" s="59"/>
      <c r="I462" s="59"/>
      <c r="K462" s="59"/>
      <c r="M462" s="59"/>
      <c r="O462" s="59"/>
      <c r="Q462" s="59"/>
      <c r="S462" s="59"/>
      <c r="U462" s="59"/>
      <c r="W462" s="59"/>
      <c r="Y462" s="59"/>
      <c r="AA462" s="59"/>
      <c r="AC462" s="59"/>
      <c r="AE462" s="59"/>
      <c r="AG462" s="59"/>
      <c r="AI462" s="60"/>
      <c r="AK462" s="59"/>
      <c r="AM462" s="59"/>
      <c r="AO462" s="59"/>
    </row>
    <row r="463" spans="5:41" ht="13" x14ac:dyDescent="0.15">
      <c r="E463" s="59"/>
      <c r="G463" s="59"/>
      <c r="I463" s="59"/>
      <c r="K463" s="59"/>
      <c r="M463" s="59"/>
      <c r="O463" s="59"/>
      <c r="Q463" s="59"/>
      <c r="S463" s="59"/>
      <c r="U463" s="59"/>
      <c r="W463" s="59"/>
      <c r="Y463" s="59"/>
      <c r="AA463" s="59"/>
      <c r="AC463" s="59"/>
      <c r="AE463" s="59"/>
      <c r="AG463" s="59"/>
      <c r="AI463" s="60"/>
      <c r="AK463" s="59"/>
      <c r="AM463" s="59"/>
      <c r="AO463" s="59"/>
    </row>
    <row r="464" spans="5:41" ht="13" x14ac:dyDescent="0.15">
      <c r="E464" s="59"/>
      <c r="G464" s="59"/>
      <c r="I464" s="59"/>
      <c r="K464" s="59"/>
      <c r="M464" s="59"/>
      <c r="O464" s="59"/>
      <c r="Q464" s="59"/>
      <c r="S464" s="59"/>
      <c r="U464" s="59"/>
      <c r="W464" s="59"/>
      <c r="Y464" s="59"/>
      <c r="AA464" s="59"/>
      <c r="AC464" s="59"/>
      <c r="AE464" s="59"/>
      <c r="AG464" s="59"/>
      <c r="AI464" s="60"/>
      <c r="AK464" s="59"/>
      <c r="AM464" s="59"/>
      <c r="AO464" s="59"/>
    </row>
    <row r="465" spans="5:41" ht="13" x14ac:dyDescent="0.15">
      <c r="E465" s="59"/>
      <c r="G465" s="59"/>
      <c r="I465" s="59"/>
      <c r="K465" s="59"/>
      <c r="M465" s="59"/>
      <c r="O465" s="59"/>
      <c r="Q465" s="59"/>
      <c r="S465" s="59"/>
      <c r="U465" s="59"/>
      <c r="W465" s="59"/>
      <c r="Y465" s="59"/>
      <c r="AA465" s="59"/>
      <c r="AC465" s="59"/>
      <c r="AE465" s="59"/>
      <c r="AG465" s="59"/>
      <c r="AI465" s="60"/>
      <c r="AK465" s="59"/>
      <c r="AM465" s="59"/>
      <c r="AO465" s="59"/>
    </row>
    <row r="466" spans="5:41" ht="13" x14ac:dyDescent="0.15">
      <c r="E466" s="59"/>
      <c r="G466" s="59"/>
      <c r="I466" s="59"/>
      <c r="K466" s="59"/>
      <c r="M466" s="59"/>
      <c r="O466" s="59"/>
      <c r="Q466" s="59"/>
      <c r="S466" s="59"/>
      <c r="U466" s="59"/>
      <c r="W466" s="59"/>
      <c r="Y466" s="59"/>
      <c r="AA466" s="59"/>
      <c r="AC466" s="59"/>
      <c r="AE466" s="59"/>
      <c r="AG466" s="59"/>
      <c r="AI466" s="60"/>
      <c r="AK466" s="59"/>
      <c r="AM466" s="59"/>
      <c r="AO466" s="59"/>
    </row>
    <row r="467" spans="5:41" ht="13" x14ac:dyDescent="0.15">
      <c r="E467" s="59"/>
      <c r="G467" s="59"/>
      <c r="I467" s="59"/>
      <c r="K467" s="59"/>
      <c r="M467" s="59"/>
      <c r="O467" s="59"/>
      <c r="Q467" s="59"/>
      <c r="S467" s="59"/>
      <c r="U467" s="59"/>
      <c r="W467" s="59"/>
      <c r="Y467" s="59"/>
      <c r="AA467" s="59"/>
      <c r="AC467" s="59"/>
      <c r="AE467" s="59"/>
      <c r="AG467" s="59"/>
      <c r="AI467" s="60"/>
      <c r="AK467" s="59"/>
      <c r="AM467" s="59"/>
      <c r="AO467" s="59"/>
    </row>
    <row r="468" spans="5:41" ht="13" x14ac:dyDescent="0.15">
      <c r="E468" s="59"/>
      <c r="G468" s="59"/>
      <c r="I468" s="59"/>
      <c r="K468" s="59"/>
      <c r="M468" s="59"/>
      <c r="O468" s="59"/>
      <c r="Q468" s="59"/>
      <c r="S468" s="59"/>
      <c r="U468" s="59"/>
      <c r="W468" s="59"/>
      <c r="Y468" s="59"/>
      <c r="AA468" s="59"/>
      <c r="AC468" s="59"/>
      <c r="AE468" s="59"/>
      <c r="AG468" s="59"/>
      <c r="AI468" s="60"/>
      <c r="AK468" s="59"/>
      <c r="AM468" s="59"/>
      <c r="AO468" s="59"/>
    </row>
    <row r="469" spans="5:41" ht="13" x14ac:dyDescent="0.15">
      <c r="E469" s="59"/>
      <c r="G469" s="59"/>
      <c r="I469" s="59"/>
      <c r="K469" s="59"/>
      <c r="M469" s="59"/>
      <c r="O469" s="59"/>
      <c r="Q469" s="59"/>
      <c r="S469" s="59"/>
      <c r="U469" s="59"/>
      <c r="W469" s="59"/>
      <c r="Y469" s="59"/>
      <c r="AA469" s="59"/>
      <c r="AC469" s="59"/>
      <c r="AE469" s="59"/>
      <c r="AG469" s="59"/>
      <c r="AI469" s="60"/>
      <c r="AK469" s="59"/>
      <c r="AM469" s="59"/>
      <c r="AO469" s="59"/>
    </row>
    <row r="470" spans="5:41" ht="13" x14ac:dyDescent="0.15">
      <c r="E470" s="59"/>
      <c r="G470" s="59"/>
      <c r="I470" s="59"/>
      <c r="K470" s="59"/>
      <c r="M470" s="59"/>
      <c r="O470" s="59"/>
      <c r="Q470" s="59"/>
      <c r="S470" s="59"/>
      <c r="U470" s="59"/>
      <c r="W470" s="59"/>
      <c r="Y470" s="59"/>
      <c r="AA470" s="59"/>
      <c r="AC470" s="59"/>
      <c r="AE470" s="59"/>
      <c r="AG470" s="59"/>
      <c r="AI470" s="60"/>
      <c r="AK470" s="59"/>
      <c r="AM470" s="59"/>
      <c r="AO470" s="59"/>
    </row>
    <row r="471" spans="5:41" ht="13" x14ac:dyDescent="0.15">
      <c r="E471" s="59"/>
      <c r="G471" s="59"/>
      <c r="I471" s="59"/>
      <c r="K471" s="59"/>
      <c r="M471" s="59"/>
      <c r="O471" s="59"/>
      <c r="Q471" s="59"/>
      <c r="S471" s="59"/>
      <c r="U471" s="59"/>
      <c r="W471" s="59"/>
      <c r="Y471" s="59"/>
      <c r="AA471" s="59"/>
      <c r="AC471" s="59"/>
      <c r="AE471" s="59"/>
      <c r="AG471" s="59"/>
      <c r="AI471" s="60"/>
      <c r="AK471" s="59"/>
      <c r="AM471" s="59"/>
      <c r="AO471" s="59"/>
    </row>
    <row r="472" spans="5:41" ht="13" x14ac:dyDescent="0.15">
      <c r="E472" s="59"/>
      <c r="G472" s="59"/>
      <c r="I472" s="59"/>
      <c r="K472" s="59"/>
      <c r="M472" s="59"/>
      <c r="O472" s="59"/>
      <c r="Q472" s="59"/>
      <c r="S472" s="59"/>
      <c r="U472" s="59"/>
      <c r="W472" s="59"/>
      <c r="Y472" s="59"/>
      <c r="AA472" s="59"/>
      <c r="AC472" s="59"/>
      <c r="AE472" s="59"/>
      <c r="AG472" s="59"/>
      <c r="AI472" s="60"/>
      <c r="AK472" s="59"/>
      <c r="AM472" s="59"/>
      <c r="AO472" s="59"/>
    </row>
    <row r="473" spans="5:41" ht="13" x14ac:dyDescent="0.15">
      <c r="E473" s="59"/>
      <c r="G473" s="59"/>
      <c r="I473" s="59"/>
      <c r="K473" s="59"/>
      <c r="M473" s="59"/>
      <c r="O473" s="59"/>
      <c r="Q473" s="59"/>
      <c r="S473" s="59"/>
      <c r="U473" s="59"/>
      <c r="W473" s="59"/>
      <c r="Y473" s="59"/>
      <c r="AA473" s="59"/>
      <c r="AC473" s="59"/>
      <c r="AE473" s="59"/>
      <c r="AG473" s="59"/>
      <c r="AI473" s="60"/>
      <c r="AK473" s="59"/>
      <c r="AM473" s="59"/>
      <c r="AO473" s="59"/>
    </row>
    <row r="474" spans="5:41" ht="13" x14ac:dyDescent="0.15">
      <c r="E474" s="59"/>
      <c r="G474" s="59"/>
      <c r="I474" s="59"/>
      <c r="K474" s="59"/>
      <c r="M474" s="59"/>
      <c r="O474" s="59"/>
      <c r="Q474" s="59"/>
      <c r="S474" s="59"/>
      <c r="U474" s="59"/>
      <c r="W474" s="59"/>
      <c r="Y474" s="59"/>
      <c r="AA474" s="59"/>
      <c r="AC474" s="59"/>
      <c r="AE474" s="59"/>
      <c r="AG474" s="59"/>
      <c r="AI474" s="60"/>
      <c r="AK474" s="59"/>
      <c r="AM474" s="59"/>
      <c r="AO474" s="59"/>
    </row>
    <row r="475" spans="5:41" ht="13" x14ac:dyDescent="0.15">
      <c r="E475" s="59"/>
      <c r="G475" s="59"/>
      <c r="I475" s="59"/>
      <c r="K475" s="59"/>
      <c r="M475" s="59"/>
      <c r="O475" s="59"/>
      <c r="Q475" s="59"/>
      <c r="S475" s="59"/>
      <c r="U475" s="59"/>
      <c r="W475" s="59"/>
      <c r="Y475" s="59"/>
      <c r="AA475" s="59"/>
      <c r="AC475" s="59"/>
      <c r="AE475" s="59"/>
      <c r="AG475" s="59"/>
      <c r="AI475" s="60"/>
      <c r="AK475" s="59"/>
      <c r="AM475" s="59"/>
      <c r="AO475" s="59"/>
    </row>
    <row r="476" spans="5:41" ht="13" x14ac:dyDescent="0.15">
      <c r="E476" s="59"/>
      <c r="G476" s="59"/>
      <c r="I476" s="59"/>
      <c r="K476" s="59"/>
      <c r="M476" s="59"/>
      <c r="O476" s="59"/>
      <c r="Q476" s="59"/>
      <c r="S476" s="59"/>
      <c r="U476" s="59"/>
      <c r="W476" s="59"/>
      <c r="Y476" s="59"/>
      <c r="AA476" s="59"/>
      <c r="AC476" s="59"/>
      <c r="AE476" s="59"/>
      <c r="AG476" s="59"/>
      <c r="AI476" s="60"/>
      <c r="AK476" s="59"/>
      <c r="AM476" s="59"/>
      <c r="AO476" s="59"/>
    </row>
    <row r="477" spans="5:41" ht="13" x14ac:dyDescent="0.15">
      <c r="E477" s="59"/>
      <c r="G477" s="59"/>
      <c r="I477" s="59"/>
      <c r="K477" s="59"/>
      <c r="M477" s="59"/>
      <c r="O477" s="59"/>
      <c r="Q477" s="59"/>
      <c r="S477" s="59"/>
      <c r="U477" s="59"/>
      <c r="W477" s="59"/>
      <c r="Y477" s="59"/>
      <c r="AA477" s="59"/>
      <c r="AC477" s="59"/>
      <c r="AE477" s="59"/>
      <c r="AG477" s="59"/>
      <c r="AI477" s="60"/>
      <c r="AK477" s="59"/>
      <c r="AM477" s="59"/>
      <c r="AO477" s="59"/>
    </row>
    <row r="478" spans="5:41" ht="13" x14ac:dyDescent="0.15">
      <c r="E478" s="59"/>
      <c r="G478" s="59"/>
      <c r="I478" s="59"/>
      <c r="K478" s="59"/>
      <c r="M478" s="59"/>
      <c r="O478" s="59"/>
      <c r="Q478" s="59"/>
      <c r="S478" s="59"/>
      <c r="U478" s="59"/>
      <c r="W478" s="59"/>
      <c r="Y478" s="59"/>
      <c r="AA478" s="59"/>
      <c r="AC478" s="59"/>
      <c r="AE478" s="59"/>
      <c r="AG478" s="59"/>
      <c r="AI478" s="60"/>
      <c r="AK478" s="59"/>
      <c r="AM478" s="59"/>
      <c r="AO478" s="59"/>
    </row>
    <row r="479" spans="5:41" ht="13" x14ac:dyDescent="0.15">
      <c r="E479" s="59"/>
      <c r="G479" s="59"/>
      <c r="I479" s="59"/>
      <c r="K479" s="59"/>
      <c r="M479" s="59"/>
      <c r="O479" s="59"/>
      <c r="Q479" s="59"/>
      <c r="S479" s="59"/>
      <c r="U479" s="59"/>
      <c r="W479" s="59"/>
      <c r="Y479" s="59"/>
      <c r="AA479" s="59"/>
      <c r="AC479" s="59"/>
      <c r="AE479" s="59"/>
      <c r="AG479" s="59"/>
      <c r="AI479" s="60"/>
      <c r="AK479" s="59"/>
      <c r="AM479" s="59"/>
      <c r="AO479" s="59"/>
    </row>
    <row r="480" spans="5:41" ht="13" x14ac:dyDescent="0.15">
      <c r="E480" s="59"/>
      <c r="G480" s="59"/>
      <c r="I480" s="59"/>
      <c r="K480" s="59"/>
      <c r="M480" s="59"/>
      <c r="O480" s="59"/>
      <c r="Q480" s="59"/>
      <c r="S480" s="59"/>
      <c r="U480" s="59"/>
      <c r="W480" s="59"/>
      <c r="Y480" s="59"/>
      <c r="AA480" s="59"/>
      <c r="AC480" s="59"/>
      <c r="AE480" s="59"/>
      <c r="AG480" s="59"/>
      <c r="AI480" s="60"/>
      <c r="AK480" s="59"/>
      <c r="AM480" s="59"/>
      <c r="AO480" s="59"/>
    </row>
    <row r="481" spans="5:41" ht="13" x14ac:dyDescent="0.15">
      <c r="E481" s="59"/>
      <c r="G481" s="59"/>
      <c r="I481" s="59"/>
      <c r="K481" s="59"/>
      <c r="M481" s="59"/>
      <c r="O481" s="59"/>
      <c r="Q481" s="59"/>
      <c r="S481" s="59"/>
      <c r="U481" s="59"/>
      <c r="W481" s="59"/>
      <c r="Y481" s="59"/>
      <c r="AA481" s="59"/>
      <c r="AC481" s="59"/>
      <c r="AE481" s="59"/>
      <c r="AG481" s="59"/>
      <c r="AI481" s="60"/>
      <c r="AK481" s="59"/>
      <c r="AM481" s="59"/>
      <c r="AO481" s="59"/>
    </row>
    <row r="482" spans="5:41" ht="13" x14ac:dyDescent="0.15">
      <c r="E482" s="59"/>
      <c r="G482" s="59"/>
      <c r="I482" s="59"/>
      <c r="K482" s="59"/>
      <c r="M482" s="59"/>
      <c r="O482" s="59"/>
      <c r="Q482" s="59"/>
      <c r="S482" s="59"/>
      <c r="U482" s="59"/>
      <c r="W482" s="59"/>
      <c r="Y482" s="59"/>
      <c r="AA482" s="59"/>
      <c r="AC482" s="59"/>
      <c r="AE482" s="59"/>
      <c r="AG482" s="59"/>
      <c r="AI482" s="60"/>
      <c r="AK482" s="59"/>
      <c r="AM482" s="59"/>
      <c r="AO482" s="59"/>
    </row>
    <row r="483" spans="5:41" ht="13" x14ac:dyDescent="0.15">
      <c r="E483" s="59"/>
      <c r="G483" s="59"/>
      <c r="I483" s="59"/>
      <c r="K483" s="59"/>
      <c r="M483" s="59"/>
      <c r="O483" s="59"/>
      <c r="Q483" s="59"/>
      <c r="S483" s="59"/>
      <c r="U483" s="59"/>
      <c r="W483" s="59"/>
      <c r="Y483" s="59"/>
      <c r="AA483" s="59"/>
      <c r="AC483" s="59"/>
      <c r="AE483" s="59"/>
      <c r="AG483" s="59"/>
      <c r="AI483" s="60"/>
      <c r="AK483" s="59"/>
      <c r="AM483" s="59"/>
      <c r="AO483" s="59"/>
    </row>
    <row r="484" spans="5:41" ht="13" x14ac:dyDescent="0.15">
      <c r="E484" s="59"/>
      <c r="G484" s="59"/>
      <c r="I484" s="59"/>
      <c r="K484" s="59"/>
      <c r="M484" s="59"/>
      <c r="O484" s="59"/>
      <c r="Q484" s="59"/>
      <c r="S484" s="59"/>
      <c r="U484" s="59"/>
      <c r="W484" s="59"/>
      <c r="Y484" s="59"/>
      <c r="AA484" s="59"/>
      <c r="AC484" s="59"/>
      <c r="AE484" s="59"/>
      <c r="AG484" s="59"/>
      <c r="AI484" s="60"/>
      <c r="AK484" s="59"/>
      <c r="AM484" s="59"/>
      <c r="AO484" s="59"/>
    </row>
    <row r="485" spans="5:41" ht="13" x14ac:dyDescent="0.15">
      <c r="E485" s="59"/>
      <c r="G485" s="59"/>
      <c r="I485" s="59"/>
      <c r="K485" s="59"/>
      <c r="M485" s="59"/>
      <c r="O485" s="59"/>
      <c r="Q485" s="59"/>
      <c r="S485" s="59"/>
      <c r="U485" s="59"/>
      <c r="W485" s="59"/>
      <c r="Y485" s="59"/>
      <c r="AA485" s="59"/>
      <c r="AC485" s="59"/>
      <c r="AE485" s="59"/>
      <c r="AG485" s="59"/>
      <c r="AI485" s="60"/>
      <c r="AK485" s="59"/>
      <c r="AM485" s="59"/>
      <c r="AO485" s="59"/>
    </row>
    <row r="486" spans="5:41" ht="13" x14ac:dyDescent="0.15">
      <c r="E486" s="59"/>
      <c r="G486" s="59"/>
      <c r="I486" s="59"/>
      <c r="K486" s="59"/>
      <c r="M486" s="59"/>
      <c r="O486" s="59"/>
      <c r="Q486" s="59"/>
      <c r="S486" s="59"/>
      <c r="U486" s="59"/>
      <c r="W486" s="59"/>
      <c r="Y486" s="59"/>
      <c r="AA486" s="59"/>
      <c r="AC486" s="59"/>
      <c r="AE486" s="59"/>
      <c r="AG486" s="59"/>
      <c r="AI486" s="60"/>
      <c r="AK486" s="59"/>
      <c r="AM486" s="59"/>
      <c r="AO486" s="59"/>
    </row>
    <row r="487" spans="5:41" ht="13" x14ac:dyDescent="0.15">
      <c r="E487" s="59"/>
      <c r="G487" s="59"/>
      <c r="I487" s="59"/>
      <c r="K487" s="59"/>
      <c r="M487" s="59"/>
      <c r="O487" s="59"/>
      <c r="Q487" s="59"/>
      <c r="S487" s="59"/>
      <c r="U487" s="59"/>
      <c r="W487" s="59"/>
      <c r="Y487" s="59"/>
      <c r="AA487" s="59"/>
      <c r="AC487" s="59"/>
      <c r="AE487" s="59"/>
      <c r="AG487" s="59"/>
      <c r="AI487" s="60"/>
      <c r="AK487" s="59"/>
      <c r="AM487" s="59"/>
      <c r="AO487" s="59"/>
    </row>
    <row r="488" spans="5:41" ht="13" x14ac:dyDescent="0.15">
      <c r="E488" s="59"/>
      <c r="G488" s="59"/>
      <c r="I488" s="59"/>
      <c r="K488" s="59"/>
      <c r="M488" s="59"/>
      <c r="O488" s="59"/>
      <c r="Q488" s="59"/>
      <c r="S488" s="59"/>
      <c r="U488" s="59"/>
      <c r="W488" s="59"/>
      <c r="Y488" s="59"/>
      <c r="AA488" s="59"/>
      <c r="AC488" s="59"/>
      <c r="AE488" s="59"/>
      <c r="AG488" s="59"/>
      <c r="AI488" s="60"/>
      <c r="AK488" s="59"/>
      <c r="AM488" s="59"/>
      <c r="AO488" s="59"/>
    </row>
    <row r="489" spans="5:41" ht="13" x14ac:dyDescent="0.15">
      <c r="E489" s="59"/>
      <c r="G489" s="59"/>
      <c r="I489" s="59"/>
      <c r="K489" s="59"/>
      <c r="M489" s="59"/>
      <c r="O489" s="59"/>
      <c r="Q489" s="59"/>
      <c r="S489" s="59"/>
      <c r="U489" s="59"/>
      <c r="W489" s="59"/>
      <c r="Y489" s="59"/>
      <c r="AA489" s="59"/>
      <c r="AC489" s="59"/>
      <c r="AE489" s="59"/>
      <c r="AG489" s="59"/>
      <c r="AI489" s="60"/>
      <c r="AK489" s="59"/>
      <c r="AM489" s="59"/>
      <c r="AO489" s="59"/>
    </row>
    <row r="490" spans="5:41" ht="13" x14ac:dyDescent="0.15">
      <c r="E490" s="59"/>
      <c r="G490" s="59"/>
      <c r="I490" s="59"/>
      <c r="K490" s="59"/>
      <c r="M490" s="59"/>
      <c r="O490" s="59"/>
      <c r="Q490" s="59"/>
      <c r="S490" s="59"/>
      <c r="U490" s="59"/>
      <c r="W490" s="59"/>
      <c r="Y490" s="59"/>
      <c r="AA490" s="59"/>
      <c r="AC490" s="59"/>
      <c r="AE490" s="59"/>
      <c r="AG490" s="59"/>
      <c r="AI490" s="60"/>
      <c r="AK490" s="59"/>
      <c r="AM490" s="59"/>
      <c r="AO490" s="59"/>
    </row>
    <row r="491" spans="5:41" ht="13" x14ac:dyDescent="0.15">
      <c r="E491" s="59"/>
      <c r="G491" s="59"/>
      <c r="I491" s="59"/>
      <c r="K491" s="59"/>
      <c r="M491" s="59"/>
      <c r="O491" s="59"/>
      <c r="Q491" s="59"/>
      <c r="S491" s="59"/>
      <c r="U491" s="59"/>
      <c r="W491" s="59"/>
      <c r="Y491" s="59"/>
      <c r="AA491" s="59"/>
      <c r="AC491" s="59"/>
      <c r="AE491" s="59"/>
      <c r="AG491" s="59"/>
      <c r="AI491" s="60"/>
      <c r="AK491" s="59"/>
      <c r="AM491" s="59"/>
      <c r="AO491" s="59"/>
    </row>
    <row r="492" spans="5:41" ht="13" x14ac:dyDescent="0.15">
      <c r="E492" s="59"/>
      <c r="G492" s="59"/>
      <c r="I492" s="59"/>
      <c r="K492" s="59"/>
      <c r="M492" s="59"/>
      <c r="O492" s="59"/>
      <c r="Q492" s="59"/>
      <c r="S492" s="59"/>
      <c r="U492" s="59"/>
      <c r="W492" s="59"/>
      <c r="Y492" s="59"/>
      <c r="AA492" s="59"/>
      <c r="AC492" s="59"/>
      <c r="AE492" s="59"/>
      <c r="AG492" s="59"/>
      <c r="AI492" s="60"/>
      <c r="AK492" s="59"/>
      <c r="AM492" s="59"/>
      <c r="AO492" s="59"/>
    </row>
    <row r="493" spans="5:41" ht="13" x14ac:dyDescent="0.15">
      <c r="E493" s="59"/>
      <c r="G493" s="59"/>
      <c r="I493" s="59"/>
      <c r="K493" s="59"/>
      <c r="M493" s="59"/>
      <c r="O493" s="59"/>
      <c r="Q493" s="59"/>
      <c r="S493" s="59"/>
      <c r="U493" s="59"/>
      <c r="W493" s="59"/>
      <c r="Y493" s="59"/>
      <c r="AA493" s="59"/>
      <c r="AC493" s="59"/>
      <c r="AE493" s="59"/>
      <c r="AG493" s="59"/>
      <c r="AI493" s="60"/>
      <c r="AK493" s="59"/>
      <c r="AM493" s="59"/>
      <c r="AO493" s="59"/>
    </row>
    <row r="494" spans="5:41" ht="13" x14ac:dyDescent="0.15">
      <c r="E494" s="59"/>
      <c r="G494" s="59"/>
      <c r="I494" s="59"/>
      <c r="K494" s="59"/>
      <c r="M494" s="59"/>
      <c r="O494" s="59"/>
      <c r="Q494" s="59"/>
      <c r="S494" s="59"/>
      <c r="U494" s="59"/>
      <c r="W494" s="59"/>
      <c r="Y494" s="59"/>
      <c r="AA494" s="59"/>
      <c r="AC494" s="59"/>
      <c r="AE494" s="59"/>
      <c r="AG494" s="59"/>
      <c r="AI494" s="60"/>
      <c r="AK494" s="59"/>
      <c r="AM494" s="59"/>
      <c r="AO494" s="59"/>
    </row>
    <row r="495" spans="5:41" ht="13" x14ac:dyDescent="0.15">
      <c r="E495" s="59"/>
      <c r="G495" s="59"/>
      <c r="I495" s="59"/>
      <c r="K495" s="59"/>
      <c r="M495" s="59"/>
      <c r="O495" s="59"/>
      <c r="Q495" s="59"/>
      <c r="S495" s="59"/>
      <c r="U495" s="59"/>
      <c r="W495" s="59"/>
      <c r="Y495" s="59"/>
      <c r="AA495" s="59"/>
      <c r="AC495" s="59"/>
      <c r="AE495" s="59"/>
      <c r="AG495" s="59"/>
      <c r="AI495" s="60"/>
      <c r="AK495" s="59"/>
      <c r="AM495" s="59"/>
      <c r="AO495" s="59"/>
    </row>
    <row r="496" spans="5:41" ht="13" x14ac:dyDescent="0.15">
      <c r="E496" s="59"/>
      <c r="G496" s="59"/>
      <c r="I496" s="59"/>
      <c r="K496" s="59"/>
      <c r="M496" s="59"/>
      <c r="O496" s="59"/>
      <c r="Q496" s="59"/>
      <c r="S496" s="59"/>
      <c r="U496" s="59"/>
      <c r="W496" s="59"/>
      <c r="Y496" s="59"/>
      <c r="AA496" s="59"/>
      <c r="AC496" s="59"/>
      <c r="AE496" s="59"/>
      <c r="AG496" s="59"/>
      <c r="AI496" s="60"/>
      <c r="AK496" s="59"/>
      <c r="AM496" s="59"/>
      <c r="AO496" s="59"/>
    </row>
    <row r="497" spans="5:41" ht="13" x14ac:dyDescent="0.15">
      <c r="E497" s="59"/>
      <c r="G497" s="59"/>
      <c r="I497" s="59"/>
      <c r="K497" s="59"/>
      <c r="M497" s="59"/>
      <c r="O497" s="59"/>
      <c r="Q497" s="59"/>
      <c r="S497" s="59"/>
      <c r="U497" s="59"/>
      <c r="W497" s="59"/>
      <c r="Y497" s="59"/>
      <c r="AA497" s="59"/>
      <c r="AC497" s="59"/>
      <c r="AE497" s="59"/>
      <c r="AG497" s="59"/>
      <c r="AI497" s="60"/>
      <c r="AK497" s="59"/>
      <c r="AM497" s="59"/>
      <c r="AO497" s="59"/>
    </row>
    <row r="498" spans="5:41" ht="13" x14ac:dyDescent="0.15">
      <c r="E498" s="59"/>
      <c r="G498" s="59"/>
      <c r="I498" s="59"/>
      <c r="K498" s="59"/>
      <c r="M498" s="59"/>
      <c r="O498" s="59"/>
      <c r="Q498" s="59"/>
      <c r="S498" s="59"/>
      <c r="U498" s="59"/>
      <c r="W498" s="59"/>
      <c r="Y498" s="59"/>
      <c r="AA498" s="59"/>
      <c r="AC498" s="59"/>
      <c r="AE498" s="59"/>
      <c r="AG498" s="59"/>
      <c r="AI498" s="60"/>
      <c r="AK498" s="59"/>
      <c r="AM498" s="59"/>
      <c r="AO498" s="59"/>
    </row>
    <row r="499" spans="5:41" ht="13" x14ac:dyDescent="0.15">
      <c r="E499" s="59"/>
      <c r="G499" s="59"/>
      <c r="I499" s="59"/>
      <c r="K499" s="59"/>
      <c r="M499" s="59"/>
      <c r="O499" s="59"/>
      <c r="Q499" s="59"/>
      <c r="S499" s="59"/>
      <c r="U499" s="59"/>
      <c r="W499" s="59"/>
      <c r="Y499" s="59"/>
      <c r="AA499" s="59"/>
      <c r="AC499" s="59"/>
      <c r="AE499" s="59"/>
      <c r="AG499" s="59"/>
      <c r="AI499" s="60"/>
      <c r="AK499" s="59"/>
      <c r="AM499" s="59"/>
      <c r="AO499" s="59"/>
    </row>
    <row r="500" spans="5:41" ht="13" x14ac:dyDescent="0.15">
      <c r="E500" s="59"/>
      <c r="G500" s="59"/>
      <c r="I500" s="59"/>
      <c r="K500" s="59"/>
      <c r="M500" s="59"/>
      <c r="O500" s="59"/>
      <c r="Q500" s="59"/>
      <c r="S500" s="59"/>
      <c r="U500" s="59"/>
      <c r="W500" s="59"/>
      <c r="Y500" s="59"/>
      <c r="AA500" s="59"/>
      <c r="AC500" s="59"/>
      <c r="AE500" s="59"/>
      <c r="AG500" s="59"/>
      <c r="AI500" s="60"/>
      <c r="AK500" s="59"/>
      <c r="AM500" s="59"/>
      <c r="AO500" s="59"/>
    </row>
    <row r="501" spans="5:41" ht="13" x14ac:dyDescent="0.15">
      <c r="E501" s="59"/>
      <c r="G501" s="59"/>
      <c r="I501" s="59"/>
      <c r="K501" s="59"/>
      <c r="M501" s="59"/>
      <c r="O501" s="59"/>
      <c r="Q501" s="59"/>
      <c r="S501" s="59"/>
      <c r="U501" s="59"/>
      <c r="W501" s="59"/>
      <c r="Y501" s="59"/>
      <c r="AA501" s="59"/>
      <c r="AC501" s="59"/>
      <c r="AE501" s="59"/>
      <c r="AG501" s="59"/>
      <c r="AI501" s="60"/>
      <c r="AK501" s="59"/>
      <c r="AM501" s="59"/>
      <c r="AO501" s="59"/>
    </row>
    <row r="502" spans="5:41" ht="13" x14ac:dyDescent="0.15">
      <c r="E502" s="59"/>
      <c r="G502" s="59"/>
      <c r="I502" s="59"/>
      <c r="K502" s="59"/>
      <c r="M502" s="59"/>
      <c r="O502" s="59"/>
      <c r="Q502" s="59"/>
      <c r="S502" s="59"/>
      <c r="U502" s="59"/>
      <c r="W502" s="59"/>
      <c r="Y502" s="59"/>
      <c r="AA502" s="59"/>
      <c r="AC502" s="59"/>
      <c r="AE502" s="59"/>
      <c r="AG502" s="59"/>
      <c r="AI502" s="60"/>
      <c r="AK502" s="59"/>
      <c r="AM502" s="59"/>
      <c r="AO502" s="59"/>
    </row>
    <row r="503" spans="5:41" ht="13" x14ac:dyDescent="0.15">
      <c r="E503" s="59"/>
      <c r="G503" s="59"/>
      <c r="I503" s="59"/>
      <c r="K503" s="59"/>
      <c r="M503" s="59"/>
      <c r="O503" s="59"/>
      <c r="Q503" s="59"/>
      <c r="S503" s="59"/>
      <c r="U503" s="59"/>
      <c r="W503" s="59"/>
      <c r="Y503" s="59"/>
      <c r="AA503" s="59"/>
      <c r="AC503" s="59"/>
      <c r="AE503" s="59"/>
      <c r="AG503" s="59"/>
      <c r="AI503" s="60"/>
      <c r="AK503" s="59"/>
      <c r="AM503" s="59"/>
      <c r="AO503" s="59"/>
    </row>
    <row r="504" spans="5:41" ht="13" x14ac:dyDescent="0.15">
      <c r="E504" s="59"/>
      <c r="G504" s="59"/>
      <c r="I504" s="59"/>
      <c r="K504" s="59"/>
      <c r="M504" s="59"/>
      <c r="O504" s="59"/>
      <c r="Q504" s="59"/>
      <c r="S504" s="59"/>
      <c r="U504" s="59"/>
      <c r="W504" s="59"/>
      <c r="Y504" s="59"/>
      <c r="AA504" s="59"/>
      <c r="AC504" s="59"/>
      <c r="AE504" s="59"/>
      <c r="AG504" s="59"/>
      <c r="AI504" s="60"/>
      <c r="AK504" s="59"/>
      <c r="AM504" s="59"/>
      <c r="AO504" s="59"/>
    </row>
    <row r="505" spans="5:41" ht="13" x14ac:dyDescent="0.15">
      <c r="E505" s="59"/>
      <c r="G505" s="59"/>
      <c r="I505" s="59"/>
      <c r="K505" s="59"/>
      <c r="M505" s="59"/>
      <c r="O505" s="59"/>
      <c r="Q505" s="59"/>
      <c r="S505" s="59"/>
      <c r="U505" s="59"/>
      <c r="W505" s="59"/>
      <c r="Y505" s="59"/>
      <c r="AA505" s="59"/>
      <c r="AC505" s="59"/>
      <c r="AE505" s="59"/>
      <c r="AG505" s="59"/>
      <c r="AI505" s="60"/>
      <c r="AK505" s="59"/>
      <c r="AM505" s="59"/>
      <c r="AO505" s="59"/>
    </row>
    <row r="506" spans="5:41" ht="13" x14ac:dyDescent="0.15">
      <c r="E506" s="59"/>
      <c r="G506" s="59"/>
      <c r="I506" s="59"/>
      <c r="K506" s="59"/>
      <c r="M506" s="59"/>
      <c r="O506" s="59"/>
      <c r="Q506" s="59"/>
      <c r="S506" s="59"/>
      <c r="U506" s="59"/>
      <c r="W506" s="59"/>
      <c r="Y506" s="59"/>
      <c r="AA506" s="59"/>
      <c r="AC506" s="59"/>
      <c r="AE506" s="59"/>
      <c r="AG506" s="59"/>
      <c r="AI506" s="60"/>
      <c r="AK506" s="59"/>
      <c r="AM506" s="59"/>
      <c r="AO506" s="59"/>
    </row>
    <row r="507" spans="5:41" ht="13" x14ac:dyDescent="0.15">
      <c r="E507" s="59"/>
      <c r="G507" s="59"/>
      <c r="I507" s="59"/>
      <c r="K507" s="59"/>
      <c r="M507" s="59"/>
      <c r="O507" s="59"/>
      <c r="Q507" s="59"/>
      <c r="S507" s="59"/>
      <c r="U507" s="59"/>
      <c r="W507" s="59"/>
      <c r="Y507" s="59"/>
      <c r="AA507" s="59"/>
      <c r="AC507" s="59"/>
      <c r="AE507" s="59"/>
      <c r="AG507" s="59"/>
      <c r="AI507" s="60"/>
      <c r="AK507" s="59"/>
      <c r="AM507" s="59"/>
      <c r="AO507" s="59"/>
    </row>
    <row r="508" spans="5:41" ht="13" x14ac:dyDescent="0.15">
      <c r="E508" s="59"/>
      <c r="G508" s="59"/>
      <c r="I508" s="59"/>
      <c r="K508" s="59"/>
      <c r="M508" s="59"/>
      <c r="O508" s="59"/>
      <c r="Q508" s="59"/>
      <c r="S508" s="59"/>
      <c r="U508" s="59"/>
      <c r="W508" s="59"/>
      <c r="Y508" s="59"/>
      <c r="AA508" s="59"/>
      <c r="AC508" s="59"/>
      <c r="AE508" s="59"/>
      <c r="AG508" s="59"/>
      <c r="AI508" s="60"/>
      <c r="AK508" s="59"/>
      <c r="AM508" s="59"/>
      <c r="AO508" s="59"/>
    </row>
    <row r="509" spans="5:41" ht="13" x14ac:dyDescent="0.15">
      <c r="E509" s="59"/>
      <c r="G509" s="59"/>
      <c r="I509" s="59"/>
      <c r="K509" s="59"/>
      <c r="M509" s="59"/>
      <c r="O509" s="59"/>
      <c r="Q509" s="59"/>
      <c r="S509" s="59"/>
      <c r="U509" s="59"/>
      <c r="W509" s="59"/>
      <c r="Y509" s="59"/>
      <c r="AA509" s="59"/>
      <c r="AC509" s="59"/>
      <c r="AE509" s="59"/>
      <c r="AG509" s="59"/>
      <c r="AI509" s="60"/>
      <c r="AK509" s="59"/>
      <c r="AM509" s="59"/>
      <c r="AO509" s="59"/>
    </row>
    <row r="510" spans="5:41" ht="13" x14ac:dyDescent="0.15">
      <c r="E510" s="59"/>
      <c r="G510" s="59"/>
      <c r="I510" s="59"/>
      <c r="K510" s="59"/>
      <c r="M510" s="59"/>
      <c r="O510" s="59"/>
      <c r="Q510" s="59"/>
      <c r="S510" s="59"/>
      <c r="U510" s="59"/>
      <c r="W510" s="59"/>
      <c r="Y510" s="59"/>
      <c r="AA510" s="59"/>
      <c r="AC510" s="59"/>
      <c r="AE510" s="59"/>
      <c r="AG510" s="59"/>
      <c r="AI510" s="60"/>
      <c r="AK510" s="59"/>
      <c r="AM510" s="59"/>
      <c r="AO510" s="59"/>
    </row>
    <row r="511" spans="5:41" ht="13" x14ac:dyDescent="0.15">
      <c r="E511" s="59"/>
      <c r="G511" s="59"/>
      <c r="I511" s="59"/>
      <c r="K511" s="59"/>
      <c r="M511" s="59"/>
      <c r="O511" s="59"/>
      <c r="Q511" s="59"/>
      <c r="S511" s="59"/>
      <c r="U511" s="59"/>
      <c r="W511" s="59"/>
      <c r="Y511" s="59"/>
      <c r="AA511" s="59"/>
      <c r="AC511" s="59"/>
      <c r="AE511" s="59"/>
      <c r="AG511" s="59"/>
      <c r="AI511" s="60"/>
      <c r="AK511" s="59"/>
      <c r="AM511" s="59"/>
      <c r="AO511" s="59"/>
    </row>
    <row r="512" spans="5:41" ht="13" x14ac:dyDescent="0.15">
      <c r="E512" s="59"/>
      <c r="G512" s="59"/>
      <c r="I512" s="59"/>
      <c r="K512" s="59"/>
      <c r="M512" s="59"/>
      <c r="O512" s="59"/>
      <c r="Q512" s="59"/>
      <c r="S512" s="59"/>
      <c r="U512" s="59"/>
      <c r="W512" s="59"/>
      <c r="Y512" s="59"/>
      <c r="AA512" s="59"/>
      <c r="AC512" s="59"/>
      <c r="AE512" s="59"/>
      <c r="AG512" s="59"/>
      <c r="AI512" s="60"/>
      <c r="AK512" s="59"/>
      <c r="AM512" s="59"/>
      <c r="AO512" s="59"/>
    </row>
    <row r="513" spans="5:41" ht="13" x14ac:dyDescent="0.15">
      <c r="E513" s="59"/>
      <c r="G513" s="59"/>
      <c r="I513" s="59"/>
      <c r="K513" s="59"/>
      <c r="M513" s="59"/>
      <c r="O513" s="59"/>
      <c r="Q513" s="59"/>
      <c r="S513" s="59"/>
      <c r="U513" s="59"/>
      <c r="W513" s="59"/>
      <c r="Y513" s="59"/>
      <c r="AA513" s="59"/>
      <c r="AC513" s="59"/>
      <c r="AE513" s="59"/>
      <c r="AG513" s="59"/>
      <c r="AI513" s="60"/>
      <c r="AK513" s="59"/>
      <c r="AM513" s="59"/>
      <c r="AO513" s="59"/>
    </row>
    <row r="514" spans="5:41" ht="13" x14ac:dyDescent="0.15">
      <c r="E514" s="59"/>
      <c r="G514" s="59"/>
      <c r="I514" s="59"/>
      <c r="K514" s="59"/>
      <c r="M514" s="59"/>
      <c r="O514" s="59"/>
      <c r="Q514" s="59"/>
      <c r="S514" s="59"/>
      <c r="U514" s="59"/>
      <c r="W514" s="59"/>
      <c r="Y514" s="59"/>
      <c r="AA514" s="59"/>
      <c r="AC514" s="59"/>
      <c r="AE514" s="59"/>
      <c r="AG514" s="59"/>
      <c r="AI514" s="60"/>
      <c r="AK514" s="59"/>
      <c r="AM514" s="59"/>
      <c r="AO514" s="59"/>
    </row>
    <row r="515" spans="5:41" ht="13" x14ac:dyDescent="0.15">
      <c r="E515" s="59"/>
      <c r="G515" s="59"/>
      <c r="I515" s="59"/>
      <c r="K515" s="59"/>
      <c r="M515" s="59"/>
      <c r="O515" s="59"/>
      <c r="Q515" s="59"/>
      <c r="S515" s="59"/>
      <c r="U515" s="59"/>
      <c r="W515" s="59"/>
      <c r="Y515" s="59"/>
      <c r="AA515" s="59"/>
      <c r="AC515" s="59"/>
      <c r="AE515" s="59"/>
      <c r="AG515" s="59"/>
      <c r="AI515" s="60"/>
      <c r="AK515" s="59"/>
      <c r="AM515" s="59"/>
      <c r="AO515" s="59"/>
    </row>
    <row r="516" spans="5:41" ht="13" x14ac:dyDescent="0.15">
      <c r="E516" s="59"/>
      <c r="G516" s="59"/>
      <c r="I516" s="59"/>
      <c r="K516" s="59"/>
      <c r="M516" s="59"/>
      <c r="O516" s="59"/>
      <c r="Q516" s="59"/>
      <c r="S516" s="59"/>
      <c r="U516" s="59"/>
      <c r="W516" s="59"/>
      <c r="Y516" s="59"/>
      <c r="AA516" s="59"/>
      <c r="AC516" s="59"/>
      <c r="AE516" s="59"/>
      <c r="AG516" s="59"/>
      <c r="AI516" s="60"/>
      <c r="AK516" s="59"/>
      <c r="AM516" s="59"/>
      <c r="AO516" s="59"/>
    </row>
    <row r="517" spans="5:41" ht="13" x14ac:dyDescent="0.15">
      <c r="E517" s="59"/>
      <c r="G517" s="59"/>
      <c r="I517" s="59"/>
      <c r="K517" s="59"/>
      <c r="M517" s="59"/>
      <c r="O517" s="59"/>
      <c r="Q517" s="59"/>
      <c r="S517" s="59"/>
      <c r="U517" s="59"/>
      <c r="W517" s="59"/>
      <c r="Y517" s="59"/>
      <c r="AA517" s="59"/>
      <c r="AC517" s="59"/>
      <c r="AE517" s="59"/>
      <c r="AG517" s="59"/>
      <c r="AI517" s="60"/>
      <c r="AK517" s="59"/>
      <c r="AM517" s="59"/>
      <c r="AO517" s="59"/>
    </row>
    <row r="518" spans="5:41" ht="13" x14ac:dyDescent="0.15">
      <c r="E518" s="59"/>
      <c r="G518" s="59"/>
      <c r="I518" s="59"/>
      <c r="K518" s="59"/>
      <c r="M518" s="59"/>
      <c r="O518" s="59"/>
      <c r="Q518" s="59"/>
      <c r="S518" s="59"/>
      <c r="U518" s="59"/>
      <c r="W518" s="59"/>
      <c r="Y518" s="59"/>
      <c r="AA518" s="59"/>
      <c r="AC518" s="59"/>
      <c r="AE518" s="59"/>
      <c r="AG518" s="59"/>
      <c r="AI518" s="60"/>
      <c r="AK518" s="59"/>
      <c r="AM518" s="59"/>
      <c r="AO518" s="59"/>
    </row>
    <row r="519" spans="5:41" ht="13" x14ac:dyDescent="0.15">
      <c r="E519" s="59"/>
      <c r="G519" s="59"/>
      <c r="I519" s="59"/>
      <c r="K519" s="59"/>
      <c r="M519" s="59"/>
      <c r="O519" s="59"/>
      <c r="Q519" s="59"/>
      <c r="S519" s="59"/>
      <c r="U519" s="59"/>
      <c r="W519" s="59"/>
      <c r="Y519" s="59"/>
      <c r="AA519" s="59"/>
      <c r="AC519" s="59"/>
      <c r="AE519" s="59"/>
      <c r="AG519" s="59"/>
      <c r="AI519" s="60"/>
      <c r="AK519" s="59"/>
      <c r="AM519" s="59"/>
      <c r="AO519" s="59"/>
    </row>
    <row r="520" spans="5:41" ht="13" x14ac:dyDescent="0.15">
      <c r="E520" s="59"/>
      <c r="G520" s="59"/>
      <c r="I520" s="59"/>
      <c r="K520" s="59"/>
      <c r="M520" s="59"/>
      <c r="O520" s="59"/>
      <c r="Q520" s="59"/>
      <c r="S520" s="59"/>
      <c r="U520" s="59"/>
      <c r="W520" s="59"/>
      <c r="Y520" s="59"/>
      <c r="AA520" s="59"/>
      <c r="AC520" s="59"/>
      <c r="AE520" s="59"/>
      <c r="AG520" s="59"/>
      <c r="AI520" s="60"/>
      <c r="AK520" s="59"/>
      <c r="AM520" s="59"/>
      <c r="AO520" s="59"/>
    </row>
    <row r="521" spans="5:41" ht="13" x14ac:dyDescent="0.15">
      <c r="E521" s="59"/>
      <c r="G521" s="59"/>
      <c r="I521" s="59"/>
      <c r="K521" s="59"/>
      <c r="M521" s="59"/>
      <c r="O521" s="59"/>
      <c r="Q521" s="59"/>
      <c r="S521" s="59"/>
      <c r="U521" s="59"/>
      <c r="W521" s="59"/>
      <c r="Y521" s="59"/>
      <c r="AA521" s="59"/>
      <c r="AC521" s="59"/>
      <c r="AE521" s="59"/>
      <c r="AG521" s="59"/>
      <c r="AI521" s="60"/>
      <c r="AK521" s="59"/>
      <c r="AM521" s="59"/>
      <c r="AO521" s="59"/>
    </row>
    <row r="522" spans="5:41" ht="13" x14ac:dyDescent="0.15">
      <c r="E522" s="59"/>
      <c r="G522" s="59"/>
      <c r="I522" s="59"/>
      <c r="K522" s="59"/>
      <c r="M522" s="59"/>
      <c r="O522" s="59"/>
      <c r="Q522" s="59"/>
      <c r="S522" s="59"/>
      <c r="U522" s="59"/>
      <c r="W522" s="59"/>
      <c r="Y522" s="59"/>
      <c r="AA522" s="59"/>
      <c r="AC522" s="59"/>
      <c r="AE522" s="59"/>
      <c r="AG522" s="59"/>
      <c r="AI522" s="60"/>
      <c r="AK522" s="59"/>
      <c r="AM522" s="59"/>
      <c r="AO522" s="59"/>
    </row>
    <row r="523" spans="5:41" ht="13" x14ac:dyDescent="0.15">
      <c r="E523" s="59"/>
      <c r="G523" s="59"/>
      <c r="I523" s="59"/>
      <c r="K523" s="59"/>
      <c r="M523" s="59"/>
      <c r="O523" s="59"/>
      <c r="Q523" s="59"/>
      <c r="S523" s="59"/>
      <c r="U523" s="59"/>
      <c r="W523" s="59"/>
      <c r="Y523" s="59"/>
      <c r="AA523" s="59"/>
      <c r="AC523" s="59"/>
      <c r="AE523" s="59"/>
      <c r="AG523" s="59"/>
      <c r="AI523" s="60"/>
      <c r="AK523" s="59"/>
      <c r="AM523" s="59"/>
      <c r="AO523" s="59"/>
    </row>
    <row r="524" spans="5:41" ht="13" x14ac:dyDescent="0.15">
      <c r="E524" s="59"/>
      <c r="G524" s="59"/>
      <c r="I524" s="59"/>
      <c r="K524" s="59"/>
      <c r="M524" s="59"/>
      <c r="O524" s="59"/>
      <c r="Q524" s="59"/>
      <c r="S524" s="59"/>
      <c r="U524" s="59"/>
      <c r="W524" s="59"/>
      <c r="Y524" s="59"/>
      <c r="AA524" s="59"/>
      <c r="AC524" s="59"/>
      <c r="AE524" s="59"/>
      <c r="AG524" s="59"/>
      <c r="AI524" s="60"/>
      <c r="AK524" s="59"/>
      <c r="AM524" s="59"/>
      <c r="AO524" s="59"/>
    </row>
    <row r="525" spans="5:41" ht="13" x14ac:dyDescent="0.15">
      <c r="E525" s="59"/>
      <c r="G525" s="59"/>
      <c r="I525" s="59"/>
      <c r="K525" s="59"/>
      <c r="M525" s="59"/>
      <c r="O525" s="59"/>
      <c r="Q525" s="59"/>
      <c r="S525" s="59"/>
      <c r="U525" s="59"/>
      <c r="W525" s="59"/>
      <c r="Y525" s="59"/>
      <c r="AA525" s="59"/>
      <c r="AC525" s="59"/>
      <c r="AE525" s="59"/>
      <c r="AG525" s="59"/>
      <c r="AI525" s="60"/>
      <c r="AK525" s="59"/>
      <c r="AM525" s="59"/>
      <c r="AO525" s="59"/>
    </row>
    <row r="526" spans="5:41" ht="13" x14ac:dyDescent="0.15">
      <c r="E526" s="59"/>
      <c r="G526" s="59"/>
      <c r="I526" s="59"/>
      <c r="K526" s="59"/>
      <c r="M526" s="59"/>
      <c r="O526" s="59"/>
      <c r="Q526" s="59"/>
      <c r="S526" s="59"/>
      <c r="U526" s="59"/>
      <c r="W526" s="59"/>
      <c r="Y526" s="59"/>
      <c r="AA526" s="59"/>
      <c r="AC526" s="59"/>
      <c r="AE526" s="59"/>
      <c r="AG526" s="59"/>
      <c r="AI526" s="60"/>
      <c r="AK526" s="59"/>
      <c r="AM526" s="59"/>
      <c r="AO526" s="59"/>
    </row>
    <row r="527" spans="5:41" ht="13" x14ac:dyDescent="0.15">
      <c r="E527" s="59"/>
      <c r="G527" s="59"/>
      <c r="I527" s="59"/>
      <c r="K527" s="59"/>
      <c r="M527" s="59"/>
      <c r="O527" s="59"/>
      <c r="Q527" s="59"/>
      <c r="S527" s="59"/>
      <c r="U527" s="59"/>
      <c r="W527" s="59"/>
      <c r="Y527" s="59"/>
      <c r="AA527" s="59"/>
      <c r="AC527" s="59"/>
      <c r="AE527" s="59"/>
      <c r="AG527" s="59"/>
      <c r="AI527" s="60"/>
      <c r="AK527" s="59"/>
      <c r="AM527" s="59"/>
      <c r="AO527" s="59"/>
    </row>
    <row r="528" spans="5:41" ht="13" x14ac:dyDescent="0.15">
      <c r="E528" s="59"/>
      <c r="G528" s="59"/>
      <c r="I528" s="59"/>
      <c r="K528" s="59"/>
      <c r="M528" s="59"/>
      <c r="O528" s="59"/>
      <c r="Q528" s="59"/>
      <c r="S528" s="59"/>
      <c r="U528" s="59"/>
      <c r="W528" s="59"/>
      <c r="Y528" s="59"/>
      <c r="AA528" s="59"/>
      <c r="AC528" s="59"/>
      <c r="AE528" s="59"/>
      <c r="AG528" s="59"/>
      <c r="AI528" s="60"/>
      <c r="AK528" s="59"/>
      <c r="AM528" s="59"/>
      <c r="AO528" s="59"/>
    </row>
    <row r="529" spans="5:41" ht="13" x14ac:dyDescent="0.15">
      <c r="E529" s="59"/>
      <c r="G529" s="59"/>
      <c r="I529" s="59"/>
      <c r="K529" s="59"/>
      <c r="M529" s="59"/>
      <c r="O529" s="59"/>
      <c r="Q529" s="59"/>
      <c r="S529" s="59"/>
      <c r="U529" s="59"/>
      <c r="W529" s="59"/>
      <c r="Y529" s="59"/>
      <c r="AA529" s="59"/>
      <c r="AC529" s="59"/>
      <c r="AE529" s="59"/>
      <c r="AG529" s="59"/>
      <c r="AI529" s="60"/>
      <c r="AK529" s="59"/>
      <c r="AM529" s="59"/>
      <c r="AO529" s="59"/>
    </row>
    <row r="530" spans="5:41" ht="13" x14ac:dyDescent="0.15">
      <c r="E530" s="59"/>
      <c r="G530" s="59"/>
      <c r="I530" s="59"/>
      <c r="K530" s="59"/>
      <c r="M530" s="59"/>
      <c r="O530" s="59"/>
      <c r="Q530" s="59"/>
      <c r="S530" s="59"/>
      <c r="U530" s="59"/>
      <c r="W530" s="59"/>
      <c r="Y530" s="59"/>
      <c r="AA530" s="59"/>
      <c r="AC530" s="59"/>
      <c r="AE530" s="59"/>
      <c r="AG530" s="59"/>
      <c r="AI530" s="60"/>
      <c r="AK530" s="59"/>
      <c r="AM530" s="59"/>
      <c r="AO530" s="59"/>
    </row>
    <row r="531" spans="5:41" ht="13" x14ac:dyDescent="0.15">
      <c r="E531" s="59"/>
      <c r="G531" s="59"/>
      <c r="I531" s="59"/>
      <c r="K531" s="59"/>
      <c r="M531" s="59"/>
      <c r="O531" s="59"/>
      <c r="Q531" s="59"/>
      <c r="S531" s="59"/>
      <c r="U531" s="59"/>
      <c r="W531" s="59"/>
      <c r="Y531" s="59"/>
      <c r="AA531" s="59"/>
      <c r="AC531" s="59"/>
      <c r="AE531" s="59"/>
      <c r="AG531" s="59"/>
      <c r="AI531" s="60"/>
      <c r="AK531" s="59"/>
      <c r="AM531" s="59"/>
      <c r="AO531" s="59"/>
    </row>
    <row r="532" spans="5:41" ht="13" x14ac:dyDescent="0.15">
      <c r="E532" s="59"/>
      <c r="G532" s="59"/>
      <c r="I532" s="59"/>
      <c r="K532" s="59"/>
      <c r="M532" s="59"/>
      <c r="O532" s="59"/>
      <c r="Q532" s="59"/>
      <c r="S532" s="59"/>
      <c r="U532" s="59"/>
      <c r="W532" s="59"/>
      <c r="Y532" s="59"/>
      <c r="AA532" s="59"/>
      <c r="AC532" s="59"/>
      <c r="AE532" s="59"/>
      <c r="AG532" s="59"/>
      <c r="AI532" s="60"/>
      <c r="AK532" s="59"/>
      <c r="AM532" s="59"/>
      <c r="AO532" s="59"/>
    </row>
    <row r="533" spans="5:41" ht="13" x14ac:dyDescent="0.15">
      <c r="E533" s="59"/>
      <c r="G533" s="59"/>
      <c r="I533" s="59"/>
      <c r="K533" s="59"/>
      <c r="M533" s="59"/>
      <c r="O533" s="59"/>
      <c r="Q533" s="59"/>
      <c r="S533" s="59"/>
      <c r="U533" s="59"/>
      <c r="W533" s="59"/>
      <c r="Y533" s="59"/>
      <c r="AA533" s="59"/>
      <c r="AC533" s="59"/>
      <c r="AE533" s="59"/>
      <c r="AG533" s="59"/>
      <c r="AI533" s="60"/>
      <c r="AK533" s="59"/>
      <c r="AM533" s="59"/>
      <c r="AO533" s="59"/>
    </row>
    <row r="534" spans="5:41" ht="13" x14ac:dyDescent="0.15">
      <c r="E534" s="59"/>
      <c r="G534" s="59"/>
      <c r="I534" s="59"/>
      <c r="K534" s="59"/>
      <c r="M534" s="59"/>
      <c r="O534" s="59"/>
      <c r="Q534" s="59"/>
      <c r="S534" s="59"/>
      <c r="U534" s="59"/>
      <c r="W534" s="59"/>
      <c r="Y534" s="59"/>
      <c r="AA534" s="59"/>
      <c r="AC534" s="59"/>
      <c r="AE534" s="59"/>
      <c r="AG534" s="59"/>
      <c r="AI534" s="60"/>
      <c r="AK534" s="59"/>
      <c r="AM534" s="59"/>
      <c r="AO534" s="59"/>
    </row>
    <row r="535" spans="5:41" ht="13" x14ac:dyDescent="0.15">
      <c r="E535" s="59"/>
      <c r="G535" s="59"/>
      <c r="I535" s="59"/>
      <c r="K535" s="59"/>
      <c r="M535" s="59"/>
      <c r="O535" s="59"/>
      <c r="Q535" s="59"/>
      <c r="S535" s="59"/>
      <c r="U535" s="59"/>
      <c r="W535" s="59"/>
      <c r="Y535" s="59"/>
      <c r="AA535" s="59"/>
      <c r="AC535" s="59"/>
      <c r="AE535" s="59"/>
      <c r="AG535" s="59"/>
      <c r="AI535" s="60"/>
      <c r="AK535" s="59"/>
      <c r="AM535" s="59"/>
      <c r="AO535" s="59"/>
    </row>
    <row r="536" spans="5:41" ht="13" x14ac:dyDescent="0.15">
      <c r="E536" s="59"/>
      <c r="G536" s="59"/>
      <c r="I536" s="59"/>
      <c r="K536" s="59"/>
      <c r="M536" s="59"/>
      <c r="O536" s="59"/>
      <c r="Q536" s="59"/>
      <c r="S536" s="59"/>
      <c r="U536" s="59"/>
      <c r="W536" s="59"/>
      <c r="Y536" s="59"/>
      <c r="AA536" s="59"/>
      <c r="AC536" s="59"/>
      <c r="AE536" s="59"/>
      <c r="AG536" s="59"/>
      <c r="AI536" s="60"/>
      <c r="AK536" s="59"/>
      <c r="AM536" s="59"/>
      <c r="AO536" s="59"/>
    </row>
    <row r="537" spans="5:41" ht="13" x14ac:dyDescent="0.15">
      <c r="E537" s="59"/>
      <c r="G537" s="59"/>
      <c r="I537" s="59"/>
      <c r="K537" s="59"/>
      <c r="M537" s="59"/>
      <c r="O537" s="59"/>
      <c r="Q537" s="59"/>
      <c r="S537" s="59"/>
      <c r="U537" s="59"/>
      <c r="W537" s="59"/>
      <c r="Y537" s="59"/>
      <c r="AA537" s="59"/>
      <c r="AC537" s="59"/>
      <c r="AE537" s="59"/>
      <c r="AG537" s="59"/>
      <c r="AI537" s="60"/>
      <c r="AK537" s="59"/>
      <c r="AM537" s="59"/>
      <c r="AO537" s="59"/>
    </row>
    <row r="538" spans="5:41" ht="13" x14ac:dyDescent="0.15">
      <c r="E538" s="59"/>
      <c r="G538" s="59"/>
      <c r="I538" s="59"/>
      <c r="K538" s="59"/>
      <c r="M538" s="59"/>
      <c r="O538" s="59"/>
      <c r="Q538" s="59"/>
      <c r="S538" s="59"/>
      <c r="U538" s="59"/>
      <c r="W538" s="59"/>
      <c r="Y538" s="59"/>
      <c r="AA538" s="59"/>
      <c r="AC538" s="59"/>
      <c r="AE538" s="59"/>
      <c r="AG538" s="59"/>
      <c r="AI538" s="60"/>
      <c r="AK538" s="59"/>
      <c r="AM538" s="59"/>
      <c r="AO538" s="59"/>
    </row>
    <row r="539" spans="5:41" ht="13" x14ac:dyDescent="0.15">
      <c r="E539" s="59"/>
      <c r="G539" s="59"/>
      <c r="I539" s="59"/>
      <c r="K539" s="59"/>
      <c r="M539" s="59"/>
      <c r="O539" s="59"/>
      <c r="Q539" s="59"/>
      <c r="S539" s="59"/>
      <c r="U539" s="59"/>
      <c r="W539" s="59"/>
      <c r="Y539" s="59"/>
      <c r="AA539" s="59"/>
      <c r="AC539" s="59"/>
      <c r="AE539" s="59"/>
      <c r="AG539" s="59"/>
      <c r="AI539" s="60"/>
      <c r="AK539" s="59"/>
      <c r="AM539" s="59"/>
      <c r="AO539" s="59"/>
    </row>
    <row r="540" spans="5:41" ht="13" x14ac:dyDescent="0.15">
      <c r="E540" s="59"/>
      <c r="G540" s="59"/>
      <c r="I540" s="59"/>
      <c r="K540" s="59"/>
      <c r="M540" s="59"/>
      <c r="O540" s="59"/>
      <c r="Q540" s="59"/>
      <c r="S540" s="59"/>
      <c r="U540" s="59"/>
      <c r="W540" s="59"/>
      <c r="Y540" s="59"/>
      <c r="AA540" s="59"/>
      <c r="AC540" s="59"/>
      <c r="AE540" s="59"/>
      <c r="AG540" s="59"/>
      <c r="AI540" s="60"/>
      <c r="AK540" s="59"/>
      <c r="AM540" s="59"/>
      <c r="AO540" s="59"/>
    </row>
    <row r="541" spans="5:41" ht="13" x14ac:dyDescent="0.15">
      <c r="E541" s="59"/>
      <c r="G541" s="59"/>
      <c r="I541" s="59"/>
      <c r="K541" s="59"/>
      <c r="M541" s="59"/>
      <c r="O541" s="59"/>
      <c r="Q541" s="59"/>
      <c r="S541" s="59"/>
      <c r="U541" s="59"/>
      <c r="W541" s="59"/>
      <c r="Y541" s="59"/>
      <c r="AA541" s="59"/>
      <c r="AC541" s="59"/>
      <c r="AE541" s="59"/>
      <c r="AG541" s="59"/>
      <c r="AI541" s="60"/>
      <c r="AK541" s="59"/>
      <c r="AM541" s="59"/>
      <c r="AO541" s="59"/>
    </row>
    <row r="542" spans="5:41" ht="13" x14ac:dyDescent="0.15">
      <c r="E542" s="59"/>
      <c r="G542" s="59"/>
      <c r="I542" s="59"/>
      <c r="K542" s="59"/>
      <c r="M542" s="59"/>
      <c r="O542" s="59"/>
      <c r="Q542" s="59"/>
      <c r="S542" s="59"/>
      <c r="U542" s="59"/>
      <c r="W542" s="59"/>
      <c r="Y542" s="59"/>
      <c r="AA542" s="59"/>
      <c r="AC542" s="59"/>
      <c r="AE542" s="59"/>
      <c r="AG542" s="59"/>
      <c r="AI542" s="60"/>
      <c r="AK542" s="59"/>
      <c r="AM542" s="59"/>
      <c r="AO542" s="59"/>
    </row>
    <row r="543" spans="5:41" ht="13" x14ac:dyDescent="0.15">
      <c r="E543" s="59"/>
      <c r="G543" s="59"/>
      <c r="I543" s="59"/>
      <c r="K543" s="59"/>
      <c r="M543" s="59"/>
      <c r="O543" s="59"/>
      <c r="Q543" s="59"/>
      <c r="S543" s="59"/>
      <c r="U543" s="59"/>
      <c r="W543" s="59"/>
      <c r="Y543" s="59"/>
      <c r="AA543" s="59"/>
      <c r="AC543" s="59"/>
      <c r="AE543" s="59"/>
      <c r="AG543" s="59"/>
      <c r="AI543" s="60"/>
      <c r="AK543" s="59"/>
      <c r="AM543" s="59"/>
      <c r="AO543" s="59"/>
    </row>
    <row r="544" spans="5:41" ht="13" x14ac:dyDescent="0.15">
      <c r="E544" s="59"/>
      <c r="G544" s="59"/>
      <c r="I544" s="59"/>
      <c r="K544" s="59"/>
      <c r="M544" s="59"/>
      <c r="O544" s="59"/>
      <c r="Q544" s="59"/>
      <c r="S544" s="59"/>
      <c r="U544" s="59"/>
      <c r="W544" s="59"/>
      <c r="Y544" s="59"/>
      <c r="AA544" s="59"/>
      <c r="AC544" s="59"/>
      <c r="AE544" s="59"/>
      <c r="AG544" s="59"/>
      <c r="AI544" s="60"/>
      <c r="AK544" s="59"/>
      <c r="AM544" s="59"/>
      <c r="AO544" s="59"/>
    </row>
    <row r="545" spans="5:41" ht="13" x14ac:dyDescent="0.15">
      <c r="E545" s="59"/>
      <c r="G545" s="59"/>
      <c r="I545" s="59"/>
      <c r="K545" s="59"/>
      <c r="M545" s="59"/>
      <c r="O545" s="59"/>
      <c r="Q545" s="59"/>
      <c r="S545" s="59"/>
      <c r="U545" s="59"/>
      <c r="W545" s="59"/>
      <c r="Y545" s="59"/>
      <c r="AA545" s="59"/>
      <c r="AC545" s="59"/>
      <c r="AE545" s="59"/>
      <c r="AG545" s="59"/>
      <c r="AI545" s="60"/>
      <c r="AK545" s="59"/>
      <c r="AM545" s="59"/>
      <c r="AO545" s="59"/>
    </row>
    <row r="546" spans="5:41" ht="13" x14ac:dyDescent="0.15">
      <c r="E546" s="59"/>
      <c r="G546" s="59"/>
      <c r="I546" s="59"/>
      <c r="K546" s="59"/>
      <c r="M546" s="59"/>
      <c r="O546" s="59"/>
      <c r="Q546" s="59"/>
      <c r="S546" s="59"/>
      <c r="U546" s="59"/>
      <c r="W546" s="59"/>
      <c r="Y546" s="59"/>
      <c r="AA546" s="59"/>
      <c r="AC546" s="59"/>
      <c r="AE546" s="59"/>
      <c r="AG546" s="59"/>
      <c r="AI546" s="60"/>
      <c r="AK546" s="59"/>
      <c r="AM546" s="59"/>
      <c r="AO546" s="59"/>
    </row>
    <row r="547" spans="5:41" ht="13" x14ac:dyDescent="0.15">
      <c r="E547" s="59"/>
      <c r="G547" s="59"/>
      <c r="I547" s="59"/>
      <c r="K547" s="59"/>
      <c r="M547" s="59"/>
      <c r="O547" s="59"/>
      <c r="Q547" s="59"/>
      <c r="S547" s="59"/>
      <c r="U547" s="59"/>
      <c r="W547" s="59"/>
      <c r="Y547" s="59"/>
      <c r="AA547" s="59"/>
      <c r="AC547" s="59"/>
      <c r="AE547" s="59"/>
      <c r="AG547" s="59"/>
      <c r="AI547" s="60"/>
      <c r="AK547" s="59"/>
      <c r="AM547" s="59"/>
      <c r="AO547" s="59"/>
    </row>
    <row r="548" spans="5:41" ht="13" x14ac:dyDescent="0.15">
      <c r="E548" s="59"/>
      <c r="G548" s="59"/>
      <c r="I548" s="59"/>
      <c r="K548" s="59"/>
      <c r="M548" s="59"/>
      <c r="O548" s="59"/>
      <c r="Q548" s="59"/>
      <c r="S548" s="59"/>
      <c r="U548" s="59"/>
      <c r="W548" s="59"/>
      <c r="Y548" s="59"/>
      <c r="AA548" s="59"/>
      <c r="AC548" s="59"/>
      <c r="AE548" s="59"/>
      <c r="AG548" s="59"/>
      <c r="AI548" s="60"/>
      <c r="AK548" s="59"/>
      <c r="AM548" s="59"/>
      <c r="AO548" s="59"/>
    </row>
    <row r="549" spans="5:41" ht="13" x14ac:dyDescent="0.15">
      <c r="E549" s="59"/>
      <c r="G549" s="59"/>
      <c r="I549" s="59"/>
      <c r="K549" s="59"/>
      <c r="M549" s="59"/>
      <c r="O549" s="59"/>
      <c r="Q549" s="59"/>
      <c r="S549" s="59"/>
      <c r="U549" s="59"/>
      <c r="W549" s="59"/>
      <c r="Y549" s="59"/>
      <c r="AA549" s="59"/>
      <c r="AC549" s="59"/>
      <c r="AE549" s="59"/>
      <c r="AG549" s="59"/>
      <c r="AI549" s="60"/>
      <c r="AK549" s="59"/>
      <c r="AM549" s="59"/>
      <c r="AO549" s="59"/>
    </row>
    <row r="550" spans="5:41" ht="13" x14ac:dyDescent="0.15">
      <c r="E550" s="59"/>
      <c r="G550" s="59"/>
      <c r="I550" s="59"/>
      <c r="K550" s="59"/>
      <c r="M550" s="59"/>
      <c r="O550" s="59"/>
      <c r="Q550" s="59"/>
      <c r="S550" s="59"/>
      <c r="U550" s="59"/>
      <c r="W550" s="59"/>
      <c r="Y550" s="59"/>
      <c r="AA550" s="59"/>
      <c r="AC550" s="59"/>
      <c r="AE550" s="59"/>
      <c r="AG550" s="59"/>
      <c r="AI550" s="60"/>
      <c r="AK550" s="59"/>
      <c r="AM550" s="59"/>
      <c r="AO550" s="59"/>
    </row>
    <row r="551" spans="5:41" ht="13" x14ac:dyDescent="0.15">
      <c r="E551" s="59"/>
      <c r="G551" s="59"/>
      <c r="I551" s="59"/>
      <c r="K551" s="59"/>
      <c r="M551" s="59"/>
      <c r="O551" s="59"/>
      <c r="Q551" s="59"/>
      <c r="S551" s="59"/>
      <c r="U551" s="59"/>
      <c r="W551" s="59"/>
      <c r="Y551" s="59"/>
      <c r="AA551" s="59"/>
      <c r="AC551" s="59"/>
      <c r="AE551" s="59"/>
      <c r="AG551" s="59"/>
      <c r="AI551" s="60"/>
      <c r="AK551" s="59"/>
      <c r="AM551" s="59"/>
      <c r="AO551" s="59"/>
    </row>
    <row r="552" spans="5:41" ht="13" x14ac:dyDescent="0.15">
      <c r="E552" s="59"/>
      <c r="G552" s="59"/>
      <c r="I552" s="59"/>
      <c r="K552" s="59"/>
      <c r="M552" s="59"/>
      <c r="O552" s="59"/>
      <c r="Q552" s="59"/>
      <c r="S552" s="59"/>
      <c r="U552" s="59"/>
      <c r="W552" s="59"/>
      <c r="Y552" s="59"/>
      <c r="AA552" s="59"/>
      <c r="AC552" s="59"/>
      <c r="AE552" s="59"/>
      <c r="AG552" s="59"/>
      <c r="AI552" s="60"/>
      <c r="AK552" s="59"/>
      <c r="AM552" s="59"/>
      <c r="AO552" s="59"/>
    </row>
    <row r="553" spans="5:41" ht="13" x14ac:dyDescent="0.15">
      <c r="E553" s="59"/>
      <c r="G553" s="59"/>
      <c r="I553" s="59"/>
      <c r="K553" s="59"/>
      <c r="M553" s="59"/>
      <c r="O553" s="59"/>
      <c r="Q553" s="59"/>
      <c r="S553" s="59"/>
      <c r="U553" s="59"/>
      <c r="W553" s="59"/>
      <c r="Y553" s="59"/>
      <c r="AA553" s="59"/>
      <c r="AC553" s="59"/>
      <c r="AE553" s="59"/>
      <c r="AG553" s="59"/>
      <c r="AI553" s="60"/>
      <c r="AK553" s="59"/>
      <c r="AM553" s="59"/>
      <c r="AO553" s="59"/>
    </row>
    <row r="554" spans="5:41" ht="13" x14ac:dyDescent="0.15">
      <c r="E554" s="59"/>
      <c r="G554" s="59"/>
      <c r="I554" s="59"/>
      <c r="K554" s="59"/>
      <c r="M554" s="59"/>
      <c r="O554" s="59"/>
      <c r="Q554" s="59"/>
      <c r="S554" s="59"/>
      <c r="U554" s="59"/>
      <c r="W554" s="59"/>
      <c r="Y554" s="59"/>
      <c r="AA554" s="59"/>
      <c r="AC554" s="59"/>
      <c r="AE554" s="59"/>
      <c r="AG554" s="59"/>
      <c r="AI554" s="60"/>
      <c r="AK554" s="59"/>
      <c r="AM554" s="59"/>
      <c r="AO554" s="59"/>
    </row>
    <row r="555" spans="5:41" ht="13" x14ac:dyDescent="0.15">
      <c r="E555" s="59"/>
      <c r="G555" s="59"/>
      <c r="I555" s="59"/>
      <c r="K555" s="59"/>
      <c r="M555" s="59"/>
      <c r="O555" s="59"/>
      <c r="Q555" s="59"/>
      <c r="S555" s="59"/>
      <c r="U555" s="59"/>
      <c r="W555" s="59"/>
      <c r="Y555" s="59"/>
      <c r="AA555" s="59"/>
      <c r="AC555" s="59"/>
      <c r="AE555" s="59"/>
      <c r="AG555" s="59"/>
      <c r="AI555" s="60"/>
      <c r="AK555" s="59"/>
      <c r="AM555" s="59"/>
      <c r="AO555" s="59"/>
    </row>
    <row r="556" spans="5:41" ht="13" x14ac:dyDescent="0.15">
      <c r="E556" s="59"/>
      <c r="G556" s="59"/>
      <c r="I556" s="59"/>
      <c r="K556" s="59"/>
      <c r="M556" s="59"/>
      <c r="O556" s="59"/>
      <c r="Q556" s="59"/>
      <c r="S556" s="59"/>
      <c r="U556" s="59"/>
      <c r="W556" s="59"/>
      <c r="Y556" s="59"/>
      <c r="AA556" s="59"/>
      <c r="AC556" s="59"/>
      <c r="AE556" s="59"/>
      <c r="AG556" s="59"/>
      <c r="AI556" s="60"/>
      <c r="AK556" s="59"/>
      <c r="AM556" s="59"/>
      <c r="AO556" s="59"/>
    </row>
    <row r="557" spans="5:41" ht="13" x14ac:dyDescent="0.15">
      <c r="E557" s="59"/>
      <c r="G557" s="59"/>
      <c r="I557" s="59"/>
      <c r="K557" s="59"/>
      <c r="M557" s="59"/>
      <c r="O557" s="59"/>
      <c r="Q557" s="59"/>
      <c r="S557" s="59"/>
      <c r="U557" s="59"/>
      <c r="W557" s="59"/>
      <c r="Y557" s="59"/>
      <c r="AA557" s="59"/>
      <c r="AC557" s="59"/>
      <c r="AE557" s="59"/>
      <c r="AG557" s="59"/>
      <c r="AI557" s="60"/>
      <c r="AK557" s="59"/>
      <c r="AM557" s="59"/>
      <c r="AO557" s="59"/>
    </row>
    <row r="558" spans="5:41" ht="13" x14ac:dyDescent="0.15">
      <c r="E558" s="59"/>
      <c r="G558" s="59"/>
      <c r="I558" s="59"/>
      <c r="K558" s="59"/>
      <c r="M558" s="59"/>
      <c r="O558" s="59"/>
      <c r="Q558" s="59"/>
      <c r="S558" s="59"/>
      <c r="U558" s="59"/>
      <c r="W558" s="59"/>
      <c r="Y558" s="59"/>
      <c r="AA558" s="59"/>
      <c r="AC558" s="59"/>
      <c r="AE558" s="59"/>
      <c r="AG558" s="59"/>
      <c r="AI558" s="60"/>
      <c r="AK558" s="59"/>
      <c r="AM558" s="59"/>
      <c r="AO558" s="59"/>
    </row>
    <row r="559" spans="5:41" ht="13" x14ac:dyDescent="0.15">
      <c r="E559" s="59"/>
      <c r="G559" s="59"/>
      <c r="I559" s="59"/>
      <c r="K559" s="59"/>
      <c r="M559" s="59"/>
      <c r="O559" s="59"/>
      <c r="Q559" s="59"/>
      <c r="S559" s="59"/>
      <c r="U559" s="59"/>
      <c r="W559" s="59"/>
      <c r="Y559" s="59"/>
      <c r="AA559" s="59"/>
      <c r="AC559" s="59"/>
      <c r="AE559" s="59"/>
      <c r="AG559" s="59"/>
      <c r="AI559" s="60"/>
      <c r="AK559" s="59"/>
      <c r="AM559" s="59"/>
      <c r="AO559" s="59"/>
    </row>
    <row r="560" spans="5:41" ht="13" x14ac:dyDescent="0.15">
      <c r="E560" s="59"/>
      <c r="G560" s="59"/>
      <c r="I560" s="59"/>
      <c r="K560" s="59"/>
      <c r="M560" s="59"/>
      <c r="O560" s="59"/>
      <c r="Q560" s="59"/>
      <c r="S560" s="59"/>
      <c r="U560" s="59"/>
      <c r="W560" s="59"/>
      <c r="Y560" s="59"/>
      <c r="AA560" s="59"/>
      <c r="AC560" s="59"/>
      <c r="AE560" s="59"/>
      <c r="AG560" s="59"/>
      <c r="AI560" s="60"/>
      <c r="AK560" s="59"/>
      <c r="AM560" s="59"/>
      <c r="AO560" s="59"/>
    </row>
    <row r="561" spans="5:41" ht="13" x14ac:dyDescent="0.15">
      <c r="E561" s="59"/>
      <c r="G561" s="59"/>
      <c r="I561" s="59"/>
      <c r="K561" s="59"/>
      <c r="M561" s="59"/>
      <c r="O561" s="59"/>
      <c r="Q561" s="59"/>
      <c r="S561" s="59"/>
      <c r="U561" s="59"/>
      <c r="W561" s="59"/>
      <c r="Y561" s="59"/>
      <c r="AA561" s="59"/>
      <c r="AC561" s="59"/>
      <c r="AE561" s="59"/>
      <c r="AG561" s="59"/>
      <c r="AI561" s="60"/>
      <c r="AK561" s="59"/>
      <c r="AM561" s="59"/>
      <c r="AO561" s="59"/>
    </row>
    <row r="562" spans="5:41" ht="13" x14ac:dyDescent="0.15">
      <c r="E562" s="59"/>
      <c r="G562" s="59"/>
      <c r="I562" s="59"/>
      <c r="K562" s="59"/>
      <c r="M562" s="59"/>
      <c r="O562" s="59"/>
      <c r="Q562" s="59"/>
      <c r="S562" s="59"/>
      <c r="U562" s="59"/>
      <c r="W562" s="59"/>
      <c r="Y562" s="59"/>
      <c r="AA562" s="59"/>
      <c r="AC562" s="59"/>
      <c r="AE562" s="59"/>
      <c r="AG562" s="59"/>
      <c r="AI562" s="60"/>
      <c r="AK562" s="59"/>
      <c r="AM562" s="59"/>
      <c r="AO562" s="59"/>
    </row>
    <row r="563" spans="5:41" ht="13" x14ac:dyDescent="0.15">
      <c r="E563" s="59"/>
      <c r="G563" s="59"/>
      <c r="I563" s="59"/>
      <c r="K563" s="59"/>
      <c r="M563" s="59"/>
      <c r="O563" s="59"/>
      <c r="Q563" s="59"/>
      <c r="S563" s="59"/>
      <c r="U563" s="59"/>
      <c r="W563" s="59"/>
      <c r="Y563" s="59"/>
      <c r="AA563" s="59"/>
      <c r="AC563" s="59"/>
      <c r="AE563" s="59"/>
      <c r="AG563" s="59"/>
      <c r="AI563" s="60"/>
      <c r="AK563" s="59"/>
      <c r="AM563" s="59"/>
      <c r="AO563" s="59"/>
    </row>
    <row r="564" spans="5:41" ht="13" x14ac:dyDescent="0.15">
      <c r="E564" s="59"/>
      <c r="G564" s="59"/>
      <c r="I564" s="59"/>
      <c r="K564" s="59"/>
      <c r="M564" s="59"/>
      <c r="O564" s="59"/>
      <c r="Q564" s="59"/>
      <c r="S564" s="59"/>
      <c r="U564" s="59"/>
      <c r="W564" s="59"/>
      <c r="Y564" s="59"/>
      <c r="AA564" s="59"/>
      <c r="AC564" s="59"/>
      <c r="AE564" s="59"/>
      <c r="AG564" s="59"/>
      <c r="AI564" s="60"/>
      <c r="AK564" s="59"/>
      <c r="AM564" s="59"/>
      <c r="AO564" s="59"/>
    </row>
    <row r="565" spans="5:41" ht="13" x14ac:dyDescent="0.15">
      <c r="E565" s="59"/>
      <c r="G565" s="59"/>
      <c r="I565" s="59"/>
      <c r="K565" s="59"/>
      <c r="M565" s="59"/>
      <c r="O565" s="59"/>
      <c r="Q565" s="59"/>
      <c r="S565" s="59"/>
      <c r="U565" s="59"/>
      <c r="W565" s="59"/>
      <c r="Y565" s="59"/>
      <c r="AA565" s="59"/>
      <c r="AC565" s="59"/>
      <c r="AE565" s="59"/>
      <c r="AG565" s="59"/>
      <c r="AI565" s="60"/>
      <c r="AK565" s="59"/>
      <c r="AM565" s="59"/>
      <c r="AO565" s="59"/>
    </row>
    <row r="566" spans="5:41" ht="13" x14ac:dyDescent="0.15">
      <c r="E566" s="59"/>
      <c r="G566" s="59"/>
      <c r="I566" s="59"/>
      <c r="K566" s="59"/>
      <c r="M566" s="59"/>
      <c r="O566" s="59"/>
      <c r="Q566" s="59"/>
      <c r="S566" s="59"/>
      <c r="U566" s="59"/>
      <c r="W566" s="59"/>
      <c r="Y566" s="59"/>
      <c r="AA566" s="59"/>
      <c r="AC566" s="59"/>
      <c r="AE566" s="59"/>
      <c r="AG566" s="59"/>
      <c r="AI566" s="60"/>
      <c r="AK566" s="59"/>
      <c r="AM566" s="59"/>
      <c r="AO566" s="59"/>
    </row>
    <row r="567" spans="5:41" ht="13" x14ac:dyDescent="0.15">
      <c r="E567" s="59"/>
      <c r="G567" s="59"/>
      <c r="I567" s="59"/>
      <c r="K567" s="59"/>
      <c r="M567" s="59"/>
      <c r="O567" s="59"/>
      <c r="Q567" s="59"/>
      <c r="S567" s="59"/>
      <c r="U567" s="59"/>
      <c r="W567" s="59"/>
      <c r="Y567" s="59"/>
      <c r="AA567" s="59"/>
      <c r="AC567" s="59"/>
      <c r="AE567" s="59"/>
      <c r="AG567" s="59"/>
      <c r="AI567" s="60"/>
      <c r="AK567" s="59"/>
      <c r="AM567" s="59"/>
      <c r="AO567" s="59"/>
    </row>
    <row r="568" spans="5:41" ht="13" x14ac:dyDescent="0.15">
      <c r="E568" s="59"/>
      <c r="G568" s="59"/>
      <c r="I568" s="59"/>
      <c r="K568" s="59"/>
      <c r="M568" s="59"/>
      <c r="O568" s="59"/>
      <c r="Q568" s="59"/>
      <c r="S568" s="59"/>
      <c r="U568" s="59"/>
      <c r="W568" s="59"/>
      <c r="Y568" s="59"/>
      <c r="AA568" s="59"/>
      <c r="AC568" s="59"/>
      <c r="AE568" s="59"/>
      <c r="AG568" s="59"/>
      <c r="AI568" s="60"/>
      <c r="AK568" s="59"/>
      <c r="AM568" s="59"/>
      <c r="AO568" s="59"/>
    </row>
    <row r="569" spans="5:41" ht="13" x14ac:dyDescent="0.15">
      <c r="E569" s="59"/>
      <c r="G569" s="59"/>
      <c r="I569" s="59"/>
      <c r="K569" s="59"/>
      <c r="M569" s="59"/>
      <c r="O569" s="59"/>
      <c r="Q569" s="59"/>
      <c r="S569" s="59"/>
      <c r="U569" s="59"/>
      <c r="W569" s="59"/>
      <c r="Y569" s="59"/>
      <c r="AA569" s="59"/>
      <c r="AC569" s="59"/>
      <c r="AE569" s="59"/>
      <c r="AG569" s="59"/>
      <c r="AI569" s="60"/>
      <c r="AK569" s="59"/>
      <c r="AM569" s="59"/>
      <c r="AO569" s="59"/>
    </row>
    <row r="570" spans="5:41" ht="13" x14ac:dyDescent="0.15">
      <c r="E570" s="59"/>
      <c r="G570" s="59"/>
      <c r="I570" s="59"/>
      <c r="K570" s="59"/>
      <c r="M570" s="59"/>
      <c r="O570" s="59"/>
      <c r="Q570" s="59"/>
      <c r="S570" s="59"/>
      <c r="U570" s="59"/>
      <c r="W570" s="59"/>
      <c r="Y570" s="59"/>
      <c r="AA570" s="59"/>
      <c r="AC570" s="59"/>
      <c r="AE570" s="59"/>
      <c r="AG570" s="59"/>
      <c r="AI570" s="60"/>
      <c r="AK570" s="59"/>
      <c r="AM570" s="59"/>
      <c r="AO570" s="59"/>
    </row>
    <row r="571" spans="5:41" ht="13" x14ac:dyDescent="0.15">
      <c r="E571" s="59"/>
      <c r="G571" s="59"/>
      <c r="I571" s="59"/>
      <c r="K571" s="59"/>
      <c r="M571" s="59"/>
      <c r="O571" s="59"/>
      <c r="Q571" s="59"/>
      <c r="S571" s="59"/>
      <c r="U571" s="59"/>
      <c r="W571" s="59"/>
      <c r="Y571" s="59"/>
      <c r="AA571" s="59"/>
      <c r="AC571" s="59"/>
      <c r="AE571" s="59"/>
      <c r="AG571" s="59"/>
      <c r="AI571" s="60"/>
      <c r="AK571" s="59"/>
      <c r="AM571" s="59"/>
      <c r="AO571" s="59"/>
    </row>
    <row r="572" spans="5:41" ht="13" x14ac:dyDescent="0.15">
      <c r="E572" s="59"/>
      <c r="G572" s="59"/>
      <c r="I572" s="59"/>
      <c r="K572" s="59"/>
      <c r="M572" s="59"/>
      <c r="O572" s="59"/>
      <c r="Q572" s="59"/>
      <c r="S572" s="59"/>
      <c r="U572" s="59"/>
      <c r="W572" s="59"/>
      <c r="Y572" s="59"/>
      <c r="AA572" s="59"/>
      <c r="AC572" s="59"/>
      <c r="AE572" s="59"/>
      <c r="AG572" s="59"/>
      <c r="AI572" s="60"/>
      <c r="AK572" s="59"/>
      <c r="AM572" s="59"/>
      <c r="AO572" s="59"/>
    </row>
    <row r="573" spans="5:41" ht="13" x14ac:dyDescent="0.15">
      <c r="E573" s="59"/>
      <c r="G573" s="59"/>
      <c r="I573" s="59"/>
      <c r="K573" s="59"/>
      <c r="M573" s="59"/>
      <c r="O573" s="59"/>
      <c r="Q573" s="59"/>
      <c r="S573" s="59"/>
      <c r="U573" s="59"/>
      <c r="W573" s="59"/>
      <c r="Y573" s="59"/>
      <c r="AA573" s="59"/>
      <c r="AC573" s="59"/>
      <c r="AE573" s="59"/>
      <c r="AG573" s="59"/>
      <c r="AI573" s="60"/>
      <c r="AK573" s="59"/>
      <c r="AM573" s="59"/>
      <c r="AO573" s="59"/>
    </row>
    <row r="574" spans="5:41" ht="13" x14ac:dyDescent="0.15">
      <c r="E574" s="59"/>
      <c r="G574" s="59"/>
      <c r="I574" s="59"/>
      <c r="K574" s="59"/>
      <c r="M574" s="59"/>
      <c r="O574" s="59"/>
      <c r="Q574" s="59"/>
      <c r="S574" s="59"/>
      <c r="U574" s="59"/>
      <c r="W574" s="59"/>
      <c r="Y574" s="59"/>
      <c r="AA574" s="59"/>
      <c r="AC574" s="59"/>
      <c r="AE574" s="59"/>
      <c r="AG574" s="59"/>
      <c r="AI574" s="60"/>
      <c r="AK574" s="59"/>
      <c r="AM574" s="59"/>
      <c r="AO574" s="59"/>
    </row>
    <row r="575" spans="5:41" ht="13" x14ac:dyDescent="0.15">
      <c r="E575" s="59"/>
      <c r="G575" s="59"/>
      <c r="I575" s="59"/>
      <c r="K575" s="59"/>
      <c r="M575" s="59"/>
      <c r="O575" s="59"/>
      <c r="Q575" s="59"/>
      <c r="S575" s="59"/>
      <c r="U575" s="59"/>
      <c r="W575" s="59"/>
      <c r="Y575" s="59"/>
      <c r="AA575" s="59"/>
      <c r="AC575" s="59"/>
      <c r="AE575" s="59"/>
      <c r="AG575" s="59"/>
      <c r="AI575" s="60"/>
      <c r="AK575" s="59"/>
      <c r="AM575" s="59"/>
      <c r="AO575" s="59"/>
    </row>
    <row r="576" spans="5:41" ht="13" x14ac:dyDescent="0.15">
      <c r="E576" s="59"/>
      <c r="G576" s="59"/>
      <c r="I576" s="59"/>
      <c r="K576" s="59"/>
      <c r="M576" s="59"/>
      <c r="O576" s="59"/>
      <c r="Q576" s="59"/>
      <c r="S576" s="59"/>
      <c r="U576" s="59"/>
      <c r="W576" s="59"/>
      <c r="Y576" s="59"/>
      <c r="AA576" s="59"/>
      <c r="AC576" s="59"/>
      <c r="AE576" s="59"/>
      <c r="AG576" s="59"/>
      <c r="AI576" s="60"/>
      <c r="AK576" s="59"/>
      <c r="AM576" s="59"/>
      <c r="AO576" s="59"/>
    </row>
    <row r="577" spans="5:41" ht="13" x14ac:dyDescent="0.15">
      <c r="E577" s="59"/>
      <c r="G577" s="59"/>
      <c r="I577" s="59"/>
      <c r="K577" s="59"/>
      <c r="M577" s="59"/>
      <c r="O577" s="59"/>
      <c r="Q577" s="59"/>
      <c r="S577" s="59"/>
      <c r="U577" s="59"/>
      <c r="W577" s="59"/>
      <c r="Y577" s="59"/>
      <c r="AA577" s="59"/>
      <c r="AC577" s="59"/>
      <c r="AE577" s="59"/>
      <c r="AG577" s="59"/>
      <c r="AI577" s="60"/>
      <c r="AK577" s="59"/>
      <c r="AM577" s="59"/>
      <c r="AO577" s="59"/>
    </row>
    <row r="578" spans="5:41" ht="13" x14ac:dyDescent="0.15">
      <c r="E578" s="59"/>
      <c r="G578" s="59"/>
      <c r="I578" s="59"/>
      <c r="K578" s="59"/>
      <c r="M578" s="59"/>
      <c r="O578" s="59"/>
      <c r="Q578" s="59"/>
      <c r="S578" s="59"/>
      <c r="U578" s="59"/>
      <c r="W578" s="59"/>
      <c r="Y578" s="59"/>
      <c r="AA578" s="59"/>
      <c r="AC578" s="59"/>
      <c r="AE578" s="59"/>
      <c r="AG578" s="59"/>
      <c r="AI578" s="60"/>
      <c r="AK578" s="59"/>
      <c r="AM578" s="59"/>
      <c r="AO578" s="59"/>
    </row>
    <row r="579" spans="5:41" ht="13" x14ac:dyDescent="0.15">
      <c r="E579" s="59"/>
      <c r="G579" s="59"/>
      <c r="I579" s="59"/>
      <c r="K579" s="59"/>
      <c r="M579" s="59"/>
      <c r="O579" s="59"/>
      <c r="Q579" s="59"/>
      <c r="S579" s="59"/>
      <c r="U579" s="59"/>
      <c r="W579" s="59"/>
      <c r="Y579" s="59"/>
      <c r="AA579" s="59"/>
      <c r="AC579" s="59"/>
      <c r="AE579" s="59"/>
      <c r="AG579" s="59"/>
      <c r="AI579" s="60"/>
      <c r="AK579" s="59"/>
      <c r="AM579" s="59"/>
      <c r="AO579" s="59"/>
    </row>
    <row r="580" spans="5:41" ht="13" x14ac:dyDescent="0.15">
      <c r="E580" s="59"/>
      <c r="G580" s="59"/>
      <c r="I580" s="59"/>
      <c r="K580" s="59"/>
      <c r="M580" s="59"/>
      <c r="O580" s="59"/>
      <c r="Q580" s="59"/>
      <c r="S580" s="59"/>
      <c r="U580" s="59"/>
      <c r="W580" s="59"/>
      <c r="Y580" s="59"/>
      <c r="AA580" s="59"/>
      <c r="AC580" s="59"/>
      <c r="AE580" s="59"/>
      <c r="AG580" s="59"/>
      <c r="AI580" s="60"/>
      <c r="AK580" s="59"/>
      <c r="AM580" s="59"/>
      <c r="AO580" s="59"/>
    </row>
    <row r="581" spans="5:41" ht="13" x14ac:dyDescent="0.15">
      <c r="E581" s="59"/>
      <c r="G581" s="59"/>
      <c r="I581" s="59"/>
      <c r="K581" s="59"/>
      <c r="M581" s="59"/>
      <c r="O581" s="59"/>
      <c r="Q581" s="59"/>
      <c r="S581" s="59"/>
      <c r="U581" s="59"/>
      <c r="W581" s="59"/>
      <c r="Y581" s="59"/>
      <c r="AA581" s="59"/>
      <c r="AC581" s="59"/>
      <c r="AE581" s="59"/>
      <c r="AG581" s="59"/>
      <c r="AI581" s="60"/>
      <c r="AK581" s="59"/>
      <c r="AM581" s="59"/>
      <c r="AO581" s="59"/>
    </row>
    <row r="582" spans="5:41" ht="13" x14ac:dyDescent="0.15">
      <c r="E582" s="59"/>
      <c r="G582" s="59"/>
      <c r="I582" s="59"/>
      <c r="K582" s="59"/>
      <c r="M582" s="59"/>
      <c r="O582" s="59"/>
      <c r="Q582" s="59"/>
      <c r="S582" s="59"/>
      <c r="U582" s="59"/>
      <c r="W582" s="59"/>
      <c r="Y582" s="59"/>
      <c r="AA582" s="59"/>
      <c r="AC582" s="59"/>
      <c r="AE582" s="59"/>
      <c r="AG582" s="59"/>
      <c r="AI582" s="60"/>
      <c r="AK582" s="59"/>
      <c r="AM582" s="59"/>
      <c r="AO582" s="59"/>
    </row>
    <row r="583" spans="5:41" ht="13" x14ac:dyDescent="0.15">
      <c r="E583" s="59"/>
      <c r="G583" s="59"/>
      <c r="I583" s="59"/>
      <c r="K583" s="59"/>
      <c r="M583" s="59"/>
      <c r="O583" s="59"/>
      <c r="Q583" s="59"/>
      <c r="S583" s="59"/>
      <c r="U583" s="59"/>
      <c r="W583" s="59"/>
      <c r="Y583" s="59"/>
      <c r="AA583" s="59"/>
      <c r="AC583" s="59"/>
      <c r="AE583" s="59"/>
      <c r="AG583" s="59"/>
      <c r="AI583" s="60"/>
      <c r="AK583" s="59"/>
      <c r="AM583" s="59"/>
      <c r="AO583" s="59"/>
    </row>
    <row r="584" spans="5:41" ht="13" x14ac:dyDescent="0.15">
      <c r="E584" s="59"/>
      <c r="G584" s="59"/>
      <c r="I584" s="59"/>
      <c r="K584" s="59"/>
      <c r="M584" s="59"/>
      <c r="O584" s="59"/>
      <c r="Q584" s="59"/>
      <c r="S584" s="59"/>
      <c r="U584" s="59"/>
      <c r="W584" s="59"/>
      <c r="Y584" s="59"/>
      <c r="AA584" s="59"/>
      <c r="AC584" s="59"/>
      <c r="AE584" s="59"/>
      <c r="AG584" s="59"/>
      <c r="AI584" s="60"/>
      <c r="AK584" s="59"/>
      <c r="AM584" s="59"/>
      <c r="AO584" s="59"/>
    </row>
    <row r="585" spans="5:41" ht="13" x14ac:dyDescent="0.15">
      <c r="E585" s="59"/>
      <c r="G585" s="59"/>
      <c r="I585" s="59"/>
      <c r="K585" s="59"/>
      <c r="M585" s="59"/>
      <c r="O585" s="59"/>
      <c r="Q585" s="59"/>
      <c r="S585" s="59"/>
      <c r="U585" s="59"/>
      <c r="W585" s="59"/>
      <c r="Y585" s="59"/>
      <c r="AA585" s="59"/>
      <c r="AC585" s="59"/>
      <c r="AE585" s="59"/>
      <c r="AG585" s="59"/>
      <c r="AI585" s="60"/>
      <c r="AK585" s="59"/>
      <c r="AM585" s="59"/>
      <c r="AO585" s="59"/>
    </row>
    <row r="586" spans="5:41" ht="13" x14ac:dyDescent="0.15">
      <c r="E586" s="59"/>
      <c r="G586" s="59"/>
      <c r="I586" s="59"/>
      <c r="K586" s="59"/>
      <c r="M586" s="59"/>
      <c r="O586" s="59"/>
      <c r="Q586" s="59"/>
      <c r="S586" s="59"/>
      <c r="U586" s="59"/>
      <c r="W586" s="59"/>
      <c r="Y586" s="59"/>
      <c r="AA586" s="59"/>
      <c r="AC586" s="59"/>
      <c r="AE586" s="59"/>
      <c r="AG586" s="59"/>
      <c r="AI586" s="60"/>
      <c r="AK586" s="59"/>
      <c r="AM586" s="59"/>
      <c r="AO586" s="59"/>
    </row>
    <row r="587" spans="5:41" ht="13" x14ac:dyDescent="0.15">
      <c r="E587" s="59"/>
      <c r="G587" s="59"/>
      <c r="I587" s="59"/>
      <c r="K587" s="59"/>
      <c r="M587" s="59"/>
      <c r="O587" s="59"/>
      <c r="Q587" s="59"/>
      <c r="S587" s="59"/>
      <c r="U587" s="59"/>
      <c r="W587" s="59"/>
      <c r="Y587" s="59"/>
      <c r="AA587" s="59"/>
      <c r="AC587" s="59"/>
      <c r="AE587" s="59"/>
      <c r="AG587" s="59"/>
      <c r="AI587" s="60"/>
      <c r="AK587" s="59"/>
      <c r="AM587" s="59"/>
      <c r="AO587" s="59"/>
    </row>
    <row r="588" spans="5:41" ht="13" x14ac:dyDescent="0.15">
      <c r="E588" s="59"/>
      <c r="G588" s="59"/>
      <c r="I588" s="59"/>
      <c r="K588" s="59"/>
      <c r="M588" s="59"/>
      <c r="O588" s="59"/>
      <c r="Q588" s="59"/>
      <c r="S588" s="59"/>
      <c r="U588" s="59"/>
      <c r="W588" s="59"/>
      <c r="Y588" s="59"/>
      <c r="AA588" s="59"/>
      <c r="AC588" s="59"/>
      <c r="AE588" s="59"/>
      <c r="AG588" s="59"/>
      <c r="AI588" s="60"/>
      <c r="AK588" s="59"/>
      <c r="AM588" s="59"/>
      <c r="AO588" s="59"/>
    </row>
    <row r="589" spans="5:41" ht="13" x14ac:dyDescent="0.15">
      <c r="E589" s="59"/>
      <c r="G589" s="59"/>
      <c r="I589" s="59"/>
      <c r="K589" s="59"/>
      <c r="M589" s="59"/>
      <c r="O589" s="59"/>
      <c r="Q589" s="59"/>
      <c r="S589" s="59"/>
      <c r="U589" s="59"/>
      <c r="W589" s="59"/>
      <c r="Y589" s="59"/>
      <c r="AA589" s="59"/>
      <c r="AC589" s="59"/>
      <c r="AE589" s="59"/>
      <c r="AG589" s="59"/>
      <c r="AI589" s="60"/>
      <c r="AK589" s="59"/>
      <c r="AM589" s="59"/>
      <c r="AO589" s="59"/>
    </row>
    <row r="590" spans="5:41" ht="13" x14ac:dyDescent="0.15">
      <c r="E590" s="59"/>
      <c r="G590" s="59"/>
      <c r="I590" s="59"/>
      <c r="K590" s="59"/>
      <c r="M590" s="59"/>
      <c r="O590" s="59"/>
      <c r="Q590" s="59"/>
      <c r="S590" s="59"/>
      <c r="U590" s="59"/>
      <c r="W590" s="59"/>
      <c r="Y590" s="59"/>
      <c r="AA590" s="59"/>
      <c r="AC590" s="59"/>
      <c r="AE590" s="59"/>
      <c r="AG590" s="59"/>
      <c r="AI590" s="60"/>
      <c r="AK590" s="59"/>
      <c r="AM590" s="59"/>
      <c r="AO590" s="59"/>
    </row>
    <row r="591" spans="5:41" ht="13" x14ac:dyDescent="0.15">
      <c r="E591" s="59"/>
      <c r="G591" s="59"/>
      <c r="I591" s="59"/>
      <c r="K591" s="59"/>
      <c r="M591" s="59"/>
      <c r="O591" s="59"/>
      <c r="Q591" s="59"/>
      <c r="S591" s="59"/>
      <c r="U591" s="59"/>
      <c r="W591" s="59"/>
      <c r="Y591" s="59"/>
      <c r="AA591" s="59"/>
      <c r="AC591" s="59"/>
      <c r="AE591" s="59"/>
      <c r="AG591" s="59"/>
      <c r="AI591" s="60"/>
      <c r="AK591" s="59"/>
      <c r="AM591" s="59"/>
      <c r="AO591" s="59"/>
    </row>
    <row r="592" spans="5:41" ht="13" x14ac:dyDescent="0.15">
      <c r="E592" s="59"/>
      <c r="G592" s="59"/>
      <c r="I592" s="59"/>
      <c r="K592" s="59"/>
      <c r="M592" s="59"/>
      <c r="O592" s="59"/>
      <c r="Q592" s="59"/>
      <c r="S592" s="59"/>
      <c r="U592" s="59"/>
      <c r="W592" s="59"/>
      <c r="Y592" s="59"/>
      <c r="AA592" s="59"/>
      <c r="AC592" s="59"/>
      <c r="AE592" s="59"/>
      <c r="AG592" s="59"/>
      <c r="AI592" s="60"/>
      <c r="AK592" s="59"/>
      <c r="AM592" s="59"/>
      <c r="AO592" s="59"/>
    </row>
    <row r="593" spans="5:41" ht="13" x14ac:dyDescent="0.15">
      <c r="E593" s="59"/>
      <c r="G593" s="59"/>
      <c r="I593" s="59"/>
      <c r="K593" s="59"/>
      <c r="M593" s="59"/>
      <c r="O593" s="59"/>
      <c r="Q593" s="59"/>
      <c r="S593" s="59"/>
      <c r="U593" s="59"/>
      <c r="W593" s="59"/>
      <c r="Y593" s="59"/>
      <c r="AA593" s="59"/>
      <c r="AC593" s="59"/>
      <c r="AE593" s="59"/>
      <c r="AG593" s="59"/>
      <c r="AI593" s="60"/>
      <c r="AK593" s="59"/>
      <c r="AM593" s="59"/>
      <c r="AO593" s="59"/>
    </row>
    <row r="594" spans="5:41" ht="13" x14ac:dyDescent="0.15">
      <c r="E594" s="59"/>
      <c r="G594" s="59"/>
      <c r="I594" s="59"/>
      <c r="K594" s="59"/>
      <c r="M594" s="59"/>
      <c r="O594" s="59"/>
      <c r="Q594" s="59"/>
      <c r="S594" s="59"/>
      <c r="U594" s="59"/>
      <c r="W594" s="59"/>
      <c r="Y594" s="59"/>
      <c r="AA594" s="59"/>
      <c r="AC594" s="59"/>
      <c r="AE594" s="59"/>
      <c r="AG594" s="59"/>
      <c r="AI594" s="60"/>
      <c r="AK594" s="59"/>
      <c r="AM594" s="59"/>
      <c r="AO594" s="59"/>
    </row>
    <row r="595" spans="5:41" ht="13" x14ac:dyDescent="0.15">
      <c r="E595" s="59"/>
      <c r="G595" s="59"/>
      <c r="I595" s="59"/>
      <c r="K595" s="59"/>
      <c r="M595" s="59"/>
      <c r="O595" s="59"/>
      <c r="Q595" s="59"/>
      <c r="S595" s="59"/>
      <c r="U595" s="59"/>
      <c r="W595" s="59"/>
      <c r="Y595" s="59"/>
      <c r="AA595" s="59"/>
      <c r="AC595" s="59"/>
      <c r="AE595" s="59"/>
      <c r="AG595" s="59"/>
      <c r="AI595" s="60"/>
      <c r="AK595" s="59"/>
      <c r="AM595" s="59"/>
      <c r="AO595" s="59"/>
    </row>
    <row r="596" spans="5:41" ht="13" x14ac:dyDescent="0.15">
      <c r="E596" s="59"/>
      <c r="G596" s="59"/>
      <c r="I596" s="59"/>
      <c r="K596" s="59"/>
      <c r="M596" s="59"/>
      <c r="O596" s="59"/>
      <c r="Q596" s="59"/>
      <c r="S596" s="59"/>
      <c r="U596" s="59"/>
      <c r="W596" s="59"/>
      <c r="Y596" s="59"/>
      <c r="AA596" s="59"/>
      <c r="AC596" s="59"/>
      <c r="AE596" s="59"/>
      <c r="AG596" s="59"/>
      <c r="AI596" s="60"/>
      <c r="AK596" s="59"/>
      <c r="AM596" s="59"/>
      <c r="AO596" s="59"/>
    </row>
    <row r="597" spans="5:41" ht="13" x14ac:dyDescent="0.15">
      <c r="E597" s="59"/>
      <c r="G597" s="59"/>
      <c r="I597" s="59"/>
      <c r="K597" s="59"/>
      <c r="M597" s="59"/>
      <c r="O597" s="59"/>
      <c r="Q597" s="59"/>
      <c r="S597" s="59"/>
      <c r="U597" s="59"/>
      <c r="W597" s="59"/>
      <c r="Y597" s="59"/>
      <c r="AA597" s="59"/>
      <c r="AC597" s="59"/>
      <c r="AE597" s="59"/>
      <c r="AG597" s="59"/>
      <c r="AI597" s="60"/>
      <c r="AK597" s="59"/>
      <c r="AM597" s="59"/>
      <c r="AO597" s="59"/>
    </row>
    <row r="598" spans="5:41" ht="13" x14ac:dyDescent="0.15">
      <c r="E598" s="59"/>
      <c r="G598" s="59"/>
      <c r="I598" s="59"/>
      <c r="K598" s="59"/>
      <c r="M598" s="59"/>
      <c r="O598" s="59"/>
      <c r="Q598" s="59"/>
      <c r="S598" s="59"/>
      <c r="U598" s="59"/>
      <c r="W598" s="59"/>
      <c r="Y598" s="59"/>
      <c r="AA598" s="59"/>
      <c r="AC598" s="59"/>
      <c r="AE598" s="59"/>
      <c r="AG598" s="59"/>
      <c r="AI598" s="60"/>
      <c r="AK598" s="59"/>
      <c r="AM598" s="59"/>
      <c r="AO598" s="59"/>
    </row>
    <row r="599" spans="5:41" ht="13" x14ac:dyDescent="0.15">
      <c r="E599" s="59"/>
      <c r="G599" s="59"/>
      <c r="I599" s="59"/>
      <c r="K599" s="59"/>
      <c r="M599" s="59"/>
      <c r="O599" s="59"/>
      <c r="Q599" s="59"/>
      <c r="S599" s="59"/>
      <c r="U599" s="59"/>
      <c r="W599" s="59"/>
      <c r="Y599" s="59"/>
      <c r="AA599" s="59"/>
      <c r="AC599" s="59"/>
      <c r="AE599" s="59"/>
      <c r="AG599" s="59"/>
      <c r="AI599" s="60"/>
      <c r="AK599" s="59"/>
      <c r="AM599" s="59"/>
      <c r="AO599" s="59"/>
    </row>
    <row r="600" spans="5:41" ht="13" x14ac:dyDescent="0.15">
      <c r="E600" s="59"/>
      <c r="G600" s="59"/>
      <c r="I600" s="59"/>
      <c r="K600" s="59"/>
      <c r="M600" s="59"/>
      <c r="O600" s="59"/>
      <c r="Q600" s="59"/>
      <c r="S600" s="59"/>
      <c r="U600" s="59"/>
      <c r="W600" s="59"/>
      <c r="Y600" s="59"/>
      <c r="AA600" s="59"/>
      <c r="AC600" s="59"/>
      <c r="AE600" s="59"/>
      <c r="AG600" s="59"/>
      <c r="AI600" s="60"/>
      <c r="AK600" s="59"/>
      <c r="AM600" s="59"/>
      <c r="AO600" s="59"/>
    </row>
    <row r="601" spans="5:41" ht="13" x14ac:dyDescent="0.15">
      <c r="E601" s="59"/>
      <c r="G601" s="59"/>
      <c r="I601" s="59"/>
      <c r="K601" s="59"/>
      <c r="M601" s="59"/>
      <c r="O601" s="59"/>
      <c r="Q601" s="59"/>
      <c r="S601" s="59"/>
      <c r="U601" s="59"/>
      <c r="W601" s="59"/>
      <c r="Y601" s="59"/>
      <c r="AA601" s="59"/>
      <c r="AC601" s="59"/>
      <c r="AE601" s="59"/>
      <c r="AG601" s="59"/>
      <c r="AI601" s="60"/>
      <c r="AK601" s="59"/>
      <c r="AM601" s="59"/>
      <c r="AO601" s="59"/>
    </row>
    <row r="602" spans="5:41" ht="13" x14ac:dyDescent="0.15">
      <c r="E602" s="59"/>
      <c r="G602" s="59"/>
      <c r="I602" s="59"/>
      <c r="K602" s="59"/>
      <c r="M602" s="59"/>
      <c r="O602" s="59"/>
      <c r="Q602" s="59"/>
      <c r="S602" s="59"/>
      <c r="U602" s="59"/>
      <c r="W602" s="59"/>
      <c r="Y602" s="59"/>
      <c r="AA602" s="59"/>
      <c r="AC602" s="59"/>
      <c r="AE602" s="59"/>
      <c r="AG602" s="59"/>
      <c r="AI602" s="60"/>
      <c r="AK602" s="59"/>
      <c r="AM602" s="59"/>
      <c r="AO602" s="59"/>
    </row>
    <row r="603" spans="5:41" ht="13" x14ac:dyDescent="0.15">
      <c r="E603" s="59"/>
      <c r="G603" s="59"/>
      <c r="I603" s="59"/>
      <c r="K603" s="59"/>
      <c r="M603" s="59"/>
      <c r="O603" s="59"/>
      <c r="Q603" s="59"/>
      <c r="S603" s="59"/>
      <c r="U603" s="59"/>
      <c r="W603" s="59"/>
      <c r="Y603" s="59"/>
      <c r="AA603" s="59"/>
      <c r="AC603" s="59"/>
      <c r="AE603" s="59"/>
      <c r="AG603" s="59"/>
      <c r="AI603" s="60"/>
      <c r="AK603" s="59"/>
      <c r="AM603" s="59"/>
      <c r="AO603" s="59"/>
    </row>
    <row r="604" spans="5:41" ht="13" x14ac:dyDescent="0.15">
      <c r="E604" s="59"/>
      <c r="G604" s="59"/>
      <c r="I604" s="59"/>
      <c r="K604" s="59"/>
      <c r="M604" s="59"/>
      <c r="O604" s="59"/>
      <c r="Q604" s="59"/>
      <c r="S604" s="59"/>
      <c r="U604" s="59"/>
      <c r="W604" s="59"/>
      <c r="Y604" s="59"/>
      <c r="AA604" s="59"/>
      <c r="AC604" s="59"/>
      <c r="AE604" s="59"/>
      <c r="AG604" s="59"/>
      <c r="AI604" s="60"/>
      <c r="AK604" s="59"/>
      <c r="AM604" s="59"/>
      <c r="AO604" s="59"/>
    </row>
    <row r="605" spans="5:41" ht="13" x14ac:dyDescent="0.15">
      <c r="E605" s="59"/>
      <c r="G605" s="59"/>
      <c r="I605" s="59"/>
      <c r="K605" s="59"/>
      <c r="M605" s="59"/>
      <c r="O605" s="59"/>
      <c r="Q605" s="59"/>
      <c r="S605" s="59"/>
      <c r="U605" s="59"/>
      <c r="W605" s="59"/>
      <c r="Y605" s="59"/>
      <c r="AA605" s="59"/>
      <c r="AC605" s="59"/>
      <c r="AE605" s="59"/>
      <c r="AG605" s="59"/>
      <c r="AI605" s="60"/>
      <c r="AK605" s="59"/>
      <c r="AM605" s="59"/>
      <c r="AO605" s="59"/>
    </row>
    <row r="606" spans="5:41" ht="13" x14ac:dyDescent="0.15">
      <c r="E606" s="59"/>
      <c r="G606" s="59"/>
      <c r="I606" s="59"/>
      <c r="K606" s="59"/>
      <c r="M606" s="59"/>
      <c r="O606" s="59"/>
      <c r="Q606" s="59"/>
      <c r="S606" s="59"/>
      <c r="U606" s="59"/>
      <c r="W606" s="59"/>
      <c r="Y606" s="59"/>
      <c r="AA606" s="59"/>
      <c r="AC606" s="59"/>
      <c r="AE606" s="59"/>
      <c r="AG606" s="59"/>
      <c r="AI606" s="60"/>
      <c r="AK606" s="59"/>
      <c r="AM606" s="59"/>
      <c r="AO606" s="59"/>
    </row>
    <row r="607" spans="5:41" ht="13" x14ac:dyDescent="0.15">
      <c r="E607" s="59"/>
      <c r="G607" s="59"/>
      <c r="I607" s="59"/>
      <c r="K607" s="59"/>
      <c r="M607" s="59"/>
      <c r="O607" s="59"/>
      <c r="Q607" s="59"/>
      <c r="S607" s="59"/>
      <c r="U607" s="59"/>
      <c r="W607" s="59"/>
      <c r="Y607" s="59"/>
      <c r="AA607" s="59"/>
      <c r="AC607" s="59"/>
      <c r="AE607" s="59"/>
      <c r="AG607" s="59"/>
      <c r="AI607" s="60"/>
      <c r="AK607" s="59"/>
      <c r="AM607" s="59"/>
      <c r="AO607" s="59"/>
    </row>
    <row r="608" spans="5:41" ht="13" x14ac:dyDescent="0.15">
      <c r="E608" s="59"/>
      <c r="G608" s="59"/>
      <c r="I608" s="59"/>
      <c r="K608" s="59"/>
      <c r="M608" s="59"/>
      <c r="O608" s="59"/>
      <c r="Q608" s="59"/>
      <c r="S608" s="59"/>
      <c r="U608" s="59"/>
      <c r="W608" s="59"/>
      <c r="Y608" s="59"/>
      <c r="AA608" s="59"/>
      <c r="AC608" s="59"/>
      <c r="AE608" s="59"/>
      <c r="AG608" s="59"/>
      <c r="AI608" s="60"/>
      <c r="AK608" s="59"/>
      <c r="AM608" s="59"/>
      <c r="AO608" s="59"/>
    </row>
    <row r="609" spans="5:41" ht="13" x14ac:dyDescent="0.15">
      <c r="E609" s="59"/>
      <c r="G609" s="59"/>
      <c r="I609" s="59"/>
      <c r="K609" s="59"/>
      <c r="M609" s="59"/>
      <c r="O609" s="59"/>
      <c r="Q609" s="59"/>
      <c r="S609" s="59"/>
      <c r="U609" s="59"/>
      <c r="W609" s="59"/>
      <c r="Y609" s="59"/>
      <c r="AA609" s="59"/>
      <c r="AC609" s="59"/>
      <c r="AE609" s="59"/>
      <c r="AG609" s="59"/>
      <c r="AI609" s="60"/>
      <c r="AK609" s="59"/>
      <c r="AM609" s="59"/>
      <c r="AO609" s="59"/>
    </row>
    <row r="610" spans="5:41" ht="13" x14ac:dyDescent="0.15">
      <c r="E610" s="59"/>
      <c r="G610" s="59"/>
      <c r="I610" s="59"/>
      <c r="K610" s="59"/>
      <c r="M610" s="59"/>
      <c r="O610" s="59"/>
      <c r="Q610" s="59"/>
      <c r="S610" s="59"/>
      <c r="U610" s="59"/>
      <c r="W610" s="59"/>
      <c r="Y610" s="59"/>
      <c r="AA610" s="59"/>
      <c r="AC610" s="59"/>
      <c r="AE610" s="59"/>
      <c r="AG610" s="59"/>
      <c r="AI610" s="60"/>
      <c r="AK610" s="59"/>
      <c r="AM610" s="59"/>
      <c r="AO610" s="59"/>
    </row>
    <row r="611" spans="5:41" ht="13" x14ac:dyDescent="0.15">
      <c r="E611" s="59"/>
      <c r="G611" s="59"/>
      <c r="I611" s="59"/>
      <c r="K611" s="59"/>
      <c r="M611" s="59"/>
      <c r="O611" s="59"/>
      <c r="Q611" s="59"/>
      <c r="S611" s="59"/>
      <c r="U611" s="59"/>
      <c r="W611" s="59"/>
      <c r="Y611" s="59"/>
      <c r="AA611" s="59"/>
      <c r="AC611" s="59"/>
      <c r="AE611" s="59"/>
      <c r="AG611" s="59"/>
      <c r="AI611" s="60"/>
      <c r="AK611" s="59"/>
      <c r="AM611" s="59"/>
      <c r="AO611" s="59"/>
    </row>
    <row r="612" spans="5:41" ht="13" x14ac:dyDescent="0.15">
      <c r="E612" s="59"/>
      <c r="G612" s="59"/>
      <c r="I612" s="59"/>
      <c r="K612" s="59"/>
      <c r="M612" s="59"/>
      <c r="O612" s="59"/>
      <c r="Q612" s="59"/>
      <c r="S612" s="59"/>
      <c r="U612" s="59"/>
      <c r="W612" s="59"/>
      <c r="Y612" s="59"/>
      <c r="AA612" s="59"/>
      <c r="AC612" s="59"/>
      <c r="AE612" s="59"/>
      <c r="AG612" s="59"/>
      <c r="AI612" s="60"/>
      <c r="AK612" s="59"/>
      <c r="AM612" s="59"/>
      <c r="AO612" s="59"/>
    </row>
    <row r="613" spans="5:41" ht="13" x14ac:dyDescent="0.15">
      <c r="E613" s="59"/>
      <c r="G613" s="59"/>
      <c r="I613" s="59"/>
      <c r="K613" s="59"/>
      <c r="M613" s="59"/>
      <c r="O613" s="59"/>
      <c r="Q613" s="59"/>
      <c r="S613" s="59"/>
      <c r="U613" s="59"/>
      <c r="W613" s="59"/>
      <c r="Y613" s="59"/>
      <c r="AA613" s="59"/>
      <c r="AC613" s="59"/>
      <c r="AE613" s="59"/>
      <c r="AG613" s="59"/>
      <c r="AI613" s="60"/>
      <c r="AK613" s="59"/>
      <c r="AM613" s="59"/>
      <c r="AO613" s="59"/>
    </row>
    <row r="614" spans="5:41" ht="13" x14ac:dyDescent="0.15">
      <c r="E614" s="59"/>
      <c r="G614" s="59"/>
      <c r="I614" s="59"/>
      <c r="K614" s="59"/>
      <c r="M614" s="59"/>
      <c r="O614" s="59"/>
      <c r="Q614" s="59"/>
      <c r="S614" s="59"/>
      <c r="U614" s="59"/>
      <c r="W614" s="59"/>
      <c r="Y614" s="59"/>
      <c r="AA614" s="59"/>
      <c r="AC614" s="59"/>
      <c r="AE614" s="59"/>
      <c r="AG614" s="59"/>
      <c r="AI614" s="60"/>
      <c r="AK614" s="59"/>
      <c r="AM614" s="59"/>
      <c r="AO614" s="59"/>
    </row>
    <row r="615" spans="5:41" ht="13" x14ac:dyDescent="0.15">
      <c r="E615" s="59"/>
      <c r="G615" s="59"/>
      <c r="I615" s="59"/>
      <c r="K615" s="59"/>
      <c r="M615" s="59"/>
      <c r="O615" s="59"/>
      <c r="Q615" s="59"/>
      <c r="S615" s="59"/>
      <c r="U615" s="59"/>
      <c r="W615" s="59"/>
      <c r="Y615" s="59"/>
      <c r="AA615" s="59"/>
      <c r="AC615" s="59"/>
      <c r="AE615" s="59"/>
      <c r="AG615" s="59"/>
      <c r="AI615" s="60"/>
      <c r="AK615" s="59"/>
      <c r="AM615" s="59"/>
      <c r="AO615" s="59"/>
    </row>
    <row r="616" spans="5:41" ht="13" x14ac:dyDescent="0.15">
      <c r="E616" s="59"/>
      <c r="G616" s="59"/>
      <c r="I616" s="59"/>
      <c r="K616" s="59"/>
      <c r="M616" s="59"/>
      <c r="O616" s="59"/>
      <c r="Q616" s="59"/>
      <c r="S616" s="59"/>
      <c r="U616" s="59"/>
      <c r="W616" s="59"/>
      <c r="Y616" s="59"/>
      <c r="AA616" s="59"/>
      <c r="AC616" s="59"/>
      <c r="AE616" s="59"/>
      <c r="AG616" s="59"/>
      <c r="AI616" s="60"/>
      <c r="AK616" s="59"/>
      <c r="AM616" s="59"/>
      <c r="AO616" s="59"/>
    </row>
    <row r="617" spans="5:41" ht="13" x14ac:dyDescent="0.15">
      <c r="E617" s="59"/>
      <c r="G617" s="59"/>
      <c r="I617" s="59"/>
      <c r="K617" s="59"/>
      <c r="M617" s="59"/>
      <c r="O617" s="59"/>
      <c r="Q617" s="59"/>
      <c r="S617" s="59"/>
      <c r="U617" s="59"/>
      <c r="W617" s="59"/>
      <c r="Y617" s="59"/>
      <c r="AA617" s="59"/>
      <c r="AC617" s="59"/>
      <c r="AE617" s="59"/>
      <c r="AG617" s="59"/>
      <c r="AI617" s="60"/>
      <c r="AK617" s="59"/>
      <c r="AM617" s="59"/>
      <c r="AO617" s="59"/>
    </row>
    <row r="618" spans="5:41" ht="13" x14ac:dyDescent="0.15">
      <c r="E618" s="59"/>
      <c r="G618" s="59"/>
      <c r="I618" s="59"/>
      <c r="K618" s="59"/>
      <c r="M618" s="59"/>
      <c r="O618" s="59"/>
      <c r="Q618" s="59"/>
      <c r="S618" s="59"/>
      <c r="U618" s="59"/>
      <c r="W618" s="59"/>
      <c r="Y618" s="59"/>
      <c r="AA618" s="59"/>
      <c r="AC618" s="59"/>
      <c r="AE618" s="59"/>
      <c r="AG618" s="59"/>
      <c r="AI618" s="60"/>
      <c r="AK618" s="59"/>
      <c r="AM618" s="59"/>
      <c r="AO618" s="59"/>
    </row>
    <row r="619" spans="5:41" ht="13" x14ac:dyDescent="0.15">
      <c r="E619" s="59"/>
      <c r="G619" s="59"/>
      <c r="I619" s="59"/>
      <c r="K619" s="59"/>
      <c r="M619" s="59"/>
      <c r="O619" s="59"/>
      <c r="Q619" s="59"/>
      <c r="S619" s="59"/>
      <c r="U619" s="59"/>
      <c r="W619" s="59"/>
      <c r="Y619" s="59"/>
      <c r="AA619" s="59"/>
      <c r="AC619" s="59"/>
      <c r="AE619" s="59"/>
      <c r="AG619" s="59"/>
      <c r="AI619" s="60"/>
      <c r="AK619" s="59"/>
      <c r="AM619" s="59"/>
      <c r="AO619" s="59"/>
    </row>
    <row r="620" spans="5:41" ht="13" x14ac:dyDescent="0.15">
      <c r="E620" s="59"/>
      <c r="G620" s="59"/>
      <c r="I620" s="59"/>
      <c r="K620" s="59"/>
      <c r="M620" s="59"/>
      <c r="O620" s="59"/>
      <c r="Q620" s="59"/>
      <c r="S620" s="59"/>
      <c r="U620" s="59"/>
      <c r="W620" s="59"/>
      <c r="Y620" s="59"/>
      <c r="AA620" s="59"/>
      <c r="AC620" s="59"/>
      <c r="AE620" s="59"/>
      <c r="AG620" s="59"/>
      <c r="AI620" s="60"/>
      <c r="AK620" s="59"/>
      <c r="AM620" s="59"/>
      <c r="AO620" s="59"/>
    </row>
    <row r="621" spans="5:41" ht="13" x14ac:dyDescent="0.15">
      <c r="E621" s="59"/>
      <c r="G621" s="59"/>
      <c r="I621" s="59"/>
      <c r="K621" s="59"/>
      <c r="M621" s="59"/>
      <c r="O621" s="59"/>
      <c r="Q621" s="59"/>
      <c r="S621" s="59"/>
      <c r="U621" s="59"/>
      <c r="W621" s="59"/>
      <c r="Y621" s="59"/>
      <c r="AA621" s="59"/>
      <c r="AC621" s="59"/>
      <c r="AE621" s="59"/>
      <c r="AG621" s="59"/>
      <c r="AI621" s="60"/>
      <c r="AK621" s="59"/>
      <c r="AM621" s="59"/>
      <c r="AO621" s="59"/>
    </row>
    <row r="622" spans="5:41" ht="13" x14ac:dyDescent="0.15">
      <c r="E622" s="59"/>
      <c r="G622" s="59"/>
      <c r="I622" s="59"/>
      <c r="K622" s="59"/>
      <c r="M622" s="59"/>
      <c r="O622" s="59"/>
      <c r="Q622" s="59"/>
      <c r="S622" s="59"/>
      <c r="U622" s="59"/>
      <c r="W622" s="59"/>
      <c r="Y622" s="59"/>
      <c r="AA622" s="59"/>
      <c r="AC622" s="59"/>
      <c r="AE622" s="59"/>
      <c r="AG622" s="59"/>
      <c r="AI622" s="60"/>
      <c r="AK622" s="59"/>
      <c r="AM622" s="59"/>
      <c r="AO622" s="59"/>
    </row>
    <row r="623" spans="5:41" ht="13" x14ac:dyDescent="0.15">
      <c r="E623" s="59"/>
      <c r="G623" s="59"/>
      <c r="I623" s="59"/>
      <c r="K623" s="59"/>
      <c r="M623" s="59"/>
      <c r="O623" s="59"/>
      <c r="Q623" s="59"/>
      <c r="S623" s="59"/>
      <c r="U623" s="59"/>
      <c r="W623" s="59"/>
      <c r="Y623" s="59"/>
      <c r="AA623" s="59"/>
      <c r="AC623" s="59"/>
      <c r="AE623" s="59"/>
      <c r="AG623" s="59"/>
      <c r="AI623" s="60"/>
      <c r="AK623" s="59"/>
      <c r="AM623" s="59"/>
      <c r="AO623" s="59"/>
    </row>
    <row r="624" spans="5:41" ht="13" x14ac:dyDescent="0.15">
      <c r="E624" s="59"/>
      <c r="G624" s="59"/>
      <c r="I624" s="59"/>
      <c r="K624" s="59"/>
      <c r="M624" s="59"/>
      <c r="O624" s="59"/>
      <c r="Q624" s="59"/>
      <c r="S624" s="59"/>
      <c r="U624" s="59"/>
      <c r="W624" s="59"/>
      <c r="Y624" s="59"/>
      <c r="AA624" s="59"/>
      <c r="AC624" s="59"/>
      <c r="AE624" s="59"/>
      <c r="AG624" s="59"/>
      <c r="AI624" s="60"/>
      <c r="AK624" s="59"/>
      <c r="AM624" s="59"/>
      <c r="AO624" s="59"/>
    </row>
    <row r="625" spans="5:41" ht="13" x14ac:dyDescent="0.15">
      <c r="E625" s="59"/>
      <c r="G625" s="59"/>
      <c r="I625" s="59"/>
      <c r="K625" s="59"/>
      <c r="M625" s="59"/>
      <c r="O625" s="59"/>
      <c r="Q625" s="59"/>
      <c r="S625" s="59"/>
      <c r="U625" s="59"/>
      <c r="W625" s="59"/>
      <c r="Y625" s="59"/>
      <c r="AA625" s="59"/>
      <c r="AC625" s="59"/>
      <c r="AE625" s="59"/>
      <c r="AG625" s="59"/>
      <c r="AI625" s="60"/>
      <c r="AK625" s="59"/>
      <c r="AM625" s="59"/>
      <c r="AO625" s="59"/>
    </row>
    <row r="626" spans="5:41" ht="13" x14ac:dyDescent="0.15">
      <c r="E626" s="59"/>
      <c r="G626" s="59"/>
      <c r="I626" s="59"/>
      <c r="K626" s="59"/>
      <c r="M626" s="59"/>
      <c r="O626" s="59"/>
      <c r="Q626" s="59"/>
      <c r="S626" s="59"/>
      <c r="U626" s="59"/>
      <c r="W626" s="59"/>
      <c r="Y626" s="59"/>
      <c r="AA626" s="59"/>
      <c r="AC626" s="59"/>
      <c r="AE626" s="59"/>
      <c r="AG626" s="59"/>
      <c r="AI626" s="60"/>
      <c r="AK626" s="59"/>
      <c r="AM626" s="59"/>
      <c r="AO626" s="59"/>
    </row>
    <row r="627" spans="5:41" ht="13" x14ac:dyDescent="0.15">
      <c r="E627" s="59"/>
      <c r="G627" s="59"/>
      <c r="I627" s="59"/>
      <c r="K627" s="59"/>
      <c r="M627" s="59"/>
      <c r="O627" s="59"/>
      <c r="Q627" s="59"/>
      <c r="S627" s="59"/>
      <c r="U627" s="59"/>
      <c r="W627" s="59"/>
      <c r="Y627" s="59"/>
      <c r="AA627" s="59"/>
      <c r="AC627" s="59"/>
      <c r="AE627" s="59"/>
      <c r="AG627" s="59"/>
      <c r="AI627" s="60"/>
      <c r="AK627" s="59"/>
      <c r="AM627" s="59"/>
      <c r="AO627" s="59"/>
    </row>
    <row r="628" spans="5:41" ht="13" x14ac:dyDescent="0.15">
      <c r="E628" s="59"/>
      <c r="G628" s="59"/>
      <c r="I628" s="59"/>
      <c r="K628" s="59"/>
      <c r="M628" s="59"/>
      <c r="O628" s="59"/>
      <c r="Q628" s="59"/>
      <c r="S628" s="59"/>
      <c r="U628" s="59"/>
      <c r="W628" s="59"/>
      <c r="Y628" s="59"/>
      <c r="AA628" s="59"/>
      <c r="AC628" s="59"/>
      <c r="AE628" s="59"/>
      <c r="AG628" s="59"/>
      <c r="AI628" s="60"/>
      <c r="AK628" s="59"/>
      <c r="AM628" s="59"/>
      <c r="AO628" s="59"/>
    </row>
    <row r="629" spans="5:41" ht="13" x14ac:dyDescent="0.15">
      <c r="E629" s="59"/>
      <c r="G629" s="59"/>
      <c r="I629" s="59"/>
      <c r="K629" s="59"/>
      <c r="M629" s="59"/>
      <c r="O629" s="59"/>
      <c r="Q629" s="59"/>
      <c r="S629" s="59"/>
      <c r="U629" s="59"/>
      <c r="W629" s="59"/>
      <c r="Y629" s="59"/>
      <c r="AA629" s="59"/>
      <c r="AC629" s="59"/>
      <c r="AE629" s="59"/>
      <c r="AG629" s="59"/>
      <c r="AI629" s="60"/>
      <c r="AK629" s="59"/>
      <c r="AM629" s="59"/>
      <c r="AO629" s="59"/>
    </row>
    <row r="630" spans="5:41" ht="13" x14ac:dyDescent="0.15">
      <c r="E630" s="59"/>
      <c r="G630" s="59"/>
      <c r="I630" s="59"/>
      <c r="K630" s="59"/>
      <c r="M630" s="59"/>
      <c r="O630" s="59"/>
      <c r="Q630" s="59"/>
      <c r="S630" s="59"/>
      <c r="U630" s="59"/>
      <c r="W630" s="59"/>
      <c r="Y630" s="59"/>
      <c r="AA630" s="59"/>
      <c r="AC630" s="59"/>
      <c r="AE630" s="59"/>
      <c r="AG630" s="59"/>
      <c r="AI630" s="60"/>
      <c r="AK630" s="59"/>
      <c r="AM630" s="59"/>
      <c r="AO630" s="59"/>
    </row>
    <row r="631" spans="5:41" ht="13" x14ac:dyDescent="0.15">
      <c r="E631" s="59"/>
      <c r="G631" s="59"/>
      <c r="I631" s="59"/>
      <c r="K631" s="59"/>
      <c r="M631" s="59"/>
      <c r="O631" s="59"/>
      <c r="Q631" s="59"/>
      <c r="S631" s="59"/>
      <c r="U631" s="59"/>
      <c r="W631" s="59"/>
      <c r="Y631" s="59"/>
      <c r="AA631" s="59"/>
      <c r="AC631" s="59"/>
      <c r="AE631" s="59"/>
      <c r="AG631" s="59"/>
      <c r="AI631" s="60"/>
      <c r="AK631" s="59"/>
      <c r="AM631" s="59"/>
      <c r="AO631" s="59"/>
    </row>
    <row r="632" spans="5:41" ht="13" x14ac:dyDescent="0.15">
      <c r="E632" s="59"/>
      <c r="G632" s="59"/>
      <c r="I632" s="59"/>
      <c r="K632" s="59"/>
      <c r="M632" s="59"/>
      <c r="O632" s="59"/>
      <c r="Q632" s="59"/>
      <c r="S632" s="59"/>
      <c r="U632" s="59"/>
      <c r="W632" s="59"/>
      <c r="Y632" s="59"/>
      <c r="AA632" s="59"/>
      <c r="AC632" s="59"/>
      <c r="AE632" s="59"/>
      <c r="AG632" s="59"/>
      <c r="AI632" s="60"/>
      <c r="AK632" s="59"/>
      <c r="AM632" s="59"/>
      <c r="AO632" s="59"/>
    </row>
    <row r="633" spans="5:41" ht="13" x14ac:dyDescent="0.15">
      <c r="E633" s="59"/>
      <c r="G633" s="59"/>
      <c r="I633" s="59"/>
      <c r="K633" s="59"/>
      <c r="M633" s="59"/>
      <c r="O633" s="59"/>
      <c r="Q633" s="59"/>
      <c r="S633" s="59"/>
      <c r="U633" s="59"/>
      <c r="W633" s="59"/>
      <c r="Y633" s="59"/>
      <c r="AA633" s="59"/>
      <c r="AC633" s="59"/>
      <c r="AE633" s="59"/>
      <c r="AG633" s="59"/>
      <c r="AI633" s="60"/>
      <c r="AK633" s="59"/>
      <c r="AM633" s="59"/>
      <c r="AO633" s="59"/>
    </row>
    <row r="634" spans="5:41" ht="13" x14ac:dyDescent="0.15">
      <c r="E634" s="59"/>
      <c r="G634" s="59"/>
      <c r="I634" s="59"/>
      <c r="K634" s="59"/>
      <c r="M634" s="59"/>
      <c r="O634" s="59"/>
      <c r="Q634" s="59"/>
      <c r="S634" s="59"/>
      <c r="U634" s="59"/>
      <c r="W634" s="59"/>
      <c r="Y634" s="59"/>
      <c r="AA634" s="59"/>
      <c r="AC634" s="59"/>
      <c r="AE634" s="59"/>
      <c r="AG634" s="59"/>
      <c r="AI634" s="60"/>
      <c r="AK634" s="59"/>
      <c r="AM634" s="59"/>
      <c r="AO634" s="59"/>
    </row>
    <row r="635" spans="5:41" ht="13" x14ac:dyDescent="0.15">
      <c r="E635" s="59"/>
      <c r="G635" s="59"/>
      <c r="I635" s="59"/>
      <c r="K635" s="59"/>
      <c r="M635" s="59"/>
      <c r="O635" s="59"/>
      <c r="Q635" s="59"/>
      <c r="S635" s="59"/>
      <c r="U635" s="59"/>
      <c r="W635" s="59"/>
      <c r="Y635" s="59"/>
      <c r="AA635" s="59"/>
      <c r="AC635" s="59"/>
      <c r="AE635" s="59"/>
      <c r="AG635" s="59"/>
      <c r="AI635" s="60"/>
      <c r="AK635" s="59"/>
      <c r="AM635" s="59"/>
      <c r="AO635" s="59"/>
    </row>
    <row r="636" spans="5:41" ht="13" x14ac:dyDescent="0.15">
      <c r="E636" s="59"/>
      <c r="G636" s="59"/>
      <c r="I636" s="59"/>
      <c r="K636" s="59"/>
      <c r="M636" s="59"/>
      <c r="O636" s="59"/>
      <c r="Q636" s="59"/>
      <c r="S636" s="59"/>
      <c r="U636" s="59"/>
      <c r="W636" s="59"/>
      <c r="Y636" s="59"/>
      <c r="AA636" s="59"/>
      <c r="AC636" s="59"/>
      <c r="AE636" s="59"/>
      <c r="AG636" s="59"/>
      <c r="AI636" s="60"/>
      <c r="AK636" s="59"/>
      <c r="AM636" s="59"/>
      <c r="AO636" s="59"/>
    </row>
    <row r="637" spans="5:41" ht="13" x14ac:dyDescent="0.15">
      <c r="E637" s="59"/>
      <c r="G637" s="59"/>
      <c r="I637" s="59"/>
      <c r="K637" s="59"/>
      <c r="M637" s="59"/>
      <c r="O637" s="59"/>
      <c r="Q637" s="59"/>
      <c r="S637" s="59"/>
      <c r="U637" s="59"/>
      <c r="W637" s="59"/>
      <c r="Y637" s="59"/>
      <c r="AA637" s="59"/>
      <c r="AC637" s="59"/>
      <c r="AE637" s="59"/>
      <c r="AG637" s="59"/>
      <c r="AI637" s="60"/>
      <c r="AK637" s="59"/>
      <c r="AM637" s="59"/>
      <c r="AO637" s="59"/>
    </row>
    <row r="638" spans="5:41" ht="13" x14ac:dyDescent="0.15">
      <c r="E638" s="59"/>
      <c r="G638" s="59"/>
      <c r="I638" s="59"/>
      <c r="K638" s="59"/>
      <c r="M638" s="59"/>
      <c r="O638" s="59"/>
      <c r="Q638" s="59"/>
      <c r="S638" s="59"/>
      <c r="U638" s="59"/>
      <c r="W638" s="59"/>
      <c r="Y638" s="59"/>
      <c r="AA638" s="59"/>
      <c r="AC638" s="59"/>
      <c r="AE638" s="59"/>
      <c r="AG638" s="59"/>
      <c r="AI638" s="60"/>
      <c r="AK638" s="59"/>
      <c r="AM638" s="59"/>
      <c r="AO638" s="59"/>
    </row>
    <row r="639" spans="5:41" ht="13" x14ac:dyDescent="0.15">
      <c r="E639" s="59"/>
      <c r="G639" s="59"/>
      <c r="I639" s="59"/>
      <c r="K639" s="59"/>
      <c r="M639" s="59"/>
      <c r="O639" s="59"/>
      <c r="Q639" s="59"/>
      <c r="S639" s="59"/>
      <c r="U639" s="59"/>
      <c r="W639" s="59"/>
      <c r="Y639" s="59"/>
      <c r="AA639" s="59"/>
      <c r="AC639" s="59"/>
      <c r="AE639" s="59"/>
      <c r="AG639" s="59"/>
      <c r="AI639" s="60"/>
      <c r="AK639" s="59"/>
      <c r="AM639" s="59"/>
      <c r="AO639" s="59"/>
    </row>
    <row r="640" spans="5:41" ht="13" x14ac:dyDescent="0.15">
      <c r="E640" s="59"/>
      <c r="G640" s="59"/>
      <c r="I640" s="59"/>
      <c r="K640" s="59"/>
      <c r="M640" s="59"/>
      <c r="O640" s="59"/>
      <c r="Q640" s="59"/>
      <c r="S640" s="59"/>
      <c r="U640" s="59"/>
      <c r="W640" s="59"/>
      <c r="Y640" s="59"/>
      <c r="AA640" s="59"/>
      <c r="AC640" s="59"/>
      <c r="AE640" s="59"/>
      <c r="AG640" s="59"/>
      <c r="AI640" s="60"/>
      <c r="AK640" s="59"/>
      <c r="AM640" s="59"/>
      <c r="AO640" s="59"/>
    </row>
    <row r="641" spans="5:41" ht="13" x14ac:dyDescent="0.15">
      <c r="E641" s="59"/>
      <c r="G641" s="59"/>
      <c r="I641" s="59"/>
      <c r="K641" s="59"/>
      <c r="M641" s="59"/>
      <c r="O641" s="59"/>
      <c r="Q641" s="59"/>
      <c r="S641" s="59"/>
      <c r="U641" s="59"/>
      <c r="W641" s="59"/>
      <c r="Y641" s="59"/>
      <c r="AA641" s="59"/>
      <c r="AC641" s="59"/>
      <c r="AE641" s="59"/>
      <c r="AG641" s="59"/>
      <c r="AI641" s="60"/>
      <c r="AK641" s="59"/>
      <c r="AM641" s="59"/>
      <c r="AO641" s="59"/>
    </row>
    <row r="642" spans="5:41" ht="13" x14ac:dyDescent="0.15">
      <c r="E642" s="59"/>
      <c r="G642" s="59"/>
      <c r="I642" s="59"/>
      <c r="K642" s="59"/>
      <c r="M642" s="59"/>
      <c r="O642" s="59"/>
      <c r="Q642" s="59"/>
      <c r="S642" s="59"/>
      <c r="U642" s="59"/>
      <c r="W642" s="59"/>
      <c r="Y642" s="59"/>
      <c r="AA642" s="59"/>
      <c r="AC642" s="59"/>
      <c r="AE642" s="59"/>
      <c r="AG642" s="59"/>
      <c r="AI642" s="60"/>
      <c r="AK642" s="59"/>
      <c r="AM642" s="59"/>
      <c r="AO642" s="59"/>
    </row>
    <row r="643" spans="5:41" ht="13" x14ac:dyDescent="0.15">
      <c r="E643" s="59"/>
      <c r="G643" s="59"/>
      <c r="I643" s="59"/>
      <c r="K643" s="59"/>
      <c r="M643" s="59"/>
      <c r="O643" s="59"/>
      <c r="Q643" s="59"/>
      <c r="S643" s="59"/>
      <c r="U643" s="59"/>
      <c r="W643" s="59"/>
      <c r="Y643" s="59"/>
      <c r="AA643" s="59"/>
      <c r="AC643" s="59"/>
      <c r="AE643" s="59"/>
      <c r="AG643" s="59"/>
      <c r="AI643" s="60"/>
      <c r="AK643" s="59"/>
      <c r="AM643" s="59"/>
      <c r="AO643" s="59"/>
    </row>
    <row r="644" spans="5:41" ht="13" x14ac:dyDescent="0.15">
      <c r="E644" s="59"/>
      <c r="G644" s="59"/>
      <c r="I644" s="59"/>
      <c r="K644" s="59"/>
      <c r="M644" s="59"/>
      <c r="O644" s="59"/>
      <c r="Q644" s="59"/>
      <c r="S644" s="59"/>
      <c r="U644" s="59"/>
      <c r="W644" s="59"/>
      <c r="Y644" s="59"/>
      <c r="AA644" s="59"/>
      <c r="AC644" s="59"/>
      <c r="AE644" s="59"/>
      <c r="AG644" s="59"/>
      <c r="AI644" s="60"/>
      <c r="AK644" s="59"/>
      <c r="AM644" s="59"/>
      <c r="AO644" s="59"/>
    </row>
    <row r="645" spans="5:41" ht="13" x14ac:dyDescent="0.15">
      <c r="E645" s="59"/>
      <c r="G645" s="59"/>
      <c r="I645" s="59"/>
      <c r="K645" s="59"/>
      <c r="M645" s="59"/>
      <c r="O645" s="59"/>
      <c r="Q645" s="59"/>
      <c r="S645" s="59"/>
      <c r="U645" s="59"/>
      <c r="W645" s="59"/>
      <c r="Y645" s="59"/>
      <c r="AA645" s="59"/>
      <c r="AC645" s="59"/>
      <c r="AE645" s="59"/>
      <c r="AG645" s="59"/>
      <c r="AI645" s="60"/>
      <c r="AK645" s="59"/>
      <c r="AM645" s="59"/>
      <c r="AO645" s="59"/>
    </row>
    <row r="646" spans="5:41" ht="13" x14ac:dyDescent="0.15">
      <c r="E646" s="59"/>
      <c r="G646" s="59"/>
      <c r="I646" s="59"/>
      <c r="K646" s="59"/>
      <c r="M646" s="59"/>
      <c r="O646" s="59"/>
      <c r="Q646" s="59"/>
      <c r="S646" s="59"/>
      <c r="U646" s="59"/>
      <c r="W646" s="59"/>
      <c r="Y646" s="59"/>
      <c r="AA646" s="59"/>
      <c r="AC646" s="59"/>
      <c r="AE646" s="59"/>
      <c r="AG646" s="59"/>
      <c r="AI646" s="60"/>
      <c r="AK646" s="59"/>
      <c r="AM646" s="59"/>
      <c r="AO646" s="59"/>
    </row>
    <row r="647" spans="5:41" ht="13" x14ac:dyDescent="0.15">
      <c r="E647" s="59"/>
      <c r="G647" s="59"/>
      <c r="I647" s="59"/>
      <c r="K647" s="59"/>
      <c r="M647" s="59"/>
      <c r="O647" s="59"/>
      <c r="Q647" s="59"/>
      <c r="S647" s="59"/>
      <c r="U647" s="59"/>
      <c r="W647" s="59"/>
      <c r="Y647" s="59"/>
      <c r="AA647" s="59"/>
      <c r="AC647" s="59"/>
      <c r="AE647" s="59"/>
      <c r="AG647" s="59"/>
      <c r="AI647" s="60"/>
      <c r="AK647" s="59"/>
      <c r="AM647" s="59"/>
      <c r="AO647" s="59"/>
    </row>
    <row r="648" spans="5:41" ht="13" x14ac:dyDescent="0.15">
      <c r="E648" s="59"/>
      <c r="G648" s="59"/>
      <c r="I648" s="59"/>
      <c r="K648" s="59"/>
      <c r="M648" s="59"/>
      <c r="O648" s="59"/>
      <c r="Q648" s="59"/>
      <c r="S648" s="59"/>
      <c r="U648" s="59"/>
      <c r="W648" s="59"/>
      <c r="Y648" s="59"/>
      <c r="AA648" s="59"/>
      <c r="AC648" s="59"/>
      <c r="AE648" s="59"/>
      <c r="AG648" s="59"/>
      <c r="AI648" s="60"/>
      <c r="AK648" s="59"/>
      <c r="AM648" s="59"/>
      <c r="AO648" s="59"/>
    </row>
    <row r="649" spans="5:41" ht="13" x14ac:dyDescent="0.15">
      <c r="E649" s="59"/>
      <c r="G649" s="59"/>
      <c r="I649" s="59"/>
      <c r="K649" s="59"/>
      <c r="M649" s="59"/>
      <c r="O649" s="59"/>
      <c r="Q649" s="59"/>
      <c r="S649" s="59"/>
      <c r="U649" s="59"/>
      <c r="W649" s="59"/>
      <c r="Y649" s="59"/>
      <c r="AA649" s="59"/>
      <c r="AC649" s="59"/>
      <c r="AE649" s="59"/>
      <c r="AG649" s="59"/>
      <c r="AI649" s="60"/>
      <c r="AK649" s="59"/>
      <c r="AM649" s="59"/>
      <c r="AO649" s="59"/>
    </row>
    <row r="650" spans="5:41" ht="13" x14ac:dyDescent="0.15">
      <c r="E650" s="59"/>
      <c r="G650" s="59"/>
      <c r="I650" s="59"/>
      <c r="K650" s="59"/>
      <c r="M650" s="59"/>
      <c r="O650" s="59"/>
      <c r="Q650" s="59"/>
      <c r="S650" s="59"/>
      <c r="U650" s="59"/>
      <c r="W650" s="59"/>
      <c r="Y650" s="59"/>
      <c r="AA650" s="59"/>
      <c r="AC650" s="59"/>
      <c r="AE650" s="59"/>
      <c r="AG650" s="59"/>
      <c r="AI650" s="60"/>
      <c r="AK650" s="59"/>
      <c r="AM650" s="59"/>
      <c r="AO650" s="59"/>
    </row>
    <row r="651" spans="5:41" ht="13" x14ac:dyDescent="0.15">
      <c r="E651" s="59"/>
      <c r="G651" s="59"/>
      <c r="I651" s="59"/>
      <c r="K651" s="59"/>
      <c r="M651" s="59"/>
      <c r="O651" s="59"/>
      <c r="Q651" s="59"/>
      <c r="S651" s="59"/>
      <c r="U651" s="59"/>
      <c r="W651" s="59"/>
      <c r="Y651" s="59"/>
      <c r="AA651" s="59"/>
      <c r="AC651" s="59"/>
      <c r="AE651" s="59"/>
      <c r="AG651" s="59"/>
      <c r="AI651" s="60"/>
      <c r="AK651" s="59"/>
      <c r="AM651" s="59"/>
      <c r="AO651" s="59"/>
    </row>
    <row r="652" spans="5:41" ht="13" x14ac:dyDescent="0.15">
      <c r="E652" s="59"/>
      <c r="G652" s="59"/>
      <c r="I652" s="59"/>
      <c r="K652" s="59"/>
      <c r="M652" s="59"/>
      <c r="O652" s="59"/>
      <c r="Q652" s="59"/>
      <c r="S652" s="59"/>
      <c r="U652" s="59"/>
      <c r="W652" s="59"/>
      <c r="Y652" s="59"/>
      <c r="AA652" s="59"/>
      <c r="AC652" s="59"/>
      <c r="AE652" s="59"/>
      <c r="AG652" s="59"/>
      <c r="AI652" s="60"/>
      <c r="AK652" s="59"/>
      <c r="AM652" s="59"/>
      <c r="AO652" s="59"/>
    </row>
    <row r="653" spans="5:41" ht="13" x14ac:dyDescent="0.15">
      <c r="E653" s="59"/>
      <c r="G653" s="59"/>
      <c r="I653" s="59"/>
      <c r="K653" s="59"/>
      <c r="M653" s="59"/>
      <c r="O653" s="59"/>
      <c r="Q653" s="59"/>
      <c r="S653" s="59"/>
      <c r="U653" s="59"/>
      <c r="W653" s="59"/>
      <c r="Y653" s="59"/>
      <c r="AA653" s="59"/>
      <c r="AC653" s="59"/>
      <c r="AE653" s="59"/>
      <c r="AG653" s="59"/>
      <c r="AI653" s="60"/>
      <c r="AK653" s="59"/>
      <c r="AM653" s="59"/>
      <c r="AO653" s="59"/>
    </row>
    <row r="654" spans="5:41" ht="13" x14ac:dyDescent="0.15">
      <c r="E654" s="59"/>
      <c r="G654" s="59"/>
      <c r="I654" s="59"/>
      <c r="K654" s="59"/>
      <c r="M654" s="59"/>
      <c r="O654" s="59"/>
      <c r="Q654" s="59"/>
      <c r="S654" s="59"/>
      <c r="U654" s="59"/>
      <c r="W654" s="59"/>
      <c r="Y654" s="59"/>
      <c r="AA654" s="59"/>
      <c r="AC654" s="59"/>
      <c r="AE654" s="59"/>
      <c r="AG654" s="59"/>
      <c r="AI654" s="60"/>
      <c r="AK654" s="59"/>
      <c r="AM654" s="59"/>
      <c r="AO654" s="59"/>
    </row>
    <row r="655" spans="5:41" ht="13" x14ac:dyDescent="0.15">
      <c r="E655" s="59"/>
      <c r="G655" s="59"/>
      <c r="I655" s="59"/>
      <c r="K655" s="59"/>
      <c r="M655" s="59"/>
      <c r="O655" s="59"/>
      <c r="Q655" s="59"/>
      <c r="S655" s="59"/>
      <c r="U655" s="59"/>
      <c r="W655" s="59"/>
      <c r="Y655" s="59"/>
      <c r="AA655" s="59"/>
      <c r="AC655" s="59"/>
      <c r="AE655" s="59"/>
      <c r="AG655" s="59"/>
      <c r="AI655" s="60"/>
      <c r="AK655" s="59"/>
      <c r="AM655" s="59"/>
      <c r="AO655" s="59"/>
    </row>
    <row r="656" spans="5:41" ht="13" x14ac:dyDescent="0.15">
      <c r="E656" s="59"/>
      <c r="G656" s="59"/>
      <c r="I656" s="59"/>
      <c r="K656" s="59"/>
      <c r="M656" s="59"/>
      <c r="O656" s="59"/>
      <c r="Q656" s="59"/>
      <c r="S656" s="59"/>
      <c r="U656" s="59"/>
      <c r="W656" s="59"/>
      <c r="Y656" s="59"/>
      <c r="AA656" s="59"/>
      <c r="AC656" s="59"/>
      <c r="AE656" s="59"/>
      <c r="AG656" s="59"/>
      <c r="AI656" s="60"/>
      <c r="AK656" s="59"/>
      <c r="AM656" s="59"/>
      <c r="AO656" s="59"/>
    </row>
    <row r="657" spans="5:41" ht="13" x14ac:dyDescent="0.15">
      <c r="E657" s="59"/>
      <c r="G657" s="59"/>
      <c r="I657" s="59"/>
      <c r="K657" s="59"/>
      <c r="M657" s="59"/>
      <c r="O657" s="59"/>
      <c r="Q657" s="59"/>
      <c r="S657" s="59"/>
      <c r="U657" s="59"/>
      <c r="W657" s="59"/>
      <c r="Y657" s="59"/>
      <c r="AA657" s="59"/>
      <c r="AC657" s="59"/>
      <c r="AE657" s="59"/>
      <c r="AG657" s="59"/>
      <c r="AI657" s="60"/>
      <c r="AK657" s="59"/>
      <c r="AM657" s="59"/>
      <c r="AO657" s="59"/>
    </row>
    <row r="658" spans="5:41" ht="13" x14ac:dyDescent="0.15">
      <c r="E658" s="59"/>
      <c r="G658" s="59"/>
      <c r="I658" s="59"/>
      <c r="K658" s="59"/>
      <c r="M658" s="59"/>
      <c r="O658" s="59"/>
      <c r="Q658" s="59"/>
      <c r="S658" s="59"/>
      <c r="U658" s="59"/>
      <c r="W658" s="59"/>
      <c r="Y658" s="59"/>
      <c r="AA658" s="59"/>
      <c r="AC658" s="59"/>
      <c r="AE658" s="59"/>
      <c r="AG658" s="59"/>
      <c r="AI658" s="60"/>
      <c r="AK658" s="59"/>
      <c r="AM658" s="59"/>
      <c r="AO658" s="59"/>
    </row>
    <row r="659" spans="5:41" ht="13" x14ac:dyDescent="0.15">
      <c r="E659" s="59"/>
      <c r="G659" s="59"/>
      <c r="I659" s="59"/>
      <c r="K659" s="59"/>
      <c r="M659" s="59"/>
      <c r="O659" s="59"/>
      <c r="Q659" s="59"/>
      <c r="S659" s="59"/>
      <c r="U659" s="59"/>
      <c r="W659" s="59"/>
      <c r="Y659" s="59"/>
      <c r="AA659" s="59"/>
      <c r="AC659" s="59"/>
      <c r="AE659" s="59"/>
      <c r="AG659" s="59"/>
      <c r="AI659" s="60"/>
      <c r="AK659" s="59"/>
      <c r="AM659" s="59"/>
      <c r="AO659" s="59"/>
    </row>
    <row r="660" spans="5:41" ht="13" x14ac:dyDescent="0.15">
      <c r="E660" s="59"/>
      <c r="G660" s="59"/>
      <c r="I660" s="59"/>
      <c r="K660" s="59"/>
      <c r="M660" s="59"/>
      <c r="O660" s="59"/>
      <c r="Q660" s="59"/>
      <c r="S660" s="59"/>
      <c r="U660" s="59"/>
      <c r="W660" s="59"/>
      <c r="Y660" s="59"/>
      <c r="AA660" s="59"/>
      <c r="AC660" s="59"/>
      <c r="AE660" s="59"/>
      <c r="AG660" s="59"/>
      <c r="AI660" s="60"/>
      <c r="AK660" s="59"/>
      <c r="AM660" s="59"/>
      <c r="AO660" s="59"/>
    </row>
    <row r="661" spans="5:41" ht="13" x14ac:dyDescent="0.15">
      <c r="E661" s="59"/>
      <c r="G661" s="59"/>
      <c r="I661" s="59"/>
      <c r="K661" s="59"/>
      <c r="M661" s="59"/>
      <c r="O661" s="59"/>
      <c r="Q661" s="59"/>
      <c r="S661" s="59"/>
      <c r="U661" s="59"/>
      <c r="W661" s="59"/>
      <c r="Y661" s="59"/>
      <c r="AA661" s="59"/>
      <c r="AC661" s="59"/>
      <c r="AE661" s="59"/>
      <c r="AG661" s="59"/>
      <c r="AI661" s="60"/>
      <c r="AK661" s="59"/>
      <c r="AM661" s="59"/>
      <c r="AO661" s="59"/>
    </row>
    <row r="662" spans="5:41" ht="13" x14ac:dyDescent="0.15">
      <c r="E662" s="59"/>
      <c r="G662" s="59"/>
      <c r="I662" s="59"/>
      <c r="K662" s="59"/>
      <c r="M662" s="59"/>
      <c r="O662" s="59"/>
      <c r="Q662" s="59"/>
      <c r="S662" s="59"/>
      <c r="U662" s="59"/>
      <c r="W662" s="59"/>
      <c r="Y662" s="59"/>
      <c r="AA662" s="59"/>
      <c r="AC662" s="59"/>
      <c r="AE662" s="59"/>
      <c r="AG662" s="59"/>
      <c r="AI662" s="60"/>
      <c r="AK662" s="59"/>
      <c r="AM662" s="59"/>
      <c r="AO662" s="59"/>
    </row>
    <row r="663" spans="5:41" ht="13" x14ac:dyDescent="0.15">
      <c r="E663" s="59"/>
      <c r="G663" s="59"/>
      <c r="I663" s="59"/>
      <c r="K663" s="59"/>
      <c r="M663" s="59"/>
      <c r="O663" s="59"/>
      <c r="Q663" s="59"/>
      <c r="S663" s="59"/>
      <c r="U663" s="59"/>
      <c r="W663" s="59"/>
      <c r="Y663" s="59"/>
      <c r="AA663" s="59"/>
      <c r="AC663" s="59"/>
      <c r="AE663" s="59"/>
      <c r="AG663" s="59"/>
      <c r="AI663" s="60"/>
      <c r="AK663" s="59"/>
      <c r="AM663" s="59"/>
      <c r="AO663" s="59"/>
    </row>
    <row r="664" spans="5:41" ht="13" x14ac:dyDescent="0.15">
      <c r="E664" s="59"/>
      <c r="G664" s="59"/>
      <c r="I664" s="59"/>
      <c r="K664" s="59"/>
      <c r="M664" s="59"/>
      <c r="O664" s="59"/>
      <c r="Q664" s="59"/>
      <c r="S664" s="59"/>
      <c r="U664" s="59"/>
      <c r="W664" s="59"/>
      <c r="Y664" s="59"/>
      <c r="AA664" s="59"/>
      <c r="AC664" s="59"/>
      <c r="AE664" s="59"/>
      <c r="AG664" s="59"/>
      <c r="AI664" s="60"/>
      <c r="AK664" s="59"/>
      <c r="AM664" s="59"/>
      <c r="AO664" s="59"/>
    </row>
    <row r="665" spans="5:41" ht="13" x14ac:dyDescent="0.15">
      <c r="E665" s="59"/>
      <c r="G665" s="59"/>
      <c r="I665" s="59"/>
      <c r="K665" s="59"/>
      <c r="M665" s="59"/>
      <c r="O665" s="59"/>
      <c r="Q665" s="59"/>
      <c r="S665" s="59"/>
      <c r="U665" s="59"/>
      <c r="W665" s="59"/>
      <c r="Y665" s="59"/>
      <c r="AA665" s="59"/>
      <c r="AC665" s="59"/>
      <c r="AE665" s="59"/>
      <c r="AG665" s="59"/>
      <c r="AI665" s="60"/>
      <c r="AK665" s="59"/>
      <c r="AM665" s="59"/>
      <c r="AO665" s="59"/>
    </row>
    <row r="666" spans="5:41" ht="13" x14ac:dyDescent="0.15">
      <c r="E666" s="59"/>
      <c r="G666" s="59"/>
      <c r="I666" s="59"/>
      <c r="K666" s="59"/>
      <c r="M666" s="59"/>
      <c r="O666" s="59"/>
      <c r="Q666" s="59"/>
      <c r="S666" s="59"/>
      <c r="U666" s="59"/>
      <c r="W666" s="59"/>
      <c r="Y666" s="59"/>
      <c r="AA666" s="59"/>
      <c r="AC666" s="59"/>
      <c r="AE666" s="59"/>
      <c r="AG666" s="59"/>
      <c r="AI666" s="60"/>
      <c r="AK666" s="59"/>
      <c r="AM666" s="59"/>
      <c r="AO666" s="59"/>
    </row>
    <row r="667" spans="5:41" ht="13" x14ac:dyDescent="0.15">
      <c r="E667" s="59"/>
      <c r="G667" s="59"/>
      <c r="I667" s="59"/>
      <c r="K667" s="59"/>
      <c r="M667" s="59"/>
      <c r="O667" s="59"/>
      <c r="Q667" s="59"/>
      <c r="S667" s="59"/>
      <c r="U667" s="59"/>
      <c r="W667" s="59"/>
      <c r="Y667" s="59"/>
      <c r="AA667" s="59"/>
      <c r="AC667" s="59"/>
      <c r="AE667" s="59"/>
      <c r="AG667" s="59"/>
      <c r="AI667" s="60"/>
      <c r="AK667" s="59"/>
      <c r="AM667" s="59"/>
      <c r="AO667" s="59"/>
    </row>
    <row r="668" spans="5:41" ht="13" x14ac:dyDescent="0.15">
      <c r="E668" s="59"/>
      <c r="G668" s="59"/>
      <c r="I668" s="59"/>
      <c r="K668" s="59"/>
      <c r="M668" s="59"/>
      <c r="O668" s="59"/>
      <c r="Q668" s="59"/>
      <c r="S668" s="59"/>
      <c r="U668" s="59"/>
      <c r="W668" s="59"/>
      <c r="Y668" s="59"/>
      <c r="AA668" s="59"/>
      <c r="AC668" s="59"/>
      <c r="AE668" s="59"/>
      <c r="AG668" s="59"/>
      <c r="AI668" s="60"/>
      <c r="AK668" s="59"/>
      <c r="AM668" s="59"/>
      <c r="AO668" s="59"/>
    </row>
    <row r="669" spans="5:41" ht="13" x14ac:dyDescent="0.15">
      <c r="E669" s="59"/>
      <c r="G669" s="59"/>
      <c r="I669" s="59"/>
      <c r="K669" s="59"/>
      <c r="M669" s="59"/>
      <c r="O669" s="59"/>
      <c r="Q669" s="59"/>
      <c r="S669" s="59"/>
      <c r="U669" s="59"/>
      <c r="W669" s="59"/>
      <c r="Y669" s="59"/>
      <c r="AA669" s="59"/>
      <c r="AC669" s="59"/>
      <c r="AE669" s="59"/>
      <c r="AG669" s="59"/>
      <c r="AI669" s="60"/>
      <c r="AK669" s="59"/>
      <c r="AM669" s="59"/>
      <c r="AO669" s="59"/>
    </row>
    <row r="670" spans="5:41" ht="13" x14ac:dyDescent="0.15">
      <c r="E670" s="59"/>
      <c r="G670" s="59"/>
      <c r="I670" s="59"/>
      <c r="K670" s="59"/>
      <c r="M670" s="59"/>
      <c r="O670" s="59"/>
      <c r="Q670" s="59"/>
      <c r="S670" s="59"/>
      <c r="U670" s="59"/>
      <c r="W670" s="59"/>
      <c r="Y670" s="59"/>
      <c r="AA670" s="59"/>
      <c r="AC670" s="59"/>
      <c r="AE670" s="59"/>
      <c r="AG670" s="59"/>
      <c r="AI670" s="60"/>
      <c r="AK670" s="59"/>
      <c r="AM670" s="59"/>
      <c r="AO670" s="59"/>
    </row>
    <row r="671" spans="5:41" ht="13" x14ac:dyDescent="0.15">
      <c r="E671" s="59"/>
      <c r="G671" s="59"/>
      <c r="I671" s="59"/>
      <c r="K671" s="59"/>
      <c r="M671" s="59"/>
      <c r="O671" s="59"/>
      <c r="Q671" s="59"/>
      <c r="S671" s="59"/>
      <c r="U671" s="59"/>
      <c r="W671" s="59"/>
      <c r="Y671" s="59"/>
      <c r="AA671" s="59"/>
      <c r="AC671" s="59"/>
      <c r="AE671" s="59"/>
      <c r="AG671" s="59"/>
      <c r="AI671" s="60"/>
      <c r="AK671" s="59"/>
      <c r="AM671" s="59"/>
      <c r="AO671" s="59"/>
    </row>
    <row r="672" spans="5:41" ht="13" x14ac:dyDescent="0.15">
      <c r="E672" s="59"/>
      <c r="G672" s="59"/>
      <c r="I672" s="59"/>
      <c r="K672" s="59"/>
      <c r="M672" s="59"/>
      <c r="O672" s="59"/>
      <c r="Q672" s="59"/>
      <c r="S672" s="59"/>
      <c r="U672" s="59"/>
      <c r="W672" s="59"/>
      <c r="Y672" s="59"/>
      <c r="AA672" s="59"/>
      <c r="AC672" s="59"/>
      <c r="AE672" s="59"/>
      <c r="AG672" s="59"/>
      <c r="AI672" s="60"/>
      <c r="AK672" s="59"/>
      <c r="AM672" s="59"/>
      <c r="AO672" s="59"/>
    </row>
    <row r="673" spans="5:41" ht="13" x14ac:dyDescent="0.15">
      <c r="E673" s="59"/>
      <c r="G673" s="59"/>
      <c r="I673" s="59"/>
      <c r="K673" s="59"/>
      <c r="M673" s="59"/>
      <c r="O673" s="59"/>
      <c r="Q673" s="59"/>
      <c r="S673" s="59"/>
      <c r="U673" s="59"/>
      <c r="W673" s="59"/>
      <c r="Y673" s="59"/>
      <c r="AA673" s="59"/>
      <c r="AC673" s="59"/>
      <c r="AE673" s="59"/>
      <c r="AG673" s="59"/>
      <c r="AI673" s="60"/>
      <c r="AK673" s="59"/>
      <c r="AM673" s="59"/>
      <c r="AO673" s="59"/>
    </row>
    <row r="674" spans="5:41" ht="13" x14ac:dyDescent="0.15">
      <c r="E674" s="59"/>
      <c r="G674" s="59"/>
      <c r="I674" s="59"/>
      <c r="K674" s="59"/>
      <c r="M674" s="59"/>
      <c r="O674" s="59"/>
      <c r="Q674" s="59"/>
      <c r="S674" s="59"/>
      <c r="U674" s="59"/>
      <c r="W674" s="59"/>
      <c r="Y674" s="59"/>
      <c r="AA674" s="59"/>
      <c r="AC674" s="59"/>
      <c r="AE674" s="59"/>
      <c r="AG674" s="59"/>
      <c r="AI674" s="60"/>
      <c r="AK674" s="59"/>
      <c r="AM674" s="59"/>
      <c r="AO674" s="59"/>
    </row>
    <row r="675" spans="5:41" ht="13" x14ac:dyDescent="0.15">
      <c r="E675" s="59"/>
      <c r="G675" s="59"/>
      <c r="I675" s="59"/>
      <c r="K675" s="59"/>
      <c r="M675" s="59"/>
      <c r="O675" s="59"/>
      <c r="Q675" s="59"/>
      <c r="S675" s="59"/>
      <c r="U675" s="59"/>
      <c r="W675" s="59"/>
      <c r="Y675" s="59"/>
      <c r="AA675" s="59"/>
      <c r="AC675" s="59"/>
      <c r="AE675" s="59"/>
      <c r="AG675" s="59"/>
      <c r="AI675" s="60"/>
      <c r="AK675" s="59"/>
      <c r="AM675" s="59"/>
      <c r="AO675" s="59"/>
    </row>
    <row r="676" spans="5:41" ht="13" x14ac:dyDescent="0.15">
      <c r="E676" s="59"/>
      <c r="G676" s="59"/>
      <c r="I676" s="59"/>
      <c r="K676" s="59"/>
      <c r="M676" s="59"/>
      <c r="O676" s="59"/>
      <c r="Q676" s="59"/>
      <c r="S676" s="59"/>
      <c r="U676" s="59"/>
      <c r="W676" s="59"/>
      <c r="Y676" s="59"/>
      <c r="AA676" s="59"/>
      <c r="AC676" s="59"/>
      <c r="AE676" s="59"/>
      <c r="AG676" s="59"/>
      <c r="AI676" s="60"/>
      <c r="AK676" s="59"/>
      <c r="AM676" s="59"/>
      <c r="AO676" s="59"/>
    </row>
    <row r="677" spans="5:41" ht="13" x14ac:dyDescent="0.15">
      <c r="E677" s="59"/>
      <c r="G677" s="59"/>
      <c r="I677" s="59"/>
      <c r="K677" s="59"/>
      <c r="M677" s="59"/>
      <c r="O677" s="59"/>
      <c r="Q677" s="59"/>
      <c r="S677" s="59"/>
      <c r="U677" s="59"/>
      <c r="W677" s="59"/>
      <c r="Y677" s="59"/>
      <c r="AA677" s="59"/>
      <c r="AC677" s="59"/>
      <c r="AE677" s="59"/>
      <c r="AG677" s="59"/>
      <c r="AI677" s="60"/>
      <c r="AK677" s="59"/>
      <c r="AM677" s="59"/>
      <c r="AO677" s="59"/>
    </row>
    <row r="678" spans="5:41" ht="13" x14ac:dyDescent="0.15">
      <c r="E678" s="59"/>
      <c r="G678" s="59"/>
      <c r="I678" s="59"/>
      <c r="K678" s="59"/>
      <c r="M678" s="59"/>
      <c r="O678" s="59"/>
      <c r="Q678" s="59"/>
      <c r="S678" s="59"/>
      <c r="U678" s="59"/>
      <c r="W678" s="59"/>
      <c r="Y678" s="59"/>
      <c r="AA678" s="59"/>
      <c r="AC678" s="59"/>
      <c r="AE678" s="59"/>
      <c r="AG678" s="59"/>
      <c r="AI678" s="60"/>
      <c r="AK678" s="59"/>
      <c r="AM678" s="59"/>
      <c r="AO678" s="59"/>
    </row>
    <row r="679" spans="5:41" ht="13" x14ac:dyDescent="0.15">
      <c r="E679" s="59"/>
      <c r="G679" s="59"/>
      <c r="I679" s="59"/>
      <c r="K679" s="59"/>
      <c r="M679" s="59"/>
      <c r="O679" s="59"/>
      <c r="Q679" s="59"/>
      <c r="S679" s="59"/>
      <c r="U679" s="59"/>
      <c r="W679" s="59"/>
      <c r="Y679" s="59"/>
      <c r="AA679" s="59"/>
      <c r="AC679" s="59"/>
      <c r="AE679" s="59"/>
      <c r="AG679" s="59"/>
      <c r="AI679" s="60"/>
      <c r="AK679" s="59"/>
      <c r="AM679" s="59"/>
      <c r="AO679" s="59"/>
    </row>
    <row r="680" spans="5:41" ht="13" x14ac:dyDescent="0.15">
      <c r="E680" s="59"/>
      <c r="G680" s="59"/>
      <c r="I680" s="59"/>
      <c r="K680" s="59"/>
      <c r="M680" s="59"/>
      <c r="O680" s="59"/>
      <c r="Q680" s="59"/>
      <c r="S680" s="59"/>
      <c r="U680" s="59"/>
      <c r="W680" s="59"/>
      <c r="Y680" s="59"/>
      <c r="AA680" s="59"/>
      <c r="AC680" s="59"/>
      <c r="AE680" s="59"/>
      <c r="AG680" s="59"/>
      <c r="AI680" s="60"/>
      <c r="AK680" s="59"/>
      <c r="AM680" s="59"/>
      <c r="AO680" s="59"/>
    </row>
    <row r="681" spans="5:41" ht="13" x14ac:dyDescent="0.15">
      <c r="E681" s="59"/>
      <c r="G681" s="59"/>
      <c r="I681" s="59"/>
      <c r="K681" s="59"/>
      <c r="M681" s="59"/>
      <c r="O681" s="59"/>
      <c r="Q681" s="59"/>
      <c r="S681" s="59"/>
      <c r="U681" s="59"/>
      <c r="W681" s="59"/>
      <c r="Y681" s="59"/>
      <c r="AA681" s="59"/>
      <c r="AC681" s="59"/>
      <c r="AE681" s="59"/>
      <c r="AG681" s="59"/>
      <c r="AI681" s="60"/>
      <c r="AK681" s="59"/>
      <c r="AM681" s="59"/>
      <c r="AO681" s="59"/>
    </row>
    <row r="682" spans="5:41" ht="13" x14ac:dyDescent="0.15">
      <c r="E682" s="59"/>
      <c r="G682" s="59"/>
      <c r="I682" s="59"/>
      <c r="K682" s="59"/>
      <c r="M682" s="59"/>
      <c r="O682" s="59"/>
      <c r="Q682" s="59"/>
      <c r="S682" s="59"/>
      <c r="U682" s="59"/>
      <c r="W682" s="59"/>
      <c r="Y682" s="59"/>
      <c r="AA682" s="59"/>
      <c r="AC682" s="59"/>
      <c r="AE682" s="59"/>
      <c r="AG682" s="59"/>
      <c r="AI682" s="60"/>
      <c r="AK682" s="59"/>
      <c r="AM682" s="59"/>
      <c r="AO682" s="59"/>
    </row>
    <row r="683" spans="5:41" ht="13" x14ac:dyDescent="0.15">
      <c r="E683" s="59"/>
      <c r="G683" s="59"/>
      <c r="I683" s="59"/>
      <c r="K683" s="59"/>
      <c r="M683" s="59"/>
      <c r="O683" s="59"/>
      <c r="Q683" s="59"/>
      <c r="S683" s="59"/>
      <c r="U683" s="59"/>
      <c r="W683" s="59"/>
      <c r="Y683" s="59"/>
      <c r="AA683" s="59"/>
      <c r="AC683" s="59"/>
      <c r="AE683" s="59"/>
      <c r="AG683" s="59"/>
      <c r="AI683" s="60"/>
      <c r="AK683" s="59"/>
      <c r="AM683" s="59"/>
      <c r="AO683" s="59"/>
    </row>
    <row r="684" spans="5:41" ht="13" x14ac:dyDescent="0.15">
      <c r="E684" s="59"/>
      <c r="G684" s="59"/>
      <c r="I684" s="59"/>
      <c r="K684" s="59"/>
      <c r="M684" s="59"/>
      <c r="O684" s="59"/>
      <c r="Q684" s="59"/>
      <c r="S684" s="59"/>
      <c r="U684" s="59"/>
      <c r="W684" s="59"/>
      <c r="Y684" s="59"/>
      <c r="AA684" s="59"/>
      <c r="AC684" s="59"/>
      <c r="AE684" s="59"/>
      <c r="AG684" s="59"/>
      <c r="AI684" s="60"/>
      <c r="AK684" s="59"/>
      <c r="AM684" s="59"/>
      <c r="AO684" s="59"/>
    </row>
    <row r="685" spans="5:41" ht="13" x14ac:dyDescent="0.15">
      <c r="E685" s="59"/>
      <c r="G685" s="59"/>
      <c r="I685" s="59"/>
      <c r="K685" s="59"/>
      <c r="M685" s="59"/>
      <c r="O685" s="59"/>
      <c r="Q685" s="59"/>
      <c r="S685" s="59"/>
      <c r="U685" s="59"/>
      <c r="W685" s="59"/>
      <c r="Y685" s="59"/>
      <c r="AA685" s="59"/>
      <c r="AC685" s="59"/>
      <c r="AE685" s="59"/>
      <c r="AG685" s="59"/>
      <c r="AI685" s="60"/>
      <c r="AK685" s="59"/>
      <c r="AM685" s="59"/>
      <c r="AO685" s="59"/>
    </row>
    <row r="686" spans="5:41" ht="13" x14ac:dyDescent="0.15">
      <c r="E686" s="59"/>
      <c r="G686" s="59"/>
      <c r="I686" s="59"/>
      <c r="K686" s="59"/>
      <c r="M686" s="59"/>
      <c r="O686" s="59"/>
      <c r="Q686" s="59"/>
      <c r="S686" s="59"/>
      <c r="U686" s="59"/>
      <c r="W686" s="59"/>
      <c r="Y686" s="59"/>
      <c r="AA686" s="59"/>
      <c r="AC686" s="59"/>
      <c r="AE686" s="59"/>
      <c r="AG686" s="59"/>
      <c r="AI686" s="60"/>
      <c r="AK686" s="59"/>
      <c r="AM686" s="59"/>
      <c r="AO686" s="59"/>
    </row>
    <row r="687" spans="5:41" ht="13" x14ac:dyDescent="0.15">
      <c r="E687" s="59"/>
      <c r="G687" s="59"/>
      <c r="I687" s="59"/>
      <c r="K687" s="59"/>
      <c r="M687" s="59"/>
      <c r="O687" s="59"/>
      <c r="Q687" s="59"/>
      <c r="S687" s="59"/>
      <c r="U687" s="59"/>
      <c r="W687" s="59"/>
      <c r="Y687" s="59"/>
      <c r="AA687" s="59"/>
      <c r="AC687" s="59"/>
      <c r="AE687" s="59"/>
      <c r="AG687" s="59"/>
      <c r="AI687" s="60"/>
      <c r="AK687" s="59"/>
      <c r="AM687" s="59"/>
      <c r="AO687" s="59"/>
    </row>
    <row r="688" spans="5:41" ht="13" x14ac:dyDescent="0.15">
      <c r="E688" s="59"/>
      <c r="G688" s="59"/>
      <c r="I688" s="59"/>
      <c r="K688" s="59"/>
      <c r="M688" s="59"/>
      <c r="O688" s="59"/>
      <c r="Q688" s="59"/>
      <c r="S688" s="59"/>
      <c r="U688" s="59"/>
      <c r="W688" s="59"/>
      <c r="Y688" s="59"/>
      <c r="AA688" s="59"/>
      <c r="AC688" s="59"/>
      <c r="AE688" s="59"/>
      <c r="AG688" s="59"/>
      <c r="AI688" s="60"/>
      <c r="AK688" s="59"/>
      <c r="AM688" s="59"/>
      <c r="AO688" s="59"/>
    </row>
    <row r="689" spans="5:41" ht="13" x14ac:dyDescent="0.15">
      <c r="E689" s="59"/>
      <c r="G689" s="59"/>
      <c r="I689" s="59"/>
      <c r="K689" s="59"/>
      <c r="M689" s="59"/>
      <c r="O689" s="59"/>
      <c r="Q689" s="59"/>
      <c r="S689" s="59"/>
      <c r="U689" s="59"/>
      <c r="W689" s="59"/>
      <c r="Y689" s="59"/>
      <c r="AA689" s="59"/>
      <c r="AC689" s="59"/>
      <c r="AE689" s="59"/>
      <c r="AG689" s="59"/>
      <c r="AI689" s="60"/>
      <c r="AK689" s="59"/>
      <c r="AM689" s="59"/>
      <c r="AO689" s="59"/>
    </row>
    <row r="690" spans="5:41" ht="13" x14ac:dyDescent="0.15">
      <c r="E690" s="59"/>
      <c r="G690" s="59"/>
      <c r="I690" s="59"/>
      <c r="K690" s="59"/>
      <c r="M690" s="59"/>
      <c r="O690" s="59"/>
      <c r="Q690" s="59"/>
      <c r="S690" s="59"/>
      <c r="U690" s="59"/>
      <c r="W690" s="59"/>
      <c r="Y690" s="59"/>
      <c r="AA690" s="59"/>
      <c r="AC690" s="59"/>
      <c r="AE690" s="59"/>
      <c r="AG690" s="59"/>
      <c r="AI690" s="60"/>
      <c r="AK690" s="59"/>
      <c r="AM690" s="59"/>
      <c r="AO690" s="59"/>
    </row>
    <row r="691" spans="5:41" ht="13" x14ac:dyDescent="0.15">
      <c r="E691" s="59"/>
      <c r="G691" s="59"/>
      <c r="I691" s="59"/>
      <c r="K691" s="59"/>
      <c r="M691" s="59"/>
      <c r="O691" s="59"/>
      <c r="Q691" s="59"/>
      <c r="S691" s="59"/>
      <c r="U691" s="59"/>
      <c r="W691" s="59"/>
      <c r="Y691" s="59"/>
      <c r="AA691" s="59"/>
      <c r="AC691" s="59"/>
      <c r="AE691" s="59"/>
      <c r="AG691" s="59"/>
      <c r="AI691" s="60"/>
      <c r="AK691" s="59"/>
      <c r="AM691" s="59"/>
      <c r="AO691" s="59"/>
    </row>
    <row r="692" spans="5:41" ht="13" x14ac:dyDescent="0.15">
      <c r="E692" s="59"/>
      <c r="G692" s="59"/>
      <c r="I692" s="59"/>
      <c r="K692" s="59"/>
      <c r="M692" s="59"/>
      <c r="O692" s="59"/>
      <c r="Q692" s="59"/>
      <c r="S692" s="59"/>
      <c r="U692" s="59"/>
      <c r="W692" s="59"/>
      <c r="Y692" s="59"/>
      <c r="AA692" s="59"/>
      <c r="AC692" s="59"/>
      <c r="AE692" s="59"/>
      <c r="AG692" s="59"/>
      <c r="AI692" s="60"/>
      <c r="AK692" s="59"/>
      <c r="AM692" s="59"/>
      <c r="AO692" s="59"/>
    </row>
    <row r="693" spans="5:41" ht="13" x14ac:dyDescent="0.15">
      <c r="E693" s="59"/>
      <c r="G693" s="59"/>
      <c r="I693" s="59"/>
      <c r="K693" s="59"/>
      <c r="M693" s="59"/>
      <c r="O693" s="59"/>
      <c r="Q693" s="59"/>
      <c r="S693" s="59"/>
      <c r="U693" s="59"/>
      <c r="W693" s="59"/>
      <c r="Y693" s="59"/>
      <c r="AA693" s="59"/>
      <c r="AC693" s="59"/>
      <c r="AE693" s="59"/>
      <c r="AG693" s="59"/>
      <c r="AI693" s="60"/>
      <c r="AK693" s="59"/>
      <c r="AM693" s="59"/>
      <c r="AO693" s="59"/>
    </row>
    <row r="694" spans="5:41" ht="13" x14ac:dyDescent="0.15">
      <c r="E694" s="59"/>
      <c r="G694" s="59"/>
      <c r="I694" s="59"/>
      <c r="K694" s="59"/>
      <c r="M694" s="59"/>
      <c r="O694" s="59"/>
      <c r="Q694" s="59"/>
      <c r="S694" s="59"/>
      <c r="U694" s="59"/>
      <c r="W694" s="59"/>
      <c r="Y694" s="59"/>
      <c r="AA694" s="59"/>
      <c r="AC694" s="59"/>
      <c r="AE694" s="59"/>
      <c r="AG694" s="59"/>
      <c r="AI694" s="60"/>
      <c r="AK694" s="59"/>
      <c r="AM694" s="59"/>
      <c r="AO694" s="59"/>
    </row>
    <row r="695" spans="5:41" ht="13" x14ac:dyDescent="0.15">
      <c r="E695" s="59"/>
      <c r="G695" s="59"/>
      <c r="I695" s="59"/>
      <c r="K695" s="59"/>
      <c r="M695" s="59"/>
      <c r="O695" s="59"/>
      <c r="Q695" s="59"/>
      <c r="S695" s="59"/>
      <c r="U695" s="59"/>
      <c r="W695" s="59"/>
      <c r="Y695" s="59"/>
      <c r="AA695" s="59"/>
      <c r="AC695" s="59"/>
      <c r="AE695" s="59"/>
      <c r="AG695" s="59"/>
      <c r="AI695" s="60"/>
      <c r="AK695" s="59"/>
      <c r="AM695" s="59"/>
      <c r="AO695" s="59"/>
    </row>
    <row r="696" spans="5:41" ht="13" x14ac:dyDescent="0.15">
      <c r="E696" s="59"/>
      <c r="G696" s="59"/>
      <c r="I696" s="59"/>
      <c r="K696" s="59"/>
      <c r="M696" s="59"/>
      <c r="O696" s="59"/>
      <c r="Q696" s="59"/>
      <c r="S696" s="59"/>
      <c r="U696" s="59"/>
      <c r="W696" s="59"/>
      <c r="Y696" s="59"/>
      <c r="AA696" s="59"/>
      <c r="AC696" s="59"/>
      <c r="AE696" s="59"/>
      <c r="AG696" s="59"/>
      <c r="AI696" s="60"/>
      <c r="AK696" s="59"/>
      <c r="AM696" s="59"/>
      <c r="AO696" s="59"/>
    </row>
    <row r="697" spans="5:41" ht="13" x14ac:dyDescent="0.15">
      <c r="E697" s="59"/>
      <c r="G697" s="59"/>
      <c r="I697" s="59"/>
      <c r="K697" s="59"/>
      <c r="M697" s="59"/>
      <c r="O697" s="59"/>
      <c r="Q697" s="59"/>
      <c r="S697" s="59"/>
      <c r="U697" s="59"/>
      <c r="W697" s="59"/>
      <c r="Y697" s="59"/>
      <c r="AA697" s="59"/>
      <c r="AC697" s="59"/>
      <c r="AE697" s="59"/>
      <c r="AG697" s="59"/>
      <c r="AI697" s="60"/>
      <c r="AK697" s="59"/>
      <c r="AM697" s="59"/>
      <c r="AO697" s="59"/>
    </row>
    <row r="698" spans="5:41" ht="13" x14ac:dyDescent="0.15">
      <c r="E698" s="59"/>
      <c r="G698" s="59"/>
      <c r="I698" s="59"/>
      <c r="K698" s="59"/>
      <c r="M698" s="59"/>
      <c r="O698" s="59"/>
      <c r="Q698" s="59"/>
      <c r="S698" s="59"/>
      <c r="U698" s="59"/>
      <c r="W698" s="59"/>
      <c r="Y698" s="59"/>
      <c r="AA698" s="59"/>
      <c r="AC698" s="59"/>
      <c r="AE698" s="59"/>
      <c r="AG698" s="59"/>
      <c r="AI698" s="60"/>
      <c r="AK698" s="59"/>
      <c r="AM698" s="59"/>
      <c r="AO698" s="59"/>
    </row>
    <row r="699" spans="5:41" ht="13" x14ac:dyDescent="0.15">
      <c r="E699" s="59"/>
      <c r="G699" s="59"/>
      <c r="I699" s="59"/>
      <c r="K699" s="59"/>
      <c r="M699" s="59"/>
      <c r="O699" s="59"/>
      <c r="Q699" s="59"/>
      <c r="S699" s="59"/>
      <c r="U699" s="59"/>
      <c r="W699" s="59"/>
      <c r="Y699" s="59"/>
      <c r="AA699" s="59"/>
      <c r="AC699" s="59"/>
      <c r="AE699" s="59"/>
      <c r="AG699" s="59"/>
      <c r="AI699" s="60"/>
      <c r="AK699" s="59"/>
      <c r="AM699" s="59"/>
      <c r="AO699" s="59"/>
    </row>
    <row r="700" spans="5:41" ht="13" x14ac:dyDescent="0.15">
      <c r="E700" s="59"/>
      <c r="G700" s="59"/>
      <c r="I700" s="59"/>
      <c r="K700" s="59"/>
      <c r="M700" s="59"/>
      <c r="O700" s="59"/>
      <c r="Q700" s="59"/>
      <c r="S700" s="59"/>
      <c r="U700" s="59"/>
      <c r="W700" s="59"/>
      <c r="Y700" s="59"/>
      <c r="AA700" s="59"/>
      <c r="AC700" s="59"/>
      <c r="AE700" s="59"/>
      <c r="AG700" s="59"/>
      <c r="AI700" s="60"/>
      <c r="AK700" s="59"/>
      <c r="AM700" s="59"/>
      <c r="AO700" s="59"/>
    </row>
    <row r="701" spans="5:41" ht="13" x14ac:dyDescent="0.15">
      <c r="E701" s="59"/>
      <c r="G701" s="59"/>
      <c r="I701" s="59"/>
      <c r="K701" s="59"/>
      <c r="M701" s="59"/>
      <c r="O701" s="59"/>
      <c r="Q701" s="59"/>
      <c r="S701" s="59"/>
      <c r="U701" s="59"/>
      <c r="W701" s="59"/>
      <c r="Y701" s="59"/>
      <c r="AA701" s="59"/>
      <c r="AC701" s="59"/>
      <c r="AE701" s="59"/>
      <c r="AG701" s="59"/>
      <c r="AI701" s="60"/>
      <c r="AK701" s="59"/>
      <c r="AM701" s="59"/>
      <c r="AO701" s="59"/>
    </row>
    <row r="702" spans="5:41" ht="13" x14ac:dyDescent="0.15">
      <c r="E702" s="59"/>
      <c r="G702" s="59"/>
      <c r="I702" s="59"/>
      <c r="K702" s="59"/>
      <c r="M702" s="59"/>
      <c r="O702" s="59"/>
      <c r="Q702" s="59"/>
      <c r="S702" s="59"/>
      <c r="U702" s="59"/>
      <c r="W702" s="59"/>
      <c r="Y702" s="59"/>
      <c r="AA702" s="59"/>
      <c r="AC702" s="59"/>
      <c r="AE702" s="59"/>
      <c r="AG702" s="59"/>
      <c r="AI702" s="60"/>
      <c r="AK702" s="59"/>
      <c r="AM702" s="59"/>
      <c r="AO702" s="59"/>
    </row>
    <row r="703" spans="5:41" ht="13" x14ac:dyDescent="0.15">
      <c r="E703" s="59"/>
      <c r="G703" s="59"/>
      <c r="I703" s="59"/>
      <c r="K703" s="59"/>
      <c r="M703" s="59"/>
      <c r="O703" s="59"/>
      <c r="Q703" s="59"/>
      <c r="S703" s="59"/>
      <c r="U703" s="59"/>
      <c r="W703" s="59"/>
      <c r="Y703" s="59"/>
      <c r="AA703" s="59"/>
      <c r="AC703" s="59"/>
      <c r="AE703" s="59"/>
      <c r="AG703" s="59"/>
      <c r="AI703" s="60"/>
      <c r="AK703" s="59"/>
      <c r="AM703" s="59"/>
      <c r="AO703" s="59"/>
    </row>
    <row r="704" spans="5:41" ht="13" x14ac:dyDescent="0.15">
      <c r="E704" s="59"/>
      <c r="G704" s="59"/>
      <c r="I704" s="59"/>
      <c r="K704" s="59"/>
      <c r="M704" s="59"/>
      <c r="O704" s="59"/>
      <c r="Q704" s="59"/>
      <c r="S704" s="59"/>
      <c r="U704" s="59"/>
      <c r="W704" s="59"/>
      <c r="Y704" s="59"/>
      <c r="AA704" s="59"/>
      <c r="AC704" s="59"/>
      <c r="AE704" s="59"/>
      <c r="AG704" s="59"/>
      <c r="AI704" s="60"/>
      <c r="AK704" s="59"/>
      <c r="AM704" s="59"/>
      <c r="AO704" s="59"/>
    </row>
    <row r="705" spans="5:41" ht="13" x14ac:dyDescent="0.15">
      <c r="E705" s="59"/>
      <c r="G705" s="59"/>
      <c r="I705" s="59"/>
      <c r="K705" s="59"/>
      <c r="M705" s="59"/>
      <c r="O705" s="59"/>
      <c r="Q705" s="59"/>
      <c r="S705" s="59"/>
      <c r="U705" s="59"/>
      <c r="W705" s="59"/>
      <c r="Y705" s="59"/>
      <c r="AA705" s="59"/>
      <c r="AC705" s="59"/>
      <c r="AE705" s="59"/>
      <c r="AG705" s="59"/>
      <c r="AI705" s="60"/>
      <c r="AK705" s="59"/>
      <c r="AM705" s="59"/>
      <c r="AO705" s="59"/>
    </row>
    <row r="706" spans="5:41" ht="13" x14ac:dyDescent="0.15">
      <c r="E706" s="59"/>
      <c r="G706" s="59"/>
      <c r="I706" s="59"/>
      <c r="K706" s="59"/>
      <c r="M706" s="59"/>
      <c r="O706" s="59"/>
      <c r="Q706" s="59"/>
      <c r="S706" s="59"/>
      <c r="U706" s="59"/>
      <c r="W706" s="59"/>
      <c r="Y706" s="59"/>
      <c r="AA706" s="59"/>
      <c r="AC706" s="59"/>
      <c r="AE706" s="59"/>
      <c r="AG706" s="59"/>
      <c r="AI706" s="60"/>
      <c r="AK706" s="59"/>
      <c r="AM706" s="59"/>
      <c r="AO706" s="59"/>
    </row>
    <row r="707" spans="5:41" ht="13" x14ac:dyDescent="0.15">
      <c r="E707" s="59"/>
      <c r="G707" s="59"/>
      <c r="I707" s="59"/>
      <c r="K707" s="59"/>
      <c r="M707" s="59"/>
      <c r="O707" s="59"/>
      <c r="Q707" s="59"/>
      <c r="S707" s="59"/>
      <c r="U707" s="59"/>
      <c r="W707" s="59"/>
      <c r="Y707" s="59"/>
      <c r="AA707" s="59"/>
      <c r="AC707" s="59"/>
      <c r="AE707" s="59"/>
      <c r="AG707" s="59"/>
      <c r="AI707" s="60"/>
      <c r="AK707" s="59"/>
      <c r="AM707" s="59"/>
      <c r="AO707" s="59"/>
    </row>
    <row r="708" spans="5:41" ht="13" x14ac:dyDescent="0.15">
      <c r="E708" s="59"/>
      <c r="G708" s="59"/>
      <c r="I708" s="59"/>
      <c r="K708" s="59"/>
      <c r="M708" s="59"/>
      <c r="O708" s="59"/>
      <c r="Q708" s="59"/>
      <c r="S708" s="59"/>
      <c r="U708" s="59"/>
      <c r="W708" s="59"/>
      <c r="Y708" s="59"/>
      <c r="AA708" s="59"/>
      <c r="AC708" s="59"/>
      <c r="AE708" s="59"/>
      <c r="AG708" s="59"/>
      <c r="AI708" s="60"/>
      <c r="AK708" s="59"/>
      <c r="AM708" s="59"/>
      <c r="AO708" s="59"/>
    </row>
    <row r="709" spans="5:41" ht="13" x14ac:dyDescent="0.15">
      <c r="E709" s="59"/>
      <c r="G709" s="59"/>
      <c r="I709" s="59"/>
      <c r="K709" s="59"/>
      <c r="M709" s="59"/>
      <c r="O709" s="59"/>
      <c r="Q709" s="59"/>
      <c r="S709" s="59"/>
      <c r="U709" s="59"/>
      <c r="W709" s="59"/>
      <c r="Y709" s="59"/>
      <c r="AA709" s="59"/>
      <c r="AC709" s="59"/>
      <c r="AE709" s="59"/>
      <c r="AG709" s="59"/>
      <c r="AI709" s="60"/>
      <c r="AK709" s="59"/>
      <c r="AM709" s="59"/>
      <c r="AO709" s="59"/>
    </row>
    <row r="710" spans="5:41" ht="13" x14ac:dyDescent="0.15">
      <c r="E710" s="59"/>
      <c r="G710" s="59"/>
      <c r="I710" s="59"/>
      <c r="K710" s="59"/>
      <c r="M710" s="59"/>
      <c r="O710" s="59"/>
      <c r="Q710" s="59"/>
      <c r="S710" s="59"/>
      <c r="U710" s="59"/>
      <c r="W710" s="59"/>
      <c r="Y710" s="59"/>
      <c r="AA710" s="59"/>
      <c r="AC710" s="59"/>
      <c r="AE710" s="59"/>
      <c r="AG710" s="59"/>
      <c r="AI710" s="60"/>
      <c r="AK710" s="59"/>
      <c r="AM710" s="59"/>
      <c r="AO710" s="59"/>
    </row>
    <row r="711" spans="5:41" ht="13" x14ac:dyDescent="0.15">
      <c r="E711" s="59"/>
      <c r="G711" s="59"/>
      <c r="I711" s="59"/>
      <c r="K711" s="59"/>
      <c r="M711" s="59"/>
      <c r="O711" s="59"/>
      <c r="Q711" s="59"/>
      <c r="S711" s="59"/>
      <c r="U711" s="59"/>
      <c r="W711" s="59"/>
      <c r="Y711" s="59"/>
      <c r="AA711" s="59"/>
      <c r="AC711" s="59"/>
      <c r="AE711" s="59"/>
      <c r="AG711" s="59"/>
      <c r="AI711" s="60"/>
      <c r="AK711" s="59"/>
      <c r="AM711" s="59"/>
      <c r="AO711" s="59"/>
    </row>
    <row r="712" spans="5:41" ht="13" x14ac:dyDescent="0.15">
      <c r="E712" s="59"/>
      <c r="G712" s="59"/>
      <c r="I712" s="59"/>
      <c r="K712" s="59"/>
      <c r="M712" s="59"/>
      <c r="O712" s="59"/>
      <c r="Q712" s="59"/>
      <c r="S712" s="59"/>
      <c r="U712" s="59"/>
      <c r="W712" s="59"/>
      <c r="Y712" s="59"/>
      <c r="AA712" s="59"/>
      <c r="AC712" s="59"/>
      <c r="AE712" s="59"/>
      <c r="AG712" s="59"/>
      <c r="AI712" s="60"/>
      <c r="AK712" s="59"/>
      <c r="AM712" s="59"/>
      <c r="AO712" s="59"/>
    </row>
    <row r="713" spans="5:41" ht="13" x14ac:dyDescent="0.15">
      <c r="E713" s="59"/>
      <c r="G713" s="59"/>
      <c r="I713" s="59"/>
      <c r="K713" s="59"/>
      <c r="M713" s="59"/>
      <c r="O713" s="59"/>
      <c r="Q713" s="59"/>
      <c r="S713" s="59"/>
      <c r="U713" s="59"/>
      <c r="W713" s="59"/>
      <c r="Y713" s="59"/>
      <c r="AA713" s="59"/>
      <c r="AC713" s="59"/>
      <c r="AE713" s="59"/>
      <c r="AG713" s="59"/>
      <c r="AI713" s="60"/>
      <c r="AK713" s="59"/>
      <c r="AM713" s="59"/>
      <c r="AO713" s="59"/>
    </row>
    <row r="714" spans="5:41" ht="13" x14ac:dyDescent="0.15">
      <c r="E714" s="59"/>
      <c r="G714" s="59"/>
      <c r="I714" s="59"/>
      <c r="K714" s="59"/>
      <c r="M714" s="59"/>
      <c r="O714" s="59"/>
      <c r="Q714" s="59"/>
      <c r="S714" s="59"/>
      <c r="U714" s="59"/>
      <c r="W714" s="59"/>
      <c r="Y714" s="59"/>
      <c r="AA714" s="59"/>
      <c r="AC714" s="59"/>
      <c r="AE714" s="59"/>
      <c r="AG714" s="59"/>
      <c r="AI714" s="60"/>
      <c r="AK714" s="59"/>
      <c r="AM714" s="59"/>
      <c r="AO714" s="59"/>
    </row>
    <row r="715" spans="5:41" ht="13" x14ac:dyDescent="0.15">
      <c r="E715" s="59"/>
      <c r="G715" s="59"/>
      <c r="I715" s="59"/>
      <c r="K715" s="59"/>
      <c r="M715" s="59"/>
      <c r="O715" s="59"/>
      <c r="Q715" s="59"/>
      <c r="S715" s="59"/>
      <c r="U715" s="59"/>
      <c r="W715" s="59"/>
      <c r="Y715" s="59"/>
      <c r="AA715" s="59"/>
      <c r="AC715" s="59"/>
      <c r="AE715" s="59"/>
      <c r="AG715" s="59"/>
      <c r="AI715" s="60"/>
      <c r="AK715" s="59"/>
      <c r="AM715" s="59"/>
      <c r="AO715" s="59"/>
    </row>
    <row r="716" spans="5:41" ht="13" x14ac:dyDescent="0.15">
      <c r="E716" s="59"/>
      <c r="G716" s="59"/>
      <c r="I716" s="59"/>
      <c r="K716" s="59"/>
      <c r="M716" s="59"/>
      <c r="O716" s="59"/>
      <c r="Q716" s="59"/>
      <c r="S716" s="59"/>
      <c r="U716" s="59"/>
      <c r="W716" s="59"/>
      <c r="Y716" s="59"/>
      <c r="AA716" s="59"/>
      <c r="AC716" s="59"/>
      <c r="AE716" s="59"/>
      <c r="AG716" s="59"/>
      <c r="AI716" s="60"/>
      <c r="AK716" s="59"/>
      <c r="AM716" s="59"/>
      <c r="AO716" s="59"/>
    </row>
    <row r="717" spans="5:41" ht="13" x14ac:dyDescent="0.15">
      <c r="E717" s="59"/>
      <c r="G717" s="59"/>
      <c r="I717" s="59"/>
      <c r="K717" s="59"/>
      <c r="M717" s="59"/>
      <c r="O717" s="59"/>
      <c r="Q717" s="59"/>
      <c r="S717" s="59"/>
      <c r="U717" s="59"/>
      <c r="W717" s="59"/>
      <c r="Y717" s="59"/>
      <c r="AA717" s="59"/>
      <c r="AC717" s="59"/>
      <c r="AE717" s="59"/>
      <c r="AG717" s="59"/>
      <c r="AI717" s="60"/>
      <c r="AK717" s="59"/>
      <c r="AM717" s="59"/>
      <c r="AO717" s="59"/>
    </row>
    <row r="718" spans="5:41" ht="13" x14ac:dyDescent="0.15">
      <c r="E718" s="59"/>
      <c r="G718" s="59"/>
      <c r="I718" s="59"/>
      <c r="K718" s="59"/>
      <c r="M718" s="59"/>
      <c r="O718" s="59"/>
      <c r="Q718" s="59"/>
      <c r="S718" s="59"/>
      <c r="U718" s="59"/>
      <c r="W718" s="59"/>
      <c r="Y718" s="59"/>
      <c r="AA718" s="59"/>
      <c r="AC718" s="59"/>
      <c r="AE718" s="59"/>
      <c r="AG718" s="59"/>
      <c r="AI718" s="60"/>
      <c r="AK718" s="59"/>
      <c r="AM718" s="59"/>
      <c r="AO718" s="59"/>
    </row>
    <row r="719" spans="5:41" ht="13" x14ac:dyDescent="0.15">
      <c r="E719" s="59"/>
      <c r="G719" s="59"/>
      <c r="I719" s="59"/>
      <c r="K719" s="59"/>
      <c r="M719" s="59"/>
      <c r="O719" s="59"/>
      <c r="Q719" s="59"/>
      <c r="S719" s="59"/>
      <c r="U719" s="59"/>
      <c r="W719" s="59"/>
      <c r="Y719" s="59"/>
      <c r="AA719" s="59"/>
      <c r="AC719" s="59"/>
      <c r="AE719" s="59"/>
      <c r="AG719" s="59"/>
      <c r="AI719" s="60"/>
      <c r="AK719" s="59"/>
      <c r="AM719" s="59"/>
      <c r="AO719" s="59"/>
    </row>
    <row r="720" spans="5:41" ht="13" x14ac:dyDescent="0.15">
      <c r="E720" s="59"/>
      <c r="G720" s="59"/>
      <c r="I720" s="59"/>
      <c r="K720" s="59"/>
      <c r="M720" s="59"/>
      <c r="O720" s="59"/>
      <c r="Q720" s="59"/>
      <c r="S720" s="59"/>
      <c r="U720" s="59"/>
      <c r="W720" s="59"/>
      <c r="Y720" s="59"/>
      <c r="AA720" s="59"/>
      <c r="AC720" s="59"/>
      <c r="AE720" s="59"/>
      <c r="AG720" s="59"/>
      <c r="AI720" s="60"/>
      <c r="AK720" s="59"/>
      <c r="AM720" s="59"/>
      <c r="AO720" s="59"/>
    </row>
    <row r="721" spans="5:41" ht="13" x14ac:dyDescent="0.15">
      <c r="E721" s="59"/>
      <c r="G721" s="59"/>
      <c r="I721" s="59"/>
      <c r="K721" s="59"/>
      <c r="M721" s="59"/>
      <c r="O721" s="59"/>
      <c r="Q721" s="59"/>
      <c r="S721" s="59"/>
      <c r="U721" s="59"/>
      <c r="W721" s="59"/>
      <c r="Y721" s="59"/>
      <c r="AA721" s="59"/>
      <c r="AC721" s="59"/>
      <c r="AE721" s="59"/>
      <c r="AG721" s="59"/>
      <c r="AI721" s="60"/>
      <c r="AK721" s="59"/>
      <c r="AM721" s="59"/>
      <c r="AO721" s="59"/>
    </row>
    <row r="722" spans="5:41" ht="13" x14ac:dyDescent="0.15">
      <c r="E722" s="59"/>
      <c r="G722" s="59"/>
      <c r="I722" s="59"/>
      <c r="K722" s="59"/>
      <c r="M722" s="59"/>
      <c r="O722" s="59"/>
      <c r="Q722" s="59"/>
      <c r="S722" s="59"/>
      <c r="U722" s="59"/>
      <c r="W722" s="59"/>
      <c r="Y722" s="59"/>
      <c r="AA722" s="59"/>
      <c r="AC722" s="59"/>
      <c r="AE722" s="59"/>
      <c r="AG722" s="59"/>
      <c r="AI722" s="60"/>
      <c r="AK722" s="59"/>
      <c r="AM722" s="59"/>
      <c r="AO722" s="59"/>
    </row>
    <row r="723" spans="5:41" ht="13" x14ac:dyDescent="0.15">
      <c r="E723" s="59"/>
      <c r="G723" s="59"/>
      <c r="I723" s="59"/>
      <c r="K723" s="59"/>
      <c r="M723" s="59"/>
      <c r="O723" s="59"/>
      <c r="Q723" s="59"/>
      <c r="S723" s="59"/>
      <c r="U723" s="59"/>
      <c r="W723" s="59"/>
      <c r="Y723" s="59"/>
      <c r="AA723" s="59"/>
      <c r="AC723" s="59"/>
      <c r="AE723" s="59"/>
      <c r="AG723" s="59"/>
      <c r="AI723" s="60"/>
      <c r="AK723" s="59"/>
      <c r="AM723" s="59"/>
      <c r="AO723" s="59"/>
    </row>
    <row r="724" spans="5:41" ht="13" x14ac:dyDescent="0.15">
      <c r="E724" s="59"/>
      <c r="G724" s="59"/>
      <c r="I724" s="59"/>
      <c r="K724" s="59"/>
      <c r="M724" s="59"/>
      <c r="O724" s="59"/>
      <c r="Q724" s="59"/>
      <c r="S724" s="59"/>
      <c r="U724" s="59"/>
      <c r="W724" s="59"/>
      <c r="Y724" s="59"/>
      <c r="AA724" s="59"/>
      <c r="AC724" s="59"/>
      <c r="AE724" s="59"/>
      <c r="AG724" s="59"/>
      <c r="AI724" s="60"/>
      <c r="AK724" s="59"/>
      <c r="AM724" s="59"/>
      <c r="AO724" s="59"/>
    </row>
    <row r="725" spans="5:41" ht="13" x14ac:dyDescent="0.15">
      <c r="E725" s="59"/>
      <c r="G725" s="59"/>
      <c r="I725" s="59"/>
      <c r="K725" s="59"/>
      <c r="M725" s="59"/>
      <c r="O725" s="59"/>
      <c r="Q725" s="59"/>
      <c r="S725" s="59"/>
      <c r="U725" s="59"/>
      <c r="W725" s="59"/>
      <c r="Y725" s="59"/>
      <c r="AA725" s="59"/>
      <c r="AC725" s="59"/>
      <c r="AE725" s="59"/>
      <c r="AG725" s="59"/>
      <c r="AI725" s="60"/>
      <c r="AK725" s="59"/>
      <c r="AM725" s="59"/>
      <c r="AO725" s="59"/>
    </row>
    <row r="726" spans="5:41" ht="13" x14ac:dyDescent="0.15">
      <c r="E726" s="59"/>
      <c r="G726" s="59"/>
      <c r="I726" s="59"/>
      <c r="K726" s="59"/>
      <c r="M726" s="59"/>
      <c r="O726" s="59"/>
      <c r="Q726" s="59"/>
      <c r="S726" s="59"/>
      <c r="U726" s="59"/>
      <c r="W726" s="59"/>
      <c r="Y726" s="59"/>
      <c r="AA726" s="59"/>
      <c r="AC726" s="59"/>
      <c r="AE726" s="59"/>
      <c r="AG726" s="59"/>
      <c r="AI726" s="60"/>
      <c r="AK726" s="59"/>
      <c r="AM726" s="59"/>
      <c r="AO726" s="59"/>
    </row>
    <row r="727" spans="5:41" ht="13" x14ac:dyDescent="0.15">
      <c r="E727" s="59"/>
      <c r="G727" s="59"/>
      <c r="I727" s="59"/>
      <c r="K727" s="59"/>
      <c r="M727" s="59"/>
      <c r="O727" s="59"/>
      <c r="Q727" s="59"/>
      <c r="S727" s="59"/>
      <c r="U727" s="59"/>
      <c r="W727" s="59"/>
      <c r="Y727" s="59"/>
      <c r="AA727" s="59"/>
      <c r="AC727" s="59"/>
      <c r="AE727" s="59"/>
      <c r="AG727" s="59"/>
      <c r="AI727" s="60"/>
      <c r="AK727" s="59"/>
      <c r="AM727" s="59"/>
      <c r="AO727" s="59"/>
    </row>
    <row r="728" spans="5:41" ht="13" x14ac:dyDescent="0.15">
      <c r="E728" s="59"/>
      <c r="G728" s="59"/>
      <c r="I728" s="59"/>
      <c r="K728" s="59"/>
      <c r="M728" s="59"/>
      <c r="O728" s="59"/>
      <c r="Q728" s="59"/>
      <c r="S728" s="59"/>
      <c r="U728" s="59"/>
      <c r="W728" s="59"/>
      <c r="Y728" s="59"/>
      <c r="AA728" s="59"/>
      <c r="AC728" s="59"/>
      <c r="AE728" s="59"/>
      <c r="AG728" s="59"/>
      <c r="AI728" s="60"/>
      <c r="AK728" s="59"/>
      <c r="AM728" s="59"/>
      <c r="AO728" s="59"/>
    </row>
    <row r="729" spans="5:41" ht="13" x14ac:dyDescent="0.15">
      <c r="E729" s="59"/>
      <c r="G729" s="59"/>
      <c r="I729" s="59"/>
      <c r="K729" s="59"/>
      <c r="M729" s="59"/>
      <c r="O729" s="59"/>
      <c r="Q729" s="59"/>
      <c r="S729" s="59"/>
      <c r="U729" s="59"/>
      <c r="W729" s="59"/>
      <c r="Y729" s="59"/>
      <c r="AA729" s="59"/>
      <c r="AC729" s="59"/>
      <c r="AE729" s="59"/>
      <c r="AG729" s="59"/>
      <c r="AI729" s="60"/>
      <c r="AK729" s="59"/>
      <c r="AM729" s="59"/>
      <c r="AO729" s="59"/>
    </row>
    <row r="730" spans="5:41" ht="13" x14ac:dyDescent="0.15">
      <c r="E730" s="59"/>
      <c r="G730" s="59"/>
      <c r="I730" s="59"/>
      <c r="K730" s="59"/>
      <c r="M730" s="59"/>
      <c r="O730" s="59"/>
      <c r="Q730" s="59"/>
      <c r="S730" s="59"/>
      <c r="U730" s="59"/>
      <c r="W730" s="59"/>
      <c r="Y730" s="59"/>
      <c r="AA730" s="59"/>
      <c r="AC730" s="59"/>
      <c r="AE730" s="59"/>
      <c r="AG730" s="59"/>
      <c r="AI730" s="60"/>
      <c r="AK730" s="59"/>
      <c r="AM730" s="59"/>
      <c r="AO730" s="59"/>
    </row>
    <row r="731" spans="5:41" ht="13" x14ac:dyDescent="0.15">
      <c r="E731" s="59"/>
      <c r="G731" s="59"/>
      <c r="I731" s="59"/>
      <c r="K731" s="59"/>
      <c r="M731" s="59"/>
      <c r="O731" s="59"/>
      <c r="Q731" s="59"/>
      <c r="S731" s="59"/>
      <c r="U731" s="59"/>
      <c r="W731" s="59"/>
      <c r="Y731" s="59"/>
      <c r="AA731" s="59"/>
      <c r="AC731" s="59"/>
      <c r="AE731" s="59"/>
      <c r="AG731" s="59"/>
      <c r="AI731" s="60"/>
      <c r="AK731" s="59"/>
      <c r="AM731" s="59"/>
      <c r="AO731" s="59"/>
    </row>
    <row r="732" spans="5:41" ht="13" x14ac:dyDescent="0.15">
      <c r="E732" s="59"/>
      <c r="G732" s="59"/>
      <c r="I732" s="59"/>
      <c r="K732" s="59"/>
      <c r="M732" s="59"/>
      <c r="O732" s="59"/>
      <c r="Q732" s="59"/>
      <c r="S732" s="59"/>
      <c r="U732" s="59"/>
      <c r="W732" s="59"/>
      <c r="Y732" s="59"/>
      <c r="AA732" s="59"/>
      <c r="AC732" s="59"/>
      <c r="AE732" s="59"/>
      <c r="AG732" s="59"/>
      <c r="AI732" s="60"/>
      <c r="AK732" s="59"/>
      <c r="AM732" s="59"/>
      <c r="AO732" s="59"/>
    </row>
    <row r="733" spans="5:41" ht="13" x14ac:dyDescent="0.15">
      <c r="E733" s="59"/>
      <c r="G733" s="59"/>
      <c r="I733" s="59"/>
      <c r="K733" s="59"/>
      <c r="M733" s="59"/>
      <c r="O733" s="59"/>
      <c r="Q733" s="59"/>
      <c r="S733" s="59"/>
      <c r="U733" s="59"/>
      <c r="W733" s="59"/>
      <c r="Y733" s="59"/>
      <c r="AA733" s="59"/>
      <c r="AC733" s="59"/>
      <c r="AE733" s="59"/>
      <c r="AG733" s="59"/>
      <c r="AI733" s="60"/>
      <c r="AK733" s="59"/>
      <c r="AM733" s="59"/>
      <c r="AO733" s="59"/>
    </row>
    <row r="734" spans="5:41" ht="13" x14ac:dyDescent="0.15">
      <c r="E734" s="59"/>
      <c r="G734" s="59"/>
      <c r="I734" s="59"/>
      <c r="K734" s="59"/>
      <c r="M734" s="59"/>
      <c r="O734" s="59"/>
      <c r="Q734" s="59"/>
      <c r="S734" s="59"/>
      <c r="U734" s="59"/>
      <c r="W734" s="59"/>
      <c r="Y734" s="59"/>
      <c r="AA734" s="59"/>
      <c r="AC734" s="59"/>
      <c r="AE734" s="59"/>
      <c r="AG734" s="59"/>
      <c r="AI734" s="60"/>
      <c r="AK734" s="59"/>
      <c r="AM734" s="59"/>
      <c r="AO734" s="59"/>
    </row>
    <row r="735" spans="5:41" ht="13" x14ac:dyDescent="0.15">
      <c r="E735" s="59"/>
      <c r="G735" s="59"/>
      <c r="I735" s="59"/>
      <c r="K735" s="59"/>
      <c r="M735" s="59"/>
      <c r="O735" s="59"/>
      <c r="Q735" s="59"/>
      <c r="S735" s="59"/>
      <c r="U735" s="59"/>
      <c r="W735" s="59"/>
      <c r="Y735" s="59"/>
      <c r="AA735" s="59"/>
      <c r="AC735" s="59"/>
      <c r="AE735" s="59"/>
      <c r="AG735" s="59"/>
      <c r="AI735" s="60"/>
      <c r="AK735" s="59"/>
      <c r="AM735" s="59"/>
      <c r="AO735" s="59"/>
    </row>
    <row r="736" spans="5:41" ht="13" x14ac:dyDescent="0.15">
      <c r="E736" s="59"/>
      <c r="G736" s="59"/>
      <c r="I736" s="59"/>
      <c r="K736" s="59"/>
      <c r="M736" s="59"/>
      <c r="O736" s="59"/>
      <c r="Q736" s="59"/>
      <c r="S736" s="59"/>
      <c r="U736" s="59"/>
      <c r="W736" s="59"/>
      <c r="Y736" s="59"/>
      <c r="AA736" s="59"/>
      <c r="AC736" s="59"/>
      <c r="AE736" s="59"/>
      <c r="AG736" s="59"/>
      <c r="AI736" s="60"/>
      <c r="AK736" s="59"/>
      <c r="AM736" s="59"/>
      <c r="AO736" s="59"/>
    </row>
    <row r="737" spans="5:41" ht="13" x14ac:dyDescent="0.15">
      <c r="E737" s="59"/>
      <c r="G737" s="59"/>
      <c r="I737" s="59"/>
      <c r="K737" s="59"/>
      <c r="M737" s="59"/>
      <c r="O737" s="59"/>
      <c r="Q737" s="59"/>
      <c r="S737" s="59"/>
      <c r="U737" s="59"/>
      <c r="W737" s="59"/>
      <c r="Y737" s="59"/>
      <c r="AA737" s="59"/>
      <c r="AC737" s="59"/>
      <c r="AE737" s="59"/>
      <c r="AG737" s="59"/>
      <c r="AI737" s="60"/>
      <c r="AK737" s="59"/>
      <c r="AM737" s="59"/>
      <c r="AO737" s="59"/>
    </row>
    <row r="738" spans="5:41" ht="13" x14ac:dyDescent="0.15">
      <c r="E738" s="59"/>
      <c r="G738" s="59"/>
      <c r="I738" s="59"/>
      <c r="K738" s="59"/>
      <c r="M738" s="59"/>
      <c r="O738" s="59"/>
      <c r="Q738" s="59"/>
      <c r="S738" s="59"/>
      <c r="U738" s="59"/>
      <c r="W738" s="59"/>
      <c r="Y738" s="59"/>
      <c r="AA738" s="59"/>
      <c r="AC738" s="59"/>
      <c r="AE738" s="59"/>
      <c r="AG738" s="59"/>
      <c r="AI738" s="60"/>
      <c r="AK738" s="59"/>
      <c r="AM738" s="59"/>
      <c r="AO738" s="59"/>
    </row>
    <row r="739" spans="5:41" ht="13" x14ac:dyDescent="0.15">
      <c r="E739" s="59"/>
      <c r="G739" s="59"/>
      <c r="I739" s="59"/>
      <c r="K739" s="59"/>
      <c r="M739" s="59"/>
      <c r="O739" s="59"/>
      <c r="Q739" s="59"/>
      <c r="S739" s="59"/>
      <c r="U739" s="59"/>
      <c r="W739" s="59"/>
      <c r="Y739" s="59"/>
      <c r="AA739" s="59"/>
      <c r="AC739" s="59"/>
      <c r="AE739" s="59"/>
      <c r="AG739" s="59"/>
      <c r="AI739" s="60"/>
      <c r="AK739" s="59"/>
      <c r="AM739" s="59"/>
      <c r="AO739" s="59"/>
    </row>
    <row r="740" spans="5:41" ht="13" x14ac:dyDescent="0.15">
      <c r="E740" s="59"/>
      <c r="G740" s="59"/>
      <c r="I740" s="59"/>
      <c r="K740" s="59"/>
      <c r="M740" s="59"/>
      <c r="O740" s="59"/>
      <c r="Q740" s="59"/>
      <c r="S740" s="59"/>
      <c r="U740" s="59"/>
      <c r="W740" s="59"/>
      <c r="Y740" s="59"/>
      <c r="AA740" s="59"/>
      <c r="AC740" s="59"/>
      <c r="AE740" s="59"/>
      <c r="AG740" s="59"/>
      <c r="AI740" s="60"/>
      <c r="AK740" s="59"/>
      <c r="AM740" s="59"/>
      <c r="AO740" s="59"/>
    </row>
    <row r="741" spans="5:41" ht="13" x14ac:dyDescent="0.15">
      <c r="E741" s="59"/>
      <c r="G741" s="59"/>
      <c r="I741" s="59"/>
      <c r="K741" s="59"/>
      <c r="M741" s="59"/>
      <c r="O741" s="59"/>
      <c r="Q741" s="59"/>
      <c r="S741" s="59"/>
      <c r="U741" s="59"/>
      <c r="W741" s="59"/>
      <c r="Y741" s="59"/>
      <c r="AA741" s="59"/>
      <c r="AC741" s="59"/>
      <c r="AE741" s="59"/>
      <c r="AG741" s="59"/>
      <c r="AI741" s="60"/>
      <c r="AK741" s="59"/>
      <c r="AM741" s="59"/>
      <c r="AO741" s="59"/>
    </row>
    <row r="742" spans="5:41" ht="13" x14ac:dyDescent="0.15">
      <c r="E742" s="59"/>
      <c r="G742" s="59"/>
      <c r="I742" s="59"/>
      <c r="K742" s="59"/>
      <c r="M742" s="59"/>
      <c r="O742" s="59"/>
      <c r="Q742" s="59"/>
      <c r="S742" s="59"/>
      <c r="U742" s="59"/>
      <c r="W742" s="59"/>
      <c r="Y742" s="59"/>
      <c r="AA742" s="59"/>
      <c r="AC742" s="59"/>
      <c r="AE742" s="59"/>
      <c r="AG742" s="59"/>
      <c r="AI742" s="60"/>
      <c r="AK742" s="59"/>
      <c r="AM742" s="59"/>
      <c r="AO742" s="59"/>
    </row>
    <row r="743" spans="5:41" ht="13" x14ac:dyDescent="0.15">
      <c r="E743" s="59"/>
      <c r="G743" s="59"/>
      <c r="I743" s="59"/>
      <c r="K743" s="59"/>
      <c r="M743" s="59"/>
      <c r="O743" s="59"/>
      <c r="Q743" s="59"/>
      <c r="S743" s="59"/>
      <c r="U743" s="59"/>
      <c r="W743" s="59"/>
      <c r="Y743" s="59"/>
      <c r="AA743" s="59"/>
      <c r="AC743" s="59"/>
      <c r="AE743" s="59"/>
      <c r="AG743" s="59"/>
      <c r="AI743" s="60"/>
      <c r="AK743" s="59"/>
      <c r="AM743" s="59"/>
      <c r="AO743" s="59"/>
    </row>
    <row r="744" spans="5:41" ht="13" x14ac:dyDescent="0.15">
      <c r="E744" s="59"/>
      <c r="G744" s="59"/>
      <c r="I744" s="59"/>
      <c r="K744" s="59"/>
      <c r="M744" s="59"/>
      <c r="O744" s="59"/>
      <c r="Q744" s="59"/>
      <c r="S744" s="59"/>
      <c r="U744" s="59"/>
      <c r="W744" s="59"/>
      <c r="Y744" s="59"/>
      <c r="AA744" s="59"/>
      <c r="AC744" s="59"/>
      <c r="AE744" s="59"/>
      <c r="AG744" s="59"/>
      <c r="AI744" s="60"/>
      <c r="AK744" s="59"/>
      <c r="AM744" s="59"/>
      <c r="AO744" s="59"/>
    </row>
    <row r="745" spans="5:41" ht="13" x14ac:dyDescent="0.15">
      <c r="E745" s="59"/>
      <c r="G745" s="59"/>
      <c r="I745" s="59"/>
      <c r="K745" s="59"/>
      <c r="M745" s="59"/>
      <c r="O745" s="59"/>
      <c r="Q745" s="59"/>
      <c r="S745" s="59"/>
      <c r="U745" s="59"/>
      <c r="W745" s="59"/>
      <c r="Y745" s="59"/>
      <c r="AA745" s="59"/>
      <c r="AC745" s="59"/>
      <c r="AE745" s="59"/>
      <c r="AG745" s="59"/>
      <c r="AI745" s="60"/>
      <c r="AK745" s="59"/>
      <c r="AM745" s="59"/>
      <c r="AO745" s="59"/>
    </row>
    <row r="746" spans="5:41" ht="13" x14ac:dyDescent="0.15">
      <c r="E746" s="59"/>
      <c r="G746" s="59"/>
      <c r="I746" s="59"/>
      <c r="K746" s="59"/>
      <c r="M746" s="59"/>
      <c r="O746" s="59"/>
      <c r="Q746" s="59"/>
      <c r="S746" s="59"/>
      <c r="U746" s="59"/>
      <c r="W746" s="59"/>
      <c r="Y746" s="59"/>
      <c r="AA746" s="59"/>
      <c r="AC746" s="59"/>
      <c r="AE746" s="59"/>
      <c r="AG746" s="59"/>
      <c r="AI746" s="60"/>
      <c r="AK746" s="59"/>
      <c r="AM746" s="59"/>
      <c r="AO746" s="59"/>
    </row>
    <row r="747" spans="5:41" ht="13" x14ac:dyDescent="0.15">
      <c r="E747" s="59"/>
      <c r="G747" s="59"/>
      <c r="I747" s="59"/>
      <c r="K747" s="59"/>
      <c r="M747" s="59"/>
      <c r="O747" s="59"/>
      <c r="Q747" s="59"/>
      <c r="S747" s="59"/>
      <c r="U747" s="59"/>
      <c r="W747" s="59"/>
      <c r="Y747" s="59"/>
      <c r="AA747" s="59"/>
      <c r="AC747" s="59"/>
      <c r="AE747" s="59"/>
      <c r="AG747" s="59"/>
      <c r="AI747" s="60"/>
      <c r="AK747" s="59"/>
      <c r="AM747" s="59"/>
      <c r="AO747" s="59"/>
    </row>
    <row r="748" spans="5:41" ht="13" x14ac:dyDescent="0.15">
      <c r="E748" s="59"/>
      <c r="G748" s="59"/>
      <c r="I748" s="59"/>
      <c r="K748" s="59"/>
      <c r="M748" s="59"/>
      <c r="O748" s="59"/>
      <c r="Q748" s="59"/>
      <c r="S748" s="59"/>
      <c r="U748" s="59"/>
      <c r="W748" s="59"/>
      <c r="Y748" s="59"/>
      <c r="AA748" s="59"/>
      <c r="AC748" s="59"/>
      <c r="AE748" s="59"/>
      <c r="AG748" s="59"/>
      <c r="AI748" s="60"/>
      <c r="AK748" s="59"/>
      <c r="AM748" s="59"/>
      <c r="AO748" s="59"/>
    </row>
    <row r="749" spans="5:41" ht="13" x14ac:dyDescent="0.15">
      <c r="E749" s="59"/>
      <c r="G749" s="59"/>
      <c r="I749" s="59"/>
      <c r="K749" s="59"/>
      <c r="M749" s="59"/>
      <c r="O749" s="59"/>
      <c r="Q749" s="59"/>
      <c r="S749" s="59"/>
      <c r="U749" s="59"/>
      <c r="W749" s="59"/>
      <c r="Y749" s="59"/>
      <c r="AA749" s="59"/>
      <c r="AC749" s="59"/>
      <c r="AE749" s="59"/>
      <c r="AG749" s="59"/>
      <c r="AI749" s="60"/>
      <c r="AK749" s="59"/>
      <c r="AM749" s="59"/>
      <c r="AO749" s="59"/>
    </row>
    <row r="750" spans="5:41" ht="13" x14ac:dyDescent="0.15">
      <c r="E750" s="59"/>
      <c r="G750" s="59"/>
      <c r="I750" s="59"/>
      <c r="K750" s="59"/>
      <c r="M750" s="59"/>
      <c r="O750" s="59"/>
      <c r="Q750" s="59"/>
      <c r="S750" s="59"/>
      <c r="U750" s="59"/>
      <c r="W750" s="59"/>
      <c r="Y750" s="59"/>
      <c r="AA750" s="59"/>
      <c r="AC750" s="59"/>
      <c r="AE750" s="59"/>
      <c r="AG750" s="59"/>
      <c r="AI750" s="60"/>
      <c r="AK750" s="59"/>
      <c r="AM750" s="59"/>
      <c r="AO750" s="59"/>
    </row>
    <row r="751" spans="5:41" ht="13" x14ac:dyDescent="0.15">
      <c r="E751" s="59"/>
      <c r="G751" s="59"/>
      <c r="I751" s="59"/>
      <c r="K751" s="59"/>
      <c r="M751" s="59"/>
      <c r="O751" s="59"/>
      <c r="Q751" s="59"/>
      <c r="S751" s="59"/>
      <c r="U751" s="59"/>
      <c r="W751" s="59"/>
      <c r="Y751" s="59"/>
      <c r="AA751" s="59"/>
      <c r="AC751" s="59"/>
      <c r="AE751" s="59"/>
      <c r="AG751" s="59"/>
      <c r="AI751" s="60"/>
      <c r="AK751" s="59"/>
      <c r="AM751" s="59"/>
      <c r="AO751" s="59"/>
    </row>
    <row r="752" spans="5:41" ht="13" x14ac:dyDescent="0.15">
      <c r="E752" s="59"/>
      <c r="G752" s="59"/>
      <c r="I752" s="59"/>
      <c r="K752" s="59"/>
      <c r="M752" s="59"/>
      <c r="O752" s="59"/>
      <c r="Q752" s="59"/>
      <c r="S752" s="59"/>
      <c r="U752" s="59"/>
      <c r="W752" s="59"/>
      <c r="Y752" s="59"/>
      <c r="AA752" s="59"/>
      <c r="AC752" s="59"/>
      <c r="AE752" s="59"/>
      <c r="AG752" s="59"/>
      <c r="AI752" s="60"/>
      <c r="AK752" s="59"/>
      <c r="AM752" s="59"/>
      <c r="AO752" s="59"/>
    </row>
    <row r="753" spans="5:41" ht="13" x14ac:dyDescent="0.15">
      <c r="E753" s="59"/>
      <c r="G753" s="59"/>
      <c r="I753" s="59"/>
      <c r="K753" s="59"/>
      <c r="M753" s="59"/>
      <c r="O753" s="59"/>
      <c r="Q753" s="59"/>
      <c r="S753" s="59"/>
      <c r="U753" s="59"/>
      <c r="W753" s="59"/>
      <c r="Y753" s="59"/>
      <c r="AA753" s="59"/>
      <c r="AC753" s="59"/>
      <c r="AE753" s="59"/>
      <c r="AG753" s="59"/>
      <c r="AI753" s="60"/>
      <c r="AK753" s="59"/>
      <c r="AM753" s="59"/>
      <c r="AO753" s="59"/>
    </row>
    <row r="754" spans="5:41" ht="13" x14ac:dyDescent="0.15">
      <c r="E754" s="59"/>
      <c r="G754" s="59"/>
      <c r="I754" s="59"/>
      <c r="K754" s="59"/>
      <c r="M754" s="59"/>
      <c r="O754" s="59"/>
      <c r="Q754" s="59"/>
      <c r="S754" s="59"/>
      <c r="U754" s="59"/>
      <c r="W754" s="59"/>
      <c r="Y754" s="59"/>
      <c r="AA754" s="59"/>
      <c r="AC754" s="59"/>
      <c r="AE754" s="59"/>
      <c r="AG754" s="59"/>
      <c r="AI754" s="60"/>
      <c r="AK754" s="59"/>
      <c r="AM754" s="59"/>
      <c r="AO754" s="59"/>
    </row>
    <row r="755" spans="5:41" ht="13" x14ac:dyDescent="0.15">
      <c r="E755" s="59"/>
      <c r="G755" s="59"/>
      <c r="I755" s="59"/>
      <c r="K755" s="59"/>
      <c r="M755" s="59"/>
      <c r="O755" s="59"/>
      <c r="Q755" s="59"/>
      <c r="S755" s="59"/>
      <c r="U755" s="59"/>
      <c r="W755" s="59"/>
      <c r="Y755" s="59"/>
      <c r="AA755" s="59"/>
      <c r="AC755" s="59"/>
      <c r="AE755" s="59"/>
      <c r="AG755" s="59"/>
      <c r="AI755" s="60"/>
      <c r="AK755" s="59"/>
      <c r="AM755" s="59"/>
      <c r="AO755" s="59"/>
    </row>
    <row r="756" spans="5:41" ht="13" x14ac:dyDescent="0.15">
      <c r="E756" s="59"/>
      <c r="G756" s="59"/>
      <c r="I756" s="59"/>
      <c r="K756" s="59"/>
      <c r="M756" s="59"/>
      <c r="O756" s="59"/>
      <c r="Q756" s="59"/>
      <c r="S756" s="59"/>
      <c r="U756" s="59"/>
      <c r="W756" s="59"/>
      <c r="Y756" s="59"/>
      <c r="AA756" s="59"/>
      <c r="AC756" s="59"/>
      <c r="AE756" s="59"/>
      <c r="AG756" s="59"/>
      <c r="AI756" s="60"/>
      <c r="AK756" s="59"/>
      <c r="AM756" s="59"/>
      <c r="AO756" s="59"/>
    </row>
    <row r="757" spans="5:41" ht="13" x14ac:dyDescent="0.15">
      <c r="E757" s="59"/>
      <c r="G757" s="59"/>
      <c r="I757" s="59"/>
      <c r="K757" s="59"/>
      <c r="M757" s="59"/>
      <c r="O757" s="59"/>
      <c r="Q757" s="59"/>
      <c r="S757" s="59"/>
      <c r="U757" s="59"/>
      <c r="W757" s="59"/>
      <c r="Y757" s="59"/>
      <c r="AA757" s="59"/>
      <c r="AC757" s="59"/>
      <c r="AE757" s="59"/>
      <c r="AG757" s="59"/>
      <c r="AI757" s="60"/>
      <c r="AK757" s="59"/>
      <c r="AM757" s="59"/>
      <c r="AO757" s="59"/>
    </row>
    <row r="758" spans="5:41" ht="13" x14ac:dyDescent="0.15">
      <c r="E758" s="59"/>
      <c r="G758" s="59"/>
      <c r="I758" s="59"/>
      <c r="K758" s="59"/>
      <c r="M758" s="59"/>
      <c r="O758" s="59"/>
      <c r="Q758" s="59"/>
      <c r="S758" s="59"/>
      <c r="U758" s="59"/>
      <c r="W758" s="59"/>
      <c r="Y758" s="59"/>
      <c r="AA758" s="59"/>
      <c r="AC758" s="59"/>
      <c r="AE758" s="59"/>
      <c r="AG758" s="59"/>
      <c r="AI758" s="60"/>
      <c r="AK758" s="59"/>
      <c r="AM758" s="59"/>
      <c r="AO758" s="59"/>
    </row>
    <row r="759" spans="5:41" ht="13" x14ac:dyDescent="0.15">
      <c r="E759" s="59"/>
      <c r="G759" s="59"/>
      <c r="I759" s="59"/>
      <c r="K759" s="59"/>
      <c r="M759" s="59"/>
      <c r="O759" s="59"/>
      <c r="Q759" s="59"/>
      <c r="S759" s="59"/>
      <c r="U759" s="59"/>
      <c r="W759" s="59"/>
      <c r="Y759" s="59"/>
      <c r="AA759" s="59"/>
      <c r="AC759" s="59"/>
      <c r="AE759" s="59"/>
      <c r="AG759" s="59"/>
      <c r="AI759" s="60"/>
      <c r="AK759" s="59"/>
      <c r="AM759" s="59"/>
      <c r="AO759" s="59"/>
    </row>
    <row r="760" spans="5:41" ht="13" x14ac:dyDescent="0.15">
      <c r="E760" s="59"/>
      <c r="G760" s="59"/>
      <c r="I760" s="59"/>
      <c r="K760" s="59"/>
      <c r="M760" s="59"/>
      <c r="O760" s="59"/>
      <c r="Q760" s="59"/>
      <c r="S760" s="59"/>
      <c r="U760" s="59"/>
      <c r="W760" s="59"/>
      <c r="Y760" s="59"/>
      <c r="AA760" s="59"/>
      <c r="AC760" s="59"/>
      <c r="AE760" s="59"/>
      <c r="AG760" s="59"/>
      <c r="AI760" s="60"/>
      <c r="AK760" s="59"/>
      <c r="AM760" s="59"/>
      <c r="AO760" s="59"/>
    </row>
    <row r="761" spans="5:41" ht="13" x14ac:dyDescent="0.15">
      <c r="E761" s="59"/>
      <c r="G761" s="59"/>
      <c r="I761" s="59"/>
      <c r="K761" s="59"/>
      <c r="M761" s="59"/>
      <c r="O761" s="59"/>
      <c r="Q761" s="59"/>
      <c r="S761" s="59"/>
      <c r="U761" s="59"/>
      <c r="W761" s="59"/>
      <c r="Y761" s="59"/>
      <c r="AA761" s="59"/>
      <c r="AC761" s="59"/>
      <c r="AE761" s="59"/>
      <c r="AG761" s="59"/>
      <c r="AI761" s="60"/>
      <c r="AK761" s="59"/>
      <c r="AM761" s="59"/>
      <c r="AO761" s="59"/>
    </row>
    <row r="762" spans="5:41" ht="13" x14ac:dyDescent="0.15">
      <c r="E762" s="59"/>
      <c r="G762" s="59"/>
      <c r="I762" s="59"/>
      <c r="K762" s="59"/>
      <c r="M762" s="59"/>
      <c r="O762" s="59"/>
      <c r="Q762" s="59"/>
      <c r="S762" s="59"/>
      <c r="U762" s="59"/>
      <c r="W762" s="59"/>
      <c r="Y762" s="59"/>
      <c r="AA762" s="59"/>
      <c r="AC762" s="59"/>
      <c r="AE762" s="59"/>
      <c r="AG762" s="59"/>
      <c r="AI762" s="60"/>
      <c r="AK762" s="59"/>
      <c r="AM762" s="59"/>
      <c r="AO762" s="59"/>
    </row>
    <row r="763" spans="5:41" ht="13" x14ac:dyDescent="0.15">
      <c r="E763" s="59"/>
      <c r="G763" s="59"/>
      <c r="I763" s="59"/>
      <c r="K763" s="59"/>
      <c r="M763" s="59"/>
      <c r="O763" s="59"/>
      <c r="Q763" s="59"/>
      <c r="S763" s="59"/>
      <c r="U763" s="59"/>
      <c r="W763" s="59"/>
      <c r="Y763" s="59"/>
      <c r="AA763" s="59"/>
      <c r="AC763" s="59"/>
      <c r="AE763" s="59"/>
      <c r="AG763" s="59"/>
      <c r="AI763" s="60"/>
      <c r="AK763" s="59"/>
      <c r="AM763" s="59"/>
      <c r="AO763" s="59"/>
    </row>
    <row r="764" spans="5:41" ht="13" x14ac:dyDescent="0.15">
      <c r="E764" s="59"/>
      <c r="G764" s="59"/>
      <c r="I764" s="59"/>
      <c r="K764" s="59"/>
      <c r="M764" s="59"/>
      <c r="O764" s="59"/>
      <c r="Q764" s="59"/>
      <c r="S764" s="59"/>
      <c r="U764" s="59"/>
      <c r="W764" s="59"/>
      <c r="Y764" s="59"/>
      <c r="AA764" s="59"/>
      <c r="AC764" s="59"/>
      <c r="AE764" s="59"/>
      <c r="AG764" s="59"/>
      <c r="AI764" s="60"/>
      <c r="AK764" s="59"/>
      <c r="AM764" s="59"/>
      <c r="AO764" s="59"/>
    </row>
    <row r="765" spans="5:41" ht="13" x14ac:dyDescent="0.15">
      <c r="E765" s="59"/>
      <c r="G765" s="59"/>
      <c r="I765" s="59"/>
      <c r="K765" s="59"/>
      <c r="M765" s="59"/>
      <c r="O765" s="59"/>
      <c r="Q765" s="59"/>
      <c r="S765" s="59"/>
      <c r="U765" s="59"/>
      <c r="W765" s="59"/>
      <c r="Y765" s="59"/>
      <c r="AA765" s="59"/>
      <c r="AC765" s="59"/>
      <c r="AE765" s="59"/>
      <c r="AG765" s="59"/>
      <c r="AI765" s="60"/>
      <c r="AK765" s="59"/>
      <c r="AM765" s="59"/>
      <c r="AO765" s="59"/>
    </row>
    <row r="766" spans="5:41" ht="13" x14ac:dyDescent="0.15">
      <c r="E766" s="59"/>
      <c r="G766" s="59"/>
      <c r="I766" s="59"/>
      <c r="K766" s="59"/>
      <c r="M766" s="59"/>
      <c r="O766" s="59"/>
      <c r="Q766" s="59"/>
      <c r="S766" s="59"/>
      <c r="U766" s="59"/>
      <c r="W766" s="59"/>
      <c r="Y766" s="59"/>
      <c r="AA766" s="59"/>
      <c r="AC766" s="59"/>
      <c r="AE766" s="59"/>
      <c r="AG766" s="59"/>
      <c r="AI766" s="60"/>
      <c r="AK766" s="59"/>
      <c r="AM766" s="59"/>
      <c r="AO766" s="59"/>
    </row>
    <row r="767" spans="5:41" ht="13" x14ac:dyDescent="0.15">
      <c r="E767" s="59"/>
      <c r="G767" s="59"/>
      <c r="I767" s="59"/>
      <c r="K767" s="59"/>
      <c r="M767" s="59"/>
      <c r="O767" s="59"/>
      <c r="Q767" s="59"/>
      <c r="S767" s="59"/>
      <c r="U767" s="59"/>
      <c r="W767" s="59"/>
      <c r="Y767" s="59"/>
      <c r="AA767" s="59"/>
      <c r="AC767" s="59"/>
      <c r="AE767" s="59"/>
      <c r="AG767" s="59"/>
      <c r="AI767" s="60"/>
      <c r="AK767" s="59"/>
      <c r="AM767" s="59"/>
      <c r="AO767" s="59"/>
    </row>
    <row r="768" spans="5:41" ht="13" x14ac:dyDescent="0.15">
      <c r="E768" s="59"/>
      <c r="G768" s="59"/>
      <c r="I768" s="59"/>
      <c r="K768" s="59"/>
      <c r="M768" s="59"/>
      <c r="O768" s="59"/>
      <c r="Q768" s="59"/>
      <c r="S768" s="59"/>
      <c r="U768" s="59"/>
      <c r="W768" s="59"/>
      <c r="Y768" s="59"/>
      <c r="AA768" s="59"/>
      <c r="AC768" s="59"/>
      <c r="AE768" s="59"/>
      <c r="AG768" s="59"/>
      <c r="AI768" s="60"/>
      <c r="AK768" s="59"/>
      <c r="AM768" s="59"/>
      <c r="AO768" s="59"/>
    </row>
    <row r="769" spans="5:41" ht="13" x14ac:dyDescent="0.15">
      <c r="E769" s="59"/>
      <c r="G769" s="59"/>
      <c r="I769" s="59"/>
      <c r="K769" s="59"/>
      <c r="M769" s="59"/>
      <c r="O769" s="59"/>
      <c r="Q769" s="59"/>
      <c r="S769" s="59"/>
      <c r="U769" s="59"/>
      <c r="W769" s="59"/>
      <c r="Y769" s="59"/>
      <c r="AA769" s="59"/>
      <c r="AC769" s="59"/>
      <c r="AE769" s="59"/>
      <c r="AG769" s="59"/>
      <c r="AI769" s="60"/>
      <c r="AK769" s="59"/>
      <c r="AM769" s="59"/>
      <c r="AO769" s="59"/>
    </row>
    <row r="770" spans="5:41" ht="13" x14ac:dyDescent="0.15">
      <c r="E770" s="59"/>
      <c r="G770" s="59"/>
      <c r="I770" s="59"/>
      <c r="K770" s="59"/>
      <c r="M770" s="59"/>
      <c r="O770" s="59"/>
      <c r="Q770" s="59"/>
      <c r="S770" s="59"/>
      <c r="U770" s="59"/>
      <c r="W770" s="59"/>
      <c r="Y770" s="59"/>
      <c r="AA770" s="59"/>
      <c r="AC770" s="59"/>
      <c r="AE770" s="59"/>
      <c r="AG770" s="59"/>
      <c r="AI770" s="60"/>
      <c r="AK770" s="59"/>
      <c r="AM770" s="59"/>
      <c r="AO770" s="59"/>
    </row>
    <row r="771" spans="5:41" ht="13" x14ac:dyDescent="0.15">
      <c r="E771" s="59"/>
      <c r="G771" s="59"/>
      <c r="I771" s="59"/>
      <c r="K771" s="59"/>
      <c r="M771" s="59"/>
      <c r="O771" s="59"/>
      <c r="Q771" s="59"/>
      <c r="S771" s="59"/>
      <c r="U771" s="59"/>
      <c r="W771" s="59"/>
      <c r="Y771" s="59"/>
      <c r="AA771" s="59"/>
      <c r="AC771" s="59"/>
      <c r="AE771" s="59"/>
      <c r="AG771" s="59"/>
      <c r="AI771" s="60"/>
      <c r="AK771" s="59"/>
      <c r="AM771" s="59"/>
      <c r="AO771" s="59"/>
    </row>
    <row r="772" spans="5:41" ht="13" x14ac:dyDescent="0.15">
      <c r="E772" s="59"/>
      <c r="G772" s="59"/>
      <c r="I772" s="59"/>
      <c r="K772" s="59"/>
      <c r="M772" s="59"/>
      <c r="O772" s="59"/>
      <c r="Q772" s="59"/>
      <c r="S772" s="59"/>
      <c r="U772" s="59"/>
      <c r="W772" s="59"/>
      <c r="Y772" s="59"/>
      <c r="AA772" s="59"/>
      <c r="AC772" s="59"/>
      <c r="AE772" s="59"/>
      <c r="AG772" s="59"/>
      <c r="AI772" s="60"/>
      <c r="AK772" s="59"/>
      <c r="AM772" s="59"/>
      <c r="AO772" s="59"/>
    </row>
    <row r="773" spans="5:41" ht="13" x14ac:dyDescent="0.15">
      <c r="E773" s="59"/>
      <c r="G773" s="59"/>
      <c r="I773" s="59"/>
      <c r="K773" s="59"/>
      <c r="M773" s="59"/>
      <c r="O773" s="59"/>
      <c r="Q773" s="59"/>
      <c r="S773" s="59"/>
      <c r="U773" s="59"/>
      <c r="W773" s="59"/>
      <c r="Y773" s="59"/>
      <c r="AA773" s="59"/>
      <c r="AC773" s="59"/>
      <c r="AE773" s="59"/>
      <c r="AG773" s="59"/>
      <c r="AI773" s="60"/>
      <c r="AK773" s="59"/>
      <c r="AM773" s="59"/>
      <c r="AO773" s="59"/>
    </row>
    <row r="774" spans="5:41" ht="13" x14ac:dyDescent="0.15">
      <c r="E774" s="59"/>
      <c r="G774" s="59"/>
      <c r="I774" s="59"/>
      <c r="K774" s="59"/>
      <c r="M774" s="59"/>
      <c r="O774" s="59"/>
      <c r="Q774" s="59"/>
      <c r="S774" s="59"/>
      <c r="U774" s="59"/>
      <c r="W774" s="59"/>
      <c r="Y774" s="59"/>
      <c r="AA774" s="59"/>
      <c r="AC774" s="59"/>
      <c r="AE774" s="59"/>
      <c r="AG774" s="59"/>
      <c r="AI774" s="60"/>
      <c r="AK774" s="59"/>
      <c r="AM774" s="59"/>
      <c r="AO774" s="59"/>
    </row>
    <row r="775" spans="5:41" ht="13" x14ac:dyDescent="0.15">
      <c r="E775" s="59"/>
      <c r="G775" s="59"/>
      <c r="I775" s="59"/>
      <c r="K775" s="59"/>
      <c r="M775" s="59"/>
      <c r="O775" s="59"/>
      <c r="Q775" s="59"/>
      <c r="S775" s="59"/>
      <c r="U775" s="59"/>
      <c r="W775" s="59"/>
      <c r="Y775" s="59"/>
      <c r="AA775" s="59"/>
      <c r="AC775" s="59"/>
      <c r="AE775" s="59"/>
      <c r="AG775" s="59"/>
      <c r="AI775" s="60"/>
      <c r="AK775" s="59"/>
      <c r="AM775" s="59"/>
      <c r="AO775" s="59"/>
    </row>
    <row r="776" spans="5:41" ht="13" x14ac:dyDescent="0.15">
      <c r="E776" s="59"/>
      <c r="G776" s="59"/>
      <c r="I776" s="59"/>
      <c r="K776" s="59"/>
      <c r="M776" s="59"/>
      <c r="O776" s="59"/>
      <c r="Q776" s="59"/>
      <c r="S776" s="59"/>
      <c r="U776" s="59"/>
      <c r="W776" s="59"/>
      <c r="Y776" s="59"/>
      <c r="AA776" s="59"/>
      <c r="AC776" s="59"/>
      <c r="AE776" s="59"/>
      <c r="AG776" s="59"/>
      <c r="AI776" s="60"/>
      <c r="AK776" s="59"/>
      <c r="AM776" s="59"/>
      <c r="AO776" s="59"/>
    </row>
    <row r="777" spans="5:41" ht="13" x14ac:dyDescent="0.15">
      <c r="E777" s="59"/>
      <c r="G777" s="59"/>
      <c r="I777" s="59"/>
      <c r="K777" s="59"/>
      <c r="M777" s="59"/>
      <c r="O777" s="59"/>
      <c r="Q777" s="59"/>
      <c r="S777" s="59"/>
      <c r="U777" s="59"/>
      <c r="W777" s="59"/>
      <c r="Y777" s="59"/>
      <c r="AA777" s="59"/>
      <c r="AC777" s="59"/>
      <c r="AE777" s="59"/>
      <c r="AG777" s="59"/>
      <c r="AI777" s="60"/>
      <c r="AK777" s="59"/>
      <c r="AM777" s="59"/>
      <c r="AO777" s="59"/>
    </row>
    <row r="778" spans="5:41" ht="13" x14ac:dyDescent="0.15">
      <c r="E778" s="59"/>
      <c r="G778" s="59"/>
      <c r="I778" s="59"/>
      <c r="K778" s="59"/>
      <c r="M778" s="59"/>
      <c r="O778" s="59"/>
      <c r="Q778" s="59"/>
      <c r="S778" s="59"/>
      <c r="U778" s="59"/>
      <c r="W778" s="59"/>
      <c r="Y778" s="59"/>
      <c r="AA778" s="59"/>
      <c r="AC778" s="59"/>
      <c r="AE778" s="59"/>
      <c r="AG778" s="59"/>
      <c r="AI778" s="60"/>
      <c r="AK778" s="59"/>
      <c r="AM778" s="59"/>
      <c r="AO778" s="59"/>
    </row>
    <row r="779" spans="5:41" ht="13" x14ac:dyDescent="0.15">
      <c r="E779" s="59"/>
      <c r="G779" s="59"/>
      <c r="I779" s="59"/>
      <c r="K779" s="59"/>
      <c r="M779" s="59"/>
      <c r="O779" s="59"/>
      <c r="Q779" s="59"/>
      <c r="S779" s="59"/>
      <c r="U779" s="59"/>
      <c r="W779" s="59"/>
      <c r="Y779" s="59"/>
      <c r="AA779" s="59"/>
      <c r="AC779" s="59"/>
      <c r="AE779" s="59"/>
      <c r="AG779" s="59"/>
      <c r="AI779" s="60"/>
      <c r="AK779" s="59"/>
      <c r="AM779" s="59"/>
      <c r="AO779" s="59"/>
    </row>
    <row r="780" spans="5:41" ht="13" x14ac:dyDescent="0.15">
      <c r="E780" s="59"/>
      <c r="G780" s="59"/>
      <c r="I780" s="59"/>
      <c r="K780" s="59"/>
      <c r="M780" s="59"/>
      <c r="O780" s="59"/>
      <c r="Q780" s="59"/>
      <c r="S780" s="59"/>
      <c r="U780" s="59"/>
      <c r="W780" s="59"/>
      <c r="Y780" s="59"/>
      <c r="AA780" s="59"/>
      <c r="AC780" s="59"/>
      <c r="AE780" s="59"/>
      <c r="AG780" s="59"/>
      <c r="AI780" s="60"/>
      <c r="AK780" s="59"/>
      <c r="AM780" s="59"/>
      <c r="AO780" s="59"/>
    </row>
    <row r="781" spans="5:41" ht="13" x14ac:dyDescent="0.15">
      <c r="E781" s="59"/>
      <c r="G781" s="59"/>
      <c r="I781" s="59"/>
      <c r="K781" s="59"/>
      <c r="M781" s="59"/>
      <c r="O781" s="59"/>
      <c r="Q781" s="59"/>
      <c r="S781" s="59"/>
      <c r="U781" s="59"/>
      <c r="W781" s="59"/>
      <c r="Y781" s="59"/>
      <c r="AA781" s="59"/>
      <c r="AC781" s="59"/>
      <c r="AE781" s="59"/>
      <c r="AG781" s="59"/>
      <c r="AI781" s="60"/>
      <c r="AK781" s="59"/>
      <c r="AM781" s="59"/>
      <c r="AO781" s="59"/>
    </row>
    <row r="782" spans="5:41" ht="13" x14ac:dyDescent="0.15">
      <c r="E782" s="59"/>
      <c r="G782" s="59"/>
      <c r="I782" s="59"/>
      <c r="K782" s="59"/>
      <c r="M782" s="59"/>
      <c r="O782" s="59"/>
      <c r="Q782" s="59"/>
      <c r="S782" s="59"/>
      <c r="U782" s="59"/>
      <c r="W782" s="59"/>
      <c r="Y782" s="59"/>
      <c r="AA782" s="59"/>
      <c r="AC782" s="59"/>
      <c r="AE782" s="59"/>
      <c r="AG782" s="59"/>
      <c r="AI782" s="60"/>
      <c r="AK782" s="59"/>
      <c r="AM782" s="59"/>
      <c r="AO782" s="59"/>
    </row>
    <row r="783" spans="5:41" ht="13" x14ac:dyDescent="0.15">
      <c r="E783" s="59"/>
      <c r="G783" s="59"/>
      <c r="I783" s="59"/>
      <c r="K783" s="59"/>
      <c r="M783" s="59"/>
      <c r="O783" s="59"/>
      <c r="Q783" s="59"/>
      <c r="S783" s="59"/>
      <c r="U783" s="59"/>
      <c r="W783" s="59"/>
      <c r="Y783" s="59"/>
      <c r="AA783" s="59"/>
      <c r="AC783" s="59"/>
      <c r="AE783" s="59"/>
      <c r="AG783" s="59"/>
      <c r="AI783" s="60"/>
      <c r="AK783" s="59"/>
      <c r="AM783" s="59"/>
      <c r="AO783" s="59"/>
    </row>
    <row r="784" spans="5:41" ht="13" x14ac:dyDescent="0.15">
      <c r="E784" s="59"/>
      <c r="G784" s="59"/>
      <c r="I784" s="59"/>
      <c r="K784" s="59"/>
      <c r="M784" s="59"/>
      <c r="O784" s="59"/>
      <c r="Q784" s="59"/>
      <c r="S784" s="59"/>
      <c r="U784" s="59"/>
      <c r="W784" s="59"/>
      <c r="Y784" s="59"/>
      <c r="AA784" s="59"/>
      <c r="AC784" s="59"/>
      <c r="AE784" s="59"/>
      <c r="AG784" s="59"/>
      <c r="AI784" s="60"/>
      <c r="AK784" s="59"/>
      <c r="AM784" s="59"/>
      <c r="AO784" s="59"/>
    </row>
    <row r="785" spans="5:41" ht="13" x14ac:dyDescent="0.15">
      <c r="E785" s="59"/>
      <c r="G785" s="59"/>
      <c r="I785" s="59"/>
      <c r="K785" s="59"/>
      <c r="M785" s="59"/>
      <c r="O785" s="59"/>
      <c r="Q785" s="59"/>
      <c r="S785" s="59"/>
      <c r="U785" s="59"/>
      <c r="W785" s="59"/>
      <c r="Y785" s="59"/>
      <c r="AA785" s="59"/>
      <c r="AC785" s="59"/>
      <c r="AE785" s="59"/>
      <c r="AG785" s="59"/>
      <c r="AI785" s="60"/>
      <c r="AK785" s="59"/>
      <c r="AM785" s="59"/>
      <c r="AO785" s="59"/>
    </row>
    <row r="786" spans="5:41" ht="13" x14ac:dyDescent="0.15">
      <c r="E786" s="59"/>
      <c r="G786" s="59"/>
      <c r="I786" s="59"/>
      <c r="K786" s="59"/>
      <c r="M786" s="59"/>
      <c r="O786" s="59"/>
      <c r="Q786" s="59"/>
      <c r="S786" s="59"/>
      <c r="U786" s="59"/>
      <c r="W786" s="59"/>
      <c r="Y786" s="59"/>
      <c r="AA786" s="59"/>
      <c r="AC786" s="59"/>
      <c r="AE786" s="59"/>
      <c r="AG786" s="59"/>
      <c r="AI786" s="60"/>
      <c r="AK786" s="59"/>
      <c r="AM786" s="59"/>
      <c r="AO786" s="59"/>
    </row>
    <row r="787" spans="5:41" ht="13" x14ac:dyDescent="0.15">
      <c r="E787" s="59"/>
      <c r="G787" s="59"/>
      <c r="I787" s="59"/>
      <c r="K787" s="59"/>
      <c r="M787" s="59"/>
      <c r="O787" s="59"/>
      <c r="Q787" s="59"/>
      <c r="S787" s="59"/>
      <c r="U787" s="59"/>
      <c r="W787" s="59"/>
      <c r="Y787" s="59"/>
      <c r="AA787" s="59"/>
      <c r="AC787" s="59"/>
      <c r="AE787" s="59"/>
      <c r="AG787" s="59"/>
      <c r="AI787" s="60"/>
      <c r="AK787" s="59"/>
      <c r="AM787" s="59"/>
      <c r="AO787" s="59"/>
    </row>
    <row r="788" spans="5:41" ht="13" x14ac:dyDescent="0.15">
      <c r="E788" s="59"/>
      <c r="G788" s="59"/>
      <c r="I788" s="59"/>
      <c r="K788" s="59"/>
      <c r="M788" s="59"/>
      <c r="O788" s="59"/>
      <c r="Q788" s="59"/>
      <c r="S788" s="59"/>
      <c r="U788" s="59"/>
      <c r="W788" s="59"/>
      <c r="Y788" s="59"/>
      <c r="AA788" s="59"/>
      <c r="AC788" s="59"/>
      <c r="AE788" s="59"/>
      <c r="AG788" s="59"/>
      <c r="AI788" s="60"/>
      <c r="AK788" s="59"/>
      <c r="AM788" s="59"/>
      <c r="AO788" s="59"/>
    </row>
    <row r="789" spans="5:41" ht="13" x14ac:dyDescent="0.15">
      <c r="E789" s="59"/>
      <c r="G789" s="59"/>
      <c r="I789" s="59"/>
      <c r="K789" s="59"/>
      <c r="M789" s="59"/>
      <c r="O789" s="59"/>
      <c r="Q789" s="59"/>
      <c r="S789" s="59"/>
      <c r="U789" s="59"/>
      <c r="W789" s="59"/>
      <c r="Y789" s="59"/>
      <c r="AA789" s="59"/>
      <c r="AC789" s="59"/>
      <c r="AE789" s="59"/>
      <c r="AG789" s="59"/>
      <c r="AI789" s="60"/>
      <c r="AK789" s="59"/>
      <c r="AM789" s="59"/>
      <c r="AO789" s="59"/>
    </row>
    <row r="790" spans="5:41" ht="13" x14ac:dyDescent="0.15">
      <c r="E790" s="59"/>
      <c r="G790" s="59"/>
      <c r="I790" s="59"/>
      <c r="K790" s="59"/>
      <c r="M790" s="59"/>
      <c r="O790" s="59"/>
      <c r="Q790" s="59"/>
      <c r="S790" s="59"/>
      <c r="U790" s="59"/>
      <c r="W790" s="59"/>
      <c r="Y790" s="59"/>
      <c r="AA790" s="59"/>
      <c r="AC790" s="59"/>
      <c r="AE790" s="59"/>
      <c r="AG790" s="59"/>
      <c r="AI790" s="60"/>
      <c r="AK790" s="59"/>
      <c r="AM790" s="59"/>
      <c r="AO790" s="59"/>
    </row>
    <row r="791" spans="5:41" ht="13" x14ac:dyDescent="0.15">
      <c r="E791" s="59"/>
      <c r="G791" s="59"/>
      <c r="I791" s="59"/>
      <c r="K791" s="59"/>
      <c r="M791" s="59"/>
      <c r="O791" s="59"/>
      <c r="Q791" s="59"/>
      <c r="S791" s="59"/>
      <c r="U791" s="59"/>
      <c r="W791" s="59"/>
      <c r="Y791" s="59"/>
      <c r="AA791" s="59"/>
      <c r="AC791" s="59"/>
      <c r="AE791" s="59"/>
      <c r="AG791" s="59"/>
      <c r="AI791" s="60"/>
      <c r="AK791" s="59"/>
      <c r="AM791" s="59"/>
      <c r="AO791" s="59"/>
    </row>
    <row r="792" spans="5:41" ht="13" x14ac:dyDescent="0.15">
      <c r="E792" s="59"/>
      <c r="G792" s="59"/>
      <c r="I792" s="59"/>
      <c r="K792" s="59"/>
      <c r="M792" s="59"/>
      <c r="O792" s="59"/>
      <c r="Q792" s="59"/>
      <c r="S792" s="59"/>
      <c r="U792" s="59"/>
      <c r="W792" s="59"/>
      <c r="Y792" s="59"/>
      <c r="AA792" s="59"/>
      <c r="AC792" s="59"/>
      <c r="AE792" s="59"/>
      <c r="AG792" s="59"/>
      <c r="AI792" s="60"/>
      <c r="AK792" s="59"/>
      <c r="AM792" s="59"/>
      <c r="AO792" s="59"/>
    </row>
    <row r="793" spans="5:41" ht="13" x14ac:dyDescent="0.15">
      <c r="E793" s="59"/>
      <c r="G793" s="59"/>
      <c r="I793" s="59"/>
      <c r="K793" s="59"/>
      <c r="M793" s="59"/>
      <c r="O793" s="59"/>
      <c r="Q793" s="59"/>
      <c r="S793" s="59"/>
      <c r="U793" s="59"/>
      <c r="W793" s="59"/>
      <c r="Y793" s="59"/>
      <c r="AA793" s="59"/>
      <c r="AC793" s="59"/>
      <c r="AE793" s="59"/>
      <c r="AG793" s="59"/>
      <c r="AI793" s="60"/>
      <c r="AK793" s="59"/>
      <c r="AM793" s="59"/>
      <c r="AO793" s="59"/>
    </row>
    <row r="794" spans="5:41" ht="13" x14ac:dyDescent="0.15">
      <c r="E794" s="59"/>
      <c r="G794" s="59"/>
      <c r="I794" s="59"/>
      <c r="K794" s="59"/>
      <c r="M794" s="59"/>
      <c r="O794" s="59"/>
      <c r="Q794" s="59"/>
      <c r="S794" s="59"/>
      <c r="U794" s="59"/>
      <c r="W794" s="59"/>
      <c r="Y794" s="59"/>
      <c r="AA794" s="59"/>
      <c r="AC794" s="59"/>
      <c r="AE794" s="59"/>
      <c r="AG794" s="59"/>
      <c r="AI794" s="60"/>
      <c r="AK794" s="59"/>
      <c r="AM794" s="59"/>
      <c r="AO794" s="59"/>
    </row>
    <row r="795" spans="5:41" ht="13" x14ac:dyDescent="0.15">
      <c r="E795" s="59"/>
      <c r="G795" s="59"/>
      <c r="I795" s="59"/>
      <c r="K795" s="59"/>
      <c r="M795" s="59"/>
      <c r="O795" s="59"/>
      <c r="Q795" s="59"/>
      <c r="S795" s="59"/>
      <c r="U795" s="59"/>
      <c r="W795" s="59"/>
      <c r="Y795" s="59"/>
      <c r="AA795" s="59"/>
      <c r="AC795" s="59"/>
      <c r="AE795" s="59"/>
      <c r="AG795" s="59"/>
      <c r="AI795" s="60"/>
      <c r="AK795" s="59"/>
      <c r="AM795" s="59"/>
      <c r="AO795" s="59"/>
    </row>
    <row r="796" spans="5:41" ht="13" x14ac:dyDescent="0.15">
      <c r="E796" s="59"/>
      <c r="G796" s="59"/>
      <c r="I796" s="59"/>
      <c r="K796" s="59"/>
      <c r="M796" s="59"/>
      <c r="O796" s="59"/>
      <c r="Q796" s="59"/>
      <c r="S796" s="59"/>
      <c r="U796" s="59"/>
      <c r="W796" s="59"/>
      <c r="Y796" s="59"/>
      <c r="AA796" s="59"/>
      <c r="AC796" s="59"/>
      <c r="AE796" s="59"/>
      <c r="AG796" s="59"/>
      <c r="AI796" s="60"/>
      <c r="AK796" s="59"/>
      <c r="AM796" s="59"/>
      <c r="AO796" s="59"/>
    </row>
    <row r="797" spans="5:41" ht="13" x14ac:dyDescent="0.15">
      <c r="E797" s="59"/>
      <c r="G797" s="59"/>
      <c r="I797" s="59"/>
      <c r="K797" s="59"/>
      <c r="M797" s="59"/>
      <c r="O797" s="59"/>
      <c r="Q797" s="59"/>
      <c r="S797" s="59"/>
      <c r="U797" s="59"/>
      <c r="W797" s="59"/>
      <c r="Y797" s="59"/>
      <c r="AA797" s="59"/>
      <c r="AC797" s="59"/>
      <c r="AE797" s="59"/>
      <c r="AG797" s="59"/>
      <c r="AI797" s="60"/>
      <c r="AK797" s="59"/>
      <c r="AM797" s="59"/>
      <c r="AO797" s="59"/>
    </row>
    <row r="798" spans="5:41" ht="13" x14ac:dyDescent="0.15">
      <c r="E798" s="59"/>
      <c r="G798" s="59"/>
      <c r="I798" s="59"/>
      <c r="K798" s="59"/>
      <c r="M798" s="59"/>
      <c r="O798" s="59"/>
      <c r="Q798" s="59"/>
      <c r="S798" s="59"/>
      <c r="U798" s="59"/>
      <c r="W798" s="59"/>
      <c r="Y798" s="59"/>
      <c r="AA798" s="59"/>
      <c r="AC798" s="59"/>
      <c r="AE798" s="59"/>
      <c r="AG798" s="59"/>
      <c r="AI798" s="60"/>
      <c r="AK798" s="59"/>
      <c r="AM798" s="59"/>
      <c r="AO798" s="59"/>
    </row>
    <row r="799" spans="5:41" ht="13" x14ac:dyDescent="0.15">
      <c r="E799" s="59"/>
      <c r="G799" s="59"/>
      <c r="I799" s="59"/>
      <c r="K799" s="59"/>
      <c r="M799" s="59"/>
      <c r="O799" s="59"/>
      <c r="Q799" s="59"/>
      <c r="S799" s="59"/>
      <c r="U799" s="59"/>
      <c r="W799" s="59"/>
      <c r="Y799" s="59"/>
      <c r="AA799" s="59"/>
      <c r="AC799" s="59"/>
      <c r="AE799" s="59"/>
      <c r="AG799" s="59"/>
      <c r="AI799" s="60"/>
      <c r="AK799" s="59"/>
      <c r="AM799" s="59"/>
      <c r="AO799" s="59"/>
    </row>
    <row r="800" spans="5:41" ht="13" x14ac:dyDescent="0.15">
      <c r="E800" s="59"/>
      <c r="G800" s="59"/>
      <c r="I800" s="59"/>
      <c r="K800" s="59"/>
      <c r="M800" s="59"/>
      <c r="O800" s="59"/>
      <c r="Q800" s="59"/>
      <c r="S800" s="59"/>
      <c r="U800" s="59"/>
      <c r="W800" s="59"/>
      <c r="Y800" s="59"/>
      <c r="AA800" s="59"/>
      <c r="AC800" s="59"/>
      <c r="AE800" s="59"/>
      <c r="AG800" s="59"/>
      <c r="AI800" s="60"/>
      <c r="AK800" s="59"/>
      <c r="AM800" s="59"/>
      <c r="AO800" s="59"/>
    </row>
    <row r="801" spans="5:41" ht="13" x14ac:dyDescent="0.15">
      <c r="E801" s="59"/>
      <c r="G801" s="59"/>
      <c r="I801" s="59"/>
      <c r="K801" s="59"/>
      <c r="M801" s="59"/>
      <c r="O801" s="59"/>
      <c r="Q801" s="59"/>
      <c r="S801" s="59"/>
      <c r="U801" s="59"/>
      <c r="W801" s="59"/>
      <c r="Y801" s="59"/>
      <c r="AA801" s="59"/>
      <c r="AC801" s="59"/>
      <c r="AE801" s="59"/>
      <c r="AG801" s="59"/>
      <c r="AI801" s="60"/>
      <c r="AK801" s="59"/>
      <c r="AM801" s="59"/>
      <c r="AO801" s="59"/>
    </row>
    <row r="802" spans="5:41" ht="13" x14ac:dyDescent="0.15">
      <c r="E802" s="59"/>
      <c r="G802" s="59"/>
      <c r="I802" s="59"/>
      <c r="K802" s="59"/>
      <c r="M802" s="59"/>
      <c r="O802" s="59"/>
      <c r="Q802" s="59"/>
      <c r="S802" s="59"/>
      <c r="U802" s="59"/>
      <c r="W802" s="59"/>
      <c r="Y802" s="59"/>
      <c r="AA802" s="59"/>
      <c r="AC802" s="59"/>
      <c r="AE802" s="59"/>
      <c r="AG802" s="59"/>
      <c r="AI802" s="60"/>
      <c r="AK802" s="59"/>
      <c r="AM802" s="59"/>
      <c r="AO802" s="59"/>
    </row>
    <row r="803" spans="5:41" ht="13" x14ac:dyDescent="0.15">
      <c r="E803" s="59"/>
      <c r="G803" s="59"/>
      <c r="I803" s="59"/>
      <c r="K803" s="59"/>
      <c r="M803" s="59"/>
      <c r="O803" s="59"/>
      <c r="Q803" s="59"/>
      <c r="S803" s="59"/>
      <c r="U803" s="59"/>
      <c r="W803" s="59"/>
      <c r="Y803" s="59"/>
      <c r="AA803" s="59"/>
      <c r="AC803" s="59"/>
      <c r="AE803" s="59"/>
      <c r="AG803" s="59"/>
      <c r="AI803" s="60"/>
      <c r="AK803" s="59"/>
      <c r="AM803" s="59"/>
      <c r="AO803" s="59"/>
    </row>
    <row r="804" spans="5:41" ht="13" x14ac:dyDescent="0.15">
      <c r="E804" s="59"/>
      <c r="G804" s="59"/>
      <c r="I804" s="59"/>
      <c r="K804" s="59"/>
      <c r="M804" s="59"/>
      <c r="O804" s="59"/>
      <c r="Q804" s="59"/>
      <c r="S804" s="59"/>
      <c r="U804" s="59"/>
      <c r="W804" s="59"/>
      <c r="Y804" s="59"/>
      <c r="AA804" s="59"/>
      <c r="AC804" s="59"/>
      <c r="AE804" s="59"/>
      <c r="AG804" s="59"/>
      <c r="AI804" s="60"/>
      <c r="AK804" s="59"/>
      <c r="AM804" s="59"/>
      <c r="AO804" s="59"/>
    </row>
    <row r="805" spans="5:41" ht="13" x14ac:dyDescent="0.15">
      <c r="E805" s="59"/>
      <c r="G805" s="59"/>
      <c r="I805" s="59"/>
      <c r="K805" s="59"/>
      <c r="M805" s="59"/>
      <c r="O805" s="59"/>
      <c r="Q805" s="59"/>
      <c r="S805" s="59"/>
      <c r="U805" s="59"/>
      <c r="W805" s="59"/>
      <c r="Y805" s="59"/>
      <c r="AA805" s="59"/>
      <c r="AC805" s="59"/>
      <c r="AE805" s="59"/>
      <c r="AG805" s="59"/>
      <c r="AI805" s="60"/>
      <c r="AK805" s="59"/>
      <c r="AM805" s="59"/>
      <c r="AO805" s="59"/>
    </row>
    <row r="806" spans="5:41" ht="13" x14ac:dyDescent="0.15">
      <c r="E806" s="59"/>
      <c r="G806" s="59"/>
      <c r="I806" s="59"/>
      <c r="K806" s="59"/>
      <c r="M806" s="59"/>
      <c r="O806" s="59"/>
      <c r="Q806" s="59"/>
      <c r="S806" s="59"/>
      <c r="U806" s="59"/>
      <c r="W806" s="59"/>
      <c r="Y806" s="59"/>
      <c r="AA806" s="59"/>
      <c r="AC806" s="59"/>
      <c r="AE806" s="59"/>
      <c r="AG806" s="59"/>
      <c r="AI806" s="60"/>
      <c r="AK806" s="59"/>
      <c r="AM806" s="59"/>
      <c r="AO806" s="59"/>
    </row>
    <row r="807" spans="5:41" ht="13" x14ac:dyDescent="0.15">
      <c r="E807" s="59"/>
      <c r="G807" s="59"/>
      <c r="I807" s="59"/>
      <c r="K807" s="59"/>
      <c r="M807" s="59"/>
      <c r="O807" s="59"/>
      <c r="Q807" s="59"/>
      <c r="S807" s="59"/>
      <c r="U807" s="59"/>
      <c r="W807" s="59"/>
      <c r="Y807" s="59"/>
      <c r="AA807" s="59"/>
      <c r="AC807" s="59"/>
      <c r="AE807" s="59"/>
      <c r="AG807" s="59"/>
      <c r="AI807" s="60"/>
      <c r="AK807" s="59"/>
      <c r="AM807" s="59"/>
      <c r="AO807" s="59"/>
    </row>
    <row r="808" spans="5:41" ht="13" x14ac:dyDescent="0.15">
      <c r="E808" s="59"/>
      <c r="G808" s="59"/>
      <c r="I808" s="59"/>
      <c r="K808" s="59"/>
      <c r="M808" s="59"/>
      <c r="O808" s="59"/>
      <c r="Q808" s="59"/>
      <c r="S808" s="59"/>
      <c r="U808" s="59"/>
      <c r="W808" s="59"/>
      <c r="Y808" s="59"/>
      <c r="AA808" s="59"/>
      <c r="AC808" s="59"/>
      <c r="AE808" s="59"/>
      <c r="AG808" s="59"/>
      <c r="AI808" s="60"/>
      <c r="AK808" s="59"/>
      <c r="AM808" s="59"/>
      <c r="AO808" s="59"/>
    </row>
    <row r="809" spans="5:41" ht="13" x14ac:dyDescent="0.15">
      <c r="E809" s="59"/>
      <c r="G809" s="59"/>
      <c r="I809" s="59"/>
      <c r="K809" s="59"/>
      <c r="M809" s="59"/>
      <c r="O809" s="59"/>
      <c r="Q809" s="59"/>
      <c r="S809" s="59"/>
      <c r="U809" s="59"/>
      <c r="W809" s="59"/>
      <c r="Y809" s="59"/>
      <c r="AA809" s="59"/>
      <c r="AC809" s="59"/>
      <c r="AE809" s="59"/>
      <c r="AG809" s="59"/>
      <c r="AI809" s="60"/>
      <c r="AK809" s="59"/>
      <c r="AM809" s="59"/>
      <c r="AO809" s="59"/>
    </row>
    <row r="810" spans="5:41" ht="13" x14ac:dyDescent="0.15">
      <c r="E810" s="59"/>
      <c r="G810" s="59"/>
      <c r="I810" s="59"/>
      <c r="K810" s="59"/>
      <c r="M810" s="59"/>
      <c r="O810" s="59"/>
      <c r="Q810" s="59"/>
      <c r="S810" s="59"/>
      <c r="U810" s="59"/>
      <c r="W810" s="59"/>
      <c r="Y810" s="59"/>
      <c r="AA810" s="59"/>
      <c r="AC810" s="59"/>
      <c r="AE810" s="59"/>
      <c r="AG810" s="59"/>
      <c r="AI810" s="60"/>
      <c r="AK810" s="59"/>
      <c r="AM810" s="59"/>
      <c r="AO810" s="59"/>
    </row>
    <row r="811" spans="5:41" ht="13" x14ac:dyDescent="0.15">
      <c r="E811" s="59"/>
      <c r="G811" s="59"/>
      <c r="I811" s="59"/>
      <c r="K811" s="59"/>
      <c r="M811" s="59"/>
      <c r="O811" s="59"/>
      <c r="Q811" s="59"/>
      <c r="S811" s="59"/>
      <c r="U811" s="59"/>
      <c r="W811" s="59"/>
      <c r="Y811" s="59"/>
      <c r="AA811" s="59"/>
      <c r="AC811" s="59"/>
      <c r="AE811" s="59"/>
      <c r="AG811" s="59"/>
      <c r="AI811" s="60"/>
      <c r="AK811" s="59"/>
      <c r="AM811" s="59"/>
      <c r="AO811" s="59"/>
    </row>
    <row r="812" spans="5:41" ht="13" x14ac:dyDescent="0.15">
      <c r="E812" s="59"/>
      <c r="G812" s="59"/>
      <c r="I812" s="59"/>
      <c r="K812" s="59"/>
      <c r="M812" s="59"/>
      <c r="O812" s="59"/>
      <c r="Q812" s="59"/>
      <c r="S812" s="59"/>
      <c r="U812" s="59"/>
      <c r="W812" s="59"/>
      <c r="Y812" s="59"/>
      <c r="AA812" s="59"/>
      <c r="AC812" s="59"/>
      <c r="AE812" s="59"/>
      <c r="AG812" s="59"/>
      <c r="AI812" s="60"/>
      <c r="AK812" s="59"/>
      <c r="AM812" s="59"/>
      <c r="AO812" s="59"/>
    </row>
    <row r="813" spans="5:41" ht="13" x14ac:dyDescent="0.15">
      <c r="E813" s="59"/>
      <c r="G813" s="59"/>
      <c r="I813" s="59"/>
      <c r="K813" s="59"/>
      <c r="M813" s="59"/>
      <c r="O813" s="59"/>
      <c r="Q813" s="59"/>
      <c r="S813" s="59"/>
      <c r="U813" s="59"/>
      <c r="W813" s="59"/>
      <c r="Y813" s="59"/>
      <c r="AA813" s="59"/>
      <c r="AC813" s="59"/>
      <c r="AE813" s="59"/>
      <c r="AG813" s="59"/>
      <c r="AI813" s="60"/>
      <c r="AK813" s="59"/>
      <c r="AM813" s="59"/>
      <c r="AO813" s="59"/>
    </row>
    <row r="814" spans="5:41" ht="13" x14ac:dyDescent="0.15">
      <c r="E814" s="59"/>
      <c r="G814" s="59"/>
      <c r="I814" s="59"/>
      <c r="K814" s="59"/>
      <c r="M814" s="59"/>
      <c r="O814" s="59"/>
      <c r="Q814" s="59"/>
      <c r="S814" s="59"/>
      <c r="U814" s="59"/>
      <c r="W814" s="59"/>
      <c r="Y814" s="59"/>
      <c r="AA814" s="59"/>
      <c r="AC814" s="59"/>
      <c r="AE814" s="59"/>
      <c r="AG814" s="59"/>
      <c r="AI814" s="60"/>
      <c r="AK814" s="59"/>
      <c r="AM814" s="59"/>
      <c r="AO814" s="59"/>
    </row>
    <row r="815" spans="5:41" ht="13" x14ac:dyDescent="0.15">
      <c r="E815" s="59"/>
      <c r="G815" s="59"/>
      <c r="I815" s="59"/>
      <c r="K815" s="59"/>
      <c r="M815" s="59"/>
      <c r="O815" s="59"/>
      <c r="Q815" s="59"/>
      <c r="S815" s="59"/>
      <c r="U815" s="59"/>
      <c r="W815" s="59"/>
      <c r="Y815" s="59"/>
      <c r="AA815" s="59"/>
      <c r="AC815" s="59"/>
      <c r="AE815" s="59"/>
      <c r="AG815" s="59"/>
      <c r="AI815" s="60"/>
      <c r="AK815" s="59"/>
      <c r="AM815" s="59"/>
      <c r="AO815" s="59"/>
    </row>
    <row r="816" spans="5:41" ht="13" x14ac:dyDescent="0.15">
      <c r="E816" s="59"/>
      <c r="G816" s="59"/>
      <c r="I816" s="59"/>
      <c r="K816" s="59"/>
      <c r="M816" s="59"/>
      <c r="O816" s="59"/>
      <c r="Q816" s="59"/>
      <c r="S816" s="59"/>
      <c r="U816" s="59"/>
      <c r="W816" s="59"/>
      <c r="Y816" s="59"/>
      <c r="AA816" s="59"/>
      <c r="AC816" s="59"/>
      <c r="AE816" s="59"/>
      <c r="AG816" s="59"/>
      <c r="AI816" s="60"/>
      <c r="AK816" s="59"/>
      <c r="AM816" s="59"/>
      <c r="AO816" s="59"/>
    </row>
    <row r="817" spans="5:41" ht="13" x14ac:dyDescent="0.15">
      <c r="E817" s="59"/>
      <c r="G817" s="59"/>
      <c r="I817" s="59"/>
      <c r="K817" s="59"/>
      <c r="M817" s="59"/>
      <c r="O817" s="59"/>
      <c r="Q817" s="59"/>
      <c r="S817" s="59"/>
      <c r="U817" s="59"/>
      <c r="W817" s="59"/>
      <c r="Y817" s="59"/>
      <c r="AA817" s="59"/>
      <c r="AC817" s="59"/>
      <c r="AE817" s="59"/>
      <c r="AG817" s="59"/>
      <c r="AI817" s="60"/>
      <c r="AK817" s="59"/>
      <c r="AM817" s="59"/>
      <c r="AO817" s="59"/>
    </row>
    <row r="818" spans="5:41" ht="13" x14ac:dyDescent="0.15">
      <c r="E818" s="59"/>
      <c r="G818" s="59"/>
      <c r="I818" s="59"/>
      <c r="K818" s="59"/>
      <c r="M818" s="59"/>
      <c r="O818" s="59"/>
      <c r="Q818" s="59"/>
      <c r="S818" s="59"/>
      <c r="U818" s="59"/>
      <c r="W818" s="59"/>
      <c r="Y818" s="59"/>
      <c r="AA818" s="59"/>
      <c r="AC818" s="59"/>
      <c r="AE818" s="59"/>
      <c r="AG818" s="59"/>
      <c r="AI818" s="60"/>
      <c r="AK818" s="59"/>
      <c r="AM818" s="59"/>
      <c r="AO818" s="59"/>
    </row>
    <row r="819" spans="5:41" ht="13" x14ac:dyDescent="0.15">
      <c r="E819" s="59"/>
      <c r="G819" s="59"/>
      <c r="I819" s="59"/>
      <c r="K819" s="59"/>
      <c r="M819" s="59"/>
      <c r="O819" s="59"/>
      <c r="Q819" s="59"/>
      <c r="S819" s="59"/>
      <c r="U819" s="59"/>
      <c r="W819" s="59"/>
      <c r="Y819" s="59"/>
      <c r="AA819" s="59"/>
      <c r="AC819" s="59"/>
      <c r="AE819" s="59"/>
      <c r="AG819" s="59"/>
      <c r="AI819" s="60"/>
      <c r="AK819" s="59"/>
      <c r="AM819" s="59"/>
      <c r="AO819" s="59"/>
    </row>
    <row r="820" spans="5:41" ht="13" x14ac:dyDescent="0.15">
      <c r="E820" s="59"/>
      <c r="G820" s="59"/>
      <c r="I820" s="59"/>
      <c r="K820" s="59"/>
      <c r="M820" s="59"/>
      <c r="O820" s="59"/>
      <c r="Q820" s="59"/>
      <c r="S820" s="59"/>
      <c r="U820" s="59"/>
      <c r="W820" s="59"/>
      <c r="Y820" s="59"/>
      <c r="AA820" s="59"/>
      <c r="AC820" s="59"/>
      <c r="AE820" s="59"/>
      <c r="AG820" s="59"/>
      <c r="AI820" s="60"/>
      <c r="AK820" s="59"/>
      <c r="AM820" s="59"/>
      <c r="AO820" s="59"/>
    </row>
    <row r="821" spans="5:41" ht="13" x14ac:dyDescent="0.15">
      <c r="E821" s="59"/>
      <c r="G821" s="59"/>
      <c r="I821" s="59"/>
      <c r="K821" s="59"/>
      <c r="M821" s="59"/>
      <c r="O821" s="59"/>
      <c r="Q821" s="59"/>
      <c r="S821" s="59"/>
      <c r="U821" s="59"/>
      <c r="W821" s="59"/>
      <c r="Y821" s="59"/>
      <c r="AA821" s="59"/>
      <c r="AC821" s="59"/>
      <c r="AE821" s="59"/>
      <c r="AG821" s="59"/>
      <c r="AI821" s="60"/>
      <c r="AK821" s="59"/>
      <c r="AM821" s="59"/>
      <c r="AO821" s="59"/>
    </row>
    <row r="822" spans="5:41" ht="13" x14ac:dyDescent="0.15">
      <c r="E822" s="59"/>
      <c r="G822" s="59"/>
      <c r="I822" s="59"/>
      <c r="K822" s="59"/>
      <c r="M822" s="59"/>
      <c r="O822" s="59"/>
      <c r="Q822" s="59"/>
      <c r="S822" s="59"/>
      <c r="U822" s="59"/>
      <c r="W822" s="59"/>
      <c r="Y822" s="59"/>
      <c r="AA822" s="59"/>
      <c r="AC822" s="59"/>
      <c r="AE822" s="59"/>
      <c r="AG822" s="59"/>
      <c r="AI822" s="60"/>
      <c r="AK822" s="59"/>
      <c r="AM822" s="59"/>
      <c r="AO822" s="59"/>
    </row>
    <row r="823" spans="5:41" ht="13" x14ac:dyDescent="0.15">
      <c r="E823" s="59"/>
      <c r="G823" s="59"/>
      <c r="I823" s="59"/>
      <c r="K823" s="59"/>
      <c r="M823" s="59"/>
      <c r="O823" s="59"/>
      <c r="Q823" s="59"/>
      <c r="S823" s="59"/>
      <c r="U823" s="59"/>
      <c r="W823" s="59"/>
      <c r="Y823" s="59"/>
      <c r="AA823" s="59"/>
      <c r="AC823" s="59"/>
      <c r="AE823" s="59"/>
      <c r="AG823" s="59"/>
      <c r="AI823" s="60"/>
      <c r="AK823" s="59"/>
      <c r="AM823" s="59"/>
      <c r="AO823" s="59"/>
    </row>
    <row r="824" spans="5:41" ht="13" x14ac:dyDescent="0.15">
      <c r="E824" s="59"/>
      <c r="G824" s="59"/>
      <c r="I824" s="59"/>
      <c r="K824" s="59"/>
      <c r="M824" s="59"/>
      <c r="O824" s="59"/>
      <c r="Q824" s="59"/>
      <c r="S824" s="59"/>
      <c r="U824" s="59"/>
      <c r="W824" s="59"/>
      <c r="Y824" s="59"/>
      <c r="AA824" s="59"/>
      <c r="AC824" s="59"/>
      <c r="AE824" s="59"/>
      <c r="AG824" s="59"/>
      <c r="AI824" s="60"/>
      <c r="AK824" s="59"/>
      <c r="AM824" s="59"/>
      <c r="AO824" s="59"/>
    </row>
    <row r="825" spans="5:41" ht="13" x14ac:dyDescent="0.15">
      <c r="E825" s="59"/>
      <c r="G825" s="59"/>
      <c r="I825" s="59"/>
      <c r="K825" s="59"/>
      <c r="M825" s="59"/>
      <c r="O825" s="59"/>
      <c r="Q825" s="59"/>
      <c r="S825" s="59"/>
      <c r="U825" s="59"/>
      <c r="W825" s="59"/>
      <c r="Y825" s="59"/>
      <c r="AA825" s="59"/>
      <c r="AC825" s="59"/>
      <c r="AE825" s="59"/>
      <c r="AG825" s="59"/>
      <c r="AI825" s="60"/>
      <c r="AK825" s="59"/>
      <c r="AM825" s="59"/>
      <c r="AO825" s="59"/>
    </row>
    <row r="826" spans="5:41" ht="13" x14ac:dyDescent="0.15">
      <c r="E826" s="59"/>
      <c r="G826" s="59"/>
      <c r="I826" s="59"/>
      <c r="K826" s="59"/>
      <c r="M826" s="59"/>
      <c r="O826" s="59"/>
      <c r="Q826" s="59"/>
      <c r="S826" s="59"/>
      <c r="U826" s="59"/>
      <c r="W826" s="59"/>
      <c r="Y826" s="59"/>
      <c r="AA826" s="59"/>
      <c r="AC826" s="59"/>
      <c r="AE826" s="59"/>
      <c r="AG826" s="59"/>
      <c r="AI826" s="60"/>
      <c r="AK826" s="59"/>
      <c r="AM826" s="59"/>
      <c r="AO826" s="59"/>
    </row>
    <row r="827" spans="5:41" ht="13" x14ac:dyDescent="0.15">
      <c r="E827" s="59"/>
      <c r="G827" s="59"/>
      <c r="I827" s="59"/>
      <c r="K827" s="59"/>
      <c r="M827" s="59"/>
      <c r="O827" s="59"/>
      <c r="Q827" s="59"/>
      <c r="S827" s="59"/>
      <c r="U827" s="59"/>
      <c r="W827" s="59"/>
      <c r="Y827" s="59"/>
      <c r="AA827" s="59"/>
      <c r="AC827" s="59"/>
      <c r="AE827" s="59"/>
      <c r="AG827" s="59"/>
      <c r="AI827" s="60"/>
      <c r="AK827" s="59"/>
      <c r="AM827" s="59"/>
      <c r="AO827" s="59"/>
    </row>
    <row r="828" spans="5:41" ht="13" x14ac:dyDescent="0.15">
      <c r="E828" s="59"/>
      <c r="G828" s="59"/>
      <c r="I828" s="59"/>
      <c r="K828" s="59"/>
      <c r="M828" s="59"/>
      <c r="O828" s="59"/>
      <c r="Q828" s="59"/>
      <c r="S828" s="59"/>
      <c r="U828" s="59"/>
      <c r="W828" s="59"/>
      <c r="Y828" s="59"/>
      <c r="AA828" s="59"/>
      <c r="AC828" s="59"/>
      <c r="AE828" s="59"/>
      <c r="AG828" s="59"/>
      <c r="AI828" s="60"/>
      <c r="AK828" s="59"/>
      <c r="AM828" s="59"/>
      <c r="AO828" s="59"/>
    </row>
    <row r="829" spans="5:41" ht="13" x14ac:dyDescent="0.15">
      <c r="E829" s="59"/>
      <c r="G829" s="59"/>
      <c r="I829" s="59"/>
      <c r="K829" s="59"/>
      <c r="M829" s="59"/>
      <c r="O829" s="59"/>
      <c r="Q829" s="59"/>
      <c r="S829" s="59"/>
      <c r="U829" s="59"/>
      <c r="W829" s="59"/>
      <c r="Y829" s="59"/>
      <c r="AA829" s="59"/>
      <c r="AC829" s="59"/>
      <c r="AE829" s="59"/>
      <c r="AG829" s="59"/>
      <c r="AI829" s="60"/>
      <c r="AK829" s="59"/>
      <c r="AM829" s="59"/>
      <c r="AO829" s="59"/>
    </row>
    <row r="830" spans="5:41" ht="13" x14ac:dyDescent="0.15">
      <c r="E830" s="59"/>
      <c r="G830" s="59"/>
      <c r="I830" s="59"/>
      <c r="K830" s="59"/>
      <c r="M830" s="59"/>
      <c r="O830" s="59"/>
      <c r="Q830" s="59"/>
      <c r="S830" s="59"/>
      <c r="U830" s="59"/>
      <c r="W830" s="59"/>
      <c r="Y830" s="59"/>
      <c r="AA830" s="59"/>
      <c r="AC830" s="59"/>
      <c r="AE830" s="59"/>
      <c r="AG830" s="59"/>
      <c r="AI830" s="60"/>
      <c r="AK830" s="59"/>
      <c r="AM830" s="59"/>
      <c r="AO830" s="59"/>
    </row>
    <row r="831" spans="5:41" ht="13" x14ac:dyDescent="0.15">
      <c r="E831" s="59"/>
      <c r="G831" s="59"/>
      <c r="I831" s="59"/>
      <c r="K831" s="59"/>
      <c r="M831" s="59"/>
      <c r="O831" s="59"/>
      <c r="Q831" s="59"/>
      <c r="S831" s="59"/>
      <c r="U831" s="59"/>
      <c r="W831" s="59"/>
      <c r="Y831" s="59"/>
      <c r="AA831" s="59"/>
      <c r="AC831" s="59"/>
      <c r="AE831" s="59"/>
      <c r="AG831" s="59"/>
      <c r="AI831" s="60"/>
      <c r="AK831" s="59"/>
      <c r="AM831" s="59"/>
      <c r="AO831" s="59"/>
    </row>
    <row r="832" spans="5:41" ht="13" x14ac:dyDescent="0.15">
      <c r="E832" s="59"/>
      <c r="G832" s="59"/>
      <c r="I832" s="59"/>
      <c r="K832" s="59"/>
      <c r="M832" s="59"/>
      <c r="O832" s="59"/>
      <c r="Q832" s="59"/>
      <c r="S832" s="59"/>
      <c r="U832" s="59"/>
      <c r="W832" s="59"/>
      <c r="Y832" s="59"/>
      <c r="AA832" s="59"/>
      <c r="AC832" s="59"/>
      <c r="AE832" s="59"/>
      <c r="AG832" s="59"/>
      <c r="AI832" s="60"/>
      <c r="AK832" s="59"/>
      <c r="AM832" s="59"/>
      <c r="AO832" s="59"/>
    </row>
    <row r="833" spans="5:41" ht="13" x14ac:dyDescent="0.15">
      <c r="E833" s="59"/>
      <c r="G833" s="59"/>
      <c r="I833" s="59"/>
      <c r="K833" s="59"/>
      <c r="M833" s="59"/>
      <c r="O833" s="59"/>
      <c r="Q833" s="59"/>
      <c r="S833" s="59"/>
      <c r="U833" s="59"/>
      <c r="W833" s="59"/>
      <c r="Y833" s="59"/>
      <c r="AA833" s="59"/>
      <c r="AC833" s="59"/>
      <c r="AE833" s="59"/>
      <c r="AG833" s="59"/>
      <c r="AI833" s="60"/>
      <c r="AK833" s="59"/>
      <c r="AM833" s="59"/>
      <c r="AO833" s="59"/>
    </row>
    <row r="834" spans="5:41" ht="13" x14ac:dyDescent="0.15">
      <c r="E834" s="59"/>
      <c r="G834" s="59"/>
      <c r="I834" s="59"/>
      <c r="K834" s="59"/>
      <c r="M834" s="59"/>
      <c r="O834" s="59"/>
      <c r="Q834" s="59"/>
      <c r="S834" s="59"/>
      <c r="U834" s="59"/>
      <c r="W834" s="59"/>
      <c r="Y834" s="59"/>
      <c r="AA834" s="59"/>
      <c r="AC834" s="59"/>
      <c r="AE834" s="59"/>
      <c r="AG834" s="59"/>
      <c r="AI834" s="60"/>
      <c r="AK834" s="59"/>
      <c r="AM834" s="59"/>
      <c r="AO834" s="59"/>
    </row>
    <row r="835" spans="5:41" ht="13" x14ac:dyDescent="0.15">
      <c r="E835" s="59"/>
      <c r="G835" s="59"/>
      <c r="I835" s="59"/>
      <c r="K835" s="59"/>
      <c r="M835" s="59"/>
      <c r="O835" s="59"/>
      <c r="Q835" s="59"/>
      <c r="S835" s="59"/>
      <c r="U835" s="59"/>
      <c r="W835" s="59"/>
      <c r="Y835" s="59"/>
      <c r="AA835" s="59"/>
      <c r="AC835" s="59"/>
      <c r="AE835" s="59"/>
      <c r="AG835" s="59"/>
      <c r="AI835" s="60"/>
      <c r="AK835" s="59"/>
      <c r="AM835" s="59"/>
      <c r="AO835" s="59"/>
    </row>
    <row r="836" spans="5:41" ht="13" x14ac:dyDescent="0.15">
      <c r="E836" s="59"/>
      <c r="G836" s="59"/>
      <c r="I836" s="59"/>
      <c r="K836" s="59"/>
      <c r="M836" s="59"/>
      <c r="O836" s="59"/>
      <c r="Q836" s="59"/>
      <c r="S836" s="59"/>
      <c r="U836" s="59"/>
      <c r="W836" s="59"/>
      <c r="Y836" s="59"/>
      <c r="AA836" s="59"/>
      <c r="AC836" s="59"/>
      <c r="AE836" s="59"/>
      <c r="AG836" s="59"/>
      <c r="AI836" s="60"/>
      <c r="AK836" s="59"/>
      <c r="AM836" s="59"/>
      <c r="AO836" s="59"/>
    </row>
    <row r="837" spans="5:41" ht="13" x14ac:dyDescent="0.15">
      <c r="E837" s="59"/>
      <c r="G837" s="59"/>
      <c r="I837" s="59"/>
      <c r="K837" s="59"/>
      <c r="M837" s="59"/>
      <c r="O837" s="59"/>
      <c r="Q837" s="59"/>
      <c r="S837" s="59"/>
      <c r="U837" s="59"/>
      <c r="W837" s="59"/>
      <c r="Y837" s="59"/>
      <c r="AA837" s="59"/>
      <c r="AC837" s="59"/>
      <c r="AE837" s="59"/>
      <c r="AG837" s="59"/>
      <c r="AI837" s="60"/>
      <c r="AK837" s="59"/>
      <c r="AM837" s="59"/>
      <c r="AO837" s="59"/>
    </row>
    <row r="838" spans="5:41" ht="13" x14ac:dyDescent="0.15">
      <c r="E838" s="59"/>
      <c r="G838" s="59"/>
      <c r="I838" s="59"/>
      <c r="K838" s="59"/>
      <c r="M838" s="59"/>
      <c r="O838" s="59"/>
      <c r="Q838" s="59"/>
      <c r="S838" s="59"/>
      <c r="U838" s="59"/>
      <c r="W838" s="59"/>
      <c r="Y838" s="59"/>
      <c r="AA838" s="59"/>
      <c r="AC838" s="59"/>
      <c r="AE838" s="59"/>
      <c r="AG838" s="59"/>
      <c r="AI838" s="60"/>
      <c r="AK838" s="59"/>
      <c r="AM838" s="59"/>
      <c r="AO838" s="59"/>
    </row>
    <row r="839" spans="5:41" ht="13" x14ac:dyDescent="0.15">
      <c r="E839" s="59"/>
      <c r="G839" s="59"/>
      <c r="I839" s="59"/>
      <c r="K839" s="59"/>
      <c r="M839" s="59"/>
      <c r="O839" s="59"/>
      <c r="Q839" s="59"/>
      <c r="S839" s="59"/>
      <c r="U839" s="59"/>
      <c r="W839" s="59"/>
      <c r="Y839" s="59"/>
      <c r="AA839" s="59"/>
      <c r="AC839" s="59"/>
      <c r="AE839" s="59"/>
      <c r="AG839" s="59"/>
      <c r="AI839" s="60"/>
      <c r="AK839" s="59"/>
      <c r="AM839" s="59"/>
      <c r="AO839" s="59"/>
    </row>
    <row r="840" spans="5:41" ht="13" x14ac:dyDescent="0.15">
      <c r="E840" s="59"/>
      <c r="G840" s="59"/>
      <c r="I840" s="59"/>
      <c r="K840" s="59"/>
      <c r="M840" s="59"/>
      <c r="O840" s="59"/>
      <c r="Q840" s="59"/>
      <c r="S840" s="59"/>
      <c r="U840" s="59"/>
      <c r="W840" s="59"/>
      <c r="Y840" s="59"/>
      <c r="AA840" s="59"/>
      <c r="AC840" s="59"/>
      <c r="AE840" s="59"/>
      <c r="AG840" s="59"/>
      <c r="AI840" s="60"/>
      <c r="AK840" s="59"/>
      <c r="AM840" s="59"/>
      <c r="AO840" s="59"/>
    </row>
    <row r="841" spans="5:41" ht="13" x14ac:dyDescent="0.15">
      <c r="E841" s="59"/>
      <c r="G841" s="59"/>
      <c r="I841" s="59"/>
      <c r="K841" s="59"/>
      <c r="M841" s="59"/>
      <c r="O841" s="59"/>
      <c r="Q841" s="59"/>
      <c r="S841" s="59"/>
      <c r="U841" s="59"/>
      <c r="W841" s="59"/>
      <c r="Y841" s="59"/>
      <c r="AA841" s="59"/>
      <c r="AC841" s="59"/>
      <c r="AE841" s="59"/>
      <c r="AG841" s="59"/>
      <c r="AI841" s="60"/>
      <c r="AK841" s="59"/>
      <c r="AM841" s="59"/>
      <c r="AO841" s="59"/>
    </row>
    <row r="842" spans="5:41" ht="13" x14ac:dyDescent="0.15">
      <c r="E842" s="59"/>
      <c r="G842" s="59"/>
      <c r="I842" s="59"/>
      <c r="K842" s="59"/>
      <c r="M842" s="59"/>
      <c r="O842" s="59"/>
      <c r="Q842" s="59"/>
      <c r="S842" s="59"/>
      <c r="U842" s="59"/>
      <c r="W842" s="59"/>
      <c r="Y842" s="59"/>
      <c r="AA842" s="59"/>
      <c r="AC842" s="59"/>
      <c r="AE842" s="59"/>
      <c r="AG842" s="59"/>
      <c r="AI842" s="60"/>
      <c r="AK842" s="59"/>
      <c r="AM842" s="59"/>
      <c r="AO842" s="59"/>
    </row>
    <row r="843" spans="5:41" ht="13" x14ac:dyDescent="0.15">
      <c r="E843" s="59"/>
      <c r="G843" s="59"/>
      <c r="I843" s="59"/>
      <c r="K843" s="59"/>
      <c r="M843" s="59"/>
      <c r="O843" s="59"/>
      <c r="Q843" s="59"/>
      <c r="S843" s="59"/>
      <c r="U843" s="59"/>
      <c r="W843" s="59"/>
      <c r="Y843" s="59"/>
      <c r="AA843" s="59"/>
      <c r="AC843" s="59"/>
      <c r="AE843" s="59"/>
      <c r="AG843" s="59"/>
      <c r="AI843" s="60"/>
      <c r="AK843" s="59"/>
      <c r="AM843" s="59"/>
      <c r="AO843" s="59"/>
    </row>
    <row r="844" spans="5:41" ht="13" x14ac:dyDescent="0.15">
      <c r="E844" s="59"/>
      <c r="G844" s="59"/>
      <c r="I844" s="59"/>
      <c r="K844" s="59"/>
      <c r="M844" s="59"/>
      <c r="O844" s="59"/>
      <c r="Q844" s="59"/>
      <c r="S844" s="59"/>
      <c r="U844" s="59"/>
      <c r="W844" s="59"/>
      <c r="Y844" s="59"/>
      <c r="AA844" s="59"/>
      <c r="AC844" s="59"/>
      <c r="AE844" s="59"/>
      <c r="AG844" s="59"/>
      <c r="AI844" s="60"/>
      <c r="AK844" s="59"/>
      <c r="AM844" s="59"/>
      <c r="AO844" s="59"/>
    </row>
    <row r="845" spans="5:41" ht="13" x14ac:dyDescent="0.15">
      <c r="E845" s="59"/>
      <c r="G845" s="59"/>
      <c r="I845" s="59"/>
      <c r="K845" s="59"/>
      <c r="M845" s="59"/>
      <c r="O845" s="59"/>
      <c r="Q845" s="59"/>
      <c r="S845" s="59"/>
      <c r="U845" s="59"/>
      <c r="W845" s="59"/>
      <c r="Y845" s="59"/>
      <c r="AA845" s="59"/>
      <c r="AC845" s="59"/>
      <c r="AE845" s="59"/>
      <c r="AG845" s="59"/>
      <c r="AI845" s="60"/>
      <c r="AK845" s="59"/>
      <c r="AM845" s="59"/>
      <c r="AO845" s="59"/>
    </row>
    <row r="846" spans="5:41" ht="13" x14ac:dyDescent="0.15">
      <c r="E846" s="59"/>
      <c r="G846" s="59"/>
      <c r="I846" s="59"/>
      <c r="K846" s="59"/>
      <c r="M846" s="59"/>
      <c r="O846" s="59"/>
      <c r="Q846" s="59"/>
      <c r="S846" s="59"/>
      <c r="U846" s="59"/>
      <c r="W846" s="59"/>
      <c r="Y846" s="59"/>
      <c r="AA846" s="59"/>
      <c r="AC846" s="59"/>
      <c r="AE846" s="59"/>
      <c r="AG846" s="59"/>
      <c r="AI846" s="60"/>
      <c r="AK846" s="59"/>
      <c r="AM846" s="59"/>
      <c r="AO846" s="59"/>
    </row>
    <row r="847" spans="5:41" ht="13" x14ac:dyDescent="0.15">
      <c r="E847" s="59"/>
      <c r="G847" s="59"/>
      <c r="I847" s="59"/>
      <c r="K847" s="59"/>
      <c r="M847" s="59"/>
      <c r="O847" s="59"/>
      <c r="Q847" s="59"/>
      <c r="S847" s="59"/>
      <c r="U847" s="59"/>
      <c r="W847" s="59"/>
      <c r="Y847" s="59"/>
      <c r="AA847" s="59"/>
      <c r="AC847" s="59"/>
      <c r="AE847" s="59"/>
      <c r="AG847" s="59"/>
      <c r="AI847" s="60"/>
      <c r="AK847" s="59"/>
      <c r="AM847" s="59"/>
      <c r="AO847" s="59"/>
    </row>
    <row r="848" spans="5:41" ht="13" x14ac:dyDescent="0.15">
      <c r="E848" s="59"/>
      <c r="G848" s="59"/>
      <c r="I848" s="59"/>
      <c r="K848" s="59"/>
      <c r="M848" s="59"/>
      <c r="O848" s="59"/>
      <c r="Q848" s="59"/>
      <c r="S848" s="59"/>
      <c r="U848" s="59"/>
      <c r="W848" s="59"/>
      <c r="Y848" s="59"/>
      <c r="AA848" s="59"/>
      <c r="AC848" s="59"/>
      <c r="AE848" s="59"/>
      <c r="AG848" s="59"/>
      <c r="AI848" s="60"/>
      <c r="AK848" s="59"/>
      <c r="AM848" s="59"/>
      <c r="AO848" s="59"/>
    </row>
    <row r="849" spans="5:41" ht="13" x14ac:dyDescent="0.15">
      <c r="E849" s="59"/>
      <c r="G849" s="59"/>
      <c r="I849" s="59"/>
      <c r="K849" s="59"/>
      <c r="M849" s="59"/>
      <c r="O849" s="59"/>
      <c r="Q849" s="59"/>
      <c r="S849" s="59"/>
      <c r="U849" s="59"/>
      <c r="W849" s="59"/>
      <c r="Y849" s="59"/>
      <c r="AA849" s="59"/>
      <c r="AC849" s="59"/>
      <c r="AE849" s="59"/>
      <c r="AG849" s="59"/>
      <c r="AI849" s="60"/>
      <c r="AK849" s="59"/>
      <c r="AM849" s="59"/>
      <c r="AO849" s="59"/>
    </row>
    <row r="850" spans="5:41" ht="13" x14ac:dyDescent="0.15">
      <c r="E850" s="59"/>
      <c r="G850" s="59"/>
      <c r="I850" s="59"/>
      <c r="K850" s="59"/>
      <c r="M850" s="59"/>
      <c r="O850" s="59"/>
      <c r="Q850" s="59"/>
      <c r="S850" s="59"/>
      <c r="U850" s="59"/>
      <c r="W850" s="59"/>
      <c r="Y850" s="59"/>
      <c r="AA850" s="59"/>
      <c r="AC850" s="59"/>
      <c r="AE850" s="59"/>
      <c r="AG850" s="59"/>
      <c r="AI850" s="60"/>
      <c r="AK850" s="59"/>
      <c r="AM850" s="59"/>
      <c r="AO850" s="59"/>
    </row>
    <row r="851" spans="5:41" ht="13" x14ac:dyDescent="0.15">
      <c r="E851" s="59"/>
      <c r="G851" s="59"/>
      <c r="I851" s="59"/>
      <c r="K851" s="59"/>
      <c r="M851" s="59"/>
      <c r="O851" s="59"/>
      <c r="Q851" s="59"/>
      <c r="S851" s="59"/>
      <c r="U851" s="59"/>
      <c r="W851" s="59"/>
      <c r="Y851" s="59"/>
      <c r="AA851" s="59"/>
      <c r="AC851" s="59"/>
      <c r="AE851" s="59"/>
      <c r="AG851" s="59"/>
      <c r="AI851" s="60"/>
      <c r="AK851" s="59"/>
      <c r="AM851" s="59"/>
      <c r="AO851" s="59"/>
    </row>
    <row r="852" spans="5:41" ht="13" x14ac:dyDescent="0.15">
      <c r="E852" s="59"/>
      <c r="G852" s="59"/>
      <c r="I852" s="59"/>
      <c r="K852" s="59"/>
      <c r="M852" s="59"/>
      <c r="O852" s="59"/>
      <c r="Q852" s="59"/>
      <c r="S852" s="59"/>
      <c r="U852" s="59"/>
      <c r="W852" s="59"/>
      <c r="Y852" s="59"/>
      <c r="AA852" s="59"/>
      <c r="AC852" s="59"/>
      <c r="AE852" s="59"/>
      <c r="AG852" s="59"/>
      <c r="AI852" s="60"/>
      <c r="AK852" s="59"/>
      <c r="AM852" s="59"/>
      <c r="AO852" s="59"/>
    </row>
    <row r="853" spans="5:41" ht="13" x14ac:dyDescent="0.15">
      <c r="E853" s="59"/>
      <c r="G853" s="59"/>
      <c r="I853" s="59"/>
      <c r="K853" s="59"/>
      <c r="M853" s="59"/>
      <c r="O853" s="59"/>
      <c r="Q853" s="59"/>
      <c r="S853" s="59"/>
      <c r="U853" s="59"/>
      <c r="W853" s="59"/>
      <c r="Y853" s="59"/>
      <c r="AA853" s="59"/>
      <c r="AC853" s="59"/>
      <c r="AE853" s="59"/>
      <c r="AG853" s="59"/>
      <c r="AI853" s="60"/>
      <c r="AK853" s="59"/>
      <c r="AM853" s="59"/>
      <c r="AO853" s="59"/>
    </row>
    <row r="854" spans="5:41" ht="13" x14ac:dyDescent="0.15">
      <c r="E854" s="59"/>
      <c r="G854" s="59"/>
      <c r="I854" s="59"/>
      <c r="K854" s="59"/>
      <c r="M854" s="59"/>
      <c r="O854" s="59"/>
      <c r="Q854" s="59"/>
      <c r="S854" s="59"/>
      <c r="U854" s="59"/>
      <c r="W854" s="59"/>
      <c r="Y854" s="59"/>
      <c r="AA854" s="59"/>
      <c r="AC854" s="59"/>
      <c r="AE854" s="59"/>
      <c r="AG854" s="59"/>
      <c r="AI854" s="60"/>
      <c r="AK854" s="59"/>
      <c r="AM854" s="59"/>
      <c r="AO854" s="59"/>
    </row>
    <row r="855" spans="5:41" ht="13" x14ac:dyDescent="0.15">
      <c r="E855" s="59"/>
      <c r="G855" s="59"/>
      <c r="I855" s="59"/>
      <c r="K855" s="59"/>
      <c r="M855" s="59"/>
      <c r="O855" s="59"/>
      <c r="Q855" s="59"/>
      <c r="S855" s="59"/>
      <c r="U855" s="59"/>
      <c r="W855" s="59"/>
      <c r="Y855" s="59"/>
      <c r="AA855" s="59"/>
      <c r="AC855" s="59"/>
      <c r="AE855" s="59"/>
      <c r="AG855" s="59"/>
      <c r="AI855" s="60"/>
      <c r="AK855" s="59"/>
      <c r="AM855" s="59"/>
      <c r="AO855" s="59"/>
    </row>
    <row r="856" spans="5:41" ht="13" x14ac:dyDescent="0.15">
      <c r="E856" s="59"/>
      <c r="G856" s="59"/>
      <c r="I856" s="59"/>
      <c r="K856" s="59"/>
      <c r="M856" s="59"/>
      <c r="O856" s="59"/>
      <c r="Q856" s="59"/>
      <c r="S856" s="59"/>
      <c r="U856" s="59"/>
      <c r="W856" s="59"/>
      <c r="Y856" s="59"/>
      <c r="AA856" s="59"/>
      <c r="AC856" s="59"/>
      <c r="AE856" s="59"/>
      <c r="AG856" s="59"/>
      <c r="AI856" s="60"/>
      <c r="AK856" s="59"/>
      <c r="AM856" s="59"/>
      <c r="AO856" s="59"/>
    </row>
    <row r="857" spans="5:41" ht="13" x14ac:dyDescent="0.15">
      <c r="E857" s="59"/>
      <c r="G857" s="59"/>
      <c r="I857" s="59"/>
      <c r="K857" s="59"/>
      <c r="M857" s="59"/>
      <c r="O857" s="59"/>
      <c r="Q857" s="59"/>
      <c r="S857" s="59"/>
      <c r="U857" s="59"/>
      <c r="W857" s="59"/>
      <c r="Y857" s="59"/>
      <c r="AA857" s="59"/>
      <c r="AC857" s="59"/>
      <c r="AE857" s="59"/>
      <c r="AG857" s="59"/>
      <c r="AI857" s="60"/>
      <c r="AK857" s="59"/>
      <c r="AM857" s="59"/>
      <c r="AO857" s="59"/>
    </row>
    <row r="858" spans="5:41" ht="13" x14ac:dyDescent="0.15">
      <c r="E858" s="59"/>
      <c r="G858" s="59"/>
      <c r="I858" s="59"/>
      <c r="K858" s="59"/>
      <c r="M858" s="59"/>
      <c r="O858" s="59"/>
      <c r="Q858" s="59"/>
      <c r="S858" s="59"/>
      <c r="U858" s="59"/>
      <c r="W858" s="59"/>
      <c r="Y858" s="59"/>
      <c r="AA858" s="59"/>
      <c r="AC858" s="59"/>
      <c r="AE858" s="59"/>
      <c r="AG858" s="59"/>
      <c r="AI858" s="60"/>
      <c r="AK858" s="59"/>
      <c r="AM858" s="59"/>
      <c r="AO858" s="59"/>
    </row>
    <row r="859" spans="5:41" ht="13" x14ac:dyDescent="0.15">
      <c r="E859" s="59"/>
      <c r="G859" s="59"/>
      <c r="I859" s="59"/>
      <c r="K859" s="59"/>
      <c r="M859" s="59"/>
      <c r="O859" s="59"/>
      <c r="Q859" s="59"/>
      <c r="S859" s="59"/>
      <c r="U859" s="59"/>
      <c r="W859" s="59"/>
      <c r="Y859" s="59"/>
      <c r="AA859" s="59"/>
      <c r="AC859" s="59"/>
      <c r="AE859" s="59"/>
      <c r="AG859" s="59"/>
      <c r="AI859" s="60"/>
      <c r="AK859" s="59"/>
      <c r="AM859" s="59"/>
      <c r="AO859" s="59"/>
    </row>
    <row r="860" spans="5:41" ht="13" x14ac:dyDescent="0.15">
      <c r="E860" s="59"/>
      <c r="G860" s="59"/>
      <c r="I860" s="59"/>
      <c r="K860" s="59"/>
      <c r="M860" s="59"/>
      <c r="O860" s="59"/>
      <c r="Q860" s="59"/>
      <c r="S860" s="59"/>
      <c r="U860" s="59"/>
      <c r="W860" s="59"/>
      <c r="Y860" s="59"/>
      <c r="AA860" s="59"/>
      <c r="AC860" s="59"/>
      <c r="AE860" s="59"/>
      <c r="AG860" s="59"/>
      <c r="AI860" s="60"/>
      <c r="AK860" s="59"/>
      <c r="AM860" s="59"/>
      <c r="AO860" s="59"/>
    </row>
    <row r="861" spans="5:41" ht="13" x14ac:dyDescent="0.15">
      <c r="E861" s="59"/>
      <c r="G861" s="59"/>
      <c r="I861" s="59"/>
      <c r="K861" s="59"/>
      <c r="M861" s="59"/>
      <c r="O861" s="59"/>
      <c r="Q861" s="59"/>
      <c r="S861" s="59"/>
      <c r="U861" s="59"/>
      <c r="W861" s="59"/>
      <c r="Y861" s="59"/>
      <c r="AA861" s="59"/>
      <c r="AC861" s="59"/>
      <c r="AE861" s="59"/>
      <c r="AG861" s="59"/>
      <c r="AI861" s="60"/>
      <c r="AK861" s="59"/>
      <c r="AM861" s="59"/>
      <c r="AO861" s="59"/>
    </row>
    <row r="862" spans="5:41" ht="13" x14ac:dyDescent="0.15">
      <c r="E862" s="59"/>
      <c r="G862" s="59"/>
      <c r="I862" s="59"/>
      <c r="K862" s="59"/>
      <c r="M862" s="59"/>
      <c r="O862" s="59"/>
      <c r="Q862" s="59"/>
      <c r="S862" s="59"/>
      <c r="U862" s="59"/>
      <c r="W862" s="59"/>
      <c r="Y862" s="59"/>
      <c r="AA862" s="59"/>
      <c r="AC862" s="59"/>
      <c r="AE862" s="59"/>
      <c r="AG862" s="59"/>
      <c r="AI862" s="60"/>
      <c r="AK862" s="59"/>
      <c r="AM862" s="59"/>
      <c r="AO862" s="59"/>
    </row>
    <row r="863" spans="5:41" ht="13" x14ac:dyDescent="0.15">
      <c r="E863" s="59"/>
      <c r="G863" s="59"/>
      <c r="I863" s="59"/>
      <c r="K863" s="59"/>
      <c r="M863" s="59"/>
      <c r="O863" s="59"/>
      <c r="Q863" s="59"/>
      <c r="S863" s="59"/>
      <c r="U863" s="59"/>
      <c r="W863" s="59"/>
      <c r="Y863" s="59"/>
      <c r="AA863" s="59"/>
      <c r="AC863" s="59"/>
      <c r="AE863" s="59"/>
      <c r="AG863" s="59"/>
      <c r="AI863" s="60"/>
      <c r="AK863" s="59"/>
      <c r="AM863" s="59"/>
      <c r="AO863" s="59"/>
    </row>
    <row r="864" spans="5:41" ht="13" x14ac:dyDescent="0.15">
      <c r="E864" s="59"/>
      <c r="G864" s="59"/>
      <c r="I864" s="59"/>
      <c r="K864" s="59"/>
      <c r="M864" s="59"/>
      <c r="O864" s="59"/>
      <c r="Q864" s="59"/>
      <c r="S864" s="59"/>
      <c r="U864" s="59"/>
      <c r="W864" s="59"/>
      <c r="Y864" s="59"/>
      <c r="AA864" s="59"/>
      <c r="AC864" s="59"/>
      <c r="AE864" s="59"/>
      <c r="AG864" s="59"/>
      <c r="AI864" s="60"/>
      <c r="AK864" s="59"/>
      <c r="AM864" s="59"/>
      <c r="AO864" s="59"/>
    </row>
    <row r="865" spans="5:41" ht="13" x14ac:dyDescent="0.15">
      <c r="E865" s="59"/>
      <c r="G865" s="59"/>
      <c r="I865" s="59"/>
      <c r="K865" s="59"/>
      <c r="M865" s="59"/>
      <c r="O865" s="59"/>
      <c r="Q865" s="59"/>
      <c r="S865" s="59"/>
      <c r="U865" s="59"/>
      <c r="W865" s="59"/>
      <c r="Y865" s="59"/>
      <c r="AA865" s="59"/>
      <c r="AC865" s="59"/>
      <c r="AE865" s="59"/>
      <c r="AG865" s="59"/>
      <c r="AI865" s="60"/>
      <c r="AK865" s="59"/>
      <c r="AM865" s="59"/>
      <c r="AO865" s="59"/>
    </row>
    <row r="866" spans="5:41" ht="13" x14ac:dyDescent="0.15">
      <c r="E866" s="59"/>
      <c r="G866" s="59"/>
      <c r="I866" s="59"/>
      <c r="K866" s="59"/>
      <c r="M866" s="59"/>
      <c r="O866" s="59"/>
      <c r="Q866" s="59"/>
      <c r="S866" s="59"/>
      <c r="U866" s="59"/>
      <c r="W866" s="59"/>
      <c r="Y866" s="59"/>
      <c r="AA866" s="59"/>
      <c r="AC866" s="59"/>
      <c r="AE866" s="59"/>
      <c r="AG866" s="59"/>
      <c r="AI866" s="60"/>
      <c r="AK866" s="59"/>
      <c r="AM866" s="59"/>
      <c r="AO866" s="59"/>
    </row>
    <row r="867" spans="5:41" ht="13" x14ac:dyDescent="0.15">
      <c r="E867" s="59"/>
      <c r="G867" s="59"/>
      <c r="I867" s="59"/>
      <c r="K867" s="59"/>
      <c r="M867" s="59"/>
      <c r="O867" s="59"/>
      <c r="Q867" s="59"/>
      <c r="S867" s="59"/>
      <c r="U867" s="59"/>
      <c r="W867" s="59"/>
      <c r="Y867" s="59"/>
      <c r="AA867" s="59"/>
      <c r="AC867" s="59"/>
      <c r="AE867" s="59"/>
      <c r="AG867" s="59"/>
      <c r="AI867" s="60"/>
      <c r="AK867" s="59"/>
      <c r="AM867" s="59"/>
      <c r="AO867" s="59"/>
    </row>
    <row r="868" spans="5:41" ht="13" x14ac:dyDescent="0.15">
      <c r="E868" s="59"/>
      <c r="G868" s="59"/>
      <c r="I868" s="59"/>
      <c r="K868" s="59"/>
      <c r="M868" s="59"/>
      <c r="O868" s="59"/>
      <c r="Q868" s="59"/>
      <c r="S868" s="59"/>
      <c r="U868" s="59"/>
      <c r="W868" s="59"/>
      <c r="Y868" s="59"/>
      <c r="AA868" s="59"/>
      <c r="AC868" s="59"/>
      <c r="AE868" s="59"/>
      <c r="AG868" s="59"/>
      <c r="AI868" s="60"/>
      <c r="AK868" s="59"/>
      <c r="AM868" s="59"/>
      <c r="AO868" s="59"/>
    </row>
    <row r="869" spans="5:41" ht="13" x14ac:dyDescent="0.15">
      <c r="E869" s="59"/>
      <c r="G869" s="59"/>
      <c r="I869" s="59"/>
      <c r="K869" s="59"/>
      <c r="M869" s="59"/>
      <c r="O869" s="59"/>
      <c r="Q869" s="59"/>
      <c r="S869" s="59"/>
      <c r="U869" s="59"/>
      <c r="W869" s="59"/>
      <c r="Y869" s="59"/>
      <c r="AA869" s="59"/>
      <c r="AC869" s="59"/>
      <c r="AE869" s="59"/>
      <c r="AG869" s="59"/>
      <c r="AI869" s="60"/>
      <c r="AK869" s="59"/>
      <c r="AM869" s="59"/>
      <c r="AO869" s="59"/>
    </row>
    <row r="870" spans="5:41" ht="13" x14ac:dyDescent="0.15">
      <c r="E870" s="59"/>
      <c r="G870" s="59"/>
      <c r="I870" s="59"/>
      <c r="K870" s="59"/>
      <c r="M870" s="59"/>
      <c r="O870" s="59"/>
      <c r="Q870" s="59"/>
      <c r="S870" s="59"/>
      <c r="U870" s="59"/>
      <c r="W870" s="59"/>
      <c r="Y870" s="59"/>
      <c r="AA870" s="59"/>
      <c r="AC870" s="59"/>
      <c r="AE870" s="59"/>
      <c r="AG870" s="59"/>
      <c r="AI870" s="60"/>
      <c r="AK870" s="59"/>
      <c r="AM870" s="59"/>
      <c r="AO870" s="59"/>
    </row>
    <row r="871" spans="5:41" ht="13" x14ac:dyDescent="0.15">
      <c r="E871" s="59"/>
      <c r="G871" s="59"/>
      <c r="I871" s="59"/>
      <c r="K871" s="59"/>
      <c r="M871" s="59"/>
      <c r="O871" s="59"/>
      <c r="Q871" s="59"/>
      <c r="S871" s="59"/>
      <c r="U871" s="59"/>
      <c r="W871" s="59"/>
      <c r="Y871" s="59"/>
      <c r="AA871" s="59"/>
      <c r="AC871" s="59"/>
      <c r="AE871" s="59"/>
      <c r="AG871" s="59"/>
      <c r="AI871" s="60"/>
      <c r="AK871" s="59"/>
      <c r="AM871" s="59"/>
      <c r="AO871" s="59"/>
    </row>
    <row r="872" spans="5:41" ht="13" x14ac:dyDescent="0.15">
      <c r="E872" s="59"/>
      <c r="G872" s="59"/>
      <c r="I872" s="59"/>
      <c r="K872" s="59"/>
      <c r="M872" s="59"/>
      <c r="O872" s="59"/>
      <c r="Q872" s="59"/>
      <c r="S872" s="59"/>
      <c r="U872" s="59"/>
      <c r="W872" s="59"/>
      <c r="Y872" s="59"/>
      <c r="AA872" s="59"/>
      <c r="AC872" s="59"/>
      <c r="AE872" s="59"/>
      <c r="AG872" s="59"/>
      <c r="AI872" s="60"/>
      <c r="AK872" s="59"/>
      <c r="AM872" s="59"/>
      <c r="AO872" s="59"/>
    </row>
    <row r="873" spans="5:41" ht="13" x14ac:dyDescent="0.15">
      <c r="E873" s="59"/>
      <c r="G873" s="59"/>
      <c r="I873" s="59"/>
      <c r="K873" s="59"/>
      <c r="M873" s="59"/>
      <c r="O873" s="59"/>
      <c r="Q873" s="59"/>
      <c r="S873" s="59"/>
      <c r="U873" s="59"/>
      <c r="W873" s="59"/>
      <c r="Y873" s="59"/>
      <c r="AA873" s="59"/>
      <c r="AC873" s="59"/>
      <c r="AE873" s="59"/>
      <c r="AG873" s="59"/>
      <c r="AI873" s="60"/>
      <c r="AK873" s="59"/>
      <c r="AM873" s="59"/>
      <c r="AO873" s="59"/>
    </row>
    <row r="874" spans="5:41" ht="13" x14ac:dyDescent="0.15">
      <c r="E874" s="59"/>
      <c r="G874" s="59"/>
      <c r="I874" s="59"/>
      <c r="K874" s="59"/>
      <c r="M874" s="59"/>
      <c r="O874" s="59"/>
      <c r="Q874" s="59"/>
      <c r="S874" s="59"/>
      <c r="U874" s="59"/>
      <c r="W874" s="59"/>
      <c r="Y874" s="59"/>
      <c r="AA874" s="59"/>
      <c r="AC874" s="59"/>
      <c r="AE874" s="59"/>
      <c r="AG874" s="59"/>
      <c r="AI874" s="60"/>
      <c r="AK874" s="59"/>
      <c r="AM874" s="59"/>
      <c r="AO874" s="59"/>
    </row>
    <row r="875" spans="5:41" ht="13" x14ac:dyDescent="0.15">
      <c r="E875" s="59"/>
      <c r="G875" s="59"/>
      <c r="I875" s="59"/>
      <c r="K875" s="59"/>
      <c r="M875" s="59"/>
      <c r="O875" s="59"/>
      <c r="Q875" s="59"/>
      <c r="S875" s="59"/>
      <c r="U875" s="59"/>
      <c r="W875" s="59"/>
      <c r="Y875" s="59"/>
      <c r="AA875" s="59"/>
      <c r="AC875" s="59"/>
      <c r="AE875" s="59"/>
      <c r="AG875" s="59"/>
      <c r="AI875" s="60"/>
      <c r="AK875" s="59"/>
      <c r="AM875" s="59"/>
      <c r="AO875" s="59"/>
    </row>
    <row r="876" spans="5:41" ht="13" x14ac:dyDescent="0.15">
      <c r="E876" s="59"/>
      <c r="G876" s="59"/>
      <c r="I876" s="59"/>
      <c r="K876" s="59"/>
      <c r="M876" s="59"/>
      <c r="O876" s="59"/>
      <c r="Q876" s="59"/>
      <c r="S876" s="59"/>
      <c r="U876" s="59"/>
      <c r="W876" s="59"/>
      <c r="Y876" s="59"/>
      <c r="AA876" s="59"/>
      <c r="AC876" s="59"/>
      <c r="AE876" s="59"/>
      <c r="AG876" s="59"/>
      <c r="AI876" s="60"/>
      <c r="AK876" s="59"/>
      <c r="AM876" s="59"/>
      <c r="AO876" s="59"/>
    </row>
    <row r="877" spans="5:41" ht="13" x14ac:dyDescent="0.15">
      <c r="E877" s="59"/>
      <c r="G877" s="59"/>
      <c r="I877" s="59"/>
      <c r="K877" s="59"/>
      <c r="M877" s="59"/>
      <c r="O877" s="59"/>
      <c r="Q877" s="59"/>
      <c r="S877" s="59"/>
      <c r="U877" s="59"/>
      <c r="W877" s="59"/>
      <c r="Y877" s="59"/>
      <c r="AA877" s="59"/>
      <c r="AC877" s="59"/>
      <c r="AE877" s="59"/>
      <c r="AG877" s="59"/>
      <c r="AI877" s="60"/>
      <c r="AK877" s="59"/>
      <c r="AM877" s="59"/>
      <c r="AO877" s="59"/>
    </row>
    <row r="878" spans="5:41" ht="13" x14ac:dyDescent="0.15">
      <c r="E878" s="59"/>
      <c r="G878" s="59"/>
      <c r="I878" s="59"/>
      <c r="K878" s="59"/>
      <c r="M878" s="59"/>
      <c r="O878" s="59"/>
      <c r="Q878" s="59"/>
      <c r="S878" s="59"/>
      <c r="U878" s="59"/>
      <c r="W878" s="59"/>
      <c r="Y878" s="59"/>
      <c r="AA878" s="59"/>
      <c r="AC878" s="59"/>
      <c r="AE878" s="59"/>
      <c r="AG878" s="59"/>
      <c r="AI878" s="60"/>
      <c r="AK878" s="59"/>
      <c r="AM878" s="59"/>
      <c r="AO878" s="59"/>
    </row>
    <row r="879" spans="5:41" ht="13" x14ac:dyDescent="0.15">
      <c r="E879" s="59"/>
      <c r="G879" s="59"/>
      <c r="I879" s="59"/>
      <c r="K879" s="59"/>
      <c r="M879" s="59"/>
      <c r="O879" s="59"/>
      <c r="Q879" s="59"/>
      <c r="S879" s="59"/>
      <c r="U879" s="59"/>
      <c r="W879" s="59"/>
      <c r="Y879" s="59"/>
      <c r="AA879" s="59"/>
      <c r="AC879" s="59"/>
      <c r="AE879" s="59"/>
      <c r="AG879" s="59"/>
      <c r="AI879" s="60"/>
      <c r="AK879" s="59"/>
      <c r="AM879" s="59"/>
      <c r="AO879" s="59"/>
    </row>
    <row r="880" spans="5:41" ht="13" x14ac:dyDescent="0.15">
      <c r="E880" s="59"/>
      <c r="G880" s="59"/>
      <c r="I880" s="59"/>
      <c r="K880" s="59"/>
      <c r="M880" s="59"/>
      <c r="O880" s="59"/>
      <c r="Q880" s="59"/>
      <c r="S880" s="59"/>
      <c r="U880" s="59"/>
      <c r="W880" s="59"/>
      <c r="Y880" s="59"/>
      <c r="AA880" s="59"/>
      <c r="AC880" s="59"/>
      <c r="AE880" s="59"/>
      <c r="AG880" s="59"/>
      <c r="AI880" s="60"/>
      <c r="AK880" s="59"/>
      <c r="AM880" s="59"/>
      <c r="AO880" s="59"/>
    </row>
    <row r="881" spans="5:41" ht="13" x14ac:dyDescent="0.15">
      <c r="E881" s="59"/>
      <c r="G881" s="59"/>
      <c r="I881" s="59"/>
      <c r="K881" s="59"/>
      <c r="M881" s="59"/>
      <c r="O881" s="59"/>
      <c r="Q881" s="59"/>
      <c r="S881" s="59"/>
      <c r="U881" s="59"/>
      <c r="W881" s="59"/>
      <c r="Y881" s="59"/>
      <c r="AA881" s="59"/>
      <c r="AC881" s="59"/>
      <c r="AE881" s="59"/>
      <c r="AG881" s="59"/>
      <c r="AI881" s="60"/>
      <c r="AK881" s="59"/>
      <c r="AM881" s="59"/>
      <c r="AO881" s="59"/>
    </row>
    <row r="882" spans="5:41" ht="13" x14ac:dyDescent="0.15">
      <c r="E882" s="59"/>
      <c r="G882" s="59"/>
      <c r="I882" s="59"/>
      <c r="K882" s="59"/>
      <c r="M882" s="59"/>
      <c r="O882" s="59"/>
      <c r="Q882" s="59"/>
      <c r="S882" s="59"/>
      <c r="U882" s="59"/>
      <c r="W882" s="59"/>
      <c r="Y882" s="59"/>
      <c r="AA882" s="59"/>
      <c r="AC882" s="59"/>
      <c r="AE882" s="59"/>
      <c r="AG882" s="59"/>
      <c r="AI882" s="60"/>
      <c r="AK882" s="59"/>
      <c r="AM882" s="59"/>
      <c r="AO882" s="59"/>
    </row>
    <row r="883" spans="5:41" ht="13" x14ac:dyDescent="0.15">
      <c r="E883" s="59"/>
      <c r="G883" s="59"/>
      <c r="I883" s="59"/>
      <c r="K883" s="59"/>
      <c r="M883" s="59"/>
      <c r="O883" s="59"/>
      <c r="Q883" s="59"/>
      <c r="S883" s="59"/>
      <c r="U883" s="59"/>
      <c r="W883" s="59"/>
      <c r="Y883" s="59"/>
      <c r="AA883" s="59"/>
      <c r="AC883" s="59"/>
      <c r="AE883" s="59"/>
      <c r="AG883" s="59"/>
      <c r="AI883" s="60"/>
      <c r="AK883" s="59"/>
      <c r="AM883" s="59"/>
      <c r="AO883" s="59"/>
    </row>
    <row r="884" spans="5:41" ht="13" x14ac:dyDescent="0.15">
      <c r="E884" s="59"/>
      <c r="G884" s="59"/>
      <c r="I884" s="59"/>
      <c r="K884" s="59"/>
      <c r="M884" s="59"/>
      <c r="O884" s="59"/>
      <c r="Q884" s="59"/>
      <c r="S884" s="59"/>
      <c r="U884" s="59"/>
      <c r="W884" s="59"/>
      <c r="Y884" s="59"/>
      <c r="AA884" s="59"/>
      <c r="AC884" s="59"/>
      <c r="AE884" s="59"/>
      <c r="AG884" s="59"/>
      <c r="AI884" s="60"/>
      <c r="AK884" s="59"/>
      <c r="AM884" s="59"/>
      <c r="AO884" s="59"/>
    </row>
    <row r="885" spans="5:41" ht="13" x14ac:dyDescent="0.15">
      <c r="E885" s="59"/>
      <c r="G885" s="59"/>
      <c r="I885" s="59"/>
      <c r="K885" s="59"/>
      <c r="M885" s="59"/>
      <c r="O885" s="59"/>
      <c r="Q885" s="59"/>
      <c r="S885" s="59"/>
      <c r="U885" s="59"/>
      <c r="W885" s="59"/>
      <c r="Y885" s="59"/>
      <c r="AA885" s="59"/>
      <c r="AC885" s="59"/>
      <c r="AE885" s="59"/>
      <c r="AG885" s="59"/>
      <c r="AI885" s="60"/>
      <c r="AK885" s="59"/>
      <c r="AM885" s="59"/>
      <c r="AO885" s="59"/>
    </row>
    <row r="886" spans="5:41" ht="13" x14ac:dyDescent="0.15">
      <c r="E886" s="59"/>
      <c r="G886" s="59"/>
      <c r="I886" s="59"/>
      <c r="K886" s="59"/>
      <c r="M886" s="59"/>
      <c r="O886" s="59"/>
      <c r="Q886" s="59"/>
      <c r="S886" s="59"/>
      <c r="U886" s="59"/>
      <c r="W886" s="59"/>
      <c r="Y886" s="59"/>
      <c r="AA886" s="59"/>
      <c r="AC886" s="59"/>
      <c r="AE886" s="59"/>
      <c r="AG886" s="59"/>
      <c r="AI886" s="60"/>
      <c r="AK886" s="59"/>
      <c r="AM886" s="59"/>
      <c r="AO886" s="59"/>
    </row>
    <row r="887" spans="5:41" ht="13" x14ac:dyDescent="0.15">
      <c r="E887" s="59"/>
      <c r="G887" s="59"/>
      <c r="I887" s="59"/>
      <c r="K887" s="59"/>
      <c r="M887" s="59"/>
      <c r="O887" s="59"/>
      <c r="Q887" s="59"/>
      <c r="S887" s="59"/>
      <c r="U887" s="59"/>
      <c r="W887" s="59"/>
      <c r="Y887" s="59"/>
      <c r="AA887" s="59"/>
      <c r="AC887" s="59"/>
      <c r="AE887" s="59"/>
      <c r="AG887" s="59"/>
      <c r="AI887" s="60"/>
      <c r="AK887" s="59"/>
      <c r="AM887" s="59"/>
      <c r="AO887" s="59"/>
    </row>
    <row r="888" spans="5:41" ht="13" x14ac:dyDescent="0.15">
      <c r="E888" s="59"/>
      <c r="G888" s="59"/>
      <c r="I888" s="59"/>
      <c r="K888" s="59"/>
      <c r="M888" s="59"/>
      <c r="O888" s="59"/>
      <c r="Q888" s="59"/>
      <c r="S888" s="59"/>
      <c r="U888" s="59"/>
      <c r="W888" s="59"/>
      <c r="Y888" s="59"/>
      <c r="AA888" s="59"/>
      <c r="AC888" s="59"/>
      <c r="AE888" s="59"/>
      <c r="AG888" s="59"/>
      <c r="AI888" s="60"/>
      <c r="AK888" s="59"/>
      <c r="AM888" s="59"/>
      <c r="AO888" s="59"/>
    </row>
    <row r="889" spans="5:41" ht="13" x14ac:dyDescent="0.15">
      <c r="E889" s="59"/>
      <c r="G889" s="59"/>
      <c r="I889" s="59"/>
      <c r="K889" s="59"/>
      <c r="M889" s="59"/>
      <c r="O889" s="59"/>
      <c r="Q889" s="59"/>
      <c r="S889" s="59"/>
      <c r="U889" s="59"/>
      <c r="W889" s="59"/>
      <c r="Y889" s="59"/>
      <c r="AA889" s="59"/>
      <c r="AC889" s="59"/>
      <c r="AE889" s="59"/>
      <c r="AG889" s="59"/>
      <c r="AI889" s="60"/>
      <c r="AK889" s="59"/>
      <c r="AM889" s="59"/>
      <c r="AO889" s="59"/>
    </row>
    <row r="890" spans="5:41" ht="13" x14ac:dyDescent="0.15">
      <c r="E890" s="59"/>
      <c r="G890" s="59"/>
      <c r="I890" s="59"/>
      <c r="K890" s="59"/>
      <c r="M890" s="59"/>
      <c r="O890" s="59"/>
      <c r="Q890" s="59"/>
      <c r="S890" s="59"/>
      <c r="U890" s="59"/>
      <c r="W890" s="59"/>
      <c r="Y890" s="59"/>
      <c r="AA890" s="59"/>
      <c r="AC890" s="59"/>
      <c r="AE890" s="59"/>
      <c r="AG890" s="59"/>
      <c r="AI890" s="60"/>
      <c r="AK890" s="59"/>
      <c r="AM890" s="59"/>
      <c r="AO890" s="59"/>
    </row>
    <row r="891" spans="5:41" ht="13" x14ac:dyDescent="0.15">
      <c r="E891" s="59"/>
      <c r="G891" s="59"/>
      <c r="I891" s="59"/>
      <c r="K891" s="59"/>
      <c r="M891" s="59"/>
      <c r="O891" s="59"/>
      <c r="Q891" s="59"/>
      <c r="S891" s="59"/>
      <c r="U891" s="59"/>
      <c r="W891" s="59"/>
      <c r="Y891" s="59"/>
      <c r="AA891" s="59"/>
      <c r="AC891" s="59"/>
      <c r="AE891" s="59"/>
      <c r="AG891" s="59"/>
      <c r="AI891" s="60"/>
      <c r="AK891" s="59"/>
      <c r="AM891" s="59"/>
      <c r="AO891" s="59"/>
    </row>
    <row r="892" spans="5:41" ht="13" x14ac:dyDescent="0.15">
      <c r="E892" s="59"/>
      <c r="G892" s="59"/>
      <c r="I892" s="59"/>
      <c r="K892" s="59"/>
      <c r="M892" s="59"/>
      <c r="O892" s="59"/>
      <c r="Q892" s="59"/>
      <c r="S892" s="59"/>
      <c r="U892" s="59"/>
      <c r="W892" s="59"/>
      <c r="Y892" s="59"/>
      <c r="AA892" s="59"/>
      <c r="AC892" s="59"/>
      <c r="AE892" s="59"/>
      <c r="AG892" s="59"/>
      <c r="AI892" s="60"/>
      <c r="AK892" s="59"/>
      <c r="AM892" s="59"/>
      <c r="AO892" s="59"/>
    </row>
    <row r="893" spans="5:41" ht="13" x14ac:dyDescent="0.15">
      <c r="E893" s="59"/>
      <c r="G893" s="59"/>
      <c r="I893" s="59"/>
      <c r="K893" s="59"/>
      <c r="M893" s="59"/>
      <c r="O893" s="59"/>
      <c r="Q893" s="59"/>
      <c r="S893" s="59"/>
      <c r="U893" s="59"/>
      <c r="W893" s="59"/>
      <c r="Y893" s="59"/>
      <c r="AA893" s="59"/>
      <c r="AC893" s="59"/>
      <c r="AE893" s="59"/>
      <c r="AG893" s="59"/>
      <c r="AI893" s="60"/>
      <c r="AK893" s="59"/>
      <c r="AM893" s="59"/>
      <c r="AO893" s="59"/>
    </row>
    <row r="894" spans="5:41" ht="13" x14ac:dyDescent="0.15">
      <c r="E894" s="59"/>
      <c r="G894" s="59"/>
      <c r="I894" s="59"/>
      <c r="K894" s="59"/>
      <c r="M894" s="59"/>
      <c r="O894" s="59"/>
      <c r="Q894" s="59"/>
      <c r="S894" s="59"/>
      <c r="U894" s="59"/>
      <c r="W894" s="59"/>
      <c r="Y894" s="59"/>
      <c r="AA894" s="59"/>
      <c r="AC894" s="59"/>
      <c r="AE894" s="59"/>
      <c r="AG894" s="59"/>
      <c r="AI894" s="60"/>
      <c r="AK894" s="59"/>
      <c r="AM894" s="59"/>
      <c r="AO894" s="59"/>
    </row>
    <row r="895" spans="5:41" ht="13" x14ac:dyDescent="0.15">
      <c r="E895" s="59"/>
      <c r="G895" s="59"/>
      <c r="I895" s="59"/>
      <c r="K895" s="59"/>
      <c r="M895" s="59"/>
      <c r="O895" s="59"/>
      <c r="Q895" s="59"/>
      <c r="S895" s="59"/>
      <c r="U895" s="59"/>
      <c r="W895" s="59"/>
      <c r="Y895" s="59"/>
      <c r="AA895" s="59"/>
      <c r="AC895" s="59"/>
      <c r="AE895" s="59"/>
      <c r="AG895" s="59"/>
      <c r="AI895" s="60"/>
      <c r="AK895" s="59"/>
      <c r="AM895" s="59"/>
      <c r="AO895" s="59"/>
    </row>
    <row r="896" spans="5:41" ht="13" x14ac:dyDescent="0.15">
      <c r="E896" s="59"/>
      <c r="G896" s="59"/>
      <c r="I896" s="59"/>
      <c r="K896" s="59"/>
      <c r="M896" s="59"/>
      <c r="O896" s="59"/>
      <c r="Q896" s="59"/>
      <c r="S896" s="59"/>
      <c r="U896" s="59"/>
      <c r="W896" s="59"/>
      <c r="Y896" s="59"/>
      <c r="AA896" s="59"/>
      <c r="AC896" s="59"/>
      <c r="AE896" s="59"/>
      <c r="AG896" s="59"/>
      <c r="AI896" s="60"/>
      <c r="AK896" s="59"/>
      <c r="AM896" s="59"/>
      <c r="AO896" s="59"/>
    </row>
    <row r="897" spans="5:41" ht="13" x14ac:dyDescent="0.15">
      <c r="E897" s="59"/>
      <c r="G897" s="59"/>
      <c r="I897" s="59"/>
      <c r="K897" s="59"/>
      <c r="M897" s="59"/>
      <c r="O897" s="59"/>
      <c r="Q897" s="59"/>
      <c r="S897" s="59"/>
      <c r="U897" s="59"/>
      <c r="W897" s="59"/>
      <c r="Y897" s="59"/>
      <c r="AA897" s="59"/>
      <c r="AC897" s="59"/>
      <c r="AE897" s="59"/>
      <c r="AG897" s="59"/>
      <c r="AI897" s="60"/>
      <c r="AK897" s="59"/>
      <c r="AM897" s="59"/>
      <c r="AO897" s="59"/>
    </row>
    <row r="898" spans="5:41" ht="13" x14ac:dyDescent="0.15">
      <c r="E898" s="59"/>
      <c r="G898" s="59"/>
      <c r="I898" s="59"/>
      <c r="K898" s="59"/>
      <c r="M898" s="59"/>
      <c r="O898" s="59"/>
      <c r="Q898" s="59"/>
      <c r="S898" s="59"/>
      <c r="U898" s="59"/>
      <c r="W898" s="59"/>
      <c r="Y898" s="59"/>
      <c r="AA898" s="59"/>
      <c r="AC898" s="59"/>
      <c r="AE898" s="59"/>
      <c r="AG898" s="59"/>
      <c r="AI898" s="60"/>
      <c r="AK898" s="59"/>
      <c r="AM898" s="59"/>
      <c r="AO898" s="59"/>
    </row>
    <row r="899" spans="5:41" ht="13" x14ac:dyDescent="0.15">
      <c r="E899" s="59"/>
      <c r="G899" s="59"/>
      <c r="I899" s="59"/>
      <c r="K899" s="59"/>
      <c r="M899" s="59"/>
      <c r="O899" s="59"/>
      <c r="Q899" s="59"/>
      <c r="S899" s="59"/>
      <c r="U899" s="59"/>
      <c r="W899" s="59"/>
      <c r="Y899" s="59"/>
      <c r="AA899" s="59"/>
      <c r="AC899" s="59"/>
      <c r="AE899" s="59"/>
      <c r="AG899" s="59"/>
      <c r="AI899" s="60"/>
      <c r="AK899" s="59"/>
      <c r="AM899" s="59"/>
      <c r="AO899" s="59"/>
    </row>
    <row r="900" spans="5:41" ht="13" x14ac:dyDescent="0.15">
      <c r="E900" s="59"/>
      <c r="G900" s="59"/>
      <c r="I900" s="59"/>
      <c r="K900" s="59"/>
      <c r="M900" s="59"/>
      <c r="O900" s="59"/>
      <c r="Q900" s="59"/>
      <c r="S900" s="59"/>
      <c r="U900" s="59"/>
      <c r="W900" s="59"/>
      <c r="Y900" s="59"/>
      <c r="AA900" s="59"/>
      <c r="AC900" s="59"/>
      <c r="AE900" s="59"/>
      <c r="AG900" s="59"/>
      <c r="AI900" s="60"/>
      <c r="AK900" s="59"/>
      <c r="AM900" s="59"/>
      <c r="AO900" s="59"/>
    </row>
    <row r="901" spans="5:41" ht="13" x14ac:dyDescent="0.15">
      <c r="E901" s="59"/>
      <c r="G901" s="59"/>
      <c r="I901" s="59"/>
      <c r="K901" s="59"/>
      <c r="M901" s="59"/>
      <c r="O901" s="59"/>
      <c r="Q901" s="59"/>
      <c r="S901" s="59"/>
      <c r="U901" s="59"/>
      <c r="W901" s="59"/>
      <c r="Y901" s="59"/>
      <c r="AA901" s="59"/>
      <c r="AC901" s="59"/>
      <c r="AE901" s="59"/>
      <c r="AG901" s="59"/>
      <c r="AI901" s="60"/>
      <c r="AK901" s="59"/>
      <c r="AM901" s="59"/>
      <c r="AO901" s="59"/>
    </row>
    <row r="902" spans="5:41" ht="13" x14ac:dyDescent="0.15">
      <c r="E902" s="59"/>
      <c r="G902" s="59"/>
      <c r="I902" s="59"/>
      <c r="K902" s="59"/>
      <c r="M902" s="59"/>
      <c r="O902" s="59"/>
      <c r="Q902" s="59"/>
      <c r="S902" s="59"/>
      <c r="U902" s="59"/>
      <c r="W902" s="59"/>
      <c r="Y902" s="59"/>
      <c r="AA902" s="59"/>
      <c r="AC902" s="59"/>
      <c r="AE902" s="59"/>
      <c r="AG902" s="59"/>
      <c r="AI902" s="60"/>
      <c r="AK902" s="59"/>
      <c r="AM902" s="59"/>
      <c r="AO902" s="59"/>
    </row>
    <row r="903" spans="5:41" ht="13" x14ac:dyDescent="0.15">
      <c r="E903" s="59"/>
      <c r="G903" s="59"/>
      <c r="I903" s="59"/>
      <c r="K903" s="59"/>
      <c r="M903" s="59"/>
      <c r="O903" s="59"/>
      <c r="Q903" s="59"/>
      <c r="S903" s="59"/>
      <c r="U903" s="59"/>
      <c r="W903" s="59"/>
      <c r="Y903" s="59"/>
      <c r="AA903" s="59"/>
      <c r="AC903" s="59"/>
      <c r="AE903" s="59"/>
      <c r="AG903" s="59"/>
      <c r="AI903" s="60"/>
      <c r="AK903" s="59"/>
      <c r="AM903" s="59"/>
      <c r="AO903" s="59"/>
    </row>
    <row r="904" spans="5:41" ht="13" x14ac:dyDescent="0.15">
      <c r="E904" s="59"/>
      <c r="G904" s="59"/>
      <c r="I904" s="59"/>
      <c r="K904" s="59"/>
      <c r="M904" s="59"/>
      <c r="O904" s="59"/>
      <c r="Q904" s="59"/>
      <c r="S904" s="59"/>
      <c r="U904" s="59"/>
      <c r="W904" s="59"/>
      <c r="Y904" s="59"/>
      <c r="AA904" s="59"/>
      <c r="AC904" s="59"/>
      <c r="AE904" s="59"/>
      <c r="AG904" s="59"/>
      <c r="AI904" s="60"/>
      <c r="AK904" s="59"/>
      <c r="AM904" s="59"/>
      <c r="AO904" s="59"/>
    </row>
    <row r="905" spans="5:41" ht="13" x14ac:dyDescent="0.15">
      <c r="E905" s="59"/>
      <c r="G905" s="59"/>
      <c r="I905" s="59"/>
      <c r="K905" s="59"/>
      <c r="M905" s="59"/>
      <c r="O905" s="59"/>
      <c r="Q905" s="59"/>
      <c r="S905" s="59"/>
      <c r="U905" s="59"/>
      <c r="W905" s="59"/>
      <c r="Y905" s="59"/>
      <c r="AA905" s="59"/>
      <c r="AC905" s="59"/>
      <c r="AE905" s="59"/>
      <c r="AG905" s="59"/>
      <c r="AI905" s="60"/>
      <c r="AK905" s="59"/>
      <c r="AM905" s="59"/>
      <c r="AO905" s="59"/>
    </row>
    <row r="906" spans="5:41" ht="13" x14ac:dyDescent="0.15">
      <c r="E906" s="59"/>
      <c r="G906" s="59"/>
      <c r="I906" s="59"/>
      <c r="K906" s="59"/>
      <c r="M906" s="59"/>
      <c r="O906" s="59"/>
      <c r="Q906" s="59"/>
      <c r="S906" s="59"/>
      <c r="U906" s="59"/>
      <c r="W906" s="59"/>
      <c r="Y906" s="59"/>
      <c r="AA906" s="59"/>
      <c r="AC906" s="59"/>
      <c r="AE906" s="59"/>
      <c r="AG906" s="59"/>
      <c r="AI906" s="60"/>
      <c r="AK906" s="59"/>
      <c r="AM906" s="59"/>
      <c r="AO906" s="59"/>
    </row>
    <row r="907" spans="5:41" ht="13" x14ac:dyDescent="0.15">
      <c r="E907" s="59"/>
      <c r="G907" s="59"/>
      <c r="I907" s="59"/>
      <c r="K907" s="59"/>
      <c r="M907" s="59"/>
      <c r="O907" s="59"/>
      <c r="Q907" s="59"/>
      <c r="S907" s="59"/>
      <c r="U907" s="59"/>
      <c r="W907" s="59"/>
      <c r="Y907" s="59"/>
      <c r="AA907" s="59"/>
      <c r="AC907" s="59"/>
      <c r="AE907" s="59"/>
      <c r="AG907" s="59"/>
      <c r="AI907" s="60"/>
      <c r="AK907" s="59"/>
      <c r="AM907" s="59"/>
      <c r="AO907" s="59"/>
    </row>
    <row r="908" spans="5:41" ht="13" x14ac:dyDescent="0.15">
      <c r="E908" s="59"/>
      <c r="G908" s="59"/>
      <c r="I908" s="59"/>
      <c r="K908" s="59"/>
      <c r="M908" s="59"/>
      <c r="O908" s="59"/>
      <c r="Q908" s="59"/>
      <c r="S908" s="59"/>
      <c r="U908" s="59"/>
      <c r="W908" s="59"/>
      <c r="Y908" s="59"/>
      <c r="AA908" s="59"/>
      <c r="AC908" s="59"/>
      <c r="AE908" s="59"/>
      <c r="AG908" s="59"/>
      <c r="AI908" s="60"/>
      <c r="AK908" s="59"/>
      <c r="AM908" s="59"/>
      <c r="AO908" s="59"/>
    </row>
    <row r="909" spans="5:41" ht="13" x14ac:dyDescent="0.15">
      <c r="E909" s="59"/>
      <c r="G909" s="59"/>
      <c r="I909" s="59"/>
      <c r="K909" s="59"/>
      <c r="M909" s="59"/>
      <c r="O909" s="59"/>
      <c r="Q909" s="59"/>
      <c r="S909" s="59"/>
      <c r="U909" s="59"/>
      <c r="W909" s="59"/>
      <c r="Y909" s="59"/>
      <c r="AA909" s="59"/>
      <c r="AC909" s="59"/>
      <c r="AE909" s="59"/>
      <c r="AG909" s="59"/>
      <c r="AI909" s="60"/>
      <c r="AK909" s="59"/>
      <c r="AM909" s="59"/>
      <c r="AO909" s="59"/>
    </row>
    <row r="910" spans="5:41" ht="13" x14ac:dyDescent="0.15">
      <c r="E910" s="59"/>
      <c r="G910" s="59"/>
      <c r="I910" s="59"/>
      <c r="K910" s="59"/>
      <c r="M910" s="59"/>
      <c r="O910" s="59"/>
      <c r="Q910" s="59"/>
      <c r="S910" s="59"/>
      <c r="U910" s="59"/>
      <c r="W910" s="59"/>
      <c r="Y910" s="59"/>
      <c r="AA910" s="59"/>
      <c r="AC910" s="59"/>
      <c r="AE910" s="59"/>
      <c r="AG910" s="59"/>
      <c r="AI910" s="60"/>
      <c r="AK910" s="59"/>
      <c r="AM910" s="59"/>
      <c r="AO910" s="59"/>
    </row>
    <row r="911" spans="5:41" ht="13" x14ac:dyDescent="0.15">
      <c r="E911" s="59"/>
      <c r="G911" s="59"/>
      <c r="I911" s="59"/>
      <c r="K911" s="59"/>
      <c r="M911" s="59"/>
      <c r="O911" s="59"/>
      <c r="Q911" s="59"/>
      <c r="S911" s="59"/>
      <c r="U911" s="59"/>
      <c r="W911" s="59"/>
      <c r="Y911" s="59"/>
      <c r="AA911" s="59"/>
      <c r="AC911" s="59"/>
      <c r="AE911" s="59"/>
      <c r="AG911" s="59"/>
      <c r="AI911" s="60"/>
      <c r="AK911" s="59"/>
      <c r="AM911" s="59"/>
      <c r="AO911" s="59"/>
    </row>
    <row r="912" spans="5:41" ht="13" x14ac:dyDescent="0.15">
      <c r="E912" s="59"/>
      <c r="G912" s="59"/>
      <c r="I912" s="59"/>
      <c r="K912" s="59"/>
      <c r="M912" s="59"/>
      <c r="O912" s="59"/>
      <c r="Q912" s="59"/>
      <c r="S912" s="59"/>
      <c r="U912" s="59"/>
      <c r="W912" s="59"/>
      <c r="Y912" s="59"/>
      <c r="AA912" s="59"/>
      <c r="AC912" s="59"/>
      <c r="AE912" s="59"/>
      <c r="AG912" s="59"/>
      <c r="AI912" s="60"/>
      <c r="AK912" s="59"/>
      <c r="AM912" s="59"/>
      <c r="AO912" s="59"/>
    </row>
    <row r="913" spans="5:41" ht="13" x14ac:dyDescent="0.15">
      <c r="E913" s="59"/>
      <c r="G913" s="59"/>
      <c r="I913" s="59"/>
      <c r="K913" s="59"/>
      <c r="M913" s="59"/>
      <c r="O913" s="59"/>
      <c r="Q913" s="59"/>
      <c r="S913" s="59"/>
      <c r="U913" s="59"/>
      <c r="W913" s="59"/>
      <c r="Y913" s="59"/>
      <c r="AA913" s="59"/>
      <c r="AC913" s="59"/>
      <c r="AE913" s="59"/>
      <c r="AG913" s="59"/>
      <c r="AI913" s="60"/>
      <c r="AK913" s="59"/>
      <c r="AM913" s="59"/>
      <c r="AO913" s="59"/>
    </row>
    <row r="914" spans="5:41" ht="13" x14ac:dyDescent="0.15">
      <c r="E914" s="59"/>
      <c r="G914" s="59"/>
      <c r="I914" s="59"/>
      <c r="K914" s="59"/>
      <c r="M914" s="59"/>
      <c r="O914" s="59"/>
      <c r="Q914" s="59"/>
      <c r="S914" s="59"/>
      <c r="U914" s="59"/>
      <c r="W914" s="59"/>
      <c r="Y914" s="59"/>
      <c r="AA914" s="59"/>
      <c r="AC914" s="59"/>
      <c r="AE914" s="59"/>
      <c r="AG914" s="59"/>
      <c r="AI914" s="60"/>
      <c r="AK914" s="59"/>
      <c r="AM914" s="59"/>
      <c r="AO914" s="59"/>
    </row>
    <row r="915" spans="5:41" ht="13" x14ac:dyDescent="0.15">
      <c r="E915" s="59"/>
      <c r="G915" s="59"/>
      <c r="I915" s="59"/>
      <c r="K915" s="59"/>
      <c r="M915" s="59"/>
      <c r="O915" s="59"/>
      <c r="Q915" s="59"/>
      <c r="S915" s="59"/>
      <c r="U915" s="59"/>
      <c r="W915" s="59"/>
      <c r="Y915" s="59"/>
      <c r="AA915" s="59"/>
      <c r="AC915" s="59"/>
      <c r="AE915" s="59"/>
      <c r="AG915" s="59"/>
      <c r="AI915" s="60"/>
      <c r="AK915" s="59"/>
      <c r="AM915" s="59"/>
      <c r="AO915" s="59"/>
    </row>
    <row r="916" spans="5:41" ht="13" x14ac:dyDescent="0.15">
      <c r="E916" s="59"/>
      <c r="G916" s="59"/>
      <c r="I916" s="59"/>
      <c r="K916" s="59"/>
      <c r="M916" s="59"/>
      <c r="O916" s="59"/>
      <c r="Q916" s="59"/>
      <c r="S916" s="59"/>
      <c r="U916" s="59"/>
      <c r="W916" s="59"/>
      <c r="Y916" s="59"/>
      <c r="AA916" s="59"/>
      <c r="AC916" s="59"/>
      <c r="AE916" s="59"/>
      <c r="AG916" s="59"/>
      <c r="AI916" s="60"/>
      <c r="AK916" s="59"/>
      <c r="AM916" s="59"/>
      <c r="AO916" s="59"/>
    </row>
    <row r="917" spans="5:41" ht="13" x14ac:dyDescent="0.15">
      <c r="E917" s="59"/>
      <c r="G917" s="59"/>
      <c r="I917" s="59"/>
      <c r="K917" s="59"/>
      <c r="M917" s="59"/>
      <c r="O917" s="59"/>
      <c r="Q917" s="59"/>
      <c r="S917" s="59"/>
      <c r="U917" s="59"/>
      <c r="W917" s="59"/>
      <c r="Y917" s="59"/>
      <c r="AA917" s="59"/>
      <c r="AC917" s="59"/>
      <c r="AE917" s="59"/>
      <c r="AG917" s="59"/>
      <c r="AI917" s="60"/>
      <c r="AK917" s="59"/>
      <c r="AM917" s="59"/>
      <c r="AO917" s="59"/>
    </row>
    <row r="918" spans="5:41" ht="13" x14ac:dyDescent="0.15">
      <c r="E918" s="59"/>
      <c r="G918" s="59"/>
      <c r="I918" s="59"/>
      <c r="K918" s="59"/>
      <c r="M918" s="59"/>
      <c r="O918" s="59"/>
      <c r="Q918" s="59"/>
      <c r="S918" s="59"/>
      <c r="U918" s="59"/>
      <c r="W918" s="59"/>
      <c r="Y918" s="59"/>
      <c r="AA918" s="59"/>
      <c r="AC918" s="59"/>
      <c r="AE918" s="59"/>
      <c r="AG918" s="59"/>
      <c r="AI918" s="60"/>
      <c r="AK918" s="59"/>
      <c r="AM918" s="59"/>
      <c r="AO918" s="59"/>
    </row>
    <row r="919" spans="5:41" ht="13" x14ac:dyDescent="0.15">
      <c r="E919" s="59"/>
      <c r="G919" s="59"/>
      <c r="I919" s="59"/>
      <c r="K919" s="59"/>
      <c r="M919" s="59"/>
      <c r="O919" s="59"/>
      <c r="Q919" s="59"/>
      <c r="S919" s="59"/>
      <c r="U919" s="59"/>
      <c r="W919" s="59"/>
      <c r="Y919" s="59"/>
      <c r="AA919" s="59"/>
      <c r="AC919" s="59"/>
      <c r="AE919" s="59"/>
      <c r="AG919" s="59"/>
      <c r="AI919" s="60"/>
      <c r="AK919" s="59"/>
      <c r="AM919" s="59"/>
      <c r="AO919" s="59"/>
    </row>
    <row r="920" spans="5:41" ht="13" x14ac:dyDescent="0.15">
      <c r="E920" s="59"/>
      <c r="G920" s="59"/>
      <c r="I920" s="59"/>
      <c r="K920" s="59"/>
      <c r="M920" s="59"/>
      <c r="O920" s="59"/>
      <c r="Q920" s="59"/>
      <c r="S920" s="59"/>
      <c r="U920" s="59"/>
      <c r="W920" s="59"/>
      <c r="Y920" s="59"/>
      <c r="AA920" s="59"/>
      <c r="AC920" s="59"/>
      <c r="AE920" s="59"/>
      <c r="AG920" s="59"/>
      <c r="AI920" s="60"/>
      <c r="AK920" s="59"/>
      <c r="AM920" s="59"/>
      <c r="AO920" s="59"/>
    </row>
    <row r="921" spans="5:41" ht="13" x14ac:dyDescent="0.15">
      <c r="E921" s="59"/>
      <c r="G921" s="59"/>
      <c r="I921" s="59"/>
      <c r="K921" s="59"/>
      <c r="M921" s="59"/>
      <c r="O921" s="59"/>
      <c r="Q921" s="59"/>
      <c r="S921" s="59"/>
      <c r="U921" s="59"/>
      <c r="W921" s="59"/>
      <c r="Y921" s="59"/>
      <c r="AA921" s="59"/>
      <c r="AC921" s="59"/>
      <c r="AE921" s="59"/>
      <c r="AG921" s="59"/>
      <c r="AI921" s="60"/>
      <c r="AK921" s="59"/>
      <c r="AM921" s="59"/>
      <c r="AO921" s="59"/>
    </row>
    <row r="922" spans="5:41" ht="13" x14ac:dyDescent="0.15">
      <c r="E922" s="59"/>
      <c r="G922" s="59"/>
      <c r="I922" s="59"/>
      <c r="K922" s="59"/>
      <c r="M922" s="59"/>
      <c r="O922" s="59"/>
      <c r="Q922" s="59"/>
      <c r="S922" s="59"/>
      <c r="U922" s="59"/>
      <c r="W922" s="59"/>
      <c r="Y922" s="59"/>
      <c r="AA922" s="59"/>
      <c r="AC922" s="59"/>
      <c r="AE922" s="59"/>
      <c r="AG922" s="59"/>
      <c r="AI922" s="60"/>
      <c r="AK922" s="59"/>
      <c r="AM922" s="59"/>
      <c r="AO922" s="59"/>
    </row>
    <row r="923" spans="5:41" ht="13" x14ac:dyDescent="0.15">
      <c r="E923" s="59"/>
      <c r="G923" s="59"/>
      <c r="I923" s="59"/>
      <c r="K923" s="59"/>
      <c r="M923" s="59"/>
      <c r="O923" s="59"/>
      <c r="Q923" s="59"/>
      <c r="S923" s="59"/>
      <c r="U923" s="59"/>
      <c r="W923" s="59"/>
      <c r="Y923" s="59"/>
      <c r="AA923" s="59"/>
      <c r="AC923" s="59"/>
      <c r="AE923" s="59"/>
      <c r="AG923" s="59"/>
      <c r="AI923" s="60"/>
      <c r="AK923" s="59"/>
      <c r="AM923" s="59"/>
      <c r="AO923" s="59"/>
    </row>
    <row r="924" spans="5:41" ht="13" x14ac:dyDescent="0.15">
      <c r="E924" s="59"/>
      <c r="G924" s="59"/>
      <c r="I924" s="59"/>
      <c r="K924" s="59"/>
      <c r="M924" s="59"/>
      <c r="O924" s="59"/>
      <c r="Q924" s="59"/>
      <c r="S924" s="59"/>
      <c r="U924" s="59"/>
      <c r="W924" s="59"/>
      <c r="Y924" s="59"/>
      <c r="AA924" s="59"/>
      <c r="AC924" s="59"/>
      <c r="AE924" s="59"/>
      <c r="AG924" s="59"/>
      <c r="AI924" s="60"/>
      <c r="AK924" s="59"/>
      <c r="AM924" s="59"/>
      <c r="AO924" s="59"/>
    </row>
    <row r="925" spans="5:41" ht="13" x14ac:dyDescent="0.15">
      <c r="E925" s="59"/>
      <c r="G925" s="59"/>
      <c r="I925" s="59"/>
      <c r="K925" s="59"/>
      <c r="M925" s="59"/>
      <c r="O925" s="59"/>
      <c r="Q925" s="59"/>
      <c r="S925" s="59"/>
      <c r="U925" s="59"/>
      <c r="W925" s="59"/>
      <c r="Y925" s="59"/>
      <c r="AA925" s="59"/>
      <c r="AC925" s="59"/>
      <c r="AE925" s="59"/>
      <c r="AG925" s="59"/>
      <c r="AI925" s="60"/>
      <c r="AK925" s="59"/>
      <c r="AM925" s="59"/>
      <c r="AO925" s="59"/>
    </row>
    <row r="926" spans="5:41" ht="13" x14ac:dyDescent="0.15">
      <c r="E926" s="59"/>
      <c r="G926" s="59"/>
      <c r="I926" s="59"/>
      <c r="K926" s="59"/>
      <c r="M926" s="59"/>
      <c r="O926" s="59"/>
      <c r="Q926" s="59"/>
      <c r="S926" s="59"/>
      <c r="U926" s="59"/>
      <c r="W926" s="59"/>
      <c r="Y926" s="59"/>
      <c r="AA926" s="59"/>
      <c r="AC926" s="59"/>
      <c r="AE926" s="59"/>
      <c r="AG926" s="59"/>
      <c r="AI926" s="60"/>
      <c r="AK926" s="59"/>
      <c r="AM926" s="59"/>
      <c r="AO926" s="59"/>
    </row>
    <row r="927" spans="5:41" ht="13" x14ac:dyDescent="0.15">
      <c r="E927" s="59"/>
      <c r="G927" s="59"/>
      <c r="I927" s="59"/>
      <c r="K927" s="59"/>
      <c r="M927" s="59"/>
      <c r="O927" s="59"/>
      <c r="Q927" s="59"/>
      <c r="S927" s="59"/>
      <c r="U927" s="59"/>
      <c r="W927" s="59"/>
      <c r="Y927" s="59"/>
      <c r="AA927" s="59"/>
      <c r="AC927" s="59"/>
      <c r="AE927" s="59"/>
      <c r="AG927" s="59"/>
      <c r="AI927" s="60"/>
      <c r="AK927" s="59"/>
      <c r="AM927" s="59"/>
      <c r="AO927" s="59"/>
    </row>
    <row r="928" spans="5:41" ht="13" x14ac:dyDescent="0.15">
      <c r="E928" s="59"/>
      <c r="G928" s="59"/>
      <c r="I928" s="59"/>
      <c r="K928" s="59"/>
      <c r="M928" s="59"/>
      <c r="O928" s="59"/>
      <c r="Q928" s="59"/>
      <c r="S928" s="59"/>
      <c r="U928" s="59"/>
      <c r="W928" s="59"/>
      <c r="Y928" s="59"/>
      <c r="AA928" s="59"/>
      <c r="AC928" s="59"/>
      <c r="AE928" s="59"/>
      <c r="AG928" s="59"/>
      <c r="AI928" s="60"/>
      <c r="AK928" s="59"/>
      <c r="AM928" s="59"/>
      <c r="AO928" s="59"/>
    </row>
    <row r="929" spans="5:41" ht="13" x14ac:dyDescent="0.15">
      <c r="E929" s="59"/>
      <c r="G929" s="59"/>
      <c r="I929" s="59"/>
      <c r="K929" s="59"/>
      <c r="M929" s="59"/>
      <c r="O929" s="59"/>
      <c r="Q929" s="59"/>
      <c r="S929" s="59"/>
      <c r="U929" s="59"/>
      <c r="W929" s="59"/>
      <c r="Y929" s="59"/>
      <c r="AA929" s="59"/>
      <c r="AC929" s="59"/>
      <c r="AE929" s="59"/>
      <c r="AG929" s="59"/>
      <c r="AI929" s="60"/>
      <c r="AK929" s="59"/>
      <c r="AM929" s="59"/>
      <c r="AO929" s="59"/>
    </row>
    <row r="930" spans="5:41" ht="13" x14ac:dyDescent="0.15">
      <c r="E930" s="59"/>
      <c r="G930" s="59"/>
      <c r="I930" s="59"/>
      <c r="K930" s="59"/>
      <c r="M930" s="59"/>
      <c r="O930" s="59"/>
      <c r="Q930" s="59"/>
      <c r="S930" s="59"/>
      <c r="U930" s="59"/>
      <c r="W930" s="59"/>
      <c r="Y930" s="59"/>
      <c r="AA930" s="59"/>
      <c r="AC930" s="59"/>
      <c r="AE930" s="59"/>
      <c r="AG930" s="59"/>
      <c r="AI930" s="60"/>
      <c r="AK930" s="59"/>
      <c r="AM930" s="59"/>
      <c r="AO930" s="59"/>
    </row>
    <row r="931" spans="5:41" ht="13" x14ac:dyDescent="0.15">
      <c r="E931" s="59"/>
      <c r="G931" s="59"/>
      <c r="I931" s="59"/>
      <c r="K931" s="59"/>
      <c r="M931" s="59"/>
      <c r="O931" s="59"/>
      <c r="Q931" s="59"/>
      <c r="S931" s="59"/>
      <c r="U931" s="59"/>
      <c r="W931" s="59"/>
      <c r="Y931" s="59"/>
      <c r="AA931" s="59"/>
      <c r="AC931" s="59"/>
      <c r="AE931" s="59"/>
      <c r="AG931" s="59"/>
      <c r="AI931" s="60"/>
      <c r="AK931" s="59"/>
      <c r="AM931" s="59"/>
      <c r="AO931" s="59"/>
    </row>
    <row r="932" spans="5:41" ht="13" x14ac:dyDescent="0.15">
      <c r="E932" s="59"/>
      <c r="G932" s="59"/>
      <c r="I932" s="59"/>
      <c r="K932" s="59"/>
      <c r="M932" s="59"/>
      <c r="O932" s="59"/>
      <c r="Q932" s="59"/>
      <c r="S932" s="59"/>
      <c r="U932" s="59"/>
      <c r="W932" s="59"/>
      <c r="Y932" s="59"/>
      <c r="AA932" s="59"/>
      <c r="AC932" s="59"/>
      <c r="AE932" s="59"/>
      <c r="AG932" s="59"/>
      <c r="AI932" s="60"/>
      <c r="AK932" s="59"/>
      <c r="AM932" s="59"/>
      <c r="AO932" s="59"/>
    </row>
    <row r="933" spans="5:41" ht="13" x14ac:dyDescent="0.15">
      <c r="E933" s="59"/>
      <c r="G933" s="59"/>
      <c r="I933" s="59"/>
      <c r="K933" s="59"/>
      <c r="M933" s="59"/>
      <c r="O933" s="59"/>
      <c r="Q933" s="59"/>
      <c r="S933" s="59"/>
      <c r="U933" s="59"/>
      <c r="W933" s="59"/>
      <c r="Y933" s="59"/>
      <c r="AA933" s="59"/>
      <c r="AC933" s="59"/>
      <c r="AE933" s="59"/>
      <c r="AG933" s="59"/>
      <c r="AI933" s="60"/>
      <c r="AK933" s="59"/>
      <c r="AM933" s="59"/>
      <c r="AO933" s="59"/>
    </row>
    <row r="934" spans="5:41" ht="13" x14ac:dyDescent="0.15">
      <c r="E934" s="59"/>
      <c r="G934" s="59"/>
      <c r="I934" s="59"/>
      <c r="K934" s="59"/>
      <c r="M934" s="59"/>
      <c r="O934" s="59"/>
      <c r="Q934" s="59"/>
      <c r="S934" s="59"/>
      <c r="U934" s="59"/>
      <c r="W934" s="59"/>
      <c r="Y934" s="59"/>
      <c r="AA934" s="59"/>
      <c r="AC934" s="59"/>
      <c r="AE934" s="59"/>
      <c r="AG934" s="59"/>
      <c r="AI934" s="60"/>
      <c r="AK934" s="59"/>
      <c r="AM934" s="59"/>
      <c r="AO934" s="59"/>
    </row>
    <row r="935" spans="5:41" ht="13" x14ac:dyDescent="0.15">
      <c r="E935" s="59"/>
      <c r="G935" s="59"/>
      <c r="I935" s="59"/>
      <c r="K935" s="59"/>
      <c r="M935" s="59"/>
      <c r="O935" s="59"/>
      <c r="Q935" s="59"/>
      <c r="S935" s="59"/>
      <c r="U935" s="59"/>
      <c r="W935" s="59"/>
      <c r="Y935" s="59"/>
      <c r="AA935" s="59"/>
      <c r="AC935" s="59"/>
      <c r="AE935" s="59"/>
      <c r="AG935" s="59"/>
      <c r="AI935" s="60"/>
      <c r="AK935" s="59"/>
      <c r="AM935" s="59"/>
      <c r="AO935" s="59"/>
    </row>
    <row r="936" spans="5:41" ht="13" x14ac:dyDescent="0.15">
      <c r="E936" s="59"/>
      <c r="G936" s="59"/>
      <c r="I936" s="59"/>
      <c r="K936" s="59"/>
      <c r="M936" s="59"/>
      <c r="O936" s="59"/>
      <c r="Q936" s="59"/>
      <c r="S936" s="59"/>
      <c r="U936" s="59"/>
      <c r="W936" s="59"/>
      <c r="Y936" s="59"/>
      <c r="AA936" s="59"/>
      <c r="AC936" s="59"/>
      <c r="AE936" s="59"/>
      <c r="AG936" s="59"/>
      <c r="AI936" s="60"/>
      <c r="AK936" s="59"/>
      <c r="AM936" s="59"/>
      <c r="AO936" s="59"/>
    </row>
    <row r="937" spans="5:41" ht="13" x14ac:dyDescent="0.15">
      <c r="E937" s="59"/>
      <c r="G937" s="59"/>
      <c r="I937" s="59"/>
      <c r="K937" s="59"/>
      <c r="M937" s="59"/>
      <c r="O937" s="59"/>
      <c r="Q937" s="59"/>
      <c r="S937" s="59"/>
      <c r="U937" s="59"/>
      <c r="W937" s="59"/>
      <c r="Y937" s="59"/>
      <c r="AA937" s="59"/>
      <c r="AC937" s="59"/>
      <c r="AE937" s="59"/>
      <c r="AG937" s="59"/>
      <c r="AI937" s="60"/>
      <c r="AK937" s="59"/>
      <c r="AM937" s="59"/>
      <c r="AO937" s="59"/>
    </row>
    <row r="938" spans="5:41" ht="13" x14ac:dyDescent="0.15">
      <c r="E938" s="59"/>
      <c r="G938" s="59"/>
      <c r="I938" s="59"/>
      <c r="K938" s="59"/>
      <c r="M938" s="59"/>
      <c r="O938" s="59"/>
      <c r="Q938" s="59"/>
      <c r="S938" s="59"/>
      <c r="U938" s="59"/>
      <c r="W938" s="59"/>
      <c r="Y938" s="59"/>
      <c r="AA938" s="59"/>
      <c r="AC938" s="59"/>
      <c r="AE938" s="59"/>
      <c r="AG938" s="59"/>
      <c r="AI938" s="60"/>
      <c r="AK938" s="59"/>
      <c r="AM938" s="59"/>
      <c r="AO938" s="59"/>
    </row>
    <row r="939" spans="5:41" ht="13" x14ac:dyDescent="0.15">
      <c r="E939" s="59"/>
      <c r="G939" s="59"/>
      <c r="I939" s="59"/>
      <c r="K939" s="59"/>
      <c r="M939" s="59"/>
      <c r="O939" s="59"/>
      <c r="Q939" s="59"/>
      <c r="S939" s="59"/>
      <c r="U939" s="59"/>
      <c r="W939" s="59"/>
      <c r="Y939" s="59"/>
      <c r="AA939" s="59"/>
      <c r="AC939" s="59"/>
      <c r="AE939" s="59"/>
      <c r="AG939" s="59"/>
      <c r="AI939" s="60"/>
      <c r="AK939" s="59"/>
      <c r="AM939" s="59"/>
      <c r="AO939" s="59"/>
    </row>
    <row r="940" spans="5:41" ht="13" x14ac:dyDescent="0.15">
      <c r="E940" s="59"/>
      <c r="G940" s="59"/>
      <c r="I940" s="59"/>
      <c r="K940" s="59"/>
      <c r="M940" s="59"/>
      <c r="O940" s="59"/>
      <c r="Q940" s="59"/>
      <c r="S940" s="59"/>
      <c r="U940" s="59"/>
      <c r="W940" s="59"/>
      <c r="Y940" s="59"/>
      <c r="AA940" s="59"/>
      <c r="AC940" s="59"/>
      <c r="AE940" s="59"/>
      <c r="AG940" s="59"/>
      <c r="AI940" s="60"/>
      <c r="AK940" s="59"/>
      <c r="AM940" s="59"/>
      <c r="AO940" s="59"/>
    </row>
    <row r="941" spans="5:41" ht="13" x14ac:dyDescent="0.15">
      <c r="E941" s="59"/>
      <c r="G941" s="59"/>
      <c r="I941" s="59"/>
      <c r="K941" s="59"/>
      <c r="M941" s="59"/>
      <c r="O941" s="59"/>
      <c r="Q941" s="59"/>
      <c r="S941" s="59"/>
      <c r="U941" s="59"/>
      <c r="W941" s="59"/>
      <c r="Y941" s="59"/>
      <c r="AA941" s="59"/>
      <c r="AC941" s="59"/>
      <c r="AE941" s="59"/>
      <c r="AG941" s="59"/>
      <c r="AI941" s="60"/>
      <c r="AK941" s="59"/>
      <c r="AM941" s="59"/>
      <c r="AO941" s="59"/>
    </row>
    <row r="942" spans="5:41" ht="13" x14ac:dyDescent="0.15">
      <c r="E942" s="59"/>
      <c r="G942" s="59"/>
      <c r="I942" s="59"/>
      <c r="K942" s="59"/>
      <c r="M942" s="59"/>
      <c r="O942" s="59"/>
      <c r="Q942" s="59"/>
      <c r="S942" s="59"/>
      <c r="U942" s="59"/>
      <c r="W942" s="59"/>
      <c r="Y942" s="59"/>
      <c r="AA942" s="59"/>
      <c r="AC942" s="59"/>
      <c r="AE942" s="59"/>
      <c r="AG942" s="59"/>
      <c r="AI942" s="60"/>
      <c r="AK942" s="59"/>
      <c r="AM942" s="59"/>
      <c r="AO942" s="59"/>
    </row>
    <row r="943" spans="5:41" ht="13" x14ac:dyDescent="0.15">
      <c r="E943" s="59"/>
      <c r="G943" s="59"/>
      <c r="I943" s="59"/>
      <c r="K943" s="59"/>
      <c r="M943" s="59"/>
      <c r="O943" s="59"/>
      <c r="Q943" s="59"/>
      <c r="S943" s="59"/>
      <c r="U943" s="59"/>
      <c r="W943" s="59"/>
      <c r="Y943" s="59"/>
      <c r="AA943" s="59"/>
      <c r="AC943" s="59"/>
      <c r="AE943" s="59"/>
      <c r="AG943" s="59"/>
      <c r="AI943" s="60"/>
      <c r="AK943" s="59"/>
      <c r="AM943" s="59"/>
      <c r="AO943" s="59"/>
    </row>
    <row r="944" spans="5:41" ht="13" x14ac:dyDescent="0.15">
      <c r="E944" s="59"/>
      <c r="G944" s="59"/>
      <c r="I944" s="59"/>
      <c r="K944" s="59"/>
      <c r="M944" s="59"/>
      <c r="O944" s="59"/>
      <c r="Q944" s="59"/>
      <c r="S944" s="59"/>
      <c r="U944" s="59"/>
      <c r="W944" s="59"/>
      <c r="Y944" s="59"/>
      <c r="AA944" s="59"/>
      <c r="AC944" s="59"/>
      <c r="AE944" s="59"/>
      <c r="AG944" s="59"/>
      <c r="AI944" s="60"/>
      <c r="AK944" s="59"/>
      <c r="AM944" s="59"/>
      <c r="AO944" s="59"/>
    </row>
    <row r="945" spans="5:41" ht="13" x14ac:dyDescent="0.15">
      <c r="E945" s="59"/>
      <c r="G945" s="59"/>
      <c r="I945" s="59"/>
      <c r="K945" s="59"/>
      <c r="M945" s="59"/>
      <c r="O945" s="59"/>
      <c r="Q945" s="59"/>
      <c r="S945" s="59"/>
      <c r="U945" s="59"/>
      <c r="W945" s="59"/>
      <c r="Y945" s="59"/>
      <c r="AA945" s="59"/>
      <c r="AC945" s="59"/>
      <c r="AE945" s="59"/>
      <c r="AG945" s="59"/>
      <c r="AI945" s="60"/>
      <c r="AK945" s="59"/>
      <c r="AM945" s="59"/>
      <c r="AO945" s="59"/>
    </row>
    <row r="946" spans="5:41" ht="13" x14ac:dyDescent="0.15">
      <c r="E946" s="59"/>
      <c r="G946" s="59"/>
      <c r="I946" s="59"/>
      <c r="K946" s="59"/>
      <c r="M946" s="59"/>
      <c r="O946" s="59"/>
      <c r="Q946" s="59"/>
      <c r="S946" s="59"/>
      <c r="U946" s="59"/>
      <c r="W946" s="59"/>
      <c r="Y946" s="59"/>
      <c r="AA946" s="59"/>
      <c r="AC946" s="59"/>
      <c r="AE946" s="59"/>
      <c r="AG946" s="59"/>
      <c r="AI946" s="60"/>
      <c r="AK946" s="59"/>
      <c r="AM946" s="59"/>
      <c r="AO946" s="59"/>
    </row>
    <row r="947" spans="5:41" ht="13" x14ac:dyDescent="0.15">
      <c r="E947" s="59"/>
      <c r="G947" s="59"/>
      <c r="I947" s="59"/>
      <c r="K947" s="59"/>
      <c r="M947" s="59"/>
      <c r="O947" s="59"/>
      <c r="Q947" s="59"/>
      <c r="S947" s="59"/>
      <c r="U947" s="59"/>
      <c r="W947" s="59"/>
      <c r="Y947" s="59"/>
      <c r="AA947" s="59"/>
      <c r="AC947" s="59"/>
      <c r="AE947" s="59"/>
      <c r="AG947" s="59"/>
      <c r="AI947" s="60"/>
      <c r="AK947" s="59"/>
      <c r="AM947" s="59"/>
      <c r="AO947" s="59"/>
    </row>
    <row r="948" spans="5:41" ht="13" x14ac:dyDescent="0.15">
      <c r="E948" s="59"/>
      <c r="G948" s="59"/>
      <c r="I948" s="59"/>
      <c r="K948" s="59"/>
      <c r="M948" s="59"/>
      <c r="O948" s="59"/>
      <c r="Q948" s="59"/>
      <c r="S948" s="59"/>
      <c r="U948" s="59"/>
      <c r="W948" s="59"/>
      <c r="Y948" s="59"/>
      <c r="AA948" s="59"/>
      <c r="AC948" s="59"/>
      <c r="AE948" s="59"/>
      <c r="AG948" s="59"/>
      <c r="AI948" s="60"/>
      <c r="AK948" s="59"/>
      <c r="AM948" s="59"/>
      <c r="AO948" s="59"/>
    </row>
    <row r="949" spans="5:41" ht="13" x14ac:dyDescent="0.15">
      <c r="E949" s="59"/>
      <c r="G949" s="59"/>
      <c r="I949" s="59"/>
      <c r="K949" s="59"/>
      <c r="M949" s="59"/>
      <c r="O949" s="59"/>
      <c r="Q949" s="59"/>
      <c r="S949" s="59"/>
      <c r="U949" s="59"/>
      <c r="W949" s="59"/>
      <c r="Y949" s="59"/>
      <c r="AA949" s="59"/>
      <c r="AC949" s="59"/>
      <c r="AE949" s="59"/>
      <c r="AG949" s="59"/>
      <c r="AI949" s="60"/>
      <c r="AK949" s="59"/>
      <c r="AM949" s="59"/>
      <c r="AO949" s="59"/>
    </row>
    <row r="950" spans="5:41" ht="13" x14ac:dyDescent="0.15">
      <c r="E950" s="59"/>
      <c r="G950" s="59"/>
      <c r="I950" s="59"/>
      <c r="K950" s="59"/>
      <c r="M950" s="59"/>
      <c r="O950" s="59"/>
      <c r="Q950" s="59"/>
      <c r="S950" s="59"/>
      <c r="U950" s="59"/>
      <c r="W950" s="59"/>
      <c r="Y950" s="59"/>
      <c r="AA950" s="59"/>
      <c r="AC950" s="59"/>
      <c r="AE950" s="59"/>
      <c r="AG950" s="59"/>
      <c r="AI950" s="60"/>
      <c r="AK950" s="59"/>
      <c r="AM950" s="59"/>
      <c r="AO950" s="59"/>
    </row>
    <row r="951" spans="5:41" ht="13" x14ac:dyDescent="0.15">
      <c r="E951" s="59"/>
      <c r="G951" s="59"/>
      <c r="I951" s="59"/>
      <c r="K951" s="59"/>
      <c r="M951" s="59"/>
      <c r="O951" s="59"/>
      <c r="Q951" s="59"/>
      <c r="S951" s="59"/>
      <c r="U951" s="59"/>
      <c r="W951" s="59"/>
      <c r="Y951" s="59"/>
      <c r="AA951" s="59"/>
      <c r="AC951" s="59"/>
      <c r="AE951" s="59"/>
      <c r="AG951" s="59"/>
      <c r="AI951" s="60"/>
      <c r="AK951" s="59"/>
      <c r="AM951" s="59"/>
      <c r="AO951" s="59"/>
    </row>
    <row r="952" spans="5:41" ht="13" x14ac:dyDescent="0.15">
      <c r="E952" s="59"/>
      <c r="G952" s="59"/>
      <c r="I952" s="59"/>
      <c r="K952" s="59"/>
      <c r="M952" s="59"/>
      <c r="O952" s="59"/>
      <c r="Q952" s="59"/>
      <c r="S952" s="59"/>
      <c r="U952" s="59"/>
      <c r="W952" s="59"/>
      <c r="Y952" s="59"/>
      <c r="AA952" s="59"/>
      <c r="AC952" s="59"/>
      <c r="AE952" s="59"/>
      <c r="AG952" s="59"/>
      <c r="AI952" s="60"/>
      <c r="AK952" s="59"/>
      <c r="AM952" s="59"/>
      <c r="AO952" s="59"/>
    </row>
    <row r="953" spans="5:41" ht="13" x14ac:dyDescent="0.15">
      <c r="E953" s="59"/>
      <c r="G953" s="59"/>
      <c r="I953" s="59"/>
      <c r="K953" s="59"/>
      <c r="M953" s="59"/>
      <c r="O953" s="59"/>
      <c r="Q953" s="59"/>
      <c r="S953" s="59"/>
      <c r="U953" s="59"/>
      <c r="W953" s="59"/>
      <c r="Y953" s="59"/>
      <c r="AA953" s="59"/>
      <c r="AC953" s="59"/>
      <c r="AE953" s="59"/>
      <c r="AG953" s="59"/>
      <c r="AI953" s="60"/>
      <c r="AK953" s="59"/>
      <c r="AM953" s="59"/>
      <c r="AO953" s="59"/>
    </row>
    <row r="954" spans="5:41" ht="13" x14ac:dyDescent="0.15">
      <c r="E954" s="59"/>
      <c r="G954" s="59"/>
      <c r="I954" s="59"/>
      <c r="K954" s="59"/>
      <c r="M954" s="59"/>
      <c r="O954" s="59"/>
      <c r="Q954" s="59"/>
      <c r="S954" s="59"/>
      <c r="U954" s="59"/>
      <c r="W954" s="59"/>
      <c r="Y954" s="59"/>
      <c r="AA954" s="59"/>
      <c r="AC954" s="59"/>
      <c r="AE954" s="59"/>
      <c r="AG954" s="59"/>
      <c r="AI954" s="60"/>
      <c r="AK954" s="59"/>
      <c r="AM954" s="59"/>
      <c r="AO954" s="59"/>
    </row>
    <row r="955" spans="5:41" ht="13" x14ac:dyDescent="0.15">
      <c r="E955" s="59"/>
      <c r="G955" s="59"/>
      <c r="I955" s="59"/>
      <c r="K955" s="59"/>
      <c r="M955" s="59"/>
      <c r="O955" s="59"/>
      <c r="Q955" s="59"/>
      <c r="S955" s="59"/>
      <c r="U955" s="59"/>
      <c r="W955" s="59"/>
      <c r="Y955" s="59"/>
      <c r="AA955" s="59"/>
      <c r="AC955" s="59"/>
      <c r="AE955" s="59"/>
      <c r="AG955" s="59"/>
      <c r="AI955" s="60"/>
      <c r="AK955" s="59"/>
      <c r="AM955" s="59"/>
      <c r="AO955" s="59"/>
    </row>
    <row r="956" spans="5:41" ht="13" x14ac:dyDescent="0.15">
      <c r="E956" s="59"/>
      <c r="G956" s="59"/>
      <c r="I956" s="59"/>
      <c r="K956" s="59"/>
      <c r="M956" s="59"/>
      <c r="O956" s="59"/>
      <c r="Q956" s="59"/>
      <c r="S956" s="59"/>
      <c r="U956" s="59"/>
      <c r="W956" s="59"/>
      <c r="Y956" s="59"/>
      <c r="AA956" s="59"/>
      <c r="AC956" s="59"/>
      <c r="AE956" s="59"/>
      <c r="AG956" s="59"/>
      <c r="AI956" s="60"/>
      <c r="AK956" s="59"/>
      <c r="AM956" s="59"/>
      <c r="AO956" s="59"/>
    </row>
    <row r="957" spans="5:41" ht="13" x14ac:dyDescent="0.15">
      <c r="E957" s="59"/>
      <c r="G957" s="59"/>
      <c r="I957" s="59"/>
      <c r="K957" s="59"/>
      <c r="M957" s="59"/>
      <c r="O957" s="59"/>
      <c r="Q957" s="59"/>
      <c r="S957" s="59"/>
      <c r="U957" s="59"/>
      <c r="W957" s="59"/>
      <c r="Y957" s="59"/>
      <c r="AA957" s="59"/>
      <c r="AC957" s="59"/>
      <c r="AE957" s="59"/>
      <c r="AG957" s="59"/>
      <c r="AI957" s="60"/>
      <c r="AK957" s="59"/>
      <c r="AM957" s="59"/>
      <c r="AO957" s="59"/>
    </row>
    <row r="958" spans="5:41" ht="13" x14ac:dyDescent="0.15">
      <c r="E958" s="59"/>
      <c r="G958" s="59"/>
      <c r="I958" s="59"/>
      <c r="K958" s="59"/>
      <c r="M958" s="59"/>
      <c r="O958" s="59"/>
      <c r="Q958" s="59"/>
      <c r="S958" s="59"/>
      <c r="U958" s="59"/>
      <c r="W958" s="59"/>
      <c r="Y958" s="59"/>
      <c r="AA958" s="59"/>
      <c r="AC958" s="59"/>
      <c r="AE958" s="59"/>
      <c r="AG958" s="59"/>
      <c r="AI958" s="60"/>
      <c r="AK958" s="59"/>
      <c r="AM958" s="59"/>
      <c r="AO958" s="59"/>
    </row>
    <row r="959" spans="5:41" ht="13" x14ac:dyDescent="0.15">
      <c r="E959" s="59"/>
      <c r="G959" s="59"/>
      <c r="I959" s="59"/>
      <c r="K959" s="59"/>
      <c r="M959" s="59"/>
      <c r="O959" s="59"/>
      <c r="Q959" s="59"/>
      <c r="S959" s="59"/>
      <c r="U959" s="59"/>
      <c r="W959" s="59"/>
      <c r="Y959" s="59"/>
      <c r="AA959" s="59"/>
      <c r="AC959" s="59"/>
      <c r="AE959" s="59"/>
      <c r="AG959" s="59"/>
      <c r="AI959" s="60"/>
      <c r="AK959" s="59"/>
      <c r="AM959" s="59"/>
      <c r="AO959" s="59"/>
    </row>
    <row r="960" spans="5:41" ht="13" x14ac:dyDescent="0.15">
      <c r="E960" s="59"/>
      <c r="G960" s="59"/>
      <c r="I960" s="59"/>
      <c r="K960" s="59"/>
      <c r="M960" s="59"/>
      <c r="O960" s="59"/>
      <c r="Q960" s="59"/>
      <c r="S960" s="59"/>
      <c r="U960" s="59"/>
      <c r="W960" s="59"/>
      <c r="Y960" s="59"/>
      <c r="AA960" s="59"/>
      <c r="AC960" s="59"/>
      <c r="AE960" s="59"/>
      <c r="AG960" s="59"/>
      <c r="AI960" s="60"/>
      <c r="AK960" s="59"/>
      <c r="AM960" s="59"/>
      <c r="AO960" s="59"/>
    </row>
    <row r="961" spans="5:41" ht="13" x14ac:dyDescent="0.15">
      <c r="E961" s="59"/>
      <c r="G961" s="59"/>
      <c r="I961" s="59"/>
      <c r="K961" s="59"/>
      <c r="M961" s="59"/>
      <c r="O961" s="59"/>
      <c r="Q961" s="59"/>
      <c r="S961" s="59"/>
      <c r="U961" s="59"/>
      <c r="W961" s="59"/>
      <c r="Y961" s="59"/>
      <c r="AA961" s="59"/>
      <c r="AC961" s="59"/>
      <c r="AE961" s="59"/>
      <c r="AG961" s="59"/>
      <c r="AI961" s="60"/>
      <c r="AK961" s="59"/>
      <c r="AM961" s="59"/>
      <c r="AO961" s="59"/>
    </row>
    <row r="962" spans="5:41" ht="13" x14ac:dyDescent="0.15">
      <c r="E962" s="59"/>
      <c r="G962" s="59"/>
      <c r="I962" s="59"/>
      <c r="K962" s="59"/>
      <c r="M962" s="59"/>
      <c r="O962" s="59"/>
      <c r="Q962" s="59"/>
      <c r="S962" s="59"/>
      <c r="U962" s="59"/>
      <c r="W962" s="59"/>
      <c r="Y962" s="59"/>
      <c r="AA962" s="59"/>
      <c r="AC962" s="59"/>
      <c r="AE962" s="59"/>
      <c r="AG962" s="59"/>
      <c r="AI962" s="60"/>
      <c r="AK962" s="59"/>
      <c r="AM962" s="59"/>
      <c r="AO962" s="59"/>
    </row>
    <row r="963" spans="5:41" ht="13" x14ac:dyDescent="0.15">
      <c r="E963" s="59"/>
      <c r="G963" s="59"/>
      <c r="I963" s="59"/>
      <c r="K963" s="59"/>
      <c r="M963" s="59"/>
      <c r="O963" s="59"/>
      <c r="Q963" s="59"/>
      <c r="S963" s="59"/>
      <c r="U963" s="59"/>
      <c r="W963" s="59"/>
      <c r="Y963" s="59"/>
      <c r="AA963" s="59"/>
      <c r="AC963" s="59"/>
      <c r="AE963" s="59"/>
      <c r="AG963" s="59"/>
      <c r="AI963" s="60"/>
      <c r="AK963" s="59"/>
      <c r="AM963" s="59"/>
      <c r="AO963" s="59"/>
    </row>
    <row r="964" spans="5:41" ht="13" x14ac:dyDescent="0.15">
      <c r="E964" s="59"/>
      <c r="G964" s="59"/>
      <c r="I964" s="59"/>
      <c r="K964" s="59"/>
      <c r="M964" s="59"/>
      <c r="O964" s="59"/>
      <c r="Q964" s="59"/>
      <c r="S964" s="59"/>
      <c r="U964" s="59"/>
      <c r="W964" s="59"/>
      <c r="Y964" s="59"/>
      <c r="AA964" s="59"/>
      <c r="AC964" s="59"/>
      <c r="AE964" s="59"/>
      <c r="AG964" s="59"/>
      <c r="AI964" s="60"/>
      <c r="AK964" s="59"/>
      <c r="AM964" s="59"/>
      <c r="AO964" s="59"/>
    </row>
    <row r="965" spans="5:41" ht="13" x14ac:dyDescent="0.15">
      <c r="E965" s="59"/>
      <c r="G965" s="59"/>
      <c r="I965" s="59"/>
      <c r="K965" s="59"/>
      <c r="M965" s="59"/>
      <c r="O965" s="59"/>
      <c r="Q965" s="59"/>
      <c r="S965" s="59"/>
      <c r="U965" s="59"/>
      <c r="W965" s="59"/>
      <c r="Y965" s="59"/>
      <c r="AA965" s="59"/>
      <c r="AC965" s="59"/>
      <c r="AE965" s="59"/>
      <c r="AG965" s="59"/>
      <c r="AI965" s="60"/>
      <c r="AK965" s="59"/>
      <c r="AM965" s="59"/>
      <c r="AO965" s="59"/>
    </row>
    <row r="966" spans="5:41" ht="13" x14ac:dyDescent="0.15">
      <c r="E966" s="59"/>
      <c r="G966" s="59"/>
      <c r="I966" s="59"/>
      <c r="K966" s="59"/>
      <c r="M966" s="59"/>
      <c r="O966" s="59"/>
      <c r="Q966" s="59"/>
      <c r="S966" s="59"/>
      <c r="U966" s="59"/>
      <c r="W966" s="59"/>
      <c r="Y966" s="59"/>
      <c r="AA966" s="59"/>
      <c r="AC966" s="59"/>
      <c r="AE966" s="59"/>
      <c r="AG966" s="59"/>
      <c r="AI966" s="60"/>
      <c r="AK966" s="59"/>
      <c r="AM966" s="59"/>
      <c r="AO966" s="59"/>
    </row>
    <row r="967" spans="5:41" ht="13" x14ac:dyDescent="0.15">
      <c r="E967" s="59"/>
      <c r="G967" s="59"/>
      <c r="I967" s="59"/>
      <c r="K967" s="59"/>
      <c r="M967" s="59"/>
      <c r="O967" s="59"/>
      <c r="Q967" s="59"/>
      <c r="S967" s="59"/>
      <c r="U967" s="59"/>
      <c r="W967" s="59"/>
      <c r="Y967" s="59"/>
      <c r="AA967" s="59"/>
      <c r="AC967" s="59"/>
      <c r="AE967" s="59"/>
      <c r="AG967" s="59"/>
      <c r="AI967" s="60"/>
      <c r="AK967" s="59"/>
      <c r="AM967" s="59"/>
      <c r="AO967" s="59"/>
    </row>
    <row r="968" spans="5:41" ht="13" x14ac:dyDescent="0.15">
      <c r="E968" s="59"/>
      <c r="G968" s="59"/>
      <c r="I968" s="59"/>
      <c r="K968" s="59"/>
      <c r="M968" s="59"/>
      <c r="O968" s="59"/>
      <c r="Q968" s="59"/>
      <c r="S968" s="59"/>
      <c r="U968" s="59"/>
      <c r="W968" s="59"/>
      <c r="Y968" s="59"/>
      <c r="AA968" s="59"/>
      <c r="AC968" s="59"/>
      <c r="AE968" s="59"/>
      <c r="AG968" s="59"/>
      <c r="AI968" s="60"/>
      <c r="AK968" s="59"/>
      <c r="AM968" s="59"/>
      <c r="AO968" s="59"/>
    </row>
    <row r="969" spans="5:41" ht="13" x14ac:dyDescent="0.15">
      <c r="E969" s="59"/>
      <c r="G969" s="59"/>
      <c r="I969" s="59"/>
      <c r="K969" s="59"/>
      <c r="M969" s="59"/>
      <c r="O969" s="59"/>
      <c r="Q969" s="59"/>
      <c r="S969" s="59"/>
      <c r="U969" s="59"/>
      <c r="W969" s="59"/>
      <c r="Y969" s="59"/>
      <c r="AA969" s="59"/>
      <c r="AC969" s="59"/>
      <c r="AE969" s="59"/>
      <c r="AG969" s="59"/>
      <c r="AI969" s="60"/>
      <c r="AK969" s="59"/>
      <c r="AM969" s="59"/>
      <c r="AO969" s="59"/>
    </row>
    <row r="970" spans="5:41" ht="13" x14ac:dyDescent="0.15">
      <c r="E970" s="59"/>
      <c r="G970" s="59"/>
      <c r="I970" s="59"/>
      <c r="K970" s="59"/>
      <c r="M970" s="59"/>
      <c r="O970" s="59"/>
      <c r="Q970" s="59"/>
      <c r="S970" s="59"/>
      <c r="U970" s="59"/>
      <c r="W970" s="59"/>
      <c r="Y970" s="59"/>
      <c r="AA970" s="59"/>
      <c r="AC970" s="59"/>
      <c r="AE970" s="59"/>
      <c r="AG970" s="59"/>
      <c r="AI970" s="60"/>
      <c r="AK970" s="59"/>
      <c r="AM970" s="59"/>
      <c r="AO970" s="59"/>
    </row>
    <row r="971" spans="5:41" ht="13" x14ac:dyDescent="0.15">
      <c r="E971" s="59"/>
      <c r="G971" s="59"/>
      <c r="I971" s="59"/>
      <c r="K971" s="59"/>
      <c r="M971" s="59"/>
      <c r="O971" s="59"/>
      <c r="Q971" s="59"/>
      <c r="S971" s="59"/>
      <c r="U971" s="59"/>
      <c r="W971" s="59"/>
      <c r="Y971" s="59"/>
      <c r="AA971" s="59"/>
      <c r="AC971" s="59"/>
      <c r="AE971" s="59"/>
      <c r="AG971" s="59"/>
      <c r="AI971" s="60"/>
      <c r="AK971" s="59"/>
      <c r="AM971" s="59"/>
      <c r="AO971" s="59"/>
    </row>
    <row r="972" spans="5:41" ht="13" x14ac:dyDescent="0.15">
      <c r="E972" s="59"/>
      <c r="G972" s="59"/>
      <c r="I972" s="59"/>
      <c r="K972" s="59"/>
      <c r="M972" s="59"/>
      <c r="O972" s="59"/>
      <c r="Q972" s="59"/>
      <c r="S972" s="59"/>
      <c r="U972" s="59"/>
      <c r="W972" s="59"/>
      <c r="Y972" s="59"/>
      <c r="AA972" s="59"/>
      <c r="AC972" s="59"/>
      <c r="AE972" s="59"/>
      <c r="AG972" s="59"/>
      <c r="AI972" s="60"/>
      <c r="AK972" s="59"/>
      <c r="AM972" s="59"/>
      <c r="AO972" s="59"/>
    </row>
    <row r="973" spans="5:41" ht="13" x14ac:dyDescent="0.15">
      <c r="E973" s="59"/>
      <c r="G973" s="59"/>
      <c r="I973" s="59"/>
      <c r="K973" s="59"/>
      <c r="M973" s="59"/>
      <c r="O973" s="59"/>
      <c r="Q973" s="59"/>
      <c r="S973" s="59"/>
      <c r="U973" s="59"/>
      <c r="W973" s="59"/>
      <c r="Y973" s="59"/>
      <c r="AA973" s="59"/>
      <c r="AC973" s="59"/>
      <c r="AE973" s="59"/>
      <c r="AG973" s="59"/>
      <c r="AI973" s="60"/>
      <c r="AK973" s="59"/>
      <c r="AM973" s="59"/>
      <c r="AO973" s="59"/>
    </row>
    <row r="974" spans="5:41" ht="13" x14ac:dyDescent="0.15">
      <c r="E974" s="59"/>
      <c r="G974" s="59"/>
      <c r="I974" s="59"/>
      <c r="K974" s="59"/>
      <c r="M974" s="59"/>
      <c r="O974" s="59"/>
      <c r="Q974" s="59"/>
      <c r="S974" s="59"/>
      <c r="U974" s="59"/>
      <c r="W974" s="59"/>
      <c r="Y974" s="59"/>
      <c r="AA974" s="59"/>
      <c r="AC974" s="59"/>
      <c r="AE974" s="59"/>
      <c r="AG974" s="59"/>
      <c r="AI974" s="60"/>
      <c r="AK974" s="59"/>
      <c r="AM974" s="59"/>
      <c r="AO974" s="59"/>
    </row>
    <row r="975" spans="5:41" ht="13" x14ac:dyDescent="0.15">
      <c r="E975" s="59"/>
      <c r="G975" s="59"/>
      <c r="I975" s="59"/>
      <c r="K975" s="59"/>
      <c r="M975" s="59"/>
      <c r="O975" s="59"/>
      <c r="Q975" s="59"/>
      <c r="S975" s="59"/>
      <c r="U975" s="59"/>
      <c r="W975" s="59"/>
      <c r="Y975" s="59"/>
      <c r="AA975" s="59"/>
      <c r="AC975" s="59"/>
      <c r="AE975" s="59"/>
      <c r="AG975" s="59"/>
      <c r="AI975" s="60"/>
      <c r="AK975" s="59"/>
      <c r="AM975" s="59"/>
      <c r="AO975" s="59"/>
    </row>
    <row r="976" spans="5:41" ht="13" x14ac:dyDescent="0.15">
      <c r="E976" s="59"/>
      <c r="G976" s="59"/>
      <c r="I976" s="59"/>
      <c r="K976" s="59"/>
      <c r="M976" s="59"/>
      <c r="O976" s="59"/>
      <c r="Q976" s="59"/>
      <c r="S976" s="59"/>
      <c r="U976" s="59"/>
      <c r="W976" s="59"/>
      <c r="Y976" s="59"/>
      <c r="AA976" s="59"/>
      <c r="AC976" s="59"/>
      <c r="AE976" s="59"/>
      <c r="AG976" s="59"/>
      <c r="AI976" s="60"/>
      <c r="AK976" s="59"/>
      <c r="AM976" s="59"/>
      <c r="AO976" s="59"/>
    </row>
    <row r="977" spans="5:41" ht="13" x14ac:dyDescent="0.15">
      <c r="E977" s="59"/>
      <c r="G977" s="59"/>
      <c r="I977" s="59"/>
      <c r="K977" s="59"/>
      <c r="M977" s="59"/>
      <c r="O977" s="59"/>
      <c r="Q977" s="59"/>
      <c r="S977" s="59"/>
      <c r="U977" s="59"/>
      <c r="W977" s="59"/>
      <c r="Y977" s="59"/>
      <c r="AA977" s="59"/>
      <c r="AC977" s="59"/>
      <c r="AE977" s="59"/>
      <c r="AG977" s="59"/>
      <c r="AI977" s="60"/>
      <c r="AK977" s="59"/>
      <c r="AM977" s="59"/>
      <c r="AO977" s="59"/>
    </row>
    <row r="978" spans="5:41" ht="13" x14ac:dyDescent="0.15">
      <c r="E978" s="59"/>
      <c r="G978" s="59"/>
      <c r="I978" s="59"/>
      <c r="K978" s="59"/>
      <c r="M978" s="59"/>
      <c r="O978" s="59"/>
      <c r="Q978" s="59"/>
      <c r="S978" s="59"/>
      <c r="U978" s="59"/>
      <c r="W978" s="59"/>
      <c r="Y978" s="59"/>
      <c r="AA978" s="59"/>
      <c r="AC978" s="59"/>
      <c r="AE978" s="59"/>
      <c r="AG978" s="59"/>
      <c r="AI978" s="60"/>
      <c r="AK978" s="59"/>
      <c r="AM978" s="59"/>
      <c r="AO978" s="59"/>
    </row>
    <row r="979" spans="5:41" ht="13" x14ac:dyDescent="0.15">
      <c r="E979" s="59"/>
      <c r="G979" s="59"/>
      <c r="I979" s="59"/>
      <c r="K979" s="59"/>
      <c r="M979" s="59"/>
      <c r="O979" s="59"/>
      <c r="Q979" s="59"/>
      <c r="S979" s="59"/>
      <c r="U979" s="59"/>
      <c r="W979" s="59"/>
      <c r="Y979" s="59"/>
      <c r="AA979" s="59"/>
      <c r="AC979" s="59"/>
      <c r="AE979" s="59"/>
      <c r="AG979" s="59"/>
      <c r="AI979" s="60"/>
      <c r="AK979" s="59"/>
      <c r="AM979" s="59"/>
      <c r="AO979" s="59"/>
    </row>
    <row r="980" spans="5:41" ht="13" x14ac:dyDescent="0.15">
      <c r="E980" s="59"/>
      <c r="G980" s="59"/>
      <c r="I980" s="59"/>
      <c r="K980" s="59"/>
      <c r="M980" s="59"/>
      <c r="O980" s="59"/>
      <c r="Q980" s="59"/>
      <c r="S980" s="59"/>
      <c r="U980" s="59"/>
      <c r="W980" s="59"/>
      <c r="Y980" s="59"/>
      <c r="AA980" s="59"/>
      <c r="AC980" s="59"/>
      <c r="AE980" s="59"/>
      <c r="AG980" s="59"/>
      <c r="AI980" s="60"/>
      <c r="AK980" s="59"/>
      <c r="AM980" s="59"/>
      <c r="AO980" s="59"/>
    </row>
    <row r="981" spans="5:41" ht="13" x14ac:dyDescent="0.15">
      <c r="E981" s="59"/>
      <c r="G981" s="59"/>
      <c r="I981" s="59"/>
      <c r="K981" s="59"/>
      <c r="M981" s="59"/>
      <c r="O981" s="59"/>
      <c r="Q981" s="59"/>
      <c r="S981" s="59"/>
      <c r="U981" s="59"/>
      <c r="W981" s="59"/>
      <c r="Y981" s="59"/>
      <c r="AA981" s="59"/>
      <c r="AC981" s="59"/>
      <c r="AE981" s="59"/>
      <c r="AG981" s="59"/>
      <c r="AI981" s="60"/>
      <c r="AK981" s="59"/>
      <c r="AM981" s="59"/>
      <c r="AO981" s="59"/>
    </row>
    <row r="982" spans="5:41" ht="13" x14ac:dyDescent="0.15">
      <c r="E982" s="59"/>
      <c r="G982" s="59"/>
      <c r="I982" s="59"/>
      <c r="K982" s="59"/>
      <c r="M982" s="59"/>
      <c r="O982" s="59"/>
      <c r="Q982" s="59"/>
      <c r="S982" s="59"/>
      <c r="U982" s="59"/>
      <c r="W982" s="59"/>
      <c r="Y982" s="59"/>
      <c r="AA982" s="59"/>
      <c r="AC982" s="59"/>
      <c r="AE982" s="59"/>
      <c r="AG982" s="59"/>
      <c r="AI982" s="60"/>
      <c r="AK982" s="59"/>
      <c r="AM982" s="59"/>
      <c r="AO982" s="59"/>
    </row>
    <row r="983" spans="5:41" ht="13" x14ac:dyDescent="0.15">
      <c r="E983" s="59"/>
      <c r="G983" s="59"/>
      <c r="I983" s="59"/>
      <c r="K983" s="59"/>
      <c r="M983" s="59"/>
      <c r="O983" s="59"/>
      <c r="Q983" s="59"/>
      <c r="S983" s="59"/>
      <c r="U983" s="59"/>
      <c r="W983" s="59"/>
      <c r="Y983" s="59"/>
      <c r="AA983" s="59"/>
      <c r="AC983" s="59"/>
      <c r="AE983" s="59"/>
      <c r="AG983" s="59"/>
      <c r="AI983" s="60"/>
      <c r="AK983" s="59"/>
      <c r="AM983" s="59"/>
      <c r="AO983" s="59"/>
    </row>
    <row r="984" spans="5:41" ht="13" x14ac:dyDescent="0.15">
      <c r="E984" s="59"/>
      <c r="G984" s="59"/>
      <c r="I984" s="59"/>
      <c r="K984" s="59"/>
      <c r="M984" s="59"/>
      <c r="O984" s="59"/>
      <c r="Q984" s="59"/>
      <c r="S984" s="59"/>
      <c r="U984" s="59"/>
      <c r="W984" s="59"/>
      <c r="Y984" s="59"/>
      <c r="AA984" s="59"/>
      <c r="AC984" s="59"/>
      <c r="AE984" s="59"/>
      <c r="AG984" s="59"/>
      <c r="AI984" s="60"/>
      <c r="AK984" s="59"/>
      <c r="AM984" s="59"/>
      <c r="AO984" s="59"/>
    </row>
    <row r="985" spans="5:41" ht="13" x14ac:dyDescent="0.15">
      <c r="E985" s="59"/>
      <c r="G985" s="59"/>
      <c r="I985" s="59"/>
      <c r="K985" s="59"/>
      <c r="M985" s="59"/>
      <c r="O985" s="59"/>
      <c r="Q985" s="59"/>
      <c r="S985" s="59"/>
      <c r="U985" s="59"/>
      <c r="W985" s="59"/>
      <c r="Y985" s="59"/>
      <c r="AA985" s="59"/>
      <c r="AC985" s="59"/>
      <c r="AE985" s="59"/>
      <c r="AG985" s="59"/>
      <c r="AI985" s="60"/>
      <c r="AK985" s="59"/>
      <c r="AM985" s="59"/>
      <c r="AO985" s="59"/>
    </row>
    <row r="986" spans="5:41" ht="13" x14ac:dyDescent="0.15">
      <c r="E986" s="59"/>
      <c r="G986" s="59"/>
      <c r="I986" s="59"/>
      <c r="K986" s="59"/>
      <c r="M986" s="59"/>
      <c r="O986" s="59"/>
      <c r="Q986" s="59"/>
      <c r="S986" s="59"/>
      <c r="U986" s="59"/>
      <c r="W986" s="59"/>
      <c r="Y986" s="59"/>
      <c r="AA986" s="59"/>
      <c r="AC986" s="59"/>
      <c r="AE986" s="59"/>
      <c r="AG986" s="59"/>
      <c r="AI986" s="60"/>
      <c r="AK986" s="59"/>
      <c r="AM986" s="59"/>
      <c r="AO986" s="59"/>
    </row>
    <row r="987" spans="5:41" ht="13" x14ac:dyDescent="0.15">
      <c r="E987" s="59"/>
      <c r="G987" s="59"/>
      <c r="I987" s="59"/>
      <c r="K987" s="59"/>
      <c r="M987" s="59"/>
      <c r="O987" s="59"/>
      <c r="Q987" s="59"/>
      <c r="S987" s="59"/>
      <c r="U987" s="59"/>
      <c r="W987" s="59"/>
      <c r="Y987" s="59"/>
      <c r="AA987" s="59"/>
      <c r="AC987" s="59"/>
      <c r="AE987" s="59"/>
      <c r="AG987" s="59"/>
      <c r="AI987" s="60"/>
      <c r="AK987" s="59"/>
      <c r="AM987" s="59"/>
      <c r="AO987" s="59"/>
    </row>
    <row r="988" spans="5:41" ht="13" x14ac:dyDescent="0.15">
      <c r="E988" s="59"/>
      <c r="G988" s="59"/>
      <c r="I988" s="59"/>
      <c r="K988" s="59"/>
      <c r="M988" s="59"/>
      <c r="O988" s="59"/>
      <c r="Q988" s="59"/>
      <c r="S988" s="59"/>
      <c r="U988" s="59"/>
      <c r="W988" s="59"/>
      <c r="Y988" s="59"/>
      <c r="AA988" s="59"/>
      <c r="AC988" s="59"/>
      <c r="AE988" s="59"/>
      <c r="AG988" s="59"/>
      <c r="AI988" s="60"/>
      <c r="AK988" s="59"/>
      <c r="AM988" s="59"/>
      <c r="AO988" s="59"/>
    </row>
    <row r="989" spans="5:41" ht="13" x14ac:dyDescent="0.15">
      <c r="E989" s="59"/>
      <c r="G989" s="59"/>
      <c r="I989" s="59"/>
      <c r="K989" s="59"/>
      <c r="M989" s="59"/>
      <c r="O989" s="59"/>
      <c r="Q989" s="59"/>
      <c r="S989" s="59"/>
      <c r="U989" s="59"/>
      <c r="W989" s="59"/>
      <c r="Y989" s="59"/>
      <c r="AA989" s="59"/>
      <c r="AC989" s="59"/>
      <c r="AE989" s="59"/>
      <c r="AG989" s="59"/>
      <c r="AI989" s="60"/>
      <c r="AK989" s="59"/>
      <c r="AM989" s="59"/>
      <c r="AO989" s="59"/>
    </row>
    <row r="990" spans="5:41" ht="13" x14ac:dyDescent="0.15">
      <c r="E990" s="59"/>
      <c r="G990" s="59"/>
      <c r="I990" s="59"/>
      <c r="K990" s="59"/>
      <c r="M990" s="59"/>
      <c r="O990" s="59"/>
      <c r="Q990" s="59"/>
      <c r="S990" s="59"/>
      <c r="U990" s="59"/>
      <c r="W990" s="59"/>
      <c r="Y990" s="59"/>
      <c r="AA990" s="59"/>
      <c r="AC990" s="59"/>
      <c r="AE990" s="59"/>
      <c r="AG990" s="59"/>
      <c r="AI990" s="60"/>
      <c r="AK990" s="59"/>
      <c r="AM990" s="59"/>
      <c r="AO990" s="59"/>
    </row>
    <row r="991" spans="5:41" ht="13" x14ac:dyDescent="0.15">
      <c r="E991" s="59"/>
      <c r="G991" s="59"/>
      <c r="I991" s="59"/>
      <c r="K991" s="59"/>
      <c r="M991" s="59"/>
      <c r="O991" s="59"/>
      <c r="Q991" s="59"/>
      <c r="S991" s="59"/>
      <c r="U991" s="59"/>
      <c r="W991" s="59"/>
      <c r="Y991" s="59"/>
      <c r="AA991" s="59"/>
      <c r="AC991" s="59"/>
      <c r="AE991" s="59"/>
      <c r="AG991" s="59"/>
      <c r="AI991" s="60"/>
      <c r="AK991" s="59"/>
      <c r="AM991" s="59"/>
      <c r="AO991" s="59"/>
    </row>
    <row r="992" spans="5:41" ht="13" x14ac:dyDescent="0.15">
      <c r="E992" s="59"/>
      <c r="G992" s="59"/>
      <c r="I992" s="59"/>
      <c r="K992" s="59"/>
      <c r="M992" s="59"/>
      <c r="O992" s="59"/>
      <c r="Q992" s="59"/>
      <c r="S992" s="59"/>
      <c r="U992" s="59"/>
      <c r="W992" s="59"/>
      <c r="Y992" s="59"/>
      <c r="AA992" s="59"/>
      <c r="AC992" s="59"/>
      <c r="AE992" s="59"/>
      <c r="AG992" s="59"/>
      <c r="AI992" s="60"/>
      <c r="AK992" s="59"/>
      <c r="AM992" s="59"/>
      <c r="AO992" s="59"/>
    </row>
    <row r="993" spans="5:41" ht="13" x14ac:dyDescent="0.15">
      <c r="E993" s="59"/>
      <c r="G993" s="59"/>
      <c r="I993" s="59"/>
      <c r="K993" s="59"/>
      <c r="M993" s="59"/>
      <c r="O993" s="59"/>
      <c r="Q993" s="59"/>
      <c r="S993" s="59"/>
      <c r="U993" s="59"/>
      <c r="W993" s="59"/>
      <c r="Y993" s="59"/>
      <c r="AA993" s="59"/>
      <c r="AC993" s="59"/>
      <c r="AE993" s="59"/>
      <c r="AG993" s="59"/>
      <c r="AI993" s="60"/>
      <c r="AK993" s="59"/>
      <c r="AM993" s="59"/>
      <c r="AO993" s="59"/>
    </row>
    <row r="994" spans="5:41" ht="13" x14ac:dyDescent="0.15">
      <c r="E994" s="59"/>
      <c r="G994" s="59"/>
      <c r="I994" s="59"/>
      <c r="K994" s="59"/>
      <c r="M994" s="59"/>
      <c r="O994" s="59"/>
      <c r="Q994" s="59"/>
      <c r="S994" s="59"/>
      <c r="U994" s="59"/>
      <c r="W994" s="59"/>
      <c r="Y994" s="59"/>
      <c r="AA994" s="59"/>
      <c r="AC994" s="59"/>
      <c r="AE994" s="59"/>
      <c r="AG994" s="59"/>
      <c r="AI994" s="60"/>
      <c r="AK994" s="59"/>
      <c r="AM994" s="59"/>
      <c r="AO994" s="59"/>
    </row>
    <row r="995" spans="5:41" ht="13" x14ac:dyDescent="0.15">
      <c r="E995" s="59"/>
      <c r="G995" s="59"/>
      <c r="I995" s="59"/>
      <c r="K995" s="59"/>
      <c r="M995" s="59"/>
      <c r="O995" s="59"/>
      <c r="Q995" s="59"/>
      <c r="S995" s="59"/>
      <c r="U995" s="59"/>
      <c r="W995" s="59"/>
      <c r="Y995" s="59"/>
      <c r="AA995" s="59"/>
      <c r="AC995" s="59"/>
      <c r="AE995" s="59"/>
      <c r="AG995" s="59"/>
      <c r="AI995" s="60"/>
      <c r="AK995" s="59"/>
      <c r="AM995" s="59"/>
      <c r="AO995" s="59"/>
    </row>
    <row r="996" spans="5:41" ht="13" x14ac:dyDescent="0.15">
      <c r="E996" s="59"/>
      <c r="G996" s="59"/>
      <c r="I996" s="59"/>
      <c r="K996" s="59"/>
      <c r="M996" s="59"/>
      <c r="O996" s="59"/>
      <c r="Q996" s="59"/>
      <c r="S996" s="59"/>
      <c r="U996" s="59"/>
      <c r="W996" s="59"/>
      <c r="Y996" s="59"/>
      <c r="AA996" s="59"/>
      <c r="AC996" s="59"/>
      <c r="AE996" s="59"/>
      <c r="AG996" s="59"/>
      <c r="AI996" s="60"/>
      <c r="AK996" s="59"/>
      <c r="AM996" s="59"/>
      <c r="AO996" s="59"/>
    </row>
    <row r="997" spans="5:41" ht="13" x14ac:dyDescent="0.15">
      <c r="E997" s="59"/>
      <c r="G997" s="59"/>
      <c r="I997" s="59"/>
      <c r="K997" s="59"/>
      <c r="M997" s="59"/>
      <c r="O997" s="59"/>
      <c r="Q997" s="59"/>
      <c r="S997" s="59"/>
      <c r="U997" s="59"/>
      <c r="W997" s="59"/>
      <c r="Y997" s="59"/>
      <c r="AA997" s="59"/>
      <c r="AC997" s="59"/>
      <c r="AE997" s="59"/>
      <c r="AG997" s="59"/>
      <c r="AI997" s="60"/>
      <c r="AK997" s="59"/>
      <c r="AM997" s="59"/>
      <c r="AO997" s="59"/>
    </row>
    <row r="998" spans="5:41" ht="13" x14ac:dyDescent="0.15">
      <c r="E998" s="59"/>
      <c r="G998" s="59"/>
      <c r="I998" s="59"/>
      <c r="K998" s="59"/>
      <c r="M998" s="59"/>
      <c r="O998" s="59"/>
      <c r="Q998" s="59"/>
      <c r="S998" s="59"/>
      <c r="U998" s="59"/>
      <c r="W998" s="59"/>
      <c r="Y998" s="59"/>
      <c r="AA998" s="59"/>
      <c r="AC998" s="59"/>
      <c r="AE998" s="59"/>
      <c r="AG998" s="59"/>
      <c r="AI998" s="60"/>
      <c r="AK998" s="59"/>
      <c r="AM998" s="59"/>
      <c r="AO998" s="59"/>
    </row>
    <row r="999" spans="5:41" ht="13" x14ac:dyDescent="0.15">
      <c r="E999" s="59"/>
      <c r="G999" s="59"/>
      <c r="I999" s="59"/>
      <c r="K999" s="59"/>
      <c r="M999" s="59"/>
      <c r="O999" s="59"/>
      <c r="Q999" s="59"/>
      <c r="S999" s="59"/>
      <c r="U999" s="59"/>
      <c r="W999" s="59"/>
      <c r="Y999" s="59"/>
      <c r="AA999" s="59"/>
      <c r="AC999" s="59"/>
      <c r="AE999" s="59"/>
      <c r="AG999" s="59"/>
      <c r="AI999" s="60"/>
      <c r="AK999" s="59"/>
      <c r="AM999" s="59"/>
      <c r="AO999" s="59"/>
    </row>
    <row r="1000" spans="5:41" ht="13" x14ac:dyDescent="0.15">
      <c r="E1000" s="59"/>
      <c r="G1000" s="59"/>
      <c r="I1000" s="59"/>
      <c r="K1000" s="59"/>
      <c r="M1000" s="59"/>
      <c r="O1000" s="59"/>
      <c r="Q1000" s="59"/>
      <c r="S1000" s="59"/>
      <c r="U1000" s="59"/>
      <c r="W1000" s="59"/>
      <c r="Y1000" s="59"/>
      <c r="AA1000" s="59"/>
      <c r="AC1000" s="59"/>
      <c r="AE1000" s="59"/>
      <c r="AG1000" s="59"/>
      <c r="AI1000" s="60"/>
      <c r="AK1000" s="59"/>
      <c r="AM1000" s="59"/>
      <c r="AO1000" s="59"/>
    </row>
    <row r="1001" spans="5:41" ht="13" x14ac:dyDescent="0.15">
      <c r="E1001" s="59"/>
      <c r="G1001" s="59"/>
      <c r="I1001" s="59"/>
      <c r="K1001" s="59"/>
      <c r="M1001" s="59"/>
      <c r="O1001" s="59"/>
      <c r="Q1001" s="59"/>
      <c r="S1001" s="59"/>
      <c r="U1001" s="59"/>
      <c r="W1001" s="59"/>
      <c r="Y1001" s="59"/>
      <c r="AA1001" s="59"/>
      <c r="AC1001" s="59"/>
      <c r="AE1001" s="59"/>
      <c r="AG1001" s="59"/>
      <c r="AI1001" s="60"/>
      <c r="AK1001" s="59"/>
      <c r="AM1001" s="59"/>
      <c r="AO1001" s="59"/>
    </row>
    <row r="1002" spans="5:41" ht="13" x14ac:dyDescent="0.15">
      <c r="E1002" s="59"/>
      <c r="G1002" s="59"/>
      <c r="I1002" s="59"/>
      <c r="K1002" s="59"/>
      <c r="M1002" s="59"/>
      <c r="O1002" s="59"/>
      <c r="Q1002" s="59"/>
      <c r="S1002" s="59"/>
      <c r="U1002" s="59"/>
      <c r="W1002" s="59"/>
      <c r="Y1002" s="59"/>
      <c r="AA1002" s="59"/>
      <c r="AC1002" s="59"/>
      <c r="AE1002" s="59"/>
      <c r="AG1002" s="59"/>
      <c r="AI1002" s="60"/>
      <c r="AK1002" s="59"/>
      <c r="AM1002" s="59"/>
      <c r="AO1002" s="59"/>
    </row>
    <row r="1003" spans="5:41" ht="13" x14ac:dyDescent="0.15">
      <c r="E1003" s="59"/>
      <c r="G1003" s="59"/>
      <c r="I1003" s="59"/>
      <c r="K1003" s="59"/>
      <c r="M1003" s="59"/>
      <c r="O1003" s="59"/>
      <c r="Q1003" s="59"/>
      <c r="S1003" s="59"/>
      <c r="U1003" s="59"/>
      <c r="W1003" s="59"/>
      <c r="Y1003" s="59"/>
      <c r="AA1003" s="59"/>
      <c r="AC1003" s="59"/>
      <c r="AE1003" s="59"/>
      <c r="AG1003" s="59"/>
      <c r="AI1003" s="60"/>
      <c r="AK1003" s="59"/>
      <c r="AM1003" s="59"/>
      <c r="AO1003" s="59"/>
    </row>
    <row r="1004" spans="5:41" ht="13" x14ac:dyDescent="0.15">
      <c r="E1004" s="59"/>
      <c r="G1004" s="59"/>
      <c r="I1004" s="59"/>
      <c r="K1004" s="59"/>
      <c r="M1004" s="59"/>
      <c r="O1004" s="59"/>
      <c r="Q1004" s="59"/>
      <c r="S1004" s="59"/>
      <c r="U1004" s="59"/>
      <c r="W1004" s="59"/>
      <c r="Y1004" s="59"/>
      <c r="AA1004" s="59"/>
      <c r="AC1004" s="59"/>
      <c r="AE1004" s="59"/>
      <c r="AG1004" s="59"/>
      <c r="AI1004" s="60"/>
      <c r="AK1004" s="59"/>
      <c r="AM1004" s="59"/>
      <c r="AO1004" s="59"/>
    </row>
    <row r="1005" spans="5:41" ht="13" x14ac:dyDescent="0.15">
      <c r="E1005" s="59"/>
      <c r="G1005" s="59"/>
      <c r="I1005" s="59"/>
      <c r="K1005" s="59"/>
      <c r="M1005" s="59"/>
      <c r="O1005" s="59"/>
      <c r="Q1005" s="59"/>
      <c r="S1005" s="59"/>
      <c r="U1005" s="59"/>
      <c r="W1005" s="59"/>
      <c r="Y1005" s="59"/>
      <c r="AA1005" s="59"/>
      <c r="AC1005" s="59"/>
      <c r="AE1005" s="59"/>
      <c r="AG1005" s="59"/>
      <c r="AI1005" s="60"/>
      <c r="AK1005" s="59"/>
      <c r="AM1005" s="59"/>
      <c r="AO1005" s="59"/>
    </row>
    <row r="1006" spans="5:41" ht="13" x14ac:dyDescent="0.15">
      <c r="E1006" s="59"/>
      <c r="G1006" s="59"/>
      <c r="I1006" s="59"/>
      <c r="K1006" s="59"/>
      <c r="M1006" s="59"/>
      <c r="O1006" s="59"/>
      <c r="Q1006" s="59"/>
      <c r="S1006" s="59"/>
      <c r="U1006" s="59"/>
      <c r="W1006" s="59"/>
      <c r="Y1006" s="59"/>
      <c r="AA1006" s="59"/>
      <c r="AC1006" s="59"/>
      <c r="AE1006" s="59"/>
      <c r="AG1006" s="59"/>
      <c r="AI1006" s="60"/>
      <c r="AK1006" s="59"/>
      <c r="AM1006" s="59"/>
      <c r="AO1006" s="59"/>
    </row>
    <row r="1007" spans="5:41" ht="13" x14ac:dyDescent="0.15">
      <c r="E1007" s="59"/>
      <c r="G1007" s="59"/>
      <c r="I1007" s="59"/>
      <c r="K1007" s="59"/>
      <c r="M1007" s="59"/>
      <c r="O1007" s="59"/>
      <c r="Q1007" s="59"/>
      <c r="S1007" s="59"/>
      <c r="U1007" s="59"/>
      <c r="W1007" s="59"/>
      <c r="Y1007" s="59"/>
      <c r="AA1007" s="59"/>
      <c r="AC1007" s="59"/>
      <c r="AE1007" s="59"/>
      <c r="AG1007" s="59"/>
      <c r="AI1007" s="60"/>
      <c r="AK1007" s="59"/>
      <c r="AM1007" s="59"/>
      <c r="AO1007" s="59"/>
    </row>
    <row r="1008" spans="5:41" ht="13" x14ac:dyDescent="0.15">
      <c r="E1008" s="59"/>
      <c r="G1008" s="59"/>
      <c r="I1008" s="59"/>
      <c r="K1008" s="59"/>
      <c r="M1008" s="59"/>
      <c r="O1008" s="59"/>
      <c r="Q1008" s="59"/>
      <c r="S1008" s="59"/>
      <c r="U1008" s="59"/>
      <c r="W1008" s="59"/>
      <c r="Y1008" s="59"/>
      <c r="AA1008" s="59"/>
      <c r="AC1008" s="59"/>
      <c r="AE1008" s="59"/>
      <c r="AG1008" s="59"/>
      <c r="AI1008" s="60"/>
      <c r="AK1008" s="59"/>
      <c r="AM1008" s="59"/>
      <c r="AO1008" s="59"/>
    </row>
    <row r="1009" spans="5:41" ht="13" x14ac:dyDescent="0.15">
      <c r="E1009" s="59"/>
      <c r="G1009" s="59"/>
      <c r="I1009" s="59"/>
      <c r="K1009" s="59"/>
      <c r="M1009" s="59"/>
      <c r="O1009" s="59"/>
      <c r="Q1009" s="59"/>
      <c r="S1009" s="59"/>
      <c r="U1009" s="59"/>
      <c r="W1009" s="59"/>
      <c r="Y1009" s="59"/>
      <c r="AA1009" s="59"/>
      <c r="AC1009" s="59"/>
      <c r="AE1009" s="59"/>
      <c r="AG1009" s="59"/>
      <c r="AI1009" s="60"/>
      <c r="AK1009" s="59"/>
      <c r="AM1009" s="59"/>
      <c r="AO1009" s="59"/>
    </row>
    <row r="1010" spans="5:41" ht="13" x14ac:dyDescent="0.15">
      <c r="E1010" s="59"/>
      <c r="G1010" s="59"/>
      <c r="I1010" s="59"/>
      <c r="K1010" s="59"/>
      <c r="M1010" s="59"/>
      <c r="O1010" s="59"/>
      <c r="Q1010" s="59"/>
      <c r="S1010" s="59"/>
      <c r="U1010" s="59"/>
      <c r="W1010" s="59"/>
      <c r="Y1010" s="59"/>
      <c r="AA1010" s="59"/>
      <c r="AC1010" s="59"/>
      <c r="AE1010" s="59"/>
      <c r="AG1010" s="59"/>
      <c r="AI1010" s="60"/>
      <c r="AK1010" s="59"/>
      <c r="AM1010" s="59"/>
      <c r="AO1010" s="59"/>
    </row>
    <row r="1011" spans="5:41" ht="13" x14ac:dyDescent="0.15">
      <c r="E1011" s="59"/>
      <c r="G1011" s="59"/>
      <c r="I1011" s="59"/>
      <c r="K1011" s="59"/>
      <c r="M1011" s="59"/>
      <c r="O1011" s="59"/>
      <c r="Q1011" s="59"/>
      <c r="S1011" s="59"/>
      <c r="U1011" s="59"/>
      <c r="W1011" s="59"/>
      <c r="Y1011" s="59"/>
      <c r="AA1011" s="59"/>
      <c r="AC1011" s="59"/>
      <c r="AE1011" s="59"/>
      <c r="AG1011" s="59"/>
      <c r="AI1011" s="60"/>
      <c r="AK1011" s="59"/>
      <c r="AM1011" s="59"/>
      <c r="AO1011" s="59"/>
    </row>
    <row r="1012" spans="5:41" ht="13" x14ac:dyDescent="0.15">
      <c r="E1012" s="59"/>
      <c r="G1012" s="59"/>
      <c r="I1012" s="59"/>
      <c r="K1012" s="59"/>
      <c r="M1012" s="59"/>
      <c r="O1012" s="59"/>
      <c r="Q1012" s="59"/>
      <c r="S1012" s="59"/>
      <c r="U1012" s="59"/>
      <c r="W1012" s="59"/>
      <c r="Y1012" s="59"/>
      <c r="AA1012" s="59"/>
      <c r="AC1012" s="59"/>
      <c r="AE1012" s="59"/>
      <c r="AG1012" s="59"/>
      <c r="AI1012" s="60"/>
      <c r="AK1012" s="59"/>
      <c r="AM1012" s="59"/>
      <c r="AO1012" s="59"/>
    </row>
    <row r="1013" spans="5:41" ht="13" x14ac:dyDescent="0.15">
      <c r="E1013" s="59"/>
      <c r="G1013" s="59"/>
      <c r="I1013" s="59"/>
      <c r="K1013" s="59"/>
      <c r="M1013" s="59"/>
      <c r="O1013" s="59"/>
      <c r="Q1013" s="59"/>
      <c r="S1013" s="59"/>
      <c r="U1013" s="59"/>
      <c r="W1013" s="59"/>
      <c r="Y1013" s="59"/>
      <c r="AA1013" s="59"/>
      <c r="AC1013" s="59"/>
      <c r="AE1013" s="59"/>
      <c r="AG1013" s="59"/>
      <c r="AI1013" s="60"/>
      <c r="AK1013" s="59"/>
      <c r="AM1013" s="59"/>
      <c r="AO1013" s="59"/>
    </row>
    <row r="1014" spans="5:41" ht="13" x14ac:dyDescent="0.15">
      <c r="E1014" s="59"/>
      <c r="G1014" s="59"/>
      <c r="I1014" s="59"/>
      <c r="K1014" s="59"/>
      <c r="M1014" s="59"/>
      <c r="O1014" s="59"/>
      <c r="Q1014" s="59"/>
      <c r="S1014" s="59"/>
      <c r="U1014" s="59"/>
      <c r="W1014" s="59"/>
      <c r="Y1014" s="59"/>
      <c r="AA1014" s="59"/>
      <c r="AC1014" s="59"/>
      <c r="AE1014" s="59"/>
      <c r="AG1014" s="59"/>
      <c r="AI1014" s="60"/>
      <c r="AK1014" s="59"/>
      <c r="AM1014" s="59"/>
      <c r="AO1014" s="59"/>
    </row>
    <row r="1015" spans="5:41" ht="13" x14ac:dyDescent="0.15">
      <c r="E1015" s="59"/>
      <c r="G1015" s="59"/>
      <c r="I1015" s="59"/>
      <c r="K1015" s="59"/>
      <c r="M1015" s="59"/>
      <c r="O1015" s="59"/>
      <c r="Q1015" s="59"/>
      <c r="S1015" s="59"/>
      <c r="U1015" s="59"/>
      <c r="W1015" s="59"/>
      <c r="Y1015" s="59"/>
      <c r="AA1015" s="59"/>
      <c r="AC1015" s="59"/>
      <c r="AE1015" s="59"/>
      <c r="AG1015" s="59"/>
      <c r="AI1015" s="60"/>
      <c r="AK1015" s="59"/>
      <c r="AM1015" s="59"/>
      <c r="AO1015" s="59"/>
    </row>
    <row r="1016" spans="5:41" ht="13" x14ac:dyDescent="0.15">
      <c r="E1016" s="59"/>
      <c r="G1016" s="59"/>
      <c r="I1016" s="59"/>
      <c r="K1016" s="59"/>
      <c r="M1016" s="59"/>
      <c r="O1016" s="59"/>
      <c r="Q1016" s="59"/>
      <c r="S1016" s="59"/>
      <c r="U1016" s="59"/>
      <c r="W1016" s="59"/>
      <c r="Y1016" s="59"/>
      <c r="AA1016" s="59"/>
      <c r="AC1016" s="59"/>
      <c r="AE1016" s="59"/>
      <c r="AG1016" s="59"/>
      <c r="AI1016" s="60"/>
      <c r="AK1016" s="59"/>
      <c r="AM1016" s="59"/>
      <c r="AO1016" s="59"/>
    </row>
    <row r="1017" spans="5:41" ht="13" x14ac:dyDescent="0.15">
      <c r="E1017" s="59"/>
      <c r="G1017" s="59"/>
      <c r="I1017" s="59"/>
      <c r="K1017" s="59"/>
      <c r="M1017" s="59"/>
      <c r="O1017" s="59"/>
      <c r="Q1017" s="59"/>
      <c r="S1017" s="59"/>
      <c r="U1017" s="59"/>
      <c r="W1017" s="59"/>
      <c r="Y1017" s="59"/>
      <c r="AA1017" s="59"/>
      <c r="AC1017" s="59"/>
      <c r="AE1017" s="59"/>
      <c r="AG1017" s="59"/>
      <c r="AI1017" s="60"/>
      <c r="AK1017" s="59"/>
      <c r="AM1017" s="59"/>
      <c r="AO1017" s="59"/>
    </row>
    <row r="1018" spans="5:41" ht="13" x14ac:dyDescent="0.15">
      <c r="E1018" s="59"/>
      <c r="G1018" s="59"/>
      <c r="I1018" s="59"/>
      <c r="K1018" s="59"/>
      <c r="M1018" s="59"/>
      <c r="O1018" s="59"/>
      <c r="Q1018" s="59"/>
      <c r="S1018" s="59"/>
      <c r="U1018" s="59"/>
      <c r="W1018" s="59"/>
      <c r="Y1018" s="59"/>
      <c r="AA1018" s="59"/>
      <c r="AC1018" s="59"/>
      <c r="AE1018" s="59"/>
      <c r="AG1018" s="59"/>
      <c r="AI1018" s="60"/>
      <c r="AK1018" s="59"/>
      <c r="AM1018" s="59"/>
      <c r="AO1018" s="59"/>
    </row>
    <row r="1019" spans="5:41" ht="13" x14ac:dyDescent="0.15">
      <c r="E1019" s="59"/>
      <c r="G1019" s="59"/>
      <c r="I1019" s="59"/>
      <c r="K1019" s="59"/>
      <c r="M1019" s="59"/>
      <c r="O1019" s="59"/>
      <c r="Q1019" s="59"/>
      <c r="S1019" s="59"/>
      <c r="U1019" s="59"/>
      <c r="W1019" s="59"/>
      <c r="Y1019" s="59"/>
      <c r="AA1019" s="59"/>
      <c r="AC1019" s="59"/>
      <c r="AE1019" s="59"/>
      <c r="AG1019" s="59"/>
      <c r="AI1019" s="60"/>
      <c r="AK1019" s="59"/>
      <c r="AM1019" s="59"/>
      <c r="AO1019" s="59"/>
    </row>
    <row r="1020" spans="5:41" ht="13" x14ac:dyDescent="0.15">
      <c r="E1020" s="59"/>
      <c r="G1020" s="59"/>
      <c r="I1020" s="59"/>
      <c r="K1020" s="59"/>
      <c r="M1020" s="59"/>
      <c r="O1020" s="59"/>
      <c r="Q1020" s="59"/>
      <c r="S1020" s="59"/>
      <c r="U1020" s="59"/>
      <c r="W1020" s="59"/>
      <c r="Y1020" s="59"/>
      <c r="AA1020" s="59"/>
      <c r="AC1020" s="59"/>
      <c r="AE1020" s="59"/>
      <c r="AG1020" s="59"/>
      <c r="AI1020" s="60"/>
      <c r="AK1020" s="59"/>
      <c r="AM1020" s="59"/>
      <c r="AO1020" s="59"/>
    </row>
    <row r="1021" spans="5:41" ht="13" x14ac:dyDescent="0.15">
      <c r="E1021" s="59"/>
      <c r="G1021" s="59"/>
      <c r="I1021" s="59"/>
      <c r="K1021" s="59"/>
      <c r="M1021" s="59"/>
      <c r="O1021" s="59"/>
      <c r="Q1021" s="59"/>
      <c r="S1021" s="59"/>
      <c r="U1021" s="59"/>
      <c r="W1021" s="59"/>
      <c r="Y1021" s="59"/>
      <c r="AA1021" s="59"/>
      <c r="AC1021" s="59"/>
      <c r="AE1021" s="59"/>
      <c r="AG1021" s="59"/>
      <c r="AI1021" s="60"/>
      <c r="AK1021" s="59"/>
      <c r="AM1021" s="59"/>
      <c r="AO1021" s="59"/>
    </row>
    <row r="1022" spans="5:41" ht="13" x14ac:dyDescent="0.15">
      <c r="E1022" s="59"/>
      <c r="G1022" s="59"/>
      <c r="I1022" s="59"/>
      <c r="K1022" s="59"/>
      <c r="M1022" s="59"/>
      <c r="O1022" s="59"/>
      <c r="Q1022" s="59"/>
      <c r="S1022" s="59"/>
      <c r="U1022" s="59"/>
      <c r="W1022" s="59"/>
      <c r="Y1022" s="59"/>
      <c r="AA1022" s="59"/>
      <c r="AC1022" s="59"/>
      <c r="AE1022" s="59"/>
      <c r="AG1022" s="59"/>
      <c r="AI1022" s="60"/>
      <c r="AK1022" s="59"/>
      <c r="AM1022" s="59"/>
      <c r="AO1022" s="59"/>
    </row>
    <row r="1023" spans="5:41" ht="13" x14ac:dyDescent="0.15">
      <c r="E1023" s="59"/>
      <c r="G1023" s="59"/>
      <c r="I1023" s="59"/>
      <c r="K1023" s="59"/>
      <c r="M1023" s="59"/>
      <c r="O1023" s="59"/>
      <c r="Q1023" s="59"/>
      <c r="S1023" s="59"/>
      <c r="U1023" s="59"/>
      <c r="W1023" s="59"/>
      <c r="Y1023" s="59"/>
      <c r="AA1023" s="59"/>
      <c r="AC1023" s="59"/>
      <c r="AE1023" s="59"/>
      <c r="AG1023" s="59"/>
      <c r="AI1023" s="60"/>
      <c r="AK1023" s="59"/>
      <c r="AM1023" s="59"/>
      <c r="AO1023" s="59"/>
    </row>
    <row r="1024" spans="5:41" ht="13" x14ac:dyDescent="0.15">
      <c r="E1024" s="59"/>
      <c r="G1024" s="59"/>
      <c r="I1024" s="59"/>
      <c r="K1024" s="59"/>
      <c r="M1024" s="59"/>
      <c r="O1024" s="59"/>
      <c r="Q1024" s="59"/>
      <c r="S1024" s="59"/>
      <c r="U1024" s="59"/>
      <c r="W1024" s="59"/>
      <c r="Y1024" s="59"/>
      <c r="AA1024" s="59"/>
      <c r="AC1024" s="59"/>
      <c r="AE1024" s="59"/>
      <c r="AG1024" s="59"/>
      <c r="AI1024" s="60"/>
      <c r="AK1024" s="59"/>
      <c r="AM1024" s="59"/>
      <c r="AO1024" s="59"/>
    </row>
    <row r="1025" spans="5:41" ht="13" x14ac:dyDescent="0.15">
      <c r="E1025" s="59"/>
      <c r="G1025" s="59"/>
      <c r="I1025" s="59"/>
      <c r="K1025" s="59"/>
      <c r="M1025" s="59"/>
      <c r="O1025" s="59"/>
      <c r="Q1025" s="59"/>
      <c r="S1025" s="59"/>
      <c r="U1025" s="59"/>
      <c r="W1025" s="59"/>
      <c r="Y1025" s="59"/>
      <c r="AA1025" s="59"/>
      <c r="AC1025" s="59"/>
      <c r="AE1025" s="59"/>
      <c r="AG1025" s="59"/>
      <c r="AI1025" s="60"/>
      <c r="AK1025" s="59"/>
      <c r="AM1025" s="59"/>
      <c r="AO1025" s="59"/>
    </row>
    <row r="1026" spans="5:41" ht="13" x14ac:dyDescent="0.15">
      <c r="E1026" s="59"/>
      <c r="G1026" s="59"/>
      <c r="I1026" s="59"/>
      <c r="K1026" s="59"/>
      <c r="M1026" s="59"/>
      <c r="O1026" s="59"/>
      <c r="Q1026" s="59"/>
      <c r="S1026" s="59"/>
      <c r="U1026" s="59"/>
      <c r="W1026" s="59"/>
      <c r="Y1026" s="59"/>
      <c r="AA1026" s="59"/>
      <c r="AC1026" s="59"/>
      <c r="AE1026" s="59"/>
      <c r="AG1026" s="59"/>
      <c r="AI1026" s="60"/>
      <c r="AK1026" s="59"/>
      <c r="AM1026" s="59"/>
      <c r="AO1026" s="59"/>
    </row>
    <row r="1027" spans="5:41" ht="13" x14ac:dyDescent="0.15">
      <c r="E1027" s="59"/>
      <c r="G1027" s="59"/>
      <c r="I1027" s="59"/>
      <c r="K1027" s="59"/>
      <c r="M1027" s="59"/>
      <c r="O1027" s="59"/>
      <c r="Q1027" s="59"/>
      <c r="S1027" s="59"/>
      <c r="U1027" s="59"/>
      <c r="W1027" s="59"/>
      <c r="Y1027" s="59"/>
      <c r="AA1027" s="59"/>
      <c r="AC1027" s="59"/>
      <c r="AE1027" s="59"/>
      <c r="AG1027" s="59"/>
      <c r="AI1027" s="60"/>
      <c r="AK1027" s="59"/>
      <c r="AM1027" s="59"/>
      <c r="AO1027" s="59"/>
    </row>
    <row r="1028" spans="5:41" ht="13" x14ac:dyDescent="0.15">
      <c r="E1028" s="59"/>
      <c r="G1028" s="59"/>
      <c r="I1028" s="59"/>
      <c r="K1028" s="59"/>
      <c r="M1028" s="59"/>
      <c r="O1028" s="59"/>
      <c r="Q1028" s="59"/>
      <c r="S1028" s="59"/>
      <c r="U1028" s="59"/>
      <c r="W1028" s="59"/>
      <c r="Y1028" s="59"/>
      <c r="AA1028" s="59"/>
      <c r="AC1028" s="59"/>
      <c r="AE1028" s="59"/>
      <c r="AG1028" s="59"/>
      <c r="AI1028" s="60"/>
      <c r="AK1028" s="59"/>
      <c r="AM1028" s="59"/>
      <c r="AO1028" s="59"/>
    </row>
    <row r="1029" spans="5:41" ht="13" x14ac:dyDescent="0.15">
      <c r="E1029" s="59"/>
      <c r="G1029" s="59"/>
      <c r="I1029" s="59"/>
      <c r="K1029" s="59"/>
      <c r="M1029" s="59"/>
      <c r="O1029" s="59"/>
      <c r="Q1029" s="59"/>
      <c r="S1029" s="59"/>
      <c r="U1029" s="59"/>
      <c r="W1029" s="59"/>
      <c r="Y1029" s="59"/>
      <c r="AA1029" s="59"/>
      <c r="AC1029" s="59"/>
      <c r="AE1029" s="59"/>
      <c r="AG1029" s="59"/>
      <c r="AI1029" s="60"/>
      <c r="AK1029" s="59"/>
      <c r="AM1029" s="59"/>
      <c r="AO1029" s="59"/>
    </row>
    <row r="1030" spans="5:41" ht="13" x14ac:dyDescent="0.15">
      <c r="E1030" s="59"/>
      <c r="G1030" s="59"/>
      <c r="I1030" s="59"/>
      <c r="K1030" s="59"/>
      <c r="M1030" s="59"/>
      <c r="O1030" s="59"/>
      <c r="Q1030" s="59"/>
      <c r="S1030" s="59"/>
      <c r="U1030" s="59"/>
      <c r="W1030" s="59"/>
      <c r="Y1030" s="59"/>
      <c r="AA1030" s="59"/>
      <c r="AC1030" s="59"/>
      <c r="AE1030" s="59"/>
      <c r="AG1030" s="59"/>
      <c r="AI1030" s="60"/>
      <c r="AK1030" s="59"/>
      <c r="AM1030" s="59"/>
      <c r="AO1030" s="59"/>
    </row>
    <row r="1031" spans="5:41" ht="13" x14ac:dyDescent="0.15">
      <c r="E1031" s="59"/>
      <c r="G1031" s="59"/>
      <c r="I1031" s="59"/>
      <c r="K1031" s="59"/>
      <c r="M1031" s="59"/>
      <c r="O1031" s="59"/>
      <c r="Q1031" s="59"/>
      <c r="S1031" s="59"/>
      <c r="U1031" s="59"/>
      <c r="W1031" s="59"/>
      <c r="Y1031" s="59"/>
      <c r="AA1031" s="59"/>
      <c r="AC1031" s="59"/>
      <c r="AE1031" s="59"/>
      <c r="AG1031" s="59"/>
      <c r="AI1031" s="60"/>
      <c r="AK1031" s="59"/>
      <c r="AM1031" s="59"/>
      <c r="AO1031" s="59"/>
    </row>
    <row r="1032" spans="5:41" ht="13" x14ac:dyDescent="0.15">
      <c r="E1032" s="59"/>
      <c r="G1032" s="59"/>
      <c r="I1032" s="59"/>
      <c r="K1032" s="59"/>
      <c r="M1032" s="59"/>
      <c r="O1032" s="59"/>
      <c r="Q1032" s="59"/>
      <c r="S1032" s="59"/>
      <c r="U1032" s="59"/>
      <c r="W1032" s="59"/>
      <c r="Y1032" s="59"/>
      <c r="AA1032" s="59"/>
      <c r="AC1032" s="59"/>
      <c r="AE1032" s="59"/>
      <c r="AG1032" s="59"/>
      <c r="AI1032" s="60"/>
      <c r="AK1032" s="59"/>
      <c r="AM1032" s="59"/>
      <c r="AO1032" s="59"/>
    </row>
    <row r="1033" spans="5:41" ht="13" x14ac:dyDescent="0.15">
      <c r="E1033" s="59"/>
      <c r="G1033" s="59"/>
      <c r="I1033" s="59"/>
      <c r="K1033" s="59"/>
      <c r="M1033" s="59"/>
      <c r="O1033" s="59"/>
      <c r="Q1033" s="59"/>
      <c r="S1033" s="59"/>
      <c r="U1033" s="59"/>
      <c r="W1033" s="59"/>
      <c r="Y1033" s="59"/>
      <c r="AA1033" s="59"/>
      <c r="AC1033" s="59"/>
      <c r="AE1033" s="59"/>
      <c r="AG1033" s="59"/>
      <c r="AI1033" s="60"/>
      <c r="AK1033" s="59"/>
      <c r="AM1033" s="59"/>
      <c r="AO1033" s="59"/>
    </row>
    <row r="1034" spans="5:41" ht="13" x14ac:dyDescent="0.15">
      <c r="E1034" s="59"/>
      <c r="G1034" s="59"/>
      <c r="I1034" s="59"/>
      <c r="K1034" s="59"/>
      <c r="M1034" s="59"/>
      <c r="O1034" s="59"/>
      <c r="Q1034" s="59"/>
      <c r="S1034" s="59"/>
      <c r="U1034" s="59"/>
      <c r="W1034" s="59"/>
      <c r="Y1034" s="59"/>
      <c r="AA1034" s="59"/>
      <c r="AC1034" s="59"/>
      <c r="AE1034" s="59"/>
      <c r="AG1034" s="59"/>
      <c r="AI1034" s="60"/>
      <c r="AK1034" s="59"/>
      <c r="AM1034" s="59"/>
      <c r="AO1034" s="59"/>
    </row>
    <row r="1035" spans="5:41" ht="13" x14ac:dyDescent="0.15">
      <c r="E1035" s="59"/>
      <c r="G1035" s="59"/>
      <c r="I1035" s="59"/>
      <c r="K1035" s="59"/>
      <c r="M1035" s="59"/>
      <c r="O1035" s="59"/>
      <c r="Q1035" s="59"/>
      <c r="S1035" s="59"/>
      <c r="U1035" s="59"/>
      <c r="W1035" s="59"/>
      <c r="Y1035" s="59"/>
      <c r="AA1035" s="59"/>
      <c r="AC1035" s="59"/>
      <c r="AE1035" s="59"/>
      <c r="AG1035" s="59"/>
      <c r="AI1035" s="60"/>
      <c r="AK1035" s="59"/>
      <c r="AM1035" s="59"/>
      <c r="AO1035" s="59"/>
    </row>
    <row r="1036" spans="5:41" ht="13" x14ac:dyDescent="0.15">
      <c r="E1036" s="59"/>
      <c r="G1036" s="59"/>
      <c r="I1036" s="59"/>
      <c r="K1036" s="59"/>
      <c r="M1036" s="59"/>
      <c r="O1036" s="59"/>
      <c r="Q1036" s="59"/>
      <c r="S1036" s="59"/>
      <c r="U1036" s="59"/>
      <c r="W1036" s="59"/>
      <c r="Y1036" s="59"/>
      <c r="AA1036" s="59"/>
      <c r="AC1036" s="59"/>
      <c r="AE1036" s="59"/>
      <c r="AG1036" s="59"/>
      <c r="AI1036" s="60"/>
      <c r="AK1036" s="59"/>
      <c r="AM1036" s="59"/>
      <c r="AO1036" s="59"/>
    </row>
    <row r="1037" spans="5:41" ht="13" x14ac:dyDescent="0.15">
      <c r="E1037" s="59"/>
      <c r="G1037" s="59"/>
      <c r="I1037" s="59"/>
      <c r="K1037" s="59"/>
      <c r="M1037" s="59"/>
      <c r="O1037" s="59"/>
      <c r="Q1037" s="59"/>
      <c r="S1037" s="59"/>
      <c r="U1037" s="59"/>
      <c r="W1037" s="59"/>
      <c r="Y1037" s="59"/>
      <c r="AA1037" s="59"/>
      <c r="AC1037" s="59"/>
      <c r="AE1037" s="59"/>
      <c r="AG1037" s="59"/>
      <c r="AI1037" s="60"/>
      <c r="AK1037" s="59"/>
      <c r="AM1037" s="59"/>
      <c r="AO1037" s="59"/>
    </row>
    <row r="1038" spans="5:41" ht="13" x14ac:dyDescent="0.15">
      <c r="E1038" s="59"/>
      <c r="G1038" s="59"/>
      <c r="I1038" s="59"/>
      <c r="K1038" s="59"/>
      <c r="M1038" s="59"/>
      <c r="O1038" s="59"/>
      <c r="Q1038" s="59"/>
      <c r="S1038" s="59"/>
      <c r="U1038" s="59"/>
      <c r="W1038" s="59"/>
      <c r="Y1038" s="59"/>
      <c r="AA1038" s="59"/>
      <c r="AC1038" s="59"/>
      <c r="AE1038" s="59"/>
      <c r="AG1038" s="59"/>
      <c r="AI1038" s="60"/>
      <c r="AK1038" s="59"/>
      <c r="AM1038" s="59"/>
      <c r="AO1038" s="59"/>
    </row>
    <row r="1039" spans="5:41" ht="13" x14ac:dyDescent="0.15">
      <c r="E1039" s="59"/>
      <c r="G1039" s="59"/>
      <c r="I1039" s="59"/>
      <c r="K1039" s="59"/>
      <c r="M1039" s="59"/>
      <c r="O1039" s="59"/>
      <c r="Q1039" s="59"/>
      <c r="S1039" s="59"/>
      <c r="U1039" s="59"/>
      <c r="W1039" s="59"/>
      <c r="Y1039" s="59"/>
      <c r="AA1039" s="59"/>
      <c r="AC1039" s="59"/>
      <c r="AE1039" s="59"/>
      <c r="AG1039" s="59"/>
      <c r="AI1039" s="60"/>
      <c r="AK1039" s="59"/>
      <c r="AM1039" s="59"/>
      <c r="AO1039" s="59"/>
    </row>
    <row r="1040" spans="5:41" ht="13" x14ac:dyDescent="0.15">
      <c r="E1040" s="59"/>
      <c r="G1040" s="59"/>
      <c r="I1040" s="59"/>
      <c r="K1040" s="59"/>
      <c r="M1040" s="59"/>
      <c r="O1040" s="59"/>
      <c r="Q1040" s="59"/>
      <c r="S1040" s="59"/>
      <c r="U1040" s="59"/>
      <c r="W1040" s="59"/>
      <c r="Y1040" s="59"/>
      <c r="AA1040" s="59"/>
      <c r="AC1040" s="59"/>
      <c r="AE1040" s="59"/>
      <c r="AG1040" s="59"/>
      <c r="AI1040" s="60"/>
      <c r="AK1040" s="59"/>
      <c r="AM1040" s="59"/>
      <c r="AO1040" s="59"/>
    </row>
    <row r="1041" spans="5:41" ht="13" x14ac:dyDescent="0.15">
      <c r="E1041" s="59"/>
      <c r="G1041" s="59"/>
      <c r="I1041" s="59"/>
      <c r="K1041" s="59"/>
      <c r="M1041" s="59"/>
      <c r="O1041" s="59"/>
      <c r="Q1041" s="59"/>
      <c r="S1041" s="59"/>
      <c r="U1041" s="59"/>
      <c r="W1041" s="59"/>
      <c r="Y1041" s="59"/>
      <c r="AA1041" s="59"/>
      <c r="AC1041" s="59"/>
      <c r="AE1041" s="59"/>
      <c r="AG1041" s="59"/>
      <c r="AI1041" s="60"/>
      <c r="AK1041" s="59"/>
      <c r="AM1041" s="59"/>
      <c r="AO1041" s="59"/>
    </row>
    <row r="1042" spans="5:41" ht="13" x14ac:dyDescent="0.15">
      <c r="E1042" s="59"/>
      <c r="G1042" s="59"/>
      <c r="I1042" s="59"/>
      <c r="K1042" s="59"/>
      <c r="M1042" s="59"/>
      <c r="O1042" s="59"/>
      <c r="Q1042" s="59"/>
      <c r="S1042" s="59"/>
      <c r="U1042" s="59"/>
      <c r="W1042" s="59"/>
      <c r="Y1042" s="59"/>
      <c r="AA1042" s="59"/>
      <c r="AC1042" s="59"/>
      <c r="AE1042" s="59"/>
      <c r="AG1042" s="59"/>
      <c r="AI1042" s="60"/>
      <c r="AK1042" s="59"/>
      <c r="AM1042" s="59"/>
      <c r="AO1042" s="59"/>
    </row>
    <row r="1043" spans="5:41" ht="13" x14ac:dyDescent="0.15">
      <c r="E1043" s="59"/>
      <c r="G1043" s="59"/>
      <c r="I1043" s="59"/>
      <c r="K1043" s="59"/>
      <c r="M1043" s="59"/>
      <c r="O1043" s="59"/>
      <c r="Q1043" s="59"/>
      <c r="S1043" s="59"/>
      <c r="U1043" s="59"/>
      <c r="W1043" s="59"/>
      <c r="Y1043" s="59"/>
      <c r="AA1043" s="59"/>
      <c r="AC1043" s="59"/>
      <c r="AE1043" s="59"/>
      <c r="AG1043" s="59"/>
      <c r="AI1043" s="60"/>
      <c r="AK1043" s="59"/>
      <c r="AM1043" s="59"/>
      <c r="AO1043" s="59"/>
    </row>
    <row r="1044" spans="5:41" ht="13" x14ac:dyDescent="0.15">
      <c r="E1044" s="59"/>
      <c r="G1044" s="59"/>
      <c r="I1044" s="59"/>
      <c r="K1044" s="59"/>
      <c r="M1044" s="59"/>
      <c r="O1044" s="59"/>
      <c r="Q1044" s="59"/>
      <c r="S1044" s="59"/>
      <c r="U1044" s="59"/>
      <c r="W1044" s="59"/>
      <c r="Y1044" s="59"/>
      <c r="AA1044" s="59"/>
      <c r="AC1044" s="59"/>
      <c r="AE1044" s="59"/>
      <c r="AG1044" s="59"/>
      <c r="AI1044" s="60"/>
      <c r="AK1044" s="59"/>
      <c r="AM1044" s="59"/>
      <c r="AO1044" s="59"/>
    </row>
    <row r="1045" spans="5:41" ht="13" x14ac:dyDescent="0.15">
      <c r="E1045" s="59"/>
      <c r="G1045" s="59"/>
      <c r="I1045" s="59"/>
      <c r="K1045" s="59"/>
      <c r="M1045" s="59"/>
      <c r="O1045" s="59"/>
      <c r="Q1045" s="59"/>
      <c r="S1045" s="59"/>
      <c r="U1045" s="59"/>
      <c r="W1045" s="59"/>
      <c r="Y1045" s="59"/>
      <c r="AA1045" s="59"/>
      <c r="AC1045" s="59"/>
      <c r="AE1045" s="59"/>
      <c r="AG1045" s="59"/>
      <c r="AI1045" s="60"/>
      <c r="AK1045" s="59"/>
      <c r="AM1045" s="59"/>
      <c r="AO1045" s="59"/>
    </row>
    <row r="1046" spans="5:41" ht="13" x14ac:dyDescent="0.15">
      <c r="E1046" s="59"/>
      <c r="G1046" s="59"/>
      <c r="I1046" s="59"/>
      <c r="K1046" s="59"/>
      <c r="M1046" s="59"/>
      <c r="O1046" s="59"/>
      <c r="Q1046" s="59"/>
      <c r="S1046" s="59"/>
      <c r="U1046" s="59"/>
      <c r="W1046" s="59"/>
      <c r="Y1046" s="59"/>
      <c r="AA1046" s="59"/>
      <c r="AC1046" s="59"/>
      <c r="AE1046" s="59"/>
      <c r="AG1046" s="59"/>
      <c r="AI1046" s="60"/>
      <c r="AK1046" s="59"/>
      <c r="AM1046" s="59"/>
      <c r="AO1046" s="59"/>
    </row>
    <row r="1047" spans="5:41" ht="13" x14ac:dyDescent="0.15">
      <c r="E1047" s="59"/>
      <c r="G1047" s="59"/>
      <c r="I1047" s="59"/>
      <c r="K1047" s="59"/>
      <c r="M1047" s="59"/>
      <c r="O1047" s="59"/>
      <c r="Q1047" s="59"/>
      <c r="S1047" s="59"/>
      <c r="U1047" s="59"/>
      <c r="W1047" s="59"/>
      <c r="Y1047" s="59"/>
      <c r="AA1047" s="59"/>
      <c r="AC1047" s="59"/>
      <c r="AE1047" s="59"/>
      <c r="AG1047" s="59"/>
      <c r="AI1047" s="60"/>
      <c r="AK1047" s="59"/>
      <c r="AM1047" s="59"/>
      <c r="AO1047" s="59"/>
    </row>
    <row r="1048" spans="5:41" ht="13" x14ac:dyDescent="0.15">
      <c r="E1048" s="59"/>
      <c r="G1048" s="59"/>
      <c r="I1048" s="59"/>
      <c r="K1048" s="59"/>
      <c r="M1048" s="59"/>
      <c r="O1048" s="59"/>
      <c r="Q1048" s="59"/>
      <c r="S1048" s="59"/>
      <c r="U1048" s="59"/>
      <c r="W1048" s="59"/>
      <c r="Y1048" s="59"/>
      <c r="AA1048" s="59"/>
      <c r="AC1048" s="59"/>
      <c r="AE1048" s="59"/>
      <c r="AG1048" s="59"/>
      <c r="AI1048" s="60"/>
      <c r="AK1048" s="59"/>
      <c r="AM1048" s="59"/>
      <c r="AO1048" s="59"/>
    </row>
    <row r="1049" spans="5:41" ht="13" x14ac:dyDescent="0.15">
      <c r="E1049" s="59"/>
      <c r="G1049" s="59"/>
      <c r="I1049" s="59"/>
      <c r="K1049" s="59"/>
      <c r="M1049" s="59"/>
      <c r="O1049" s="59"/>
      <c r="Q1049" s="59"/>
      <c r="S1049" s="59"/>
      <c r="U1049" s="59"/>
      <c r="W1049" s="59"/>
      <c r="Y1049" s="59"/>
      <c r="AA1049" s="59"/>
      <c r="AC1049" s="59"/>
      <c r="AE1049" s="59"/>
      <c r="AG1049" s="59"/>
      <c r="AI1049" s="60"/>
      <c r="AK1049" s="59"/>
      <c r="AM1049" s="59"/>
      <c r="AO1049" s="59"/>
    </row>
    <row r="1050" spans="5:41" ht="13" x14ac:dyDescent="0.15">
      <c r="E1050" s="59"/>
      <c r="G1050" s="59"/>
      <c r="I1050" s="59"/>
      <c r="K1050" s="59"/>
      <c r="M1050" s="59"/>
      <c r="O1050" s="59"/>
      <c r="Q1050" s="59"/>
      <c r="S1050" s="59"/>
      <c r="U1050" s="59"/>
      <c r="W1050" s="59"/>
      <c r="Y1050" s="59"/>
      <c r="AA1050" s="59"/>
      <c r="AC1050" s="59"/>
      <c r="AE1050" s="59"/>
      <c r="AG1050" s="59"/>
      <c r="AI1050" s="60"/>
      <c r="AK1050" s="59"/>
      <c r="AM1050" s="59"/>
      <c r="AO1050" s="59"/>
    </row>
    <row r="1051" spans="5:41" ht="13" x14ac:dyDescent="0.15">
      <c r="E1051" s="59"/>
      <c r="G1051" s="59"/>
      <c r="I1051" s="59"/>
      <c r="K1051" s="59"/>
      <c r="M1051" s="59"/>
      <c r="O1051" s="59"/>
      <c r="Q1051" s="59"/>
      <c r="S1051" s="59"/>
      <c r="U1051" s="59"/>
      <c r="W1051" s="59"/>
      <c r="Y1051" s="59"/>
      <c r="AA1051" s="59"/>
      <c r="AC1051" s="59"/>
      <c r="AE1051" s="59"/>
      <c r="AG1051" s="59"/>
      <c r="AI1051" s="60"/>
      <c r="AK1051" s="59"/>
      <c r="AM1051" s="59"/>
      <c r="AO1051" s="59"/>
    </row>
    <row r="1052" spans="5:41" ht="13" x14ac:dyDescent="0.15">
      <c r="E1052" s="59"/>
      <c r="G1052" s="59"/>
      <c r="I1052" s="59"/>
      <c r="K1052" s="59"/>
      <c r="M1052" s="59"/>
      <c r="O1052" s="59"/>
      <c r="Q1052" s="59"/>
      <c r="S1052" s="59"/>
      <c r="U1052" s="59"/>
      <c r="W1052" s="59"/>
      <c r="Y1052" s="59"/>
      <c r="AA1052" s="59"/>
      <c r="AC1052" s="59"/>
      <c r="AE1052" s="59"/>
      <c r="AG1052" s="59"/>
      <c r="AI1052" s="60"/>
      <c r="AK1052" s="59"/>
      <c r="AM1052" s="59"/>
      <c r="AO1052" s="59"/>
    </row>
    <row r="1053" spans="5:41" ht="13" x14ac:dyDescent="0.15">
      <c r="E1053" s="59"/>
      <c r="G1053" s="59"/>
      <c r="I1053" s="59"/>
      <c r="K1053" s="59"/>
      <c r="M1053" s="59"/>
      <c r="O1053" s="59"/>
      <c r="Q1053" s="59"/>
      <c r="S1053" s="59"/>
      <c r="U1053" s="59"/>
      <c r="W1053" s="59"/>
      <c r="Y1053" s="59"/>
      <c r="AA1053" s="59"/>
      <c r="AC1053" s="59"/>
      <c r="AE1053" s="59"/>
      <c r="AG1053" s="59"/>
      <c r="AI1053" s="60"/>
      <c r="AK1053" s="59"/>
      <c r="AM1053" s="59"/>
      <c r="AO1053" s="59"/>
    </row>
    <row r="1054" spans="5:41" ht="13" x14ac:dyDescent="0.15">
      <c r="E1054" s="59"/>
      <c r="G1054" s="59"/>
      <c r="I1054" s="59"/>
      <c r="K1054" s="59"/>
      <c r="M1054" s="59"/>
      <c r="O1054" s="59"/>
      <c r="Q1054" s="59"/>
      <c r="S1054" s="59"/>
      <c r="U1054" s="59"/>
      <c r="W1054" s="59"/>
      <c r="Y1054" s="59"/>
      <c r="AA1054" s="59"/>
      <c r="AC1054" s="59"/>
      <c r="AE1054" s="59"/>
      <c r="AG1054" s="59"/>
      <c r="AI1054" s="60"/>
      <c r="AK1054" s="59"/>
      <c r="AM1054" s="59"/>
      <c r="AO1054" s="59"/>
    </row>
    <row r="1055" spans="5:41" ht="13" x14ac:dyDescent="0.15">
      <c r="E1055" s="59"/>
      <c r="G1055" s="59"/>
      <c r="I1055" s="59"/>
      <c r="K1055" s="59"/>
      <c r="M1055" s="59"/>
      <c r="O1055" s="59"/>
      <c r="Q1055" s="59"/>
      <c r="S1055" s="59"/>
      <c r="U1055" s="59"/>
      <c r="W1055" s="59"/>
      <c r="Y1055" s="59"/>
      <c r="AA1055" s="59"/>
      <c r="AC1055" s="59"/>
      <c r="AE1055" s="59"/>
      <c r="AG1055" s="59"/>
      <c r="AI1055" s="60"/>
      <c r="AK1055" s="59"/>
      <c r="AM1055" s="59"/>
      <c r="AO1055" s="59"/>
    </row>
    <row r="1056" spans="5:41" ht="13" x14ac:dyDescent="0.15">
      <c r="E1056" s="59"/>
      <c r="G1056" s="59"/>
      <c r="I1056" s="59"/>
      <c r="K1056" s="59"/>
      <c r="M1056" s="59"/>
      <c r="O1056" s="59"/>
      <c r="Q1056" s="59"/>
      <c r="S1056" s="59"/>
      <c r="U1056" s="59"/>
      <c r="W1056" s="59"/>
      <c r="Y1056" s="59"/>
      <c r="AA1056" s="59"/>
      <c r="AC1056" s="59"/>
      <c r="AE1056" s="59"/>
      <c r="AG1056" s="59"/>
      <c r="AI1056" s="60"/>
      <c r="AK1056" s="59"/>
      <c r="AM1056" s="59"/>
      <c r="AO1056" s="59"/>
    </row>
    <row r="1057" spans="5:41" ht="13" x14ac:dyDescent="0.15">
      <c r="E1057" s="59"/>
      <c r="G1057" s="59"/>
      <c r="I1057" s="59"/>
      <c r="K1057" s="59"/>
      <c r="M1057" s="59"/>
      <c r="O1057" s="59"/>
      <c r="Q1057" s="59"/>
      <c r="S1057" s="59"/>
      <c r="U1057" s="59"/>
      <c r="W1057" s="59"/>
      <c r="Y1057" s="59"/>
      <c r="AA1057" s="59"/>
      <c r="AC1057" s="59"/>
      <c r="AE1057" s="59"/>
      <c r="AG1057" s="59"/>
      <c r="AI1057" s="60"/>
      <c r="AK1057" s="59"/>
      <c r="AM1057" s="59"/>
      <c r="AO1057" s="59"/>
    </row>
    <row r="1058" spans="5:41" ht="13" x14ac:dyDescent="0.15">
      <c r="E1058" s="59"/>
      <c r="G1058" s="59"/>
      <c r="I1058" s="59"/>
      <c r="K1058" s="59"/>
      <c r="M1058" s="59"/>
      <c r="O1058" s="59"/>
      <c r="Q1058" s="59"/>
      <c r="S1058" s="59"/>
      <c r="U1058" s="59"/>
      <c r="W1058" s="59"/>
      <c r="Y1058" s="59"/>
      <c r="AA1058" s="59"/>
      <c r="AC1058" s="59"/>
      <c r="AE1058" s="59"/>
      <c r="AG1058" s="59"/>
      <c r="AI1058" s="60"/>
      <c r="AK1058" s="59"/>
      <c r="AM1058" s="59"/>
      <c r="AO1058" s="59"/>
    </row>
    <row r="1059" spans="5:41" ht="13" x14ac:dyDescent="0.15">
      <c r="E1059" s="59"/>
      <c r="G1059" s="59"/>
      <c r="I1059" s="59"/>
      <c r="K1059" s="59"/>
      <c r="M1059" s="59"/>
      <c r="O1059" s="59"/>
      <c r="Q1059" s="59"/>
      <c r="S1059" s="59"/>
      <c r="U1059" s="59"/>
      <c r="W1059" s="59"/>
      <c r="Y1059" s="59"/>
      <c r="AA1059" s="59"/>
      <c r="AC1059" s="59"/>
      <c r="AE1059" s="59"/>
      <c r="AG1059" s="59"/>
      <c r="AI1059" s="60"/>
      <c r="AK1059" s="59"/>
      <c r="AM1059" s="59"/>
      <c r="AO1059" s="59"/>
    </row>
    <row r="1060" spans="5:41" ht="13" x14ac:dyDescent="0.15">
      <c r="E1060" s="59"/>
      <c r="G1060" s="59"/>
      <c r="I1060" s="59"/>
      <c r="K1060" s="59"/>
      <c r="M1060" s="59"/>
      <c r="O1060" s="59"/>
      <c r="Q1060" s="59"/>
      <c r="S1060" s="59"/>
      <c r="U1060" s="59"/>
      <c r="W1060" s="59"/>
      <c r="Y1060" s="59"/>
      <c r="AA1060" s="59"/>
      <c r="AC1060" s="59"/>
      <c r="AE1060" s="59"/>
      <c r="AG1060" s="59"/>
      <c r="AI1060" s="60"/>
      <c r="AK1060" s="59"/>
      <c r="AM1060" s="59"/>
      <c r="AO1060" s="59"/>
    </row>
    <row r="1061" spans="5:41" ht="13" x14ac:dyDescent="0.15">
      <c r="E1061" s="59"/>
      <c r="G1061" s="59"/>
      <c r="I1061" s="59"/>
      <c r="K1061" s="59"/>
      <c r="M1061" s="59"/>
      <c r="O1061" s="59"/>
      <c r="Q1061" s="59"/>
      <c r="S1061" s="59"/>
      <c r="U1061" s="59"/>
      <c r="W1061" s="59"/>
      <c r="Y1061" s="59"/>
      <c r="AA1061" s="59"/>
      <c r="AC1061" s="59"/>
      <c r="AE1061" s="59"/>
      <c r="AG1061" s="59"/>
      <c r="AI1061" s="60"/>
      <c r="AK1061" s="59"/>
      <c r="AM1061" s="59"/>
      <c r="AO1061" s="59"/>
    </row>
    <row r="1062" spans="5:41" ht="13" x14ac:dyDescent="0.15">
      <c r="E1062" s="59"/>
      <c r="G1062" s="59"/>
      <c r="I1062" s="59"/>
      <c r="K1062" s="59"/>
      <c r="M1062" s="59"/>
      <c r="O1062" s="59"/>
      <c r="Q1062" s="59"/>
      <c r="S1062" s="59"/>
      <c r="U1062" s="59"/>
      <c r="W1062" s="59"/>
      <c r="Y1062" s="59"/>
      <c r="AA1062" s="59"/>
      <c r="AC1062" s="59"/>
      <c r="AE1062" s="59"/>
      <c r="AG1062" s="59"/>
      <c r="AI1062" s="60"/>
      <c r="AK1062" s="59"/>
      <c r="AM1062" s="59"/>
      <c r="AO1062" s="59"/>
    </row>
    <row r="1063" spans="5:41" ht="13" x14ac:dyDescent="0.15">
      <c r="E1063" s="59"/>
      <c r="G1063" s="59"/>
      <c r="I1063" s="59"/>
      <c r="K1063" s="59"/>
      <c r="M1063" s="59"/>
      <c r="O1063" s="59"/>
      <c r="Q1063" s="59"/>
      <c r="S1063" s="59"/>
      <c r="U1063" s="59"/>
      <c r="W1063" s="59"/>
      <c r="Y1063" s="59"/>
      <c r="AA1063" s="59"/>
      <c r="AC1063" s="59"/>
      <c r="AE1063" s="59"/>
      <c r="AG1063" s="59"/>
      <c r="AI1063" s="60"/>
      <c r="AK1063" s="59"/>
      <c r="AM1063" s="59"/>
      <c r="AO1063" s="59"/>
    </row>
    <row r="1064" spans="5:41" ht="13" x14ac:dyDescent="0.15">
      <c r="E1064" s="59"/>
      <c r="G1064" s="59"/>
      <c r="I1064" s="59"/>
      <c r="K1064" s="59"/>
      <c r="M1064" s="59"/>
      <c r="O1064" s="59"/>
      <c r="Q1064" s="59"/>
      <c r="S1064" s="59"/>
      <c r="U1064" s="59"/>
      <c r="W1064" s="59"/>
      <c r="Y1064" s="59"/>
      <c r="AA1064" s="59"/>
      <c r="AC1064" s="59"/>
      <c r="AE1064" s="59"/>
      <c r="AG1064" s="59"/>
      <c r="AI1064" s="60"/>
      <c r="AK1064" s="59"/>
      <c r="AM1064" s="59"/>
      <c r="AO1064" s="59"/>
    </row>
    <row r="1065" spans="5:41" ht="13" x14ac:dyDescent="0.15">
      <c r="E1065" s="59"/>
      <c r="G1065" s="59"/>
      <c r="I1065" s="59"/>
      <c r="K1065" s="59"/>
      <c r="M1065" s="59"/>
      <c r="O1065" s="59"/>
      <c r="Q1065" s="59"/>
      <c r="S1065" s="59"/>
      <c r="U1065" s="59"/>
      <c r="W1065" s="59"/>
      <c r="Y1065" s="59"/>
      <c r="AA1065" s="59"/>
      <c r="AC1065" s="59"/>
      <c r="AE1065" s="59"/>
      <c r="AG1065" s="59"/>
      <c r="AI1065" s="60"/>
      <c r="AK1065" s="59"/>
      <c r="AM1065" s="59"/>
      <c r="AO1065" s="59"/>
    </row>
    <row r="1066" spans="5:41" ht="13" x14ac:dyDescent="0.15">
      <c r="E1066" s="59"/>
      <c r="G1066" s="59"/>
      <c r="I1066" s="59"/>
      <c r="K1066" s="59"/>
      <c r="M1066" s="59"/>
      <c r="O1066" s="59"/>
      <c r="Q1066" s="59"/>
      <c r="S1066" s="59"/>
      <c r="U1066" s="59"/>
      <c r="W1066" s="59"/>
      <c r="Y1066" s="59"/>
      <c r="AA1066" s="59"/>
      <c r="AC1066" s="59"/>
      <c r="AE1066" s="59"/>
      <c r="AG1066" s="59"/>
      <c r="AI1066" s="60"/>
      <c r="AK1066" s="59"/>
      <c r="AM1066" s="59"/>
      <c r="AO1066" s="59"/>
    </row>
    <row r="1067" spans="5:41" ht="13" x14ac:dyDescent="0.15">
      <c r="E1067" s="59"/>
      <c r="G1067" s="59"/>
      <c r="I1067" s="59"/>
      <c r="K1067" s="59"/>
      <c r="M1067" s="59"/>
      <c r="O1067" s="59"/>
      <c r="Q1067" s="59"/>
      <c r="S1067" s="59"/>
      <c r="U1067" s="59"/>
      <c r="W1067" s="59"/>
      <c r="Y1067" s="59"/>
      <c r="AA1067" s="59"/>
      <c r="AC1067" s="59"/>
      <c r="AE1067" s="59"/>
      <c r="AG1067" s="59"/>
      <c r="AI1067" s="60"/>
      <c r="AK1067" s="59"/>
      <c r="AM1067" s="59"/>
      <c r="AO1067" s="59"/>
    </row>
    <row r="1068" spans="5:41" ht="13" x14ac:dyDescent="0.15">
      <c r="E1068" s="59"/>
      <c r="G1068" s="59"/>
      <c r="I1068" s="59"/>
      <c r="K1068" s="59"/>
      <c r="M1068" s="59"/>
      <c r="O1068" s="59"/>
      <c r="Q1068" s="59"/>
      <c r="S1068" s="59"/>
      <c r="U1068" s="59"/>
      <c r="W1068" s="59"/>
      <c r="Y1068" s="59"/>
      <c r="AA1068" s="59"/>
      <c r="AC1068" s="59"/>
      <c r="AE1068" s="59"/>
      <c r="AG1068" s="59"/>
      <c r="AI1068" s="60"/>
      <c r="AK1068" s="59"/>
      <c r="AM1068" s="59"/>
      <c r="AO1068" s="59"/>
    </row>
    <row r="1069" spans="5:41" ht="13" x14ac:dyDescent="0.15">
      <c r="E1069" s="59"/>
      <c r="G1069" s="59"/>
      <c r="I1069" s="59"/>
      <c r="K1069" s="59"/>
      <c r="M1069" s="59"/>
      <c r="O1069" s="59"/>
      <c r="Q1069" s="59"/>
      <c r="S1069" s="59"/>
      <c r="U1069" s="59"/>
      <c r="W1069" s="59"/>
      <c r="Y1069" s="59"/>
      <c r="AA1069" s="59"/>
      <c r="AC1069" s="59"/>
      <c r="AE1069" s="59"/>
      <c r="AG1069" s="59"/>
      <c r="AI1069" s="60"/>
      <c r="AK1069" s="59"/>
      <c r="AM1069" s="59"/>
      <c r="AO1069" s="59"/>
    </row>
    <row r="1070" spans="5:41" ht="13" x14ac:dyDescent="0.15">
      <c r="E1070" s="59"/>
      <c r="G1070" s="59"/>
      <c r="I1070" s="59"/>
      <c r="K1070" s="59"/>
      <c r="M1070" s="59"/>
      <c r="O1070" s="59"/>
      <c r="Q1070" s="59"/>
      <c r="S1070" s="59"/>
      <c r="U1070" s="59"/>
      <c r="W1070" s="59"/>
      <c r="Y1070" s="59"/>
      <c r="AA1070" s="59"/>
      <c r="AC1070" s="59"/>
      <c r="AE1070" s="59"/>
      <c r="AG1070" s="59"/>
      <c r="AI1070" s="60"/>
      <c r="AK1070" s="59"/>
      <c r="AM1070" s="59"/>
      <c r="AO1070" s="59"/>
    </row>
    <row r="1071" spans="5:41" ht="13" x14ac:dyDescent="0.15">
      <c r="E1071" s="59"/>
      <c r="G1071" s="59"/>
      <c r="I1071" s="59"/>
      <c r="K1071" s="59"/>
      <c r="M1071" s="59"/>
      <c r="O1071" s="59"/>
      <c r="Q1071" s="59"/>
      <c r="S1071" s="59"/>
      <c r="U1071" s="59"/>
      <c r="W1071" s="59"/>
      <c r="Y1071" s="59"/>
      <c r="AA1071" s="59"/>
      <c r="AC1071" s="59"/>
      <c r="AE1071" s="59"/>
      <c r="AG1071" s="59"/>
      <c r="AI1071" s="60"/>
      <c r="AK1071" s="59"/>
      <c r="AM1071" s="59"/>
      <c r="AO1071" s="59"/>
    </row>
    <row r="1072" spans="5:41" ht="13" x14ac:dyDescent="0.15">
      <c r="E1072" s="59"/>
      <c r="G1072" s="59"/>
      <c r="I1072" s="59"/>
      <c r="K1072" s="59"/>
      <c r="M1072" s="59"/>
      <c r="O1072" s="59"/>
      <c r="Q1072" s="59"/>
      <c r="S1072" s="59"/>
      <c r="U1072" s="59"/>
      <c r="W1072" s="59"/>
      <c r="Y1072" s="59"/>
      <c r="AA1072" s="59"/>
      <c r="AC1072" s="59"/>
      <c r="AE1072" s="59"/>
      <c r="AG1072" s="59"/>
      <c r="AI1072" s="60"/>
      <c r="AK1072" s="59"/>
      <c r="AM1072" s="59"/>
      <c r="AO1072" s="59"/>
    </row>
    <row r="1073" spans="5:41" ht="13" x14ac:dyDescent="0.15">
      <c r="E1073" s="59"/>
      <c r="G1073" s="59"/>
      <c r="I1073" s="59"/>
      <c r="K1073" s="59"/>
      <c r="M1073" s="59"/>
      <c r="O1073" s="59"/>
      <c r="Q1073" s="59"/>
      <c r="S1073" s="59"/>
      <c r="U1073" s="59"/>
      <c r="W1073" s="59"/>
      <c r="Y1073" s="59"/>
      <c r="AA1073" s="59"/>
      <c r="AC1073" s="59"/>
      <c r="AE1073" s="59"/>
      <c r="AG1073" s="59"/>
      <c r="AI1073" s="60"/>
      <c r="AK1073" s="59"/>
      <c r="AM1073" s="59"/>
      <c r="AO1073" s="59"/>
    </row>
    <row r="1074" spans="5:41" ht="13" x14ac:dyDescent="0.15">
      <c r="E1074" s="59"/>
      <c r="G1074" s="59"/>
      <c r="I1074" s="59"/>
      <c r="K1074" s="59"/>
      <c r="M1074" s="59"/>
      <c r="O1074" s="59"/>
      <c r="Q1074" s="59"/>
      <c r="S1074" s="59"/>
      <c r="U1074" s="59"/>
      <c r="W1074" s="59"/>
      <c r="Y1074" s="59"/>
      <c r="AA1074" s="59"/>
      <c r="AC1074" s="59"/>
      <c r="AE1074" s="59"/>
      <c r="AG1074" s="59"/>
      <c r="AI1074" s="60"/>
      <c r="AK1074" s="59"/>
      <c r="AM1074" s="59"/>
      <c r="AO1074" s="59"/>
    </row>
    <row r="1075" spans="5:41" ht="13" x14ac:dyDescent="0.15">
      <c r="E1075" s="59"/>
      <c r="G1075" s="59"/>
      <c r="I1075" s="59"/>
      <c r="K1075" s="59"/>
      <c r="M1075" s="59"/>
      <c r="O1075" s="59"/>
      <c r="Q1075" s="59"/>
      <c r="S1075" s="59"/>
      <c r="U1075" s="59"/>
      <c r="W1075" s="59"/>
      <c r="Y1075" s="59"/>
      <c r="AA1075" s="59"/>
      <c r="AC1075" s="59"/>
      <c r="AE1075" s="59"/>
      <c r="AG1075" s="59"/>
      <c r="AI1075" s="60"/>
      <c r="AK1075" s="59"/>
      <c r="AM1075" s="59"/>
      <c r="AO1075" s="59"/>
    </row>
    <row r="1076" spans="5:41" ht="13" x14ac:dyDescent="0.15">
      <c r="E1076" s="59"/>
      <c r="G1076" s="59"/>
      <c r="I1076" s="59"/>
      <c r="K1076" s="59"/>
      <c r="M1076" s="59"/>
      <c r="O1076" s="59"/>
      <c r="Q1076" s="59"/>
      <c r="S1076" s="59"/>
      <c r="U1076" s="59"/>
      <c r="W1076" s="59"/>
      <c r="Y1076" s="59"/>
      <c r="AA1076" s="59"/>
      <c r="AC1076" s="59"/>
      <c r="AE1076" s="59"/>
      <c r="AG1076" s="59"/>
      <c r="AI1076" s="60"/>
      <c r="AK1076" s="59"/>
      <c r="AM1076" s="59"/>
      <c r="AO1076" s="59"/>
    </row>
    <row r="1077" spans="5:41" ht="13" x14ac:dyDescent="0.15">
      <c r="E1077" s="59"/>
      <c r="G1077" s="59"/>
      <c r="I1077" s="59"/>
      <c r="K1077" s="59"/>
      <c r="M1077" s="59"/>
      <c r="O1077" s="59"/>
      <c r="Q1077" s="59"/>
      <c r="S1077" s="59"/>
      <c r="U1077" s="59"/>
      <c r="W1077" s="59"/>
      <c r="Y1077" s="59"/>
      <c r="AA1077" s="59"/>
      <c r="AC1077" s="59"/>
      <c r="AE1077" s="59"/>
      <c r="AG1077" s="59"/>
      <c r="AI1077" s="60"/>
      <c r="AK1077" s="59"/>
      <c r="AM1077" s="59"/>
      <c r="AO1077" s="59"/>
    </row>
    <row r="1078" spans="5:41" ht="13" x14ac:dyDescent="0.15">
      <c r="E1078" s="59"/>
      <c r="G1078" s="59"/>
      <c r="I1078" s="59"/>
      <c r="K1078" s="59"/>
      <c r="M1078" s="59"/>
      <c r="O1078" s="59"/>
      <c r="Q1078" s="59"/>
      <c r="S1078" s="59"/>
      <c r="U1078" s="59"/>
      <c r="W1078" s="59"/>
      <c r="Y1078" s="59"/>
      <c r="AA1078" s="59"/>
      <c r="AC1078" s="59"/>
      <c r="AE1078" s="59"/>
      <c r="AG1078" s="59"/>
      <c r="AI1078" s="60"/>
      <c r="AK1078" s="59"/>
      <c r="AM1078" s="59"/>
      <c r="AO1078" s="59"/>
    </row>
    <row r="1079" spans="5:41" ht="13" x14ac:dyDescent="0.15">
      <c r="E1079" s="59"/>
      <c r="G1079" s="59"/>
      <c r="I1079" s="59"/>
      <c r="K1079" s="59"/>
      <c r="M1079" s="59"/>
      <c r="O1079" s="59"/>
      <c r="Q1079" s="59"/>
      <c r="S1079" s="59"/>
      <c r="U1079" s="59"/>
      <c r="W1079" s="59"/>
      <c r="Y1079" s="59"/>
      <c r="AA1079" s="59"/>
      <c r="AC1079" s="59"/>
      <c r="AE1079" s="59"/>
      <c r="AG1079" s="59"/>
      <c r="AI1079" s="60"/>
      <c r="AK1079" s="59"/>
      <c r="AM1079" s="59"/>
      <c r="AO1079" s="59"/>
    </row>
    <row r="1080" spans="5:41" ht="13" x14ac:dyDescent="0.15">
      <c r="E1080" s="59"/>
      <c r="G1080" s="59"/>
      <c r="I1080" s="59"/>
      <c r="K1080" s="59"/>
      <c r="M1080" s="59"/>
      <c r="O1080" s="59"/>
      <c r="Q1080" s="59"/>
      <c r="S1080" s="59"/>
      <c r="U1080" s="59"/>
      <c r="W1080" s="59"/>
      <c r="Y1080" s="59"/>
      <c r="AA1080" s="59"/>
      <c r="AC1080" s="59"/>
      <c r="AE1080" s="59"/>
      <c r="AG1080" s="59"/>
      <c r="AI1080" s="60"/>
      <c r="AK1080" s="59"/>
      <c r="AM1080" s="59"/>
      <c r="AO1080" s="59"/>
    </row>
    <row r="1081" spans="5:41" ht="13" x14ac:dyDescent="0.15">
      <c r="E1081" s="59"/>
      <c r="G1081" s="59"/>
      <c r="I1081" s="59"/>
      <c r="K1081" s="59"/>
      <c r="M1081" s="59"/>
      <c r="O1081" s="59"/>
      <c r="Q1081" s="59"/>
      <c r="S1081" s="59"/>
      <c r="U1081" s="59"/>
      <c r="W1081" s="59"/>
      <c r="Y1081" s="59"/>
      <c r="AA1081" s="59"/>
      <c r="AC1081" s="59"/>
      <c r="AE1081" s="59"/>
      <c r="AG1081" s="59"/>
      <c r="AI1081" s="60"/>
      <c r="AK1081" s="59"/>
      <c r="AM1081" s="59"/>
      <c r="AO1081" s="59"/>
    </row>
    <row r="1082" spans="5:41" ht="13" x14ac:dyDescent="0.15">
      <c r="E1082" s="59"/>
      <c r="G1082" s="59"/>
      <c r="I1082" s="59"/>
      <c r="K1082" s="59"/>
      <c r="M1082" s="59"/>
      <c r="O1082" s="59"/>
      <c r="Q1082" s="59"/>
      <c r="S1082" s="59"/>
      <c r="U1082" s="59"/>
      <c r="W1082" s="59"/>
      <c r="Y1082" s="59"/>
      <c r="AA1082" s="59"/>
      <c r="AC1082" s="59"/>
      <c r="AE1082" s="59"/>
      <c r="AG1082" s="59"/>
      <c r="AI1082" s="60"/>
      <c r="AK1082" s="59"/>
      <c r="AM1082" s="59"/>
      <c r="AO1082" s="59"/>
    </row>
    <row r="1083" spans="5:41" ht="13" x14ac:dyDescent="0.15">
      <c r="E1083" s="59"/>
      <c r="G1083" s="59"/>
      <c r="I1083" s="59"/>
      <c r="K1083" s="59"/>
      <c r="M1083" s="59"/>
      <c r="O1083" s="59"/>
      <c r="Q1083" s="59"/>
      <c r="S1083" s="59"/>
      <c r="U1083" s="59"/>
      <c r="W1083" s="59"/>
      <c r="Y1083" s="59"/>
      <c r="AA1083" s="59"/>
      <c r="AC1083" s="59"/>
      <c r="AE1083" s="59"/>
      <c r="AG1083" s="59"/>
      <c r="AI1083" s="60"/>
      <c r="AK1083" s="59"/>
      <c r="AM1083" s="59"/>
      <c r="AO1083" s="59"/>
    </row>
    <row r="1084" spans="5:41" ht="13" x14ac:dyDescent="0.15">
      <c r="E1084" s="59"/>
      <c r="G1084" s="59"/>
      <c r="I1084" s="59"/>
      <c r="K1084" s="59"/>
      <c r="M1084" s="59"/>
      <c r="O1084" s="59"/>
      <c r="Q1084" s="59"/>
      <c r="S1084" s="59"/>
      <c r="U1084" s="59"/>
      <c r="W1084" s="59"/>
      <c r="Y1084" s="59"/>
      <c r="AA1084" s="59"/>
      <c r="AC1084" s="59"/>
      <c r="AE1084" s="59"/>
      <c r="AG1084" s="59"/>
      <c r="AI1084" s="60"/>
      <c r="AK1084" s="59"/>
      <c r="AM1084" s="59"/>
      <c r="AO1084" s="59"/>
    </row>
    <row r="1085" spans="5:41" ht="13" x14ac:dyDescent="0.15">
      <c r="E1085" s="59"/>
      <c r="G1085" s="59"/>
      <c r="I1085" s="59"/>
      <c r="K1085" s="59"/>
      <c r="M1085" s="59"/>
      <c r="O1085" s="59"/>
      <c r="Q1085" s="59"/>
      <c r="S1085" s="59"/>
      <c r="U1085" s="59"/>
      <c r="W1085" s="59"/>
      <c r="Y1085" s="59"/>
      <c r="AA1085" s="59"/>
      <c r="AC1085" s="59"/>
      <c r="AE1085" s="59"/>
      <c r="AG1085" s="59"/>
      <c r="AI1085" s="60"/>
      <c r="AK1085" s="59"/>
      <c r="AM1085" s="59"/>
      <c r="AO1085" s="59"/>
    </row>
    <row r="1086" spans="5:41" ht="13" x14ac:dyDescent="0.15">
      <c r="E1086" s="59"/>
      <c r="G1086" s="59"/>
      <c r="I1086" s="59"/>
      <c r="K1086" s="59"/>
      <c r="M1086" s="59"/>
      <c r="O1086" s="59"/>
      <c r="Q1086" s="59"/>
      <c r="S1086" s="59"/>
      <c r="U1086" s="59"/>
      <c r="W1086" s="59"/>
      <c r="Y1086" s="59"/>
      <c r="AA1086" s="59"/>
      <c r="AC1086" s="59"/>
      <c r="AE1086" s="59"/>
      <c r="AG1086" s="59"/>
      <c r="AI1086" s="60"/>
      <c r="AK1086" s="59"/>
      <c r="AM1086" s="59"/>
      <c r="AO1086" s="59"/>
    </row>
    <row r="1087" spans="5:41" ht="13" x14ac:dyDescent="0.15">
      <c r="E1087" s="59"/>
      <c r="G1087" s="59"/>
      <c r="I1087" s="59"/>
      <c r="K1087" s="59"/>
      <c r="M1087" s="59"/>
      <c r="O1087" s="59"/>
      <c r="Q1087" s="59"/>
      <c r="S1087" s="59"/>
      <c r="U1087" s="59"/>
      <c r="W1087" s="59"/>
      <c r="Y1087" s="59"/>
      <c r="AA1087" s="59"/>
      <c r="AC1087" s="59"/>
      <c r="AE1087" s="59"/>
      <c r="AG1087" s="59"/>
      <c r="AI1087" s="60"/>
      <c r="AK1087" s="59"/>
      <c r="AM1087" s="59"/>
      <c r="AO1087" s="59"/>
    </row>
    <row r="1088" spans="5:41" ht="13" x14ac:dyDescent="0.15">
      <c r="E1088" s="59"/>
      <c r="G1088" s="59"/>
      <c r="I1088" s="59"/>
      <c r="K1088" s="59"/>
      <c r="M1088" s="59"/>
      <c r="O1088" s="59"/>
      <c r="Q1088" s="59"/>
      <c r="S1088" s="59"/>
      <c r="U1088" s="59"/>
      <c r="W1088" s="59"/>
      <c r="Y1088" s="59"/>
      <c r="AA1088" s="59"/>
      <c r="AC1088" s="59"/>
      <c r="AE1088" s="59"/>
      <c r="AG1088" s="59"/>
      <c r="AI1088" s="60"/>
      <c r="AK1088" s="59"/>
      <c r="AM1088" s="59"/>
      <c r="AO1088" s="59"/>
    </row>
    <row r="1089" spans="5:41" ht="13" x14ac:dyDescent="0.15">
      <c r="E1089" s="59"/>
      <c r="G1089" s="59"/>
      <c r="I1089" s="59"/>
      <c r="K1089" s="59"/>
      <c r="M1089" s="59"/>
      <c r="O1089" s="59"/>
      <c r="Q1089" s="59"/>
      <c r="S1089" s="59"/>
      <c r="U1089" s="59"/>
      <c r="W1089" s="59"/>
      <c r="Y1089" s="59"/>
      <c r="AA1089" s="59"/>
      <c r="AC1089" s="59"/>
      <c r="AE1089" s="59"/>
      <c r="AG1089" s="59"/>
      <c r="AI1089" s="60"/>
      <c r="AK1089" s="59"/>
      <c r="AM1089" s="59"/>
      <c r="AO1089" s="59"/>
    </row>
    <row r="1090" spans="5:41" ht="13" x14ac:dyDescent="0.15">
      <c r="E1090" s="59"/>
      <c r="G1090" s="59"/>
      <c r="I1090" s="59"/>
      <c r="K1090" s="59"/>
      <c r="M1090" s="59"/>
      <c r="O1090" s="59"/>
      <c r="Q1090" s="59"/>
      <c r="S1090" s="59"/>
      <c r="U1090" s="59"/>
      <c r="W1090" s="59"/>
      <c r="Y1090" s="59"/>
      <c r="AA1090" s="59"/>
      <c r="AC1090" s="59"/>
      <c r="AE1090" s="59"/>
      <c r="AG1090" s="59"/>
      <c r="AI1090" s="60"/>
      <c r="AK1090" s="59"/>
      <c r="AM1090" s="59"/>
      <c r="AO1090" s="59"/>
    </row>
    <row r="1091" spans="5:41" ht="13" x14ac:dyDescent="0.15">
      <c r="E1091" s="59"/>
      <c r="G1091" s="59"/>
      <c r="I1091" s="59"/>
      <c r="K1091" s="59"/>
      <c r="M1091" s="59"/>
      <c r="O1091" s="59"/>
      <c r="Q1091" s="59"/>
      <c r="S1091" s="59"/>
      <c r="U1091" s="59"/>
      <c r="W1091" s="59"/>
      <c r="Y1091" s="59"/>
      <c r="AA1091" s="59"/>
      <c r="AC1091" s="59"/>
      <c r="AE1091" s="59"/>
      <c r="AG1091" s="59"/>
      <c r="AI1091" s="60"/>
      <c r="AK1091" s="59"/>
      <c r="AM1091" s="59"/>
      <c r="AO1091" s="59"/>
    </row>
    <row r="1092" spans="5:41" ht="13" x14ac:dyDescent="0.15">
      <c r="E1092" s="59"/>
      <c r="G1092" s="59"/>
      <c r="I1092" s="59"/>
      <c r="K1092" s="59"/>
      <c r="M1092" s="59"/>
      <c r="O1092" s="59"/>
      <c r="Q1092" s="59"/>
      <c r="S1092" s="59"/>
      <c r="U1092" s="59"/>
      <c r="W1092" s="59"/>
      <c r="Y1092" s="59"/>
      <c r="AA1092" s="59"/>
      <c r="AC1092" s="59"/>
      <c r="AE1092" s="59"/>
      <c r="AG1092" s="59"/>
      <c r="AI1092" s="60"/>
      <c r="AK1092" s="59"/>
      <c r="AM1092" s="59"/>
      <c r="AO1092" s="59"/>
    </row>
    <row r="1093" spans="5:41" ht="13" x14ac:dyDescent="0.15">
      <c r="E1093" s="59"/>
      <c r="G1093" s="59"/>
      <c r="I1093" s="59"/>
      <c r="K1093" s="59"/>
      <c r="M1093" s="59"/>
      <c r="O1093" s="59"/>
      <c r="Q1093" s="59"/>
      <c r="S1093" s="59"/>
      <c r="U1093" s="59"/>
      <c r="W1093" s="59"/>
      <c r="Y1093" s="59"/>
      <c r="AA1093" s="59"/>
      <c r="AC1093" s="59"/>
      <c r="AE1093" s="59"/>
      <c r="AG1093" s="59"/>
      <c r="AI1093" s="60"/>
      <c r="AK1093" s="59"/>
      <c r="AM1093" s="59"/>
      <c r="AO1093" s="59"/>
    </row>
    <row r="1094" spans="5:41" ht="13" x14ac:dyDescent="0.15">
      <c r="E1094" s="59"/>
      <c r="G1094" s="59"/>
      <c r="I1094" s="59"/>
      <c r="K1094" s="59"/>
      <c r="M1094" s="59"/>
      <c r="O1094" s="59"/>
      <c r="Q1094" s="59"/>
      <c r="S1094" s="59"/>
      <c r="U1094" s="59"/>
      <c r="W1094" s="59"/>
      <c r="Y1094" s="59"/>
      <c r="AA1094" s="59"/>
      <c r="AC1094" s="59"/>
      <c r="AE1094" s="59"/>
      <c r="AG1094" s="59"/>
      <c r="AI1094" s="60"/>
      <c r="AK1094" s="59"/>
      <c r="AM1094" s="59"/>
      <c r="AO1094" s="59"/>
    </row>
    <row r="1095" spans="5:41" ht="13" x14ac:dyDescent="0.15">
      <c r="E1095" s="59"/>
      <c r="G1095" s="59"/>
      <c r="I1095" s="59"/>
      <c r="K1095" s="59"/>
      <c r="M1095" s="59"/>
      <c r="O1095" s="59"/>
      <c r="Q1095" s="59"/>
      <c r="S1095" s="59"/>
      <c r="U1095" s="59"/>
      <c r="W1095" s="59"/>
      <c r="Y1095" s="59"/>
      <c r="AA1095" s="59"/>
      <c r="AC1095" s="59"/>
      <c r="AE1095" s="59"/>
      <c r="AG1095" s="59"/>
      <c r="AI1095" s="60"/>
      <c r="AK1095" s="59"/>
      <c r="AM1095" s="59"/>
      <c r="AO1095" s="59"/>
    </row>
    <row r="1096" spans="5:41" ht="13" x14ac:dyDescent="0.15">
      <c r="E1096" s="59"/>
      <c r="G1096" s="59"/>
      <c r="I1096" s="59"/>
      <c r="K1096" s="59"/>
      <c r="M1096" s="59"/>
      <c r="O1096" s="59"/>
      <c r="Q1096" s="59"/>
      <c r="S1096" s="59"/>
      <c r="U1096" s="59"/>
      <c r="W1096" s="59"/>
      <c r="Y1096" s="59"/>
      <c r="AA1096" s="59"/>
      <c r="AC1096" s="59"/>
      <c r="AE1096" s="59"/>
      <c r="AG1096" s="59"/>
      <c r="AI1096" s="60"/>
      <c r="AK1096" s="59"/>
      <c r="AM1096" s="59"/>
      <c r="AO1096" s="59"/>
    </row>
    <row r="1097" spans="5:41" ht="13" x14ac:dyDescent="0.15">
      <c r="E1097" s="59"/>
      <c r="G1097" s="59"/>
      <c r="I1097" s="59"/>
      <c r="K1097" s="59"/>
      <c r="M1097" s="59"/>
      <c r="O1097" s="59"/>
      <c r="Q1097" s="59"/>
      <c r="S1097" s="59"/>
      <c r="U1097" s="59"/>
      <c r="W1097" s="59"/>
      <c r="Y1097" s="59"/>
      <c r="AA1097" s="59"/>
      <c r="AC1097" s="59"/>
      <c r="AE1097" s="59"/>
      <c r="AG1097" s="59"/>
      <c r="AI1097" s="60"/>
      <c r="AK1097" s="59"/>
      <c r="AM1097" s="59"/>
      <c r="AO1097" s="59"/>
    </row>
    <row r="1098" spans="5:41" ht="13" x14ac:dyDescent="0.15">
      <c r="E1098" s="59"/>
      <c r="G1098" s="59"/>
      <c r="I1098" s="59"/>
      <c r="K1098" s="59"/>
      <c r="M1098" s="59"/>
      <c r="O1098" s="59"/>
      <c r="Q1098" s="59"/>
      <c r="S1098" s="59"/>
      <c r="U1098" s="59"/>
      <c r="W1098" s="59"/>
      <c r="Y1098" s="59"/>
      <c r="AA1098" s="59"/>
      <c r="AC1098" s="59"/>
      <c r="AE1098" s="59"/>
      <c r="AG1098" s="59"/>
      <c r="AI1098" s="60"/>
      <c r="AK1098" s="59"/>
      <c r="AM1098" s="59"/>
      <c r="AO1098" s="59"/>
    </row>
    <row r="1099" spans="5:41" ht="13" x14ac:dyDescent="0.15">
      <c r="E1099" s="59"/>
      <c r="G1099" s="59"/>
      <c r="I1099" s="59"/>
      <c r="K1099" s="59"/>
      <c r="M1099" s="59"/>
      <c r="O1099" s="59"/>
      <c r="Q1099" s="59"/>
      <c r="S1099" s="59"/>
      <c r="U1099" s="59"/>
      <c r="W1099" s="59"/>
      <c r="Y1099" s="59"/>
      <c r="AA1099" s="59"/>
      <c r="AC1099" s="59"/>
      <c r="AE1099" s="59"/>
      <c r="AG1099" s="59"/>
      <c r="AI1099" s="60"/>
      <c r="AK1099" s="59"/>
      <c r="AM1099" s="59"/>
      <c r="AO1099" s="59"/>
    </row>
    <row r="1100" spans="5:41" ht="13" x14ac:dyDescent="0.15">
      <c r="E1100" s="59"/>
      <c r="G1100" s="59"/>
      <c r="I1100" s="59"/>
      <c r="K1100" s="59"/>
      <c r="M1100" s="59"/>
      <c r="O1100" s="59"/>
      <c r="Q1100" s="59"/>
      <c r="S1100" s="59"/>
      <c r="U1100" s="59"/>
      <c r="W1100" s="59"/>
      <c r="Y1100" s="59"/>
      <c r="AA1100" s="59"/>
      <c r="AC1100" s="59"/>
      <c r="AE1100" s="59"/>
      <c r="AG1100" s="59"/>
      <c r="AI1100" s="60"/>
      <c r="AK1100" s="59"/>
      <c r="AM1100" s="59"/>
      <c r="AO1100" s="59"/>
    </row>
    <row r="1101" spans="5:41" ht="13" x14ac:dyDescent="0.15">
      <c r="E1101" s="59"/>
      <c r="G1101" s="59"/>
      <c r="I1101" s="59"/>
      <c r="K1101" s="59"/>
      <c r="M1101" s="59"/>
      <c r="O1101" s="59"/>
      <c r="Q1101" s="59"/>
      <c r="S1101" s="59"/>
      <c r="U1101" s="59"/>
      <c r="W1101" s="59"/>
      <c r="Y1101" s="59"/>
      <c r="AA1101" s="59"/>
      <c r="AC1101" s="59"/>
      <c r="AE1101" s="59"/>
      <c r="AG1101" s="59"/>
      <c r="AI1101" s="60"/>
      <c r="AK1101" s="59"/>
      <c r="AM1101" s="59"/>
      <c r="AO1101" s="59"/>
    </row>
    <row r="1102" spans="5:41" ht="13" x14ac:dyDescent="0.15">
      <c r="E1102" s="59"/>
      <c r="G1102" s="59"/>
      <c r="I1102" s="59"/>
      <c r="K1102" s="59"/>
      <c r="M1102" s="59"/>
      <c r="O1102" s="59"/>
      <c r="Q1102" s="59"/>
      <c r="S1102" s="59"/>
      <c r="U1102" s="59"/>
      <c r="W1102" s="59"/>
      <c r="Y1102" s="59"/>
      <c r="AA1102" s="59"/>
      <c r="AC1102" s="59"/>
      <c r="AE1102" s="59"/>
      <c r="AG1102" s="59"/>
      <c r="AI1102" s="60"/>
      <c r="AK1102" s="59"/>
      <c r="AM1102" s="59"/>
      <c r="AO1102" s="59"/>
    </row>
    <row r="1103" spans="5:41" ht="13" x14ac:dyDescent="0.15">
      <c r="E1103" s="59"/>
      <c r="G1103" s="59"/>
      <c r="I1103" s="59"/>
      <c r="K1103" s="59"/>
      <c r="M1103" s="59"/>
      <c r="O1103" s="59"/>
      <c r="Q1103" s="59"/>
      <c r="S1103" s="59"/>
      <c r="U1103" s="59"/>
      <c r="W1103" s="59"/>
      <c r="Y1103" s="59"/>
      <c r="AA1103" s="59"/>
      <c r="AC1103" s="59"/>
      <c r="AE1103" s="59"/>
      <c r="AG1103" s="59"/>
      <c r="AI1103" s="60"/>
      <c r="AK1103" s="59"/>
      <c r="AM1103" s="59"/>
      <c r="AO1103" s="59"/>
    </row>
    <row r="1104" spans="5:41" ht="13" x14ac:dyDescent="0.15">
      <c r="E1104" s="59"/>
      <c r="G1104" s="59"/>
      <c r="I1104" s="59"/>
      <c r="K1104" s="59"/>
      <c r="M1104" s="59"/>
      <c r="O1104" s="59"/>
      <c r="Q1104" s="59"/>
      <c r="S1104" s="59"/>
      <c r="U1104" s="59"/>
      <c r="W1104" s="59"/>
      <c r="Y1104" s="59"/>
      <c r="AA1104" s="59"/>
      <c r="AC1104" s="59"/>
      <c r="AE1104" s="59"/>
      <c r="AG1104" s="59"/>
      <c r="AI1104" s="60"/>
      <c r="AK1104" s="59"/>
      <c r="AM1104" s="59"/>
      <c r="AO1104" s="59"/>
    </row>
    <row r="1105" spans="5:41" ht="13" x14ac:dyDescent="0.15">
      <c r="E1105" s="59"/>
      <c r="G1105" s="59"/>
      <c r="I1105" s="59"/>
      <c r="K1105" s="59"/>
      <c r="M1105" s="59"/>
      <c r="O1105" s="59"/>
      <c r="Q1105" s="59"/>
      <c r="S1105" s="59"/>
      <c r="U1105" s="59"/>
      <c r="W1105" s="59"/>
      <c r="Y1105" s="59"/>
      <c r="AA1105" s="59"/>
      <c r="AC1105" s="59"/>
      <c r="AE1105" s="59"/>
      <c r="AG1105" s="59"/>
      <c r="AI1105" s="60"/>
      <c r="AK1105" s="59"/>
      <c r="AM1105" s="59"/>
      <c r="AO1105" s="59"/>
    </row>
    <row r="1106" spans="5:41" ht="13" x14ac:dyDescent="0.15">
      <c r="E1106" s="59"/>
      <c r="G1106" s="59"/>
      <c r="I1106" s="59"/>
      <c r="K1106" s="59"/>
      <c r="M1106" s="59"/>
      <c r="O1106" s="59"/>
      <c r="Q1106" s="59"/>
      <c r="S1106" s="59"/>
      <c r="U1106" s="59"/>
      <c r="W1106" s="59"/>
      <c r="Y1106" s="59"/>
      <c r="AA1106" s="59"/>
      <c r="AC1106" s="59"/>
      <c r="AE1106" s="59"/>
      <c r="AG1106" s="59"/>
      <c r="AI1106" s="60"/>
      <c r="AK1106" s="59"/>
      <c r="AM1106" s="59"/>
      <c r="AO1106" s="59"/>
    </row>
    <row r="1107" spans="5:41" ht="13" x14ac:dyDescent="0.15">
      <c r="E1107" s="59"/>
      <c r="G1107" s="59"/>
      <c r="I1107" s="59"/>
      <c r="K1107" s="59"/>
      <c r="M1107" s="59"/>
      <c r="O1107" s="59"/>
      <c r="Q1107" s="59"/>
      <c r="S1107" s="59"/>
      <c r="U1107" s="59"/>
      <c r="W1107" s="59"/>
      <c r="Y1107" s="59"/>
      <c r="AA1107" s="59"/>
      <c r="AC1107" s="59"/>
      <c r="AE1107" s="59"/>
      <c r="AG1107" s="59"/>
      <c r="AI1107" s="60"/>
      <c r="AK1107" s="59"/>
      <c r="AM1107" s="59"/>
      <c r="AO1107" s="59"/>
    </row>
    <row r="1108" spans="5:41" ht="13" x14ac:dyDescent="0.15">
      <c r="E1108" s="59"/>
      <c r="G1108" s="59"/>
      <c r="I1108" s="59"/>
      <c r="K1108" s="59"/>
      <c r="M1108" s="59"/>
      <c r="O1108" s="59"/>
      <c r="Q1108" s="59"/>
      <c r="S1108" s="59"/>
      <c r="U1108" s="59"/>
      <c r="W1108" s="59"/>
      <c r="Y1108" s="59"/>
      <c r="AA1108" s="59"/>
      <c r="AC1108" s="59"/>
      <c r="AE1108" s="59"/>
      <c r="AG1108" s="59"/>
      <c r="AI1108" s="60"/>
      <c r="AK1108" s="59"/>
      <c r="AM1108" s="59"/>
      <c r="AO1108" s="59"/>
    </row>
    <row r="1109" spans="5:41" ht="13" x14ac:dyDescent="0.15">
      <c r="E1109" s="59"/>
      <c r="G1109" s="59"/>
      <c r="I1109" s="59"/>
      <c r="K1109" s="59"/>
      <c r="M1109" s="59"/>
      <c r="O1109" s="59"/>
      <c r="Q1109" s="59"/>
      <c r="S1109" s="59"/>
      <c r="U1109" s="59"/>
      <c r="W1109" s="59"/>
      <c r="Y1109" s="59"/>
      <c r="AA1109" s="59"/>
      <c r="AC1109" s="59"/>
      <c r="AE1109" s="59"/>
      <c r="AG1109" s="59"/>
      <c r="AI1109" s="60"/>
      <c r="AK1109" s="59"/>
      <c r="AM1109" s="59"/>
      <c r="AO1109" s="59"/>
    </row>
    <row r="1110" spans="5:41" ht="13" x14ac:dyDescent="0.15">
      <c r="E1110" s="59"/>
      <c r="G1110" s="59"/>
      <c r="I1110" s="59"/>
      <c r="K1110" s="59"/>
      <c r="M1110" s="59"/>
      <c r="O1110" s="59"/>
      <c r="Q1110" s="59"/>
      <c r="S1110" s="59"/>
      <c r="U1110" s="59"/>
      <c r="W1110" s="59"/>
      <c r="Y1110" s="59"/>
      <c r="AA1110" s="59"/>
      <c r="AC1110" s="59"/>
      <c r="AE1110" s="59"/>
      <c r="AG1110" s="59"/>
      <c r="AI1110" s="60"/>
      <c r="AK1110" s="59"/>
      <c r="AM1110" s="59"/>
      <c r="AO1110" s="59"/>
    </row>
    <row r="1111" spans="5:41" ht="13" x14ac:dyDescent="0.15">
      <c r="E1111" s="59"/>
      <c r="G1111" s="59"/>
      <c r="I1111" s="59"/>
      <c r="K1111" s="59"/>
      <c r="M1111" s="59"/>
      <c r="O1111" s="59"/>
      <c r="Q1111" s="59"/>
      <c r="S1111" s="59"/>
      <c r="U1111" s="59"/>
      <c r="W1111" s="59"/>
      <c r="Y1111" s="59"/>
      <c r="AA1111" s="59"/>
      <c r="AC1111" s="59"/>
      <c r="AE1111" s="59"/>
      <c r="AG1111" s="59"/>
      <c r="AI1111" s="60"/>
      <c r="AK1111" s="59"/>
      <c r="AM1111" s="59"/>
      <c r="AO1111" s="59"/>
    </row>
    <row r="1112" spans="5:41" ht="13" x14ac:dyDescent="0.15">
      <c r="E1112" s="59"/>
      <c r="G1112" s="59"/>
      <c r="I1112" s="59"/>
      <c r="K1112" s="59"/>
      <c r="M1112" s="59"/>
      <c r="O1112" s="59"/>
      <c r="Q1112" s="59"/>
      <c r="S1112" s="59"/>
      <c r="U1112" s="59"/>
      <c r="W1112" s="59"/>
      <c r="Y1112" s="59"/>
      <c r="AA1112" s="59"/>
      <c r="AC1112" s="59"/>
      <c r="AE1112" s="59"/>
      <c r="AG1112" s="59"/>
      <c r="AI1112" s="60"/>
      <c r="AK1112" s="59"/>
      <c r="AM1112" s="59"/>
      <c r="AO1112" s="59"/>
    </row>
    <row r="1113" spans="5:41" ht="13" x14ac:dyDescent="0.15">
      <c r="E1113" s="59"/>
      <c r="G1113" s="59"/>
      <c r="I1113" s="59"/>
      <c r="K1113" s="59"/>
      <c r="M1113" s="59"/>
      <c r="O1113" s="59"/>
      <c r="Q1113" s="59"/>
      <c r="S1113" s="59"/>
      <c r="U1113" s="59"/>
      <c r="W1113" s="59"/>
      <c r="Y1113" s="59"/>
      <c r="AA1113" s="59"/>
      <c r="AC1113" s="59"/>
      <c r="AE1113" s="59"/>
      <c r="AG1113" s="59"/>
      <c r="AI1113" s="60"/>
      <c r="AK1113" s="59"/>
      <c r="AM1113" s="59"/>
      <c r="AO1113" s="59"/>
    </row>
    <row r="1114" spans="5:41" ht="13" x14ac:dyDescent="0.15">
      <c r="E1114" s="59"/>
      <c r="G1114" s="59"/>
      <c r="I1114" s="59"/>
      <c r="K1114" s="59"/>
      <c r="M1114" s="59"/>
      <c r="O1114" s="59"/>
      <c r="Q1114" s="59"/>
      <c r="S1114" s="59"/>
      <c r="U1114" s="59"/>
      <c r="W1114" s="59"/>
      <c r="Y1114" s="59"/>
      <c r="AA1114" s="59"/>
      <c r="AC1114" s="59"/>
      <c r="AE1114" s="59"/>
      <c r="AG1114" s="59"/>
      <c r="AI1114" s="60"/>
      <c r="AK1114" s="59"/>
      <c r="AM1114" s="59"/>
      <c r="AO1114" s="59"/>
    </row>
    <row r="1115" spans="5:41" ht="13" x14ac:dyDescent="0.15">
      <c r="E1115" s="59"/>
      <c r="G1115" s="59"/>
      <c r="I1115" s="59"/>
      <c r="K1115" s="59"/>
      <c r="M1115" s="59"/>
      <c r="O1115" s="59"/>
      <c r="Q1115" s="59"/>
      <c r="S1115" s="59"/>
      <c r="U1115" s="59"/>
      <c r="W1115" s="59"/>
      <c r="Y1115" s="59"/>
      <c r="AA1115" s="59"/>
      <c r="AC1115" s="59"/>
      <c r="AE1115" s="59"/>
      <c r="AG1115" s="59"/>
      <c r="AI1115" s="60"/>
      <c r="AK1115" s="59"/>
      <c r="AM1115" s="59"/>
      <c r="AO1115" s="59"/>
    </row>
    <row r="1116" spans="5:41" ht="13" x14ac:dyDescent="0.15">
      <c r="E1116" s="59"/>
      <c r="G1116" s="59"/>
      <c r="I1116" s="59"/>
      <c r="K1116" s="59"/>
      <c r="M1116" s="59"/>
      <c r="O1116" s="59"/>
      <c r="Q1116" s="59"/>
      <c r="S1116" s="59"/>
      <c r="U1116" s="59"/>
      <c r="W1116" s="59"/>
      <c r="Y1116" s="59"/>
      <c r="AA1116" s="59"/>
      <c r="AC1116" s="59"/>
      <c r="AE1116" s="59"/>
      <c r="AG1116" s="59"/>
      <c r="AI1116" s="60"/>
      <c r="AK1116" s="59"/>
      <c r="AM1116" s="59"/>
      <c r="AO1116" s="59"/>
    </row>
    <row r="1117" spans="5:41" ht="13" x14ac:dyDescent="0.15">
      <c r="E1117" s="59"/>
      <c r="G1117" s="59"/>
      <c r="I1117" s="59"/>
      <c r="K1117" s="59"/>
      <c r="M1117" s="59"/>
      <c r="O1117" s="59"/>
      <c r="Q1117" s="59"/>
      <c r="S1117" s="59"/>
      <c r="U1117" s="59"/>
      <c r="W1117" s="59"/>
      <c r="Y1117" s="59"/>
      <c r="AA1117" s="59"/>
      <c r="AC1117" s="59"/>
      <c r="AE1117" s="59"/>
      <c r="AG1117" s="59"/>
      <c r="AI1117" s="60"/>
      <c r="AK1117" s="59"/>
      <c r="AM1117" s="59"/>
      <c r="AO1117" s="59"/>
    </row>
    <row r="1118" spans="5:41" ht="13" x14ac:dyDescent="0.15">
      <c r="E1118" s="59"/>
      <c r="G1118" s="59"/>
      <c r="I1118" s="59"/>
      <c r="K1118" s="59"/>
      <c r="M1118" s="59"/>
      <c r="O1118" s="59"/>
      <c r="Q1118" s="59"/>
      <c r="S1118" s="59"/>
      <c r="U1118" s="59"/>
      <c r="W1118" s="59"/>
      <c r="Y1118" s="59"/>
      <c r="AA1118" s="59"/>
      <c r="AC1118" s="59"/>
      <c r="AE1118" s="59"/>
      <c r="AG1118" s="59"/>
      <c r="AI1118" s="60"/>
      <c r="AK1118" s="59"/>
      <c r="AM1118" s="59"/>
      <c r="AO1118" s="59"/>
    </row>
    <row r="1119" spans="5:41" ht="13" x14ac:dyDescent="0.15">
      <c r="E1119" s="59"/>
      <c r="G1119" s="59"/>
      <c r="I1119" s="59"/>
      <c r="K1119" s="59"/>
      <c r="M1119" s="59"/>
      <c r="O1119" s="59"/>
      <c r="Q1119" s="59"/>
      <c r="S1119" s="59"/>
      <c r="U1119" s="59"/>
      <c r="W1119" s="59"/>
      <c r="Y1119" s="59"/>
      <c r="AA1119" s="59"/>
      <c r="AC1119" s="59"/>
      <c r="AE1119" s="59"/>
      <c r="AG1119" s="59"/>
      <c r="AI1119" s="60"/>
      <c r="AK1119" s="59"/>
      <c r="AM1119" s="59"/>
      <c r="AO1119" s="59"/>
    </row>
    <row r="1120" spans="5:41" ht="13" x14ac:dyDescent="0.15">
      <c r="E1120" s="59"/>
      <c r="G1120" s="59"/>
      <c r="I1120" s="59"/>
      <c r="K1120" s="59"/>
      <c r="M1120" s="59"/>
      <c r="O1120" s="59"/>
      <c r="Q1120" s="59"/>
      <c r="S1120" s="59"/>
      <c r="U1120" s="59"/>
      <c r="W1120" s="59"/>
      <c r="Y1120" s="59"/>
      <c r="AA1120" s="59"/>
      <c r="AC1120" s="59"/>
      <c r="AE1120" s="59"/>
      <c r="AG1120" s="59"/>
      <c r="AI1120" s="60"/>
      <c r="AK1120" s="59"/>
      <c r="AM1120" s="59"/>
      <c r="AO1120" s="59"/>
    </row>
    <row r="1121" spans="5:41" ht="13" x14ac:dyDescent="0.15">
      <c r="E1121" s="59"/>
      <c r="G1121" s="59"/>
      <c r="I1121" s="59"/>
      <c r="K1121" s="59"/>
      <c r="M1121" s="59"/>
      <c r="O1121" s="59"/>
      <c r="Q1121" s="59"/>
      <c r="S1121" s="59"/>
      <c r="U1121" s="59"/>
      <c r="W1121" s="59"/>
      <c r="Y1121" s="59"/>
      <c r="AA1121" s="59"/>
      <c r="AC1121" s="59"/>
      <c r="AE1121" s="59"/>
      <c r="AG1121" s="59"/>
      <c r="AI1121" s="60"/>
      <c r="AK1121" s="59"/>
      <c r="AM1121" s="59"/>
      <c r="AO1121" s="59"/>
    </row>
    <row r="1122" spans="5:41" ht="13" x14ac:dyDescent="0.15">
      <c r="E1122" s="59"/>
      <c r="G1122" s="59"/>
      <c r="I1122" s="59"/>
      <c r="K1122" s="59"/>
      <c r="M1122" s="59"/>
      <c r="O1122" s="59"/>
      <c r="Q1122" s="59"/>
      <c r="S1122" s="59"/>
      <c r="U1122" s="59"/>
      <c r="W1122" s="59"/>
      <c r="Y1122" s="59"/>
      <c r="AA1122" s="59"/>
      <c r="AC1122" s="59"/>
      <c r="AE1122" s="59"/>
      <c r="AG1122" s="59"/>
      <c r="AI1122" s="60"/>
      <c r="AK1122" s="59"/>
      <c r="AM1122" s="59"/>
      <c r="AO1122" s="59"/>
    </row>
    <row r="1123" spans="5:41" ht="13" x14ac:dyDescent="0.15">
      <c r="E1123" s="59"/>
      <c r="G1123" s="59"/>
      <c r="I1123" s="59"/>
      <c r="K1123" s="59"/>
      <c r="M1123" s="59"/>
      <c r="O1123" s="59"/>
      <c r="Q1123" s="59"/>
      <c r="S1123" s="59"/>
      <c r="U1123" s="59"/>
      <c r="W1123" s="59"/>
      <c r="Y1123" s="59"/>
      <c r="AA1123" s="59"/>
      <c r="AC1123" s="59"/>
      <c r="AE1123" s="59"/>
      <c r="AG1123" s="59"/>
      <c r="AI1123" s="60"/>
      <c r="AK1123" s="59"/>
      <c r="AM1123" s="59"/>
      <c r="AO1123" s="59"/>
    </row>
    <row r="1124" spans="5:41" ht="13" x14ac:dyDescent="0.15">
      <c r="E1124" s="59"/>
      <c r="G1124" s="59"/>
      <c r="I1124" s="59"/>
      <c r="K1124" s="59"/>
      <c r="M1124" s="59"/>
      <c r="O1124" s="59"/>
      <c r="Q1124" s="59"/>
      <c r="S1124" s="59"/>
      <c r="U1124" s="59"/>
      <c r="W1124" s="59"/>
      <c r="Y1124" s="59"/>
      <c r="AA1124" s="59"/>
      <c r="AC1124" s="59"/>
      <c r="AE1124" s="59"/>
      <c r="AG1124" s="59"/>
      <c r="AI1124" s="60"/>
      <c r="AK1124" s="59"/>
      <c r="AM1124" s="59"/>
      <c r="AO1124" s="59"/>
    </row>
    <row r="1125" spans="5:41" ht="13" x14ac:dyDescent="0.15">
      <c r="E1125" s="59"/>
      <c r="G1125" s="59"/>
      <c r="I1125" s="59"/>
      <c r="K1125" s="59"/>
      <c r="M1125" s="59"/>
      <c r="O1125" s="59"/>
      <c r="Q1125" s="59"/>
      <c r="S1125" s="59"/>
      <c r="U1125" s="59"/>
      <c r="W1125" s="59"/>
      <c r="Y1125" s="59"/>
      <c r="AA1125" s="59"/>
      <c r="AC1125" s="59"/>
      <c r="AE1125" s="59"/>
      <c r="AG1125" s="59"/>
      <c r="AI1125" s="60"/>
      <c r="AK1125" s="59"/>
      <c r="AM1125" s="59"/>
      <c r="AO1125" s="59"/>
    </row>
    <row r="1126" spans="5:41" ht="13" x14ac:dyDescent="0.15">
      <c r="E1126" s="59"/>
      <c r="G1126" s="59"/>
      <c r="I1126" s="59"/>
      <c r="K1126" s="59"/>
      <c r="M1126" s="59"/>
      <c r="O1126" s="59"/>
      <c r="Q1126" s="59"/>
      <c r="S1126" s="59"/>
      <c r="U1126" s="59"/>
      <c r="W1126" s="59"/>
      <c r="Y1126" s="59"/>
      <c r="AA1126" s="59"/>
      <c r="AC1126" s="59"/>
      <c r="AE1126" s="59"/>
      <c r="AG1126" s="59"/>
      <c r="AI1126" s="60"/>
      <c r="AK1126" s="59"/>
      <c r="AM1126" s="59"/>
      <c r="AO1126" s="59"/>
    </row>
    <row r="1127" spans="5:41" ht="13" x14ac:dyDescent="0.15">
      <c r="E1127" s="59"/>
      <c r="G1127" s="59"/>
      <c r="I1127" s="59"/>
      <c r="K1127" s="59"/>
      <c r="M1127" s="59"/>
      <c r="O1127" s="59"/>
      <c r="Q1127" s="59"/>
      <c r="S1127" s="59"/>
      <c r="U1127" s="59"/>
      <c r="W1127" s="59"/>
      <c r="Y1127" s="59"/>
      <c r="AA1127" s="59"/>
      <c r="AC1127" s="59"/>
      <c r="AE1127" s="59"/>
      <c r="AG1127" s="59"/>
      <c r="AI1127" s="60"/>
      <c r="AK1127" s="59"/>
      <c r="AM1127" s="59"/>
      <c r="AO1127" s="59"/>
    </row>
    <row r="1128" spans="5:41" ht="13" x14ac:dyDescent="0.15">
      <c r="E1128" s="59"/>
      <c r="G1128" s="59"/>
      <c r="I1128" s="59"/>
      <c r="K1128" s="59"/>
      <c r="M1128" s="59"/>
      <c r="O1128" s="59"/>
      <c r="Q1128" s="59"/>
      <c r="S1128" s="59"/>
      <c r="U1128" s="59"/>
      <c r="W1128" s="59"/>
      <c r="Y1128" s="59"/>
      <c r="AA1128" s="59"/>
      <c r="AC1128" s="59"/>
      <c r="AE1128" s="59"/>
      <c r="AG1128" s="59"/>
      <c r="AI1128" s="60"/>
      <c r="AK1128" s="59"/>
      <c r="AM1128" s="59"/>
      <c r="AO1128" s="59"/>
    </row>
    <row r="1129" spans="5:41" ht="13" x14ac:dyDescent="0.15">
      <c r="E1129" s="59"/>
      <c r="G1129" s="59"/>
      <c r="I1129" s="59"/>
      <c r="K1129" s="59"/>
      <c r="M1129" s="59"/>
      <c r="O1129" s="59"/>
      <c r="Q1129" s="59"/>
      <c r="S1129" s="59"/>
      <c r="U1129" s="59"/>
      <c r="W1129" s="59"/>
      <c r="Y1129" s="59"/>
      <c r="AA1129" s="59"/>
      <c r="AC1129" s="59"/>
      <c r="AE1129" s="59"/>
      <c r="AG1129" s="59"/>
      <c r="AI1129" s="60"/>
      <c r="AK1129" s="59"/>
      <c r="AM1129" s="59"/>
      <c r="AO1129" s="59"/>
    </row>
    <row r="1130" spans="5:41" ht="13" x14ac:dyDescent="0.15">
      <c r="E1130" s="59"/>
      <c r="G1130" s="59"/>
      <c r="I1130" s="59"/>
      <c r="K1130" s="59"/>
      <c r="M1130" s="59"/>
      <c r="O1130" s="59"/>
      <c r="Q1130" s="59"/>
      <c r="S1130" s="59"/>
      <c r="U1130" s="59"/>
      <c r="W1130" s="59"/>
      <c r="Y1130" s="59"/>
      <c r="AA1130" s="59"/>
      <c r="AC1130" s="59"/>
      <c r="AE1130" s="59"/>
      <c r="AG1130" s="59"/>
      <c r="AI1130" s="60"/>
      <c r="AK1130" s="59"/>
      <c r="AM1130" s="59"/>
      <c r="AO1130" s="59"/>
    </row>
    <row r="1131" spans="5:41" ht="13" x14ac:dyDescent="0.15">
      <c r="E1131" s="59"/>
      <c r="G1131" s="59"/>
      <c r="I1131" s="59"/>
      <c r="K1131" s="59"/>
      <c r="M1131" s="59"/>
      <c r="O1131" s="59"/>
      <c r="Q1131" s="59"/>
      <c r="S1131" s="59"/>
      <c r="U1131" s="59"/>
      <c r="W1131" s="59"/>
      <c r="Y1131" s="59"/>
      <c r="AA1131" s="59"/>
      <c r="AC1131" s="59"/>
      <c r="AE1131" s="59"/>
      <c r="AG1131" s="59"/>
      <c r="AI1131" s="60"/>
      <c r="AK1131" s="59"/>
      <c r="AM1131" s="59"/>
      <c r="AO1131" s="59"/>
    </row>
    <row r="1132" spans="5:41" ht="13" x14ac:dyDescent="0.15">
      <c r="E1132" s="59"/>
      <c r="G1132" s="59"/>
      <c r="I1132" s="59"/>
      <c r="K1132" s="59"/>
      <c r="M1132" s="59"/>
      <c r="O1132" s="59"/>
      <c r="Q1132" s="59"/>
      <c r="S1132" s="59"/>
      <c r="U1132" s="59"/>
      <c r="W1132" s="59"/>
      <c r="Y1132" s="59"/>
      <c r="AA1132" s="59"/>
      <c r="AC1132" s="59"/>
      <c r="AE1132" s="59"/>
      <c r="AG1132" s="59"/>
      <c r="AI1132" s="60"/>
      <c r="AK1132" s="59"/>
      <c r="AM1132" s="59"/>
      <c r="AO1132" s="59"/>
    </row>
    <row r="1133" spans="5:41" ht="13" x14ac:dyDescent="0.15">
      <c r="E1133" s="59"/>
      <c r="G1133" s="59"/>
      <c r="I1133" s="59"/>
      <c r="K1133" s="59"/>
      <c r="M1133" s="59"/>
      <c r="O1133" s="59"/>
      <c r="Q1133" s="59"/>
      <c r="S1133" s="59"/>
      <c r="U1133" s="59"/>
      <c r="W1133" s="59"/>
      <c r="Y1133" s="59"/>
      <c r="AA1133" s="59"/>
      <c r="AC1133" s="59"/>
      <c r="AE1133" s="59"/>
      <c r="AG1133" s="59"/>
      <c r="AI1133" s="60"/>
      <c r="AK1133" s="59"/>
      <c r="AM1133" s="59"/>
      <c r="AO1133" s="59"/>
    </row>
    <row r="1134" spans="5:41" ht="13" x14ac:dyDescent="0.15">
      <c r="E1134" s="59"/>
      <c r="G1134" s="59"/>
      <c r="I1134" s="59"/>
      <c r="K1134" s="59"/>
      <c r="M1134" s="59"/>
      <c r="O1134" s="59"/>
      <c r="Q1134" s="59"/>
      <c r="S1134" s="59"/>
      <c r="U1134" s="59"/>
      <c r="W1134" s="59"/>
      <c r="Y1134" s="59"/>
      <c r="AA1134" s="59"/>
      <c r="AC1134" s="59"/>
      <c r="AE1134" s="59"/>
      <c r="AG1134" s="59"/>
      <c r="AI1134" s="60"/>
      <c r="AK1134" s="59"/>
      <c r="AM1134" s="59"/>
      <c r="AO1134" s="59"/>
    </row>
    <row r="1135" spans="5:41" ht="13" x14ac:dyDescent="0.15">
      <c r="E1135" s="59"/>
      <c r="G1135" s="59"/>
      <c r="I1135" s="59"/>
      <c r="K1135" s="59"/>
      <c r="M1135" s="59"/>
      <c r="O1135" s="59"/>
      <c r="Q1135" s="59"/>
      <c r="S1135" s="59"/>
      <c r="U1135" s="59"/>
      <c r="W1135" s="59"/>
      <c r="Y1135" s="59"/>
      <c r="AA1135" s="59"/>
      <c r="AC1135" s="59"/>
      <c r="AE1135" s="59"/>
      <c r="AG1135" s="59"/>
      <c r="AI1135" s="60"/>
      <c r="AK1135" s="59"/>
      <c r="AM1135" s="59"/>
      <c r="AO1135" s="59"/>
    </row>
    <row r="1136" spans="5:41" ht="13" x14ac:dyDescent="0.15">
      <c r="E1136" s="59"/>
      <c r="G1136" s="59"/>
      <c r="I1136" s="59"/>
      <c r="K1136" s="59"/>
      <c r="M1136" s="59"/>
      <c r="O1136" s="59"/>
      <c r="Q1136" s="59"/>
      <c r="S1136" s="59"/>
      <c r="U1136" s="59"/>
      <c r="W1136" s="59"/>
      <c r="Y1136" s="59"/>
      <c r="AA1136" s="59"/>
      <c r="AC1136" s="59"/>
      <c r="AE1136" s="59"/>
      <c r="AG1136" s="59"/>
      <c r="AI1136" s="60"/>
      <c r="AK1136" s="59"/>
      <c r="AM1136" s="59"/>
      <c r="AO1136" s="59"/>
    </row>
    <row r="1137" spans="5:41" ht="13" x14ac:dyDescent="0.15">
      <c r="E1137" s="59"/>
      <c r="G1137" s="59"/>
      <c r="I1137" s="59"/>
      <c r="K1137" s="59"/>
      <c r="M1137" s="59"/>
      <c r="O1137" s="59"/>
      <c r="Q1137" s="59"/>
      <c r="S1137" s="59"/>
      <c r="U1137" s="59"/>
      <c r="W1137" s="59"/>
      <c r="Y1137" s="59"/>
      <c r="AA1137" s="59"/>
      <c r="AC1137" s="59"/>
      <c r="AE1137" s="59"/>
      <c r="AG1137" s="59"/>
      <c r="AI1137" s="60"/>
      <c r="AK1137" s="59"/>
      <c r="AM1137" s="59"/>
      <c r="AO1137" s="59"/>
    </row>
    <row r="1138" spans="5:41" ht="13" x14ac:dyDescent="0.15">
      <c r="E1138" s="59"/>
      <c r="G1138" s="59"/>
      <c r="I1138" s="59"/>
      <c r="K1138" s="59"/>
      <c r="M1138" s="59"/>
      <c r="O1138" s="59"/>
      <c r="Q1138" s="59"/>
      <c r="S1138" s="59"/>
      <c r="U1138" s="59"/>
      <c r="W1138" s="59"/>
      <c r="Y1138" s="59"/>
      <c r="AA1138" s="59"/>
      <c r="AC1138" s="59"/>
      <c r="AE1138" s="59"/>
      <c r="AG1138" s="59"/>
      <c r="AI1138" s="60"/>
      <c r="AK1138" s="59"/>
      <c r="AM1138" s="59"/>
      <c r="AO1138" s="59"/>
    </row>
    <row r="1139" spans="5:41" ht="13" x14ac:dyDescent="0.15">
      <c r="E1139" s="59"/>
      <c r="G1139" s="59"/>
      <c r="I1139" s="59"/>
      <c r="K1139" s="59"/>
      <c r="M1139" s="59"/>
      <c r="O1139" s="59"/>
      <c r="Q1139" s="59"/>
      <c r="S1139" s="59"/>
      <c r="U1139" s="59"/>
      <c r="W1139" s="59"/>
      <c r="Y1139" s="59"/>
      <c r="AA1139" s="59"/>
      <c r="AC1139" s="59"/>
      <c r="AE1139" s="59"/>
      <c r="AG1139" s="59"/>
      <c r="AI1139" s="60"/>
      <c r="AK1139" s="59"/>
      <c r="AM1139" s="59"/>
      <c r="AO1139" s="59"/>
    </row>
    <row r="1140" spans="5:41" ht="13" x14ac:dyDescent="0.15">
      <c r="E1140" s="59"/>
      <c r="G1140" s="59"/>
      <c r="I1140" s="59"/>
      <c r="K1140" s="59"/>
      <c r="M1140" s="59"/>
      <c r="O1140" s="59"/>
      <c r="Q1140" s="59"/>
      <c r="S1140" s="59"/>
      <c r="U1140" s="59"/>
      <c r="W1140" s="59"/>
      <c r="Y1140" s="59"/>
      <c r="AA1140" s="59"/>
      <c r="AC1140" s="59"/>
      <c r="AE1140" s="59"/>
      <c r="AG1140" s="59"/>
      <c r="AI1140" s="60"/>
      <c r="AK1140" s="59"/>
      <c r="AM1140" s="59"/>
      <c r="AO1140" s="59"/>
    </row>
    <row r="1141" spans="5:41" ht="13" x14ac:dyDescent="0.15">
      <c r="E1141" s="59"/>
      <c r="G1141" s="59"/>
      <c r="I1141" s="59"/>
      <c r="K1141" s="59"/>
      <c r="M1141" s="59"/>
      <c r="O1141" s="59"/>
      <c r="Q1141" s="59"/>
      <c r="S1141" s="59"/>
      <c r="U1141" s="59"/>
      <c r="W1141" s="59"/>
      <c r="Y1141" s="59"/>
      <c r="AA1141" s="59"/>
      <c r="AC1141" s="59"/>
      <c r="AE1141" s="59"/>
      <c r="AG1141" s="59"/>
      <c r="AI1141" s="60"/>
      <c r="AK1141" s="59"/>
      <c r="AM1141" s="59"/>
      <c r="AO1141" s="59"/>
    </row>
    <row r="1142" spans="5:41" ht="13" x14ac:dyDescent="0.15">
      <c r="E1142" s="59"/>
      <c r="G1142" s="59"/>
      <c r="I1142" s="59"/>
      <c r="K1142" s="59"/>
      <c r="M1142" s="59"/>
      <c r="O1142" s="59"/>
      <c r="Q1142" s="59"/>
      <c r="S1142" s="59"/>
      <c r="U1142" s="59"/>
      <c r="W1142" s="59"/>
      <c r="Y1142" s="59"/>
      <c r="AA1142" s="59"/>
      <c r="AC1142" s="59"/>
      <c r="AE1142" s="59"/>
      <c r="AG1142" s="59"/>
      <c r="AI1142" s="60"/>
      <c r="AK1142" s="59"/>
      <c r="AM1142" s="59"/>
      <c r="AO1142" s="59"/>
    </row>
    <row r="1143" spans="5:41" ht="13" x14ac:dyDescent="0.15">
      <c r="E1143" s="59"/>
      <c r="G1143" s="59"/>
      <c r="I1143" s="59"/>
      <c r="K1143" s="59"/>
      <c r="M1143" s="59"/>
      <c r="O1143" s="59"/>
      <c r="Q1143" s="59"/>
      <c r="S1143" s="59"/>
      <c r="U1143" s="59"/>
      <c r="W1143" s="59"/>
      <c r="Y1143" s="59"/>
      <c r="AA1143" s="59"/>
      <c r="AC1143" s="59"/>
      <c r="AE1143" s="59"/>
      <c r="AG1143" s="59"/>
      <c r="AI1143" s="60"/>
      <c r="AK1143" s="59"/>
      <c r="AM1143" s="59"/>
      <c r="AO1143" s="59"/>
    </row>
    <row r="1144" spans="5:41" ht="13" x14ac:dyDescent="0.15">
      <c r="E1144" s="59"/>
      <c r="G1144" s="59"/>
      <c r="I1144" s="59"/>
      <c r="K1144" s="59"/>
      <c r="M1144" s="59"/>
      <c r="O1144" s="59"/>
      <c r="Q1144" s="59"/>
      <c r="S1144" s="59"/>
      <c r="U1144" s="59"/>
      <c r="W1144" s="59"/>
      <c r="Y1144" s="59"/>
      <c r="AA1144" s="59"/>
      <c r="AC1144" s="59"/>
      <c r="AE1144" s="59"/>
      <c r="AG1144" s="59"/>
      <c r="AI1144" s="60"/>
      <c r="AK1144" s="59"/>
      <c r="AM1144" s="59"/>
      <c r="AO1144" s="59"/>
    </row>
    <row r="1145" spans="5:41" ht="13" x14ac:dyDescent="0.15">
      <c r="E1145" s="59"/>
      <c r="G1145" s="59"/>
      <c r="I1145" s="59"/>
      <c r="K1145" s="59"/>
      <c r="M1145" s="59"/>
      <c r="O1145" s="59"/>
      <c r="Q1145" s="59"/>
      <c r="S1145" s="59"/>
      <c r="U1145" s="59"/>
      <c r="W1145" s="59"/>
      <c r="Y1145" s="59"/>
      <c r="AA1145" s="59"/>
      <c r="AC1145" s="59"/>
      <c r="AE1145" s="59"/>
      <c r="AG1145" s="59"/>
      <c r="AI1145" s="60"/>
      <c r="AK1145" s="59"/>
      <c r="AM1145" s="59"/>
      <c r="AO1145" s="59"/>
    </row>
    <row r="1146" spans="5:41" ht="13" x14ac:dyDescent="0.15">
      <c r="E1146" s="59"/>
      <c r="G1146" s="59"/>
      <c r="I1146" s="59"/>
      <c r="K1146" s="59"/>
      <c r="M1146" s="59"/>
      <c r="O1146" s="59"/>
      <c r="Q1146" s="59"/>
      <c r="S1146" s="59"/>
      <c r="U1146" s="59"/>
      <c r="W1146" s="59"/>
      <c r="Y1146" s="59"/>
      <c r="AA1146" s="59"/>
      <c r="AC1146" s="59"/>
      <c r="AE1146" s="59"/>
      <c r="AG1146" s="59"/>
      <c r="AI1146" s="60"/>
      <c r="AK1146" s="59"/>
      <c r="AM1146" s="59"/>
      <c r="AO1146" s="59"/>
    </row>
    <row r="1147" spans="5:41" ht="13" x14ac:dyDescent="0.15">
      <c r="E1147" s="59"/>
      <c r="G1147" s="59"/>
      <c r="I1147" s="59"/>
      <c r="K1147" s="59"/>
      <c r="M1147" s="59"/>
      <c r="O1147" s="59"/>
      <c r="Q1147" s="59"/>
      <c r="S1147" s="59"/>
      <c r="U1147" s="59"/>
      <c r="W1147" s="59"/>
      <c r="Y1147" s="59"/>
      <c r="AA1147" s="59"/>
      <c r="AC1147" s="59"/>
      <c r="AE1147" s="59"/>
      <c r="AG1147" s="59"/>
      <c r="AI1147" s="60"/>
      <c r="AK1147" s="59"/>
      <c r="AM1147" s="59"/>
      <c r="AO1147" s="59"/>
    </row>
    <row r="1148" spans="5:41" ht="13" x14ac:dyDescent="0.15">
      <c r="E1148" s="59"/>
      <c r="G1148" s="59"/>
      <c r="I1148" s="59"/>
      <c r="K1148" s="59"/>
      <c r="M1148" s="59"/>
      <c r="O1148" s="59"/>
      <c r="Q1148" s="59"/>
      <c r="S1148" s="59"/>
      <c r="U1148" s="59"/>
      <c r="W1148" s="59"/>
      <c r="Y1148" s="59"/>
      <c r="AA1148" s="59"/>
      <c r="AC1148" s="59"/>
      <c r="AE1148" s="59"/>
      <c r="AG1148" s="59"/>
      <c r="AI1148" s="60"/>
      <c r="AK1148" s="59"/>
      <c r="AM1148" s="59"/>
      <c r="AO1148" s="59"/>
    </row>
    <row r="1149" spans="5:41" ht="13" x14ac:dyDescent="0.15">
      <c r="E1149" s="59"/>
      <c r="G1149" s="59"/>
      <c r="I1149" s="59"/>
      <c r="K1149" s="59"/>
      <c r="M1149" s="59"/>
      <c r="O1149" s="59"/>
      <c r="Q1149" s="59"/>
      <c r="S1149" s="59"/>
      <c r="U1149" s="59"/>
      <c r="W1149" s="59"/>
      <c r="Y1149" s="59"/>
      <c r="AA1149" s="59"/>
      <c r="AC1149" s="59"/>
      <c r="AE1149" s="59"/>
      <c r="AG1149" s="59"/>
      <c r="AI1149" s="60"/>
      <c r="AK1149" s="59"/>
      <c r="AM1149" s="59"/>
      <c r="AO1149" s="59"/>
    </row>
    <row r="1150" spans="5:41" ht="13" x14ac:dyDescent="0.15">
      <c r="E1150" s="59"/>
      <c r="G1150" s="59"/>
      <c r="I1150" s="59"/>
      <c r="K1150" s="59"/>
      <c r="M1150" s="59"/>
      <c r="O1150" s="59"/>
      <c r="Q1150" s="59"/>
      <c r="S1150" s="59"/>
      <c r="U1150" s="59"/>
      <c r="W1150" s="59"/>
      <c r="Y1150" s="59"/>
      <c r="AA1150" s="59"/>
      <c r="AC1150" s="59"/>
      <c r="AE1150" s="59"/>
      <c r="AG1150" s="59"/>
      <c r="AI1150" s="60"/>
      <c r="AK1150" s="59"/>
      <c r="AM1150" s="59"/>
      <c r="AO1150" s="59"/>
    </row>
    <row r="1151" spans="5:41" ht="13" x14ac:dyDescent="0.15">
      <c r="E1151" s="59"/>
      <c r="G1151" s="59"/>
      <c r="I1151" s="59"/>
      <c r="K1151" s="59"/>
      <c r="M1151" s="59"/>
      <c r="O1151" s="59"/>
      <c r="Q1151" s="59"/>
      <c r="S1151" s="59"/>
      <c r="U1151" s="59"/>
      <c r="W1151" s="59"/>
      <c r="Y1151" s="59"/>
      <c r="AA1151" s="59"/>
      <c r="AC1151" s="59"/>
      <c r="AE1151" s="59"/>
      <c r="AG1151" s="59"/>
      <c r="AI1151" s="60"/>
      <c r="AK1151" s="59"/>
      <c r="AM1151" s="59"/>
      <c r="AO1151" s="59"/>
    </row>
    <row r="1152" spans="5:41" ht="13" x14ac:dyDescent="0.15">
      <c r="E1152" s="59"/>
      <c r="G1152" s="59"/>
      <c r="I1152" s="59"/>
      <c r="K1152" s="59"/>
      <c r="M1152" s="59"/>
      <c r="O1152" s="59"/>
      <c r="Q1152" s="59"/>
      <c r="S1152" s="59"/>
      <c r="U1152" s="59"/>
      <c r="W1152" s="59"/>
      <c r="Y1152" s="59"/>
      <c r="AA1152" s="59"/>
      <c r="AC1152" s="59"/>
      <c r="AE1152" s="59"/>
      <c r="AG1152" s="59"/>
      <c r="AI1152" s="60"/>
      <c r="AK1152" s="59"/>
      <c r="AM1152" s="59"/>
      <c r="AO1152" s="59"/>
    </row>
    <row r="1153" spans="5:41" ht="13" x14ac:dyDescent="0.15">
      <c r="E1153" s="59"/>
      <c r="G1153" s="59"/>
      <c r="I1153" s="59"/>
      <c r="K1153" s="59"/>
      <c r="M1153" s="59"/>
      <c r="O1153" s="59"/>
      <c r="Q1153" s="59"/>
      <c r="S1153" s="59"/>
      <c r="U1153" s="59"/>
      <c r="W1153" s="59"/>
      <c r="Y1153" s="59"/>
      <c r="AA1153" s="59"/>
      <c r="AC1153" s="59"/>
      <c r="AE1153" s="59"/>
      <c r="AG1153" s="59"/>
      <c r="AI1153" s="60"/>
      <c r="AK1153" s="59"/>
      <c r="AM1153" s="59"/>
      <c r="AO1153" s="59"/>
    </row>
    <row r="1154" spans="5:41" ht="13" x14ac:dyDescent="0.15">
      <c r="E1154" s="59"/>
      <c r="G1154" s="59"/>
      <c r="I1154" s="59"/>
      <c r="K1154" s="59"/>
      <c r="M1154" s="59"/>
      <c r="O1154" s="59"/>
      <c r="Q1154" s="59"/>
      <c r="S1154" s="59"/>
      <c r="U1154" s="59"/>
      <c r="W1154" s="59"/>
      <c r="Y1154" s="59"/>
      <c r="AA1154" s="59"/>
      <c r="AC1154" s="59"/>
      <c r="AE1154" s="59"/>
      <c r="AG1154" s="59"/>
      <c r="AI1154" s="60"/>
      <c r="AK1154" s="59"/>
      <c r="AM1154" s="59"/>
      <c r="AO1154" s="59"/>
    </row>
    <row r="1155" spans="5:41" ht="13" x14ac:dyDescent="0.15">
      <c r="E1155" s="59"/>
      <c r="G1155" s="59"/>
      <c r="I1155" s="59"/>
      <c r="K1155" s="59"/>
      <c r="M1155" s="59"/>
      <c r="O1155" s="59"/>
      <c r="Q1155" s="59"/>
      <c r="S1155" s="59"/>
      <c r="U1155" s="59"/>
      <c r="W1155" s="59"/>
      <c r="Y1155" s="59"/>
      <c r="AA1155" s="59"/>
      <c r="AC1155" s="59"/>
      <c r="AE1155" s="59"/>
      <c r="AG1155" s="59"/>
      <c r="AI1155" s="60"/>
      <c r="AK1155" s="59"/>
      <c r="AM1155" s="59"/>
      <c r="AO1155" s="59"/>
    </row>
    <row r="1156" spans="5:41" ht="13" x14ac:dyDescent="0.15">
      <c r="E1156" s="59"/>
      <c r="G1156" s="59"/>
      <c r="I1156" s="59"/>
      <c r="K1156" s="59"/>
      <c r="M1156" s="59"/>
      <c r="O1156" s="59"/>
      <c r="Q1156" s="59"/>
      <c r="S1156" s="59"/>
      <c r="U1156" s="59"/>
      <c r="W1156" s="59"/>
      <c r="Y1156" s="59"/>
      <c r="AA1156" s="59"/>
      <c r="AC1156" s="59"/>
      <c r="AE1156" s="59"/>
      <c r="AG1156" s="59"/>
      <c r="AI1156" s="60"/>
      <c r="AK1156" s="59"/>
      <c r="AM1156" s="59"/>
      <c r="AO1156" s="59"/>
    </row>
    <row r="1157" spans="5:41" ht="13" x14ac:dyDescent="0.15">
      <c r="E1157" s="59"/>
      <c r="G1157" s="59"/>
      <c r="I1157" s="59"/>
      <c r="K1157" s="59"/>
      <c r="M1157" s="59"/>
      <c r="O1157" s="59"/>
      <c r="Q1157" s="59"/>
      <c r="S1157" s="59"/>
      <c r="U1157" s="59"/>
      <c r="W1157" s="59"/>
      <c r="Y1157" s="59"/>
      <c r="AA1157" s="59"/>
      <c r="AC1157" s="59"/>
      <c r="AE1157" s="59"/>
      <c r="AG1157" s="59"/>
      <c r="AI1157" s="60"/>
      <c r="AK1157" s="59"/>
      <c r="AM1157" s="59"/>
      <c r="AO1157" s="59"/>
    </row>
    <row r="1158" spans="5:41" ht="13" x14ac:dyDescent="0.15">
      <c r="E1158" s="59"/>
      <c r="G1158" s="59"/>
      <c r="I1158" s="59"/>
      <c r="K1158" s="59"/>
      <c r="M1158" s="59"/>
      <c r="O1158" s="59"/>
      <c r="Q1158" s="59"/>
      <c r="S1158" s="59"/>
      <c r="U1158" s="59"/>
      <c r="W1158" s="59"/>
      <c r="Y1158" s="59"/>
      <c r="AA1158" s="59"/>
      <c r="AC1158" s="59"/>
      <c r="AE1158" s="59"/>
      <c r="AG1158" s="59"/>
      <c r="AI1158" s="60"/>
      <c r="AK1158" s="59"/>
      <c r="AM1158" s="59"/>
      <c r="AO1158" s="59"/>
    </row>
    <row r="1159" spans="5:41" ht="13" x14ac:dyDescent="0.15">
      <c r="E1159" s="59"/>
      <c r="G1159" s="59"/>
      <c r="I1159" s="59"/>
      <c r="K1159" s="59"/>
      <c r="M1159" s="59"/>
      <c r="O1159" s="59"/>
      <c r="Q1159" s="59"/>
      <c r="S1159" s="59"/>
      <c r="U1159" s="59"/>
      <c r="W1159" s="59"/>
      <c r="Y1159" s="59"/>
      <c r="AA1159" s="59"/>
      <c r="AC1159" s="59"/>
      <c r="AE1159" s="59"/>
      <c r="AG1159" s="59"/>
      <c r="AI1159" s="60"/>
      <c r="AK1159" s="59"/>
      <c r="AM1159" s="59"/>
      <c r="AO1159" s="59"/>
    </row>
    <row r="1160" spans="5:41" ht="13" x14ac:dyDescent="0.15">
      <c r="E1160" s="59"/>
      <c r="G1160" s="59"/>
      <c r="I1160" s="59"/>
      <c r="K1160" s="59"/>
      <c r="M1160" s="59"/>
      <c r="O1160" s="59"/>
      <c r="Q1160" s="59"/>
      <c r="S1160" s="59"/>
      <c r="U1160" s="59"/>
      <c r="W1160" s="59"/>
      <c r="Y1160" s="59"/>
      <c r="AA1160" s="59"/>
      <c r="AC1160" s="59"/>
      <c r="AE1160" s="59"/>
      <c r="AG1160" s="59"/>
      <c r="AI1160" s="60"/>
      <c r="AK1160" s="59"/>
      <c r="AM1160" s="59"/>
      <c r="AO1160" s="59"/>
    </row>
    <row r="1161" spans="5:41" ht="13" x14ac:dyDescent="0.15">
      <c r="E1161" s="59"/>
      <c r="G1161" s="59"/>
      <c r="I1161" s="59"/>
      <c r="K1161" s="59"/>
      <c r="M1161" s="59"/>
      <c r="O1161" s="59"/>
      <c r="Q1161" s="59"/>
      <c r="S1161" s="59"/>
      <c r="U1161" s="59"/>
      <c r="W1161" s="59"/>
      <c r="Y1161" s="59"/>
      <c r="AA1161" s="59"/>
      <c r="AC1161" s="59"/>
      <c r="AE1161" s="59"/>
      <c r="AG1161" s="59"/>
      <c r="AI1161" s="60"/>
      <c r="AK1161" s="59"/>
      <c r="AM1161" s="59"/>
      <c r="AO1161" s="59"/>
    </row>
    <row r="1162" spans="5:41" ht="13" x14ac:dyDescent="0.15">
      <c r="E1162" s="59"/>
      <c r="G1162" s="59"/>
      <c r="I1162" s="59"/>
      <c r="K1162" s="59"/>
      <c r="M1162" s="59"/>
      <c r="O1162" s="59"/>
      <c r="Q1162" s="59"/>
      <c r="S1162" s="59"/>
      <c r="U1162" s="59"/>
      <c r="W1162" s="59"/>
      <c r="Y1162" s="59"/>
      <c r="AA1162" s="59"/>
      <c r="AC1162" s="59"/>
      <c r="AE1162" s="59"/>
      <c r="AG1162" s="59"/>
      <c r="AI1162" s="60"/>
      <c r="AK1162" s="59"/>
      <c r="AM1162" s="59"/>
      <c r="AO1162" s="59"/>
    </row>
    <row r="1163" spans="5:41" ht="13" x14ac:dyDescent="0.15">
      <c r="E1163" s="59"/>
      <c r="G1163" s="59"/>
      <c r="I1163" s="59"/>
      <c r="K1163" s="59"/>
      <c r="M1163" s="59"/>
      <c r="O1163" s="59"/>
      <c r="Q1163" s="59"/>
      <c r="S1163" s="59"/>
      <c r="U1163" s="59"/>
      <c r="W1163" s="59"/>
      <c r="Y1163" s="59"/>
      <c r="AA1163" s="59"/>
      <c r="AC1163" s="59"/>
      <c r="AE1163" s="59"/>
      <c r="AG1163" s="59"/>
      <c r="AI1163" s="60"/>
      <c r="AK1163" s="59"/>
      <c r="AM1163" s="59"/>
      <c r="AO1163" s="59"/>
    </row>
    <row r="1164" spans="5:41" ht="13" x14ac:dyDescent="0.15">
      <c r="E1164" s="59"/>
      <c r="G1164" s="59"/>
      <c r="I1164" s="59"/>
      <c r="K1164" s="59"/>
      <c r="M1164" s="59"/>
      <c r="O1164" s="59"/>
      <c r="Q1164" s="59"/>
      <c r="S1164" s="59"/>
      <c r="U1164" s="59"/>
      <c r="W1164" s="59"/>
      <c r="Y1164" s="59"/>
      <c r="AA1164" s="59"/>
      <c r="AC1164" s="59"/>
      <c r="AE1164" s="59"/>
      <c r="AG1164" s="59"/>
      <c r="AI1164" s="60"/>
      <c r="AK1164" s="59"/>
      <c r="AM1164" s="59"/>
      <c r="AO1164" s="59"/>
    </row>
    <row r="1165" spans="5:41" ht="13" x14ac:dyDescent="0.15">
      <c r="E1165" s="59"/>
      <c r="G1165" s="59"/>
      <c r="I1165" s="59"/>
      <c r="K1165" s="59"/>
      <c r="M1165" s="59"/>
      <c r="O1165" s="59"/>
      <c r="Q1165" s="59"/>
      <c r="S1165" s="59"/>
      <c r="U1165" s="59"/>
      <c r="W1165" s="59"/>
      <c r="Y1165" s="59"/>
      <c r="AA1165" s="59"/>
      <c r="AC1165" s="59"/>
      <c r="AE1165" s="59"/>
      <c r="AG1165" s="59"/>
      <c r="AI1165" s="60"/>
      <c r="AK1165" s="59"/>
      <c r="AM1165" s="59"/>
      <c r="AO1165" s="59"/>
    </row>
    <row r="1166" spans="5:41" ht="13" x14ac:dyDescent="0.15">
      <c r="E1166" s="59"/>
      <c r="G1166" s="59"/>
      <c r="I1166" s="59"/>
      <c r="K1166" s="59"/>
      <c r="M1166" s="59"/>
      <c r="O1166" s="59"/>
      <c r="Q1166" s="59"/>
      <c r="S1166" s="59"/>
      <c r="U1166" s="59"/>
      <c r="W1166" s="59"/>
      <c r="Y1166" s="59"/>
      <c r="AA1166" s="59"/>
      <c r="AC1166" s="59"/>
      <c r="AE1166" s="59"/>
      <c r="AG1166" s="59"/>
      <c r="AI1166" s="60"/>
      <c r="AK1166" s="59"/>
      <c r="AM1166" s="59"/>
      <c r="AO1166" s="59"/>
    </row>
  </sheetData>
  <mergeCells count="119">
    <mergeCell ref="A204:A210"/>
    <mergeCell ref="A222:A235"/>
    <mergeCell ref="B107:C107"/>
    <mergeCell ref="B108:C108"/>
    <mergeCell ref="A112:A115"/>
    <mergeCell ref="A117:A120"/>
    <mergeCell ref="B123:C123"/>
    <mergeCell ref="B125:C125"/>
    <mergeCell ref="A146:C148"/>
    <mergeCell ref="B189:C189"/>
    <mergeCell ref="B197:C197"/>
    <mergeCell ref="B198:C198"/>
    <mergeCell ref="A201:C203"/>
    <mergeCell ref="A122:A142"/>
    <mergeCell ref="A149:A165"/>
    <mergeCell ref="A168:A171"/>
    <mergeCell ref="A173:A176"/>
    <mergeCell ref="A178:A199"/>
    <mergeCell ref="A47:A49"/>
    <mergeCell ref="B47:C47"/>
    <mergeCell ref="B48:C48"/>
    <mergeCell ref="A51:A53"/>
    <mergeCell ref="A55:A58"/>
    <mergeCell ref="A61:A85"/>
    <mergeCell ref="B62:C62"/>
    <mergeCell ref="A90:A92"/>
    <mergeCell ref="B91:C91"/>
    <mergeCell ref="B64:C64"/>
    <mergeCell ref="B65:C65"/>
    <mergeCell ref="B84:C84"/>
    <mergeCell ref="A87:C89"/>
    <mergeCell ref="B182:C182"/>
    <mergeCell ref="B183:C183"/>
    <mergeCell ref="B150:C150"/>
    <mergeCell ref="B155:C155"/>
    <mergeCell ref="B156:C156"/>
    <mergeCell ref="B160:C160"/>
    <mergeCell ref="B163:C163"/>
    <mergeCell ref="B164:C164"/>
    <mergeCell ref="B179:C179"/>
    <mergeCell ref="B74:C74"/>
    <mergeCell ref="B83:C83"/>
    <mergeCell ref="A100:A102"/>
    <mergeCell ref="B100:C100"/>
    <mergeCell ref="B101:C101"/>
    <mergeCell ref="B103:C103"/>
    <mergeCell ref="B104:C104"/>
    <mergeCell ref="B126:C126"/>
    <mergeCell ref="B129:C129"/>
    <mergeCell ref="B140:C140"/>
    <mergeCell ref="B141:C141"/>
    <mergeCell ref="B31:C31"/>
    <mergeCell ref="B32:C32"/>
    <mergeCell ref="B35:C35"/>
    <mergeCell ref="B36:C36"/>
    <mergeCell ref="A5:A8"/>
    <mergeCell ref="A10:C11"/>
    <mergeCell ref="A12:A42"/>
    <mergeCell ref="B13:C13"/>
    <mergeCell ref="B21:C21"/>
    <mergeCell ref="B22:C22"/>
    <mergeCell ref="B27:C27"/>
    <mergeCell ref="D3:E3"/>
    <mergeCell ref="F3:G3"/>
    <mergeCell ref="H3:I3"/>
    <mergeCell ref="J3:K3"/>
    <mergeCell ref="L3:M3"/>
    <mergeCell ref="N3:O3"/>
    <mergeCell ref="P3:Q3"/>
    <mergeCell ref="AF3:AG3"/>
    <mergeCell ref="AH3:AI3"/>
    <mergeCell ref="R3:S3"/>
    <mergeCell ref="T3:U3"/>
    <mergeCell ref="V3:W3"/>
    <mergeCell ref="X3:Y3"/>
    <mergeCell ref="Z3:AA3"/>
    <mergeCell ref="AB3:AC3"/>
    <mergeCell ref="AD3:AE3"/>
    <mergeCell ref="AJ2:AK2"/>
    <mergeCell ref="AL2:AM2"/>
    <mergeCell ref="AN2:AO2"/>
    <mergeCell ref="AJ3:AK3"/>
    <mergeCell ref="AL3:AM3"/>
    <mergeCell ref="AN3:AO3"/>
    <mergeCell ref="R2:S2"/>
    <mergeCell ref="T2:U2"/>
    <mergeCell ref="V2:W2"/>
    <mergeCell ref="X2:Y2"/>
    <mergeCell ref="Z2:AA2"/>
    <mergeCell ref="AB2:AC2"/>
    <mergeCell ref="AD2:AE2"/>
    <mergeCell ref="D1:E1"/>
    <mergeCell ref="F1:G1"/>
    <mergeCell ref="H1:I1"/>
    <mergeCell ref="J1:K1"/>
    <mergeCell ref="L1:M1"/>
    <mergeCell ref="N1:O1"/>
    <mergeCell ref="P1:Q1"/>
    <mergeCell ref="AF2:AG2"/>
    <mergeCell ref="AH2:AI2"/>
    <mergeCell ref="D2:E2"/>
    <mergeCell ref="F2:G2"/>
    <mergeCell ref="H2:I2"/>
    <mergeCell ref="J2:K2"/>
    <mergeCell ref="L2:M2"/>
    <mergeCell ref="N2:O2"/>
    <mergeCell ref="P2:Q2"/>
    <mergeCell ref="AF1:AG1"/>
    <mergeCell ref="AH1:AI1"/>
    <mergeCell ref="AJ1:AK1"/>
    <mergeCell ref="AL1:AM1"/>
    <mergeCell ref="AN1:AO1"/>
    <mergeCell ref="R1:S1"/>
    <mergeCell ref="T1:U1"/>
    <mergeCell ref="V1:W1"/>
    <mergeCell ref="X1:Y1"/>
    <mergeCell ref="Z1:AA1"/>
    <mergeCell ref="AB1:AC1"/>
    <mergeCell ref="AD1:AE1"/>
  </mergeCells>
  <printOptions horizontalCentered="1" gridLines="1"/>
  <pageMargins left="0.7" right="0.7" top="0.75" bottom="0.75" header="0" footer="0"/>
  <pageSetup fitToHeight="0" pageOrder="overThenDown" orientation="landscape" cellComments="atEnd"/>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Selection Q1 Phase #1</vt:lpstr>
      <vt:lpstr>Selection Q2 Phase #1</vt:lpstr>
      <vt:lpstr>Selection Merged</vt:lpstr>
      <vt:lpstr>Selection Duplicates</vt:lpstr>
      <vt:lpstr>Selection Phase #2</vt:lpstr>
      <vt:lpstr>Selection Phase #3</vt:lpstr>
      <vt:lpstr>Extraction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Markus Funke</cp:lastModifiedBy>
  <dcterms:modified xsi:type="dcterms:W3CDTF">2022-01-17T16:08:21Z</dcterms:modified>
</cp:coreProperties>
</file>