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'publications-merged'!$J$1:$J$311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" l="1"/>
  <c r="G46" i="1"/>
  <c r="H46" i="1" s="1"/>
  <c r="I45" i="1"/>
  <c r="G45" i="1"/>
  <c r="I44" i="1"/>
  <c r="G44" i="1"/>
  <c r="H44" i="1" s="1"/>
  <c r="I43" i="1"/>
  <c r="G43" i="1"/>
  <c r="H43" i="1" s="1"/>
  <c r="I42" i="1"/>
  <c r="G42" i="1"/>
  <c r="H42" i="1" s="1"/>
  <c r="I41" i="1"/>
  <c r="H41" i="1"/>
  <c r="I40" i="1"/>
  <c r="G40" i="1"/>
  <c r="H40" i="1" s="1"/>
  <c r="I39" i="1"/>
  <c r="H39" i="1"/>
  <c r="I38" i="1"/>
  <c r="G38" i="1"/>
  <c r="H38" i="1" s="1"/>
  <c r="I37" i="1"/>
  <c r="G37" i="1"/>
  <c r="H37" i="1" s="1"/>
  <c r="I36" i="1"/>
  <c r="G36" i="1"/>
  <c r="H36" i="1" s="1"/>
  <c r="I35" i="1"/>
  <c r="G35" i="1"/>
  <c r="H35" i="1" s="1"/>
  <c r="I34" i="1"/>
  <c r="G34" i="1"/>
  <c r="H34" i="1" s="1"/>
  <c r="I33" i="1"/>
  <c r="G33" i="1"/>
  <c r="H33" i="1" s="1"/>
  <c r="I32" i="1"/>
  <c r="G32" i="1"/>
  <c r="H32" i="1" s="1"/>
  <c r="I31" i="1"/>
  <c r="H31" i="1"/>
  <c r="I30" i="1"/>
  <c r="G30" i="1"/>
  <c r="H30" i="1" s="1"/>
  <c r="I29" i="1"/>
  <c r="G29" i="1"/>
  <c r="H29" i="1" s="1"/>
  <c r="I28" i="1"/>
  <c r="G28" i="1"/>
  <c r="H28" i="1" s="1"/>
  <c r="I27" i="1"/>
  <c r="G27" i="1"/>
  <c r="H27" i="1" s="1"/>
  <c r="I26" i="1"/>
  <c r="H26" i="1"/>
  <c r="I25" i="1"/>
  <c r="G25" i="1"/>
  <c r="H25" i="1" s="1"/>
  <c r="I24" i="1"/>
  <c r="G24" i="1"/>
  <c r="H24" i="1" s="1"/>
  <c r="I23" i="1"/>
  <c r="G23" i="1"/>
  <c r="H23" i="1" s="1"/>
  <c r="I22" i="1"/>
  <c r="G22" i="1"/>
  <c r="H22" i="1" s="1"/>
  <c r="I21" i="1"/>
  <c r="G21" i="1"/>
  <c r="H21" i="1" s="1"/>
  <c r="I20" i="1"/>
  <c r="H20" i="1"/>
  <c r="I19" i="1"/>
  <c r="H19" i="1"/>
  <c r="I18" i="1"/>
  <c r="H18" i="1"/>
  <c r="I17" i="1"/>
  <c r="H17" i="1"/>
  <c r="I16" i="1"/>
  <c r="H16" i="1"/>
  <c r="G15" i="1"/>
  <c r="H15" i="1" s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<sst xmlns="http://schemas.openxmlformats.org/spreadsheetml/2006/main" count="379" uniqueCount="199">
  <si>
    <t>ID</t>
  </si>
  <si>
    <t>orig-paper</t>
  </si>
  <si>
    <t>Authors</t>
  </si>
  <si>
    <t>Title</t>
  </si>
  <si>
    <t>Year</t>
  </si>
  <si>
    <t>Publisher</t>
  </si>
  <si>
    <t>Link</t>
  </si>
  <si>
    <t>DOI</t>
  </si>
  <si>
    <t>Included</t>
  </si>
  <si>
    <t>Final Decision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</si>
  <si>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</si>
  <si>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</si>
  <si>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</si>
  <si>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</si>
  <si>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</si>
  <si>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</si>
  <si>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</si>
  <si>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</si>
  <si>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S489</t>
  </si>
  <si>
    <t>S469</t>
  </si>
  <si>
    <t>N Zhu, J Grundy, J Hosking </t>
  </si>
  <si>
    <t>Pounamu: A meta-yool for multi-view visual language environment construction</t>
  </si>
  <si>
    <t>93 CITES</t>
  </si>
  <si>
    <t>https://doi.org/10.1109/VLHCC.2004.41</t>
  </si>
  <si>
    <t>YES</t>
  </si>
  <si>
    <t>MAYBE</t>
  </si>
  <si>
    <t>S490</t>
  </si>
  <si>
    <t>J Grundy, J Hosking, J Huh, KNL Li </t>
  </si>
  <si>
    <t>Marama: an eclipse meta-toolset for generating multi-view environments</t>
  </si>
  <si>
    <t>https://dl.acm.org/doi/abs/10.1145/1368088.1368210?casa_token=r2U4nsSC-2oAAAAA:woRA4cbB6s4WIiS3vELmtdFeoaC80McM7I_ah7rXWLMTX6L38AJwQphWSk81vrsz9o8bAL9rSqkR5MI</t>
  </si>
  <si>
    <t>NO</t>
  </si>
  <si>
    <t>S491</t>
  </si>
  <si>
    <t>S Naujokat, M Lybecait, D Kopetzki… </t>
  </si>
  <si>
    <t>CINCO: a simplicity-driven approach to full generation of domain-specific graphical modeling tools</t>
  </si>
  <si>
    <t>https://idp.springer.com/authorize/casa?redirect_uri=https://link.springer.com/article/10.1007/s10009-017-0453-6&amp;casa_token=qP0hetTdy2wAAAAA:q7K43wZfUNeiWJhmeqeTFgVl2mEB7bumfZFe7MXjVUzkE_XOFW5u9WEbtgLlqdNC6AfXwZ283c9sMzlmmos</t>
  </si>
  <si>
    <t>S492</t>
  </si>
  <si>
    <t>N Zhu, J Grundy, J Hosking, N Liu, S Cao… </t>
  </si>
  <si>
    <t>Pounamu: A meta-tool for exploratory domain-specific visual language tool development</t>
  </si>
  <si>
    <t>https://www.sciencedirect.com/science/article/pii/S0164121206002871</t>
  </si>
  <si>
    <t>S493</t>
  </si>
  <si>
    <t>D Wüest, N Seyff, M Glinz </t>
  </si>
  <si>
    <t>Flexisketch: A mobile sketching tool for software modeling</t>
  </si>
  <si>
    <t>https://link.springer.com/chapter/10.1007/978-3-642-36632-1_13</t>
  </si>
  <si>
    <t>S494</t>
  </si>
  <si>
    <t>M Saeki </t>
  </si>
  <si>
    <t>CAME: The first step to automated method engineering</t>
  </si>
  <si>
    <t>https://citeseerx.ist.psu.edu/viewdoc/download?doi=10.1.1.85.1578&amp;rep=rep1&amp;type=pdf</t>
  </si>
  <si>
    <t>S495</t>
  </si>
  <si>
    <t>N Liu, J Hosking, J Grundy </t>
  </si>
  <si>
    <t>Maramatatau: Extending a domain specific visual language meta tool with a declarative constraint mechanism</t>
  </si>
  <si>
    <t>https://ieeexplore.ieee.org/abstract/document/4351333/?casa_token=XtehAZyW_3AAAAAA:3gGHO-ElqwZ_BEejJygcazz7w3IU_ezVmVzs85cHbSGC7KzPcyb0bk3eeVAceluNt3W6wn26AXxp</t>
  </si>
  <si>
    <t>S496</t>
  </si>
  <si>
    <t>L Safa </t>
  </si>
  <si>
    <t>The making of user-interface designer a proprietary DSM tool</t>
  </si>
  <si>
    <t>http://dsmforum.org/events/DSM07/papers/safa.pdf</t>
  </si>
  <si>
    <t>S497</t>
  </si>
  <si>
    <t>FlexiSketch: a lightweight sketching and metamodeling approach for end-users</t>
  </si>
  <si>
    <t>https://idp.springer.com/authorize/casa?redirect_uri=https://link.springer.com/article/10.1007/s10270-017-0623-8&amp;casa_token=DTKkYBENTbMAAAAA:FzyvqTznDYgSSmLZZgvcyV-lEWSU6JrEfTGVSOcf0Bi5jvs5RvBM25miwzSQCEn1GS2jnhBw5PC7HC_Se2Q</t>
  </si>
  <si>
    <t>S498</t>
  </si>
  <si>
    <t>D Wüest, M Glinz </t>
  </si>
  <si>
    <t>Flexible sketch-based requirements modeling</t>
  </si>
  <si>
    <t>https://link.springer.com/chapter/10.1007/978-3-642-19858-8_12</t>
  </si>
  <si>
    <t>S499</t>
  </si>
  <si>
    <t>J Pavón, J Gómez-Sanz… </t>
  </si>
  <si>
    <t>The SiCoSSyS approach to SoS engineering</t>
  </si>
  <si>
    <t>https://ieeexplore.ieee.org/abstract/document/5966594/?casa_token=1Rpu-agXub8AAAAA:O_DrBNUsuC5DBAFsQA8l6n41hN2wG6lqKWrVw5NXM-BqoouAwP-6kI_ovpg_GiWFOaq8iIpXshuR</t>
  </si>
  <si>
    <t>S500</t>
  </si>
  <si>
    <t>E Navarro, A Gómez, P Letelier, I Ramos </t>
  </si>
  <si>
    <t>MORPHEUS: a supporting tool for MDD</t>
  </si>
  <si>
    <t>https://link.springer.com/chapter/10.1007/978-1-4419-7355-9_22</t>
  </si>
  <si>
    <t>S501</t>
  </si>
  <si>
    <t>JJ Heidenreich, S Karol, J Polowinski, J Reimann…</t>
  </si>
  <si>
    <t>DropsBox: The Dresden Open Software Toolbox</t>
  </si>
  <si>
    <t>https://citeseerx.ist.psu.edu/viewdoc/download?doi=10.1.1.721.461&amp;rep=rep1&amp;type=pdf</t>
  </si>
  <si>
    <t>S502</t>
  </si>
  <si>
    <t>S470</t>
  </si>
  <si>
    <t>Oskar van Rest, Guido Wachsmuth, Jim R. H. Steel, Jörn Guy Süß, Eelco Visser</t>
  </si>
  <si>
    <t>Robust Real-Time Synchronization between Textual and Graphical Editors</t>
  </si>
  <si>
    <t>S503</t>
  </si>
  <si>
    <t>M Bernardino, AF Zorzo… </t>
  </si>
  <si>
    <t>Canopus: A domain-specific language for modeling performance testing</t>
  </si>
  <si>
    <t>https://ieeexplore.ieee.org/abstract/document/7515468/</t>
  </si>
  <si>
    <t>S504</t>
  </si>
  <si>
    <t>A Butting, R Eikermann, O Kautz, B Rumpe… </t>
  </si>
  <si>
    <t>Systematic composition of independent language features</t>
  </si>
  <si>
    <t>https://www.sciencedirect.com/science/article/pii/S0164121219300366</t>
  </si>
  <si>
    <t>S505</t>
  </si>
  <si>
    <t>M Voelter, S Košcejev, M Riedel, A Deitsch…</t>
  </si>
  <si>
    <t>A Domain-Specific Language for Payroll Calculations: an Experience Report from DATEV</t>
  </si>
  <si>
    <t>http://voelter.de/data/pub/voelterEtAl_DSLForPayrollCalc.pdf</t>
  </si>
  <si>
    <t>S506</t>
  </si>
  <si>
    <t>A Domain-Specific Language for Payroll Calculations: a Case Study at DATEV</t>
  </si>
  <si>
    <t>http://voelter.de/data/pub/PayrollDSL.pdf</t>
  </si>
  <si>
    <t>S507</t>
  </si>
  <si>
    <t>LE Lafontant, E Syriani </t>
  </si>
  <si>
    <t>Gentleman: a light-weight web-based projectional editor generator</t>
  </si>
  <si>
    <t>0 CITES</t>
  </si>
  <si>
    <t>https://dl.acm.org/doi/abs/10.1145/3417990.3421998</t>
  </si>
  <si>
    <t>S508</t>
  </si>
  <si>
    <t>S471</t>
  </si>
  <si>
    <t>S Mustafiz,  B Barroca,  C Gomes… </t>
  </si>
  <si>
    <t>Towards modular language design using language fragments: The hybrid systems case study</t>
  </si>
  <si>
    <t>8 CITES</t>
  </si>
  <si>
    <t>S509</t>
  </si>
  <si>
    <t>S472</t>
  </si>
  <si>
    <t>E Barbierato,  M Gribaudo,  M Iacono </t>
  </si>
  <si>
    <t>Modeling apache hive based applications in big data architectures</t>
  </si>
  <si>
    <t>S510</t>
  </si>
  <si>
    <t>D Codetta-Raiteri,  G Franceschinis… </t>
  </si>
  <si>
    <t>Defining formalisms and models in the Draw-Net Modelling System</t>
  </si>
  <si>
    <t>S511</t>
  </si>
  <si>
    <t>E Barbierato,  M Iacono… </t>
  </si>
  <si>
    <t>PerfBPEL: A graph-based approach for the performance analysis of BPEL SOA applications</t>
  </si>
  <si>
    <t>S512</t>
  </si>
  <si>
    <t>M Iacono,  M Gribaudo,  N Mazzocca,  V Vittorini</t>
  </si>
  <si>
    <t>THE OsMoSys/DrawNET Xe! LANGUAGES SYSTEM: A NOVEL INFRASTRUCTURE FOR MULTI-FORMALISM OBJECT-ORIENTED MODELLING</t>
  </si>
  <si>
    <t>S513</t>
  </si>
  <si>
    <t>S474</t>
  </si>
  <si>
    <t>Oddvar Hungnes</t>
  </si>
  <si>
    <t>Jigsaw EMF Editor</t>
  </si>
  <si>
    <t>S514</t>
  </si>
  <si>
    <t>S475</t>
  </si>
  <si>
    <t>P. Klein, A. Schurr</t>
  </si>
  <si>
    <t>Constructing SDEs with the IPSEN meta environment</t>
  </si>
  <si>
    <t>20 CITES</t>
  </si>
  <si>
    <t>S515</t>
  </si>
  <si>
    <t>Vahdat Abdelzad, Daniel Amyot, Timothy Lethbridge</t>
  </si>
  <si>
    <t>Adding a Textual Syntax to an Existing Graphical Modeling Language: Experience Report with GRL</t>
  </si>
  <si>
    <t>S516</t>
  </si>
  <si>
    <t>Mariano Luzza, M. Beron, P. Henriques</t>
  </si>
  <si>
    <t>PH-Helper - a Syntax-Directed Editor for Hoshimi Programming Language, HL</t>
  </si>
  <si>
    <t>S517</t>
  </si>
  <si>
    <t>Lorenzo Addazi, Federico Ciccozzi, P. Langer, E. Posse</t>
  </si>
  <si>
    <t>Towards Seamless Hybrid Graphical-Textual Modelling for UML and Profiles</t>
  </si>
  <si>
    <t>9 CITES</t>
  </si>
  <si>
    <t>S518</t>
  </si>
  <si>
    <t xml:space="preserve">L Addazi, F Ciccozzi </t>
  </si>
  <si>
    <t>Blended graphical and textual modelling for UML profiles: A proof-of-concept implementation and experiment</t>
  </si>
  <si>
    <t>https://doi.org/10.1016/j.jss.2021.110912</t>
  </si>
  <si>
    <t>S519</t>
  </si>
  <si>
    <t>S478</t>
  </si>
  <si>
    <t>C. Atkinson, Ralph Gerbig, Bastian Kennel</t>
  </si>
  <si>
    <t>Symbiotic general-purpose and domain-specific languages</t>
  </si>
  <si>
    <t>18 CITES</t>
  </si>
  <si>
    <t>S520</t>
  </si>
  <si>
    <t>M. Scheidgen</t>
  </si>
  <si>
    <t>Textual Modelling Embedded into Graphical Modelling</t>
  </si>
  <si>
    <t>49 CITES</t>
  </si>
  <si>
    <t>S522</t>
  </si>
  <si>
    <t>S481</t>
  </si>
  <si>
    <t>S Strecker,  D Heise,  U Frank </t>
  </si>
  <si>
    <t>RiskM: A multi-perspective modeling method for IT risk assessment</t>
  </si>
  <si>
    <t>S523</t>
  </si>
  <si>
    <t>D Delen,  PC Benjamin </t>
  </si>
  <si>
    <t>Towards a truly integrated enterprise modeling and analysis environment</t>
  </si>
  <si>
    <t>S524</t>
  </si>
  <si>
    <t>D Heise,  S Strecker,  U Frank </t>
  </si>
  <si>
    <t>ControlML: A domain-specific modeling language in support of assessing internal controls and the internal control system</t>
  </si>
  <si>
    <t>S525</t>
  </si>
  <si>
    <t>C Andrei</t>
  </si>
  <si>
    <t>PROOF OF CONCEPT FOR A BPMN-DRIVEN SEMANTIC ORCHESTRATION OF WEB APIs</t>
  </si>
  <si>
    <t>S526</t>
  </si>
  <si>
    <t>S483</t>
  </si>
  <si>
    <t>Markus Voelter, Daniel Ratiu, Bernd Kolb, Bernhard Schaetz</t>
  </si>
  <si>
    <t>mbeddr: instantiating a language workbench in the embedded software domain</t>
  </si>
  <si>
    <t>57 CITES</t>
  </si>
  <si>
    <t>S527</t>
  </si>
  <si>
    <t>Voelter, M.</t>
  </si>
  <si>
    <t>Preliminary experience of using mbeddr</t>
  </si>
  <si>
    <t>S528</t>
  </si>
  <si>
    <t>M Voelter,  S Lisson </t>
  </si>
  <si>
    <t>Supporting Diverse Notations in MPS'Projectional Editor.</t>
  </si>
  <si>
    <t>S529</t>
  </si>
  <si>
    <t>B Behringer,  J Palz,  T Berger </t>
  </si>
  <si>
    <t>PEoPL: projectional editing of product lines</t>
  </si>
  <si>
    <t>22 CITES</t>
  </si>
  <si>
    <t>https://doi.org/10.1109/ICSE.2017.58</t>
  </si>
  <si>
    <t>S530</t>
  </si>
  <si>
    <t>S Maro,  JP Steghöfer,  A Anjorin,  M Tichy… </t>
  </si>
  <si>
    <t>On integrating graphical and textual editors for a UML profile based domain specific language: an industrial experience</t>
  </si>
  <si>
    <t>17 CITES</t>
  </si>
  <si>
    <t>S531</t>
  </si>
  <si>
    <t>S Baader,  S Bødker </t>
  </si>
  <si>
    <t>SketchCode–An Extensible Code Editor for Crafting Software</t>
  </si>
  <si>
    <t>2 CITES</t>
  </si>
  <si>
    <t>S532</t>
  </si>
  <si>
    <t>M Schäfer,  M Gogolla </t>
  </si>
  <si>
    <t>Enhancing development and consistency of UML models and model executions with USE studio</t>
  </si>
  <si>
    <t>S533</t>
  </si>
  <si>
    <t>S488</t>
  </si>
  <si>
    <t>M Mori,  A Ceccarelli,  P Lollini,  B Frömel… </t>
  </si>
  <si>
    <t>Systems‐of‐systems modeling using a comprehensive viewpoint‐based SysML profile</t>
  </si>
  <si>
    <t>26 CITES</t>
  </si>
  <si>
    <t>10.1002/smr.1878</t>
  </si>
  <si>
    <t>S534</t>
  </si>
  <si>
    <t>T Gonschorek,  P Bergt,  M Filax,  F Ortmeier… </t>
  </si>
  <si>
    <t>SafeDeML: On integrating the safety design into the system model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</si>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</sst>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b/>
      <sz val="11"/>
      <color rgb="FF7E3794"/>
      <name val="Arial"/>
    </font>
    <font>
      <b/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3265"/>
        <bgColor rgb="FFEF326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0" xfId="0" applyFont="1" applyFill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 applyAlignment="1"/>
    <xf numFmtId="0" fontId="3" fillId="6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4" fillId="0" borderId="0" xfId="0" applyFont="1" applyAlignment="1"/>
    <xf numFmtId="0" fontId="2" fillId="0" borderId="0" xfId="0" applyFont="1" applyAlignment="1"/>
    <xf numFmtId="0" fontId="5" fillId="7" borderId="0" xfId="0" applyFont="1" applyFill="1" applyAlignment="1"/>
    <xf numFmtId="0" fontId="3" fillId="0" borderId="0" xfId="0" applyFont="1" applyAlignment="1"/>
    <xf numFmtId="0" fontId="6" fillId="4" borderId="0" xfId="0" applyFont="1" applyFill="1" applyAlignment="1"/>
    <xf numFmtId="0" fontId="3" fillId="8" borderId="0" xfId="0" applyFont="1" applyFill="1"/>
    <xf numFmtId="0" fontId="3" fillId="9" borderId="0" xfId="0" applyFont="1" applyFill="1"/>
    <xf numFmtId="0" fontId="3" fillId="9" borderId="0" xfId="0" applyFont="1" applyFill="1"/>
    <xf numFmtId="0" fontId="6" fillId="7" borderId="0" xfId="0" applyFont="1" applyFill="1" applyAlignment="1"/>
    <xf numFmtId="0" fontId="3" fillId="0" borderId="0" xfId="0" applyFont="1" applyAlignment="1"/>
    <xf numFmtId="0" fontId="3" fillId="10" borderId="0" xfId="0" applyFont="1" applyFill="1" applyAlignment="1"/>
    <xf numFmtId="0" fontId="3" fillId="10" borderId="0" xfId="0" applyFont="1" applyFill="1" applyAlignment="1"/>
    <xf numFmtId="0" fontId="3" fillId="10" borderId="0" xfId="0" applyFont="1" applyFill="1" applyAlignment="1">
      <alignment horizontal="right"/>
    </xf>
    <xf numFmtId="0" fontId="3" fillId="10" borderId="0" xfId="0" applyFont="1" applyFill="1" applyAlignment="1"/>
    <xf numFmtId="0" fontId="7" fillId="0" borderId="0" xfId="0" applyFont="1" applyAlignment="1"/>
    <xf numFmtId="0" fontId="5" fillId="4" borderId="0" xfId="0" applyFont="1" applyFill="1" applyAlignment="1"/>
    <xf numFmtId="0" fontId="6" fillId="11" borderId="0" xfId="0" applyFont="1" applyFill="1" applyAlignment="1"/>
    <xf numFmtId="0" fontId="3" fillId="8" borderId="0" xfId="0" applyFont="1" applyFill="1"/>
    <xf numFmtId="0" fontId="6" fillId="7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5" fillId="4" borderId="0" xfId="0" applyFont="1" applyFill="1" applyAlignment="1"/>
    <xf numFmtId="0" fontId="3" fillId="0" borderId="0" xfId="0" applyFont="1" applyAlignment="1"/>
    <xf numFmtId="0" fontId="5" fillId="4" borderId="0" xfId="0" applyFont="1" applyFill="1" applyAlignment="1"/>
    <xf numFmtId="0" fontId="6" fillId="4" borderId="0" xfId="0" applyFont="1" applyFill="1" applyAlignment="1"/>
    <xf numFmtId="0" fontId="5" fillId="7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6"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F13">
  <tableColumns count="6">
    <tableColumn id="1" name="ID"/>
    <tableColumn id="2" name="orig-paper"/>
    <tableColumn id="3" name="Authors"/>
    <tableColumn id="4" name="Title"/>
    <tableColumn id="5" name="Year"/>
    <tableColumn id="6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smforum.org/events/DSM07/papers/safa.pdf" TargetMode="External"/><Relationship Id="rId13" Type="http://schemas.openxmlformats.org/officeDocument/2006/relationships/hyperlink" Target="https://citeseerx.ist.psu.edu/viewdoc/download?doi=10.1.1.721.461&amp;rep=rep1&amp;type=pdf" TargetMode="External"/><Relationship Id="rId18" Type="http://schemas.openxmlformats.org/officeDocument/2006/relationships/hyperlink" Target="https://dl.acm.org/doi/abs/10.1145/3417990.3421998" TargetMode="External"/><Relationship Id="rId3" Type="http://schemas.openxmlformats.org/officeDocument/2006/relationships/hyperlink" Target="https://idp.springer.com/authorize/casa?redirect_uri=https://link.springer.com/article/10.1007/s10009-017-0453-6&amp;casa_token=qP0hetTdy2wAAAAA:q7K43wZfUNeiWJhmeqeTFgVl2mEB7bumfZFe7MXjVUzkE_XOFW5u9WEbtgLlqdNC6AfXwZ283c9sMzlmmos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ieeexplore.ieee.org/abstract/document/4351333/?casa_token=XtehAZyW_3AAAAAA:3gGHO-ElqwZ_BEejJygcazz7w3IU_ezVmVzs85cHbSGC7KzPcyb0bk3eeVAceluNt3W6wn26AXxp" TargetMode="External"/><Relationship Id="rId12" Type="http://schemas.openxmlformats.org/officeDocument/2006/relationships/hyperlink" Target="https://link.springer.com/chapter/10.1007/978-1-4419-7355-9_22" TargetMode="External"/><Relationship Id="rId17" Type="http://schemas.openxmlformats.org/officeDocument/2006/relationships/hyperlink" Target="http://voelter.de/data/pub/PayrollDSL.pdf" TargetMode="External"/><Relationship Id="rId2" Type="http://schemas.openxmlformats.org/officeDocument/2006/relationships/hyperlink" Target="https://dl.acm.org/doi/abs/10.1145/1368088.1368210?casa_token=r2U4nsSC-2oAAAAA:woRA4cbB6s4WIiS3vELmtdFeoaC80McM7I_ah7rXWLMTX6L38AJwQphWSk81vrsz9o8bAL9rSqkR5MI" TargetMode="External"/><Relationship Id="rId16" Type="http://schemas.openxmlformats.org/officeDocument/2006/relationships/hyperlink" Target="http://voelter.de/data/pub/voelterEtAl_DSLForPayrollCalc.pdf" TargetMode="External"/><Relationship Id="rId20" Type="http://schemas.openxmlformats.org/officeDocument/2006/relationships/hyperlink" Target="https://doi.org/10.1109/ICSE.2017.58" TargetMode="External"/><Relationship Id="rId1" Type="http://schemas.openxmlformats.org/officeDocument/2006/relationships/hyperlink" Target="https://doi.org/10.1109/VLHCC.2004.41" TargetMode="External"/><Relationship Id="rId6" Type="http://schemas.openxmlformats.org/officeDocument/2006/relationships/hyperlink" Target="https://citeseerx.ist.psu.edu/viewdoc/download?doi=10.1.1.85.1578&amp;rep=rep1&amp;type=pdf" TargetMode="External"/><Relationship Id="rId11" Type="http://schemas.openxmlformats.org/officeDocument/2006/relationships/hyperlink" Target="https://ieeexplore.ieee.org/abstract/document/5966594/?casa_token=1Rpu-agXub8AAAAA:O_DrBNUsuC5DBAFsQA8l6n41hN2wG6lqKWrVw5NXM-BqoouAwP-6kI_ovpg_GiWFOaq8iIpXshuR" TargetMode="External"/><Relationship Id="rId5" Type="http://schemas.openxmlformats.org/officeDocument/2006/relationships/hyperlink" Target="https://link.springer.com/chapter/10.1007/978-3-642-36632-1_13" TargetMode="External"/><Relationship Id="rId15" Type="http://schemas.openxmlformats.org/officeDocument/2006/relationships/hyperlink" Target="https://www.sciencedirect.com/science/article/pii/S0164121219300366" TargetMode="External"/><Relationship Id="rId10" Type="http://schemas.openxmlformats.org/officeDocument/2006/relationships/hyperlink" Target="https://link.springer.com/chapter/10.1007/978-3-642-19858-8_12" TargetMode="External"/><Relationship Id="rId19" Type="http://schemas.openxmlformats.org/officeDocument/2006/relationships/hyperlink" Target="https://doi.org/10.1016/j.jss.2021.110912" TargetMode="External"/><Relationship Id="rId4" Type="http://schemas.openxmlformats.org/officeDocument/2006/relationships/hyperlink" Target="https://www.sciencedirect.com/science/article/pii/S0164121206002871" TargetMode="External"/><Relationship Id="rId9" Type="http://schemas.openxmlformats.org/officeDocument/2006/relationships/hyperlink" Target="https://idp.springer.com/authorize/casa?redirect_uri=https://link.springer.com/article/10.1007/s10270-017-0623-8&amp;casa_token=DTKkYBENTbMAAAAA:FzyvqTznDYgSSmLZZgvcyV-lEWSU6JrEfTGVSOcf0Bi5jvs5RvBM25miwzSQCEn1GS2jnhBw5PC7HC_Se2Q" TargetMode="External"/><Relationship Id="rId14" Type="http://schemas.openxmlformats.org/officeDocument/2006/relationships/hyperlink" Target="https://ieeexplore.ieee.org/abstract/document/751546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L31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.75" customHeight="1" x14ac:dyDescent="0.2"/>
  <cols>
    <col min="1" max="1" width="5.5703125" customWidth="1"/>
    <col min="2" max="2" width="10" customWidth="1"/>
    <col min="3" max="3" width="42" customWidth="1"/>
    <col min="4" max="4" width="61.28515625" customWidth="1"/>
    <col min="5" max="5" width="5.42578125" customWidth="1"/>
    <col min="6" max="6" width="26.7109375" customWidth="1"/>
    <col min="7" max="7" width="38.7109375" customWidth="1"/>
    <col min="8" max="8" width="25.85546875" customWidth="1"/>
    <col min="9" max="9" width="9" customWidth="1"/>
    <col min="10" max="10" width="14.140625" customWidth="1"/>
    <col min="11" max="11" width="19.7109375" customWidth="1"/>
    <col min="12" max="19" width="10.28515625" customWidth="1"/>
    <col min="20" max="20" width="19.7109375" customWidth="1"/>
    <col min="21" max="28" width="10.28515625" customWidth="1"/>
  </cols>
  <sheetData>
    <row r="1" spans="1:90" ht="18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197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8" t="s">
        <v>198</v>
      </c>
      <c r="U1" s="9" t="s">
        <v>10</v>
      </c>
      <c r="V1" s="9" t="s">
        <v>11</v>
      </c>
      <c r="W1" s="9" t="s">
        <v>12</v>
      </c>
      <c r="X1" s="9" t="s">
        <v>13</v>
      </c>
      <c r="Y1" s="9" t="s">
        <v>14</v>
      </c>
      <c r="Z1" s="9" t="s">
        <v>15</v>
      </c>
      <c r="AA1" s="9" t="s">
        <v>16</v>
      </c>
      <c r="AB1" s="9" t="s">
        <v>17</v>
      </c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</row>
    <row r="2" spans="1:90" ht="15" x14ac:dyDescent="0.25">
      <c r="A2" s="11" t="s">
        <v>18</v>
      </c>
      <c r="B2" s="11" t="s">
        <v>19</v>
      </c>
      <c r="C2" s="12" t="s">
        <v>20</v>
      </c>
      <c r="D2" s="12" t="s">
        <v>21</v>
      </c>
      <c r="E2" s="13">
        <v>2004</v>
      </c>
      <c r="F2" s="11" t="s">
        <v>22</v>
      </c>
      <c r="G2" s="14" t="s">
        <v>23</v>
      </c>
      <c r="H2" s="15" t="str">
        <f t="shared" ref="H2:H44" si="0">IF(LEFT(G2,16)="https://doi.org/",MID(G2,17,200),IF(LEFT(G2,34)="https://link.springer.com/chapter/",MID(G2,35,200),IF(LEFT(G2,27)="https://dl.acm.org/doi/abs/",MID(G2,28,200),IF(LEFT(G2,23)="https://dl.acm.org/doi/",MID(G2,24,200),IF(LEFT(G2,34)="https://link.springer.com/article/",MID(G2,35,200),IF(LEFT(G2,37)="https://journals.sagepub.com/doi/abs/",MID(G2,38,200),IF(LEFT(G2,43)="https://www.inderscienceonline.com/doi/abs/",MID(G2,44,200),"")))))))</f>
        <v>10.1109/VLHCC.2004.41</v>
      </c>
      <c r="I2" s="16" t="str">
        <f t="shared" ref="I2:I14" si="1">IF(K2=T2,K2,IF(AND(K2="YES",T2="MAYBE"),"YES",IF(AND(K2="MAYBE",T2="YES"),"YES",IF(OR(AND(K2="NO",T2="YES"),AND(K2="YES",T2="NO")),"MAYBE","NO"))))</f>
        <v>YES</v>
      </c>
      <c r="J2" s="17" t="s">
        <v>24</v>
      </c>
      <c r="K2" s="18" t="s">
        <v>25</v>
      </c>
      <c r="L2" s="19"/>
      <c r="M2" s="19"/>
      <c r="N2" s="20"/>
      <c r="O2" s="20"/>
      <c r="P2" s="20"/>
      <c r="Q2" s="20"/>
      <c r="R2" s="21"/>
      <c r="S2" s="21"/>
      <c r="T2" s="22" t="s">
        <v>24</v>
      </c>
      <c r="U2" s="19" t="b">
        <v>1</v>
      </c>
      <c r="V2" s="19" t="b">
        <v>1</v>
      </c>
      <c r="W2" s="20"/>
      <c r="X2" s="20"/>
      <c r="Y2" s="20"/>
      <c r="Z2" s="20"/>
      <c r="AA2" s="20"/>
      <c r="AB2" s="20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</row>
    <row r="3" spans="1:90" ht="15" x14ac:dyDescent="0.25">
      <c r="A3" s="24" t="s">
        <v>26</v>
      </c>
      <c r="B3" s="11" t="s">
        <v>19</v>
      </c>
      <c r="C3" s="25" t="s">
        <v>27</v>
      </c>
      <c r="D3" s="25" t="s">
        <v>28</v>
      </c>
      <c r="E3" s="26">
        <v>2008</v>
      </c>
      <c r="F3" s="27"/>
      <c r="G3" s="28" t="s">
        <v>29</v>
      </c>
      <c r="H3" s="15" t="str">
        <f t="shared" si="0"/>
        <v>10.1145/1368088.1368210?casa_token=r2U4nsSC-2oAAAAA:woRA4cbB6s4WIiS3vELmtdFeoaC80McM7I_ah7rXWLMTX6L38AJwQphWSk81vrsz9o8bAL9rSqkR5MI</v>
      </c>
      <c r="I3" s="29" t="str">
        <f t="shared" si="1"/>
        <v>MAYBE</v>
      </c>
      <c r="J3" s="17" t="s">
        <v>30</v>
      </c>
      <c r="K3" s="30" t="s">
        <v>30</v>
      </c>
      <c r="L3" s="31"/>
      <c r="M3" s="31"/>
      <c r="N3" s="20"/>
      <c r="O3" s="20"/>
      <c r="P3" s="20"/>
      <c r="Q3" s="20"/>
      <c r="R3" s="20"/>
      <c r="S3" s="20"/>
      <c r="T3" s="32" t="s">
        <v>24</v>
      </c>
      <c r="U3" s="31" t="b">
        <v>1</v>
      </c>
      <c r="V3" s="31" t="b">
        <v>1</v>
      </c>
      <c r="W3" s="20"/>
      <c r="X3" s="20"/>
      <c r="Y3" s="20"/>
      <c r="Z3" s="20"/>
      <c r="AA3" s="20"/>
      <c r="AB3" s="20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</row>
    <row r="4" spans="1:90" ht="15" x14ac:dyDescent="0.25">
      <c r="A4" s="11" t="s">
        <v>31</v>
      </c>
      <c r="B4" s="11" t="s">
        <v>19</v>
      </c>
      <c r="C4" s="33" t="s">
        <v>32</v>
      </c>
      <c r="D4" s="33" t="s">
        <v>33</v>
      </c>
      <c r="E4" s="34">
        <v>2018</v>
      </c>
      <c r="F4" s="12"/>
      <c r="G4" s="28" t="s">
        <v>34</v>
      </c>
      <c r="H4" s="15" t="str">
        <f t="shared" si="0"/>
        <v/>
      </c>
      <c r="I4" s="29" t="str">
        <f t="shared" si="1"/>
        <v>MAYBE</v>
      </c>
      <c r="J4" s="17" t="s">
        <v>30</v>
      </c>
      <c r="K4" s="30" t="s">
        <v>30</v>
      </c>
      <c r="L4" s="31"/>
      <c r="M4" s="31"/>
      <c r="N4" s="20"/>
      <c r="O4" s="20"/>
      <c r="P4" s="20"/>
      <c r="Q4" s="20"/>
      <c r="R4" s="20"/>
      <c r="S4" s="20"/>
      <c r="T4" s="32" t="s">
        <v>24</v>
      </c>
      <c r="U4" s="31" t="b">
        <v>1</v>
      </c>
      <c r="V4" s="31" t="b">
        <v>1</v>
      </c>
      <c r="W4" s="20"/>
      <c r="X4" s="20"/>
      <c r="Y4" s="20"/>
      <c r="Z4" s="20"/>
      <c r="AA4" s="20"/>
      <c r="AB4" s="20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</row>
    <row r="5" spans="1:90" ht="15" x14ac:dyDescent="0.25">
      <c r="A5" s="24" t="s">
        <v>35</v>
      </c>
      <c r="B5" s="11" t="s">
        <v>19</v>
      </c>
      <c r="C5" s="25" t="s">
        <v>36</v>
      </c>
      <c r="D5" s="25" t="s">
        <v>37</v>
      </c>
      <c r="E5" s="26">
        <v>2007</v>
      </c>
      <c r="F5" s="27"/>
      <c r="G5" s="28" t="s">
        <v>38</v>
      </c>
      <c r="H5" s="15" t="str">
        <f t="shared" si="0"/>
        <v/>
      </c>
      <c r="I5" s="29" t="str">
        <f t="shared" si="1"/>
        <v>MAYBE</v>
      </c>
      <c r="J5" s="17" t="s">
        <v>30</v>
      </c>
      <c r="K5" s="30" t="s">
        <v>30</v>
      </c>
      <c r="L5" s="31"/>
      <c r="M5" s="31"/>
      <c r="N5" s="20"/>
      <c r="O5" s="20"/>
      <c r="P5" s="20"/>
      <c r="Q5" s="20"/>
      <c r="R5" s="20"/>
      <c r="S5" s="20"/>
      <c r="T5" s="32" t="s">
        <v>24</v>
      </c>
      <c r="U5" s="31" t="b">
        <v>1</v>
      </c>
      <c r="V5" s="31" t="b">
        <v>1</v>
      </c>
      <c r="W5" s="20"/>
      <c r="X5" s="20"/>
      <c r="Y5" s="20"/>
      <c r="Z5" s="20"/>
      <c r="AA5" s="20"/>
      <c r="AB5" s="20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</row>
    <row r="6" spans="1:90" ht="15" x14ac:dyDescent="0.25">
      <c r="A6" s="11" t="s">
        <v>39</v>
      </c>
      <c r="B6" s="11" t="s">
        <v>19</v>
      </c>
      <c r="C6" s="33" t="s">
        <v>40</v>
      </c>
      <c r="D6" s="33" t="s">
        <v>41</v>
      </c>
      <c r="E6" s="34">
        <v>2012</v>
      </c>
      <c r="F6" s="12"/>
      <c r="G6" s="28" t="s">
        <v>42</v>
      </c>
      <c r="H6" s="15" t="str">
        <f t="shared" si="0"/>
        <v>10.1007/978-3-642-36632-1_13</v>
      </c>
      <c r="I6" s="29" t="str">
        <f t="shared" si="1"/>
        <v>MAYBE</v>
      </c>
      <c r="J6" s="17" t="s">
        <v>30</v>
      </c>
      <c r="K6" s="30" t="s">
        <v>30</v>
      </c>
      <c r="L6" s="31"/>
      <c r="M6" s="31"/>
      <c r="N6" s="20"/>
      <c r="O6" s="20"/>
      <c r="P6" s="20"/>
      <c r="Q6" s="20"/>
      <c r="R6" s="20"/>
      <c r="S6" s="20"/>
      <c r="T6" s="32" t="s">
        <v>24</v>
      </c>
      <c r="U6" s="31" t="b">
        <v>1</v>
      </c>
      <c r="V6" s="31" t="b">
        <v>1</v>
      </c>
      <c r="W6" s="20"/>
      <c r="X6" s="20"/>
      <c r="Y6" s="20"/>
      <c r="Z6" s="20"/>
      <c r="AA6" s="20"/>
      <c r="AB6" s="20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</row>
    <row r="7" spans="1:90" ht="15" x14ac:dyDescent="0.25">
      <c r="A7" s="24" t="s">
        <v>43</v>
      </c>
      <c r="B7" s="11" t="s">
        <v>19</v>
      </c>
      <c r="C7" s="25" t="s">
        <v>44</v>
      </c>
      <c r="D7" s="25" t="s">
        <v>45</v>
      </c>
      <c r="E7" s="26">
        <v>2003</v>
      </c>
      <c r="F7" s="25"/>
      <c r="G7" s="28" t="s">
        <v>46</v>
      </c>
      <c r="H7" s="15" t="str">
        <f t="shared" si="0"/>
        <v/>
      </c>
      <c r="I7" s="29" t="str">
        <f t="shared" si="1"/>
        <v>MAYBE</v>
      </c>
      <c r="J7" s="17" t="s">
        <v>30</v>
      </c>
      <c r="K7" s="30" t="s">
        <v>30</v>
      </c>
      <c r="L7" s="31"/>
      <c r="M7" s="31"/>
      <c r="N7" s="20"/>
      <c r="O7" s="20"/>
      <c r="P7" s="20"/>
      <c r="Q7" s="20"/>
      <c r="R7" s="20"/>
      <c r="S7" s="20"/>
      <c r="T7" s="32" t="s">
        <v>24</v>
      </c>
      <c r="U7" s="31" t="b">
        <v>1</v>
      </c>
      <c r="V7" s="31" t="b">
        <v>1</v>
      </c>
      <c r="W7" s="20"/>
      <c r="X7" s="20"/>
      <c r="Y7" s="20"/>
      <c r="Z7" s="20"/>
      <c r="AA7" s="20"/>
      <c r="AB7" s="20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</row>
    <row r="8" spans="1:90" ht="15" x14ac:dyDescent="0.25">
      <c r="A8" s="11" t="s">
        <v>47</v>
      </c>
      <c r="B8" s="11" t="s">
        <v>19</v>
      </c>
      <c r="C8" s="33" t="s">
        <v>48</v>
      </c>
      <c r="D8" s="33" t="s">
        <v>49</v>
      </c>
      <c r="E8" s="34">
        <v>2007</v>
      </c>
      <c r="F8" s="12"/>
      <c r="G8" s="28" t="s">
        <v>50</v>
      </c>
      <c r="H8" s="15" t="str">
        <f t="shared" si="0"/>
        <v/>
      </c>
      <c r="I8" s="29" t="str">
        <f t="shared" si="1"/>
        <v>MAYBE</v>
      </c>
      <c r="J8" s="17" t="s">
        <v>30</v>
      </c>
      <c r="K8" s="30" t="s">
        <v>30</v>
      </c>
      <c r="L8" s="31"/>
      <c r="M8" s="31"/>
      <c r="N8" s="20"/>
      <c r="O8" s="20"/>
      <c r="P8" s="20"/>
      <c r="Q8" s="20"/>
      <c r="R8" s="20"/>
      <c r="S8" s="20"/>
      <c r="T8" s="32" t="s">
        <v>24</v>
      </c>
      <c r="U8" s="31" t="b">
        <v>1</v>
      </c>
      <c r="V8" s="31" t="b">
        <v>1</v>
      </c>
      <c r="W8" s="20"/>
      <c r="X8" s="20"/>
      <c r="Y8" s="20"/>
      <c r="Z8" s="20"/>
      <c r="AA8" s="20"/>
      <c r="AB8" s="20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</row>
    <row r="9" spans="1:90" ht="15" x14ac:dyDescent="0.25">
      <c r="A9" s="24" t="s">
        <v>51</v>
      </c>
      <c r="B9" s="11" t="s">
        <v>19</v>
      </c>
      <c r="C9" s="25" t="s">
        <v>52</v>
      </c>
      <c r="D9" s="27" t="s">
        <v>53</v>
      </c>
      <c r="E9" s="26">
        <v>2007</v>
      </c>
      <c r="F9" s="27"/>
      <c r="G9" s="35" t="s">
        <v>54</v>
      </c>
      <c r="H9" s="15" t="str">
        <f t="shared" si="0"/>
        <v/>
      </c>
      <c r="I9" s="29" t="str">
        <f t="shared" si="1"/>
        <v>MAYBE</v>
      </c>
      <c r="J9" s="17" t="s">
        <v>30</v>
      </c>
      <c r="K9" s="30" t="s">
        <v>30</v>
      </c>
      <c r="L9" s="31"/>
      <c r="M9" s="31"/>
      <c r="N9" s="20"/>
      <c r="O9" s="20"/>
      <c r="P9" s="20"/>
      <c r="Q9" s="20"/>
      <c r="R9" s="20"/>
      <c r="S9" s="20"/>
      <c r="T9" s="32" t="s">
        <v>24</v>
      </c>
      <c r="U9" s="31" t="b">
        <v>1</v>
      </c>
      <c r="V9" s="31" t="b">
        <v>1</v>
      </c>
      <c r="W9" s="20"/>
      <c r="X9" s="20"/>
      <c r="Y9" s="20"/>
      <c r="Z9" s="20"/>
      <c r="AA9" s="20"/>
      <c r="AB9" s="20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</row>
    <row r="10" spans="1:90" ht="15" x14ac:dyDescent="0.25">
      <c r="A10" s="11" t="s">
        <v>55</v>
      </c>
      <c r="B10" s="11" t="s">
        <v>19</v>
      </c>
      <c r="C10" s="33" t="s">
        <v>40</v>
      </c>
      <c r="D10" s="33" t="s">
        <v>56</v>
      </c>
      <c r="E10" s="34">
        <v>2019</v>
      </c>
      <c r="F10" s="12"/>
      <c r="G10" s="35" t="s">
        <v>57</v>
      </c>
      <c r="H10" s="15" t="str">
        <f t="shared" si="0"/>
        <v/>
      </c>
      <c r="I10" s="29" t="str">
        <f t="shared" si="1"/>
        <v>MAYBE</v>
      </c>
      <c r="J10" s="17" t="s">
        <v>30</v>
      </c>
      <c r="K10" s="30" t="s">
        <v>30</v>
      </c>
      <c r="L10" s="31"/>
      <c r="M10" s="31"/>
      <c r="N10" s="20"/>
      <c r="O10" s="20"/>
      <c r="P10" s="20"/>
      <c r="Q10" s="20"/>
      <c r="R10" s="20"/>
      <c r="S10" s="20"/>
      <c r="T10" s="32" t="s">
        <v>24</v>
      </c>
      <c r="U10" s="31" t="b">
        <v>1</v>
      </c>
      <c r="V10" s="31" t="b">
        <v>1</v>
      </c>
      <c r="W10" s="20"/>
      <c r="X10" s="20"/>
      <c r="Y10" s="20"/>
      <c r="Z10" s="20"/>
      <c r="AA10" s="20"/>
      <c r="AB10" s="20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</row>
    <row r="11" spans="1:90" ht="15" x14ac:dyDescent="0.25">
      <c r="A11" s="24" t="s">
        <v>58</v>
      </c>
      <c r="B11" s="11" t="s">
        <v>19</v>
      </c>
      <c r="C11" s="25" t="s">
        <v>59</v>
      </c>
      <c r="D11" s="25" t="s">
        <v>60</v>
      </c>
      <c r="E11" s="26">
        <v>2011</v>
      </c>
      <c r="F11" s="27"/>
      <c r="G11" s="35" t="s">
        <v>61</v>
      </c>
      <c r="H11" s="15" t="str">
        <f t="shared" si="0"/>
        <v>10.1007/978-3-642-19858-8_12</v>
      </c>
      <c r="I11" s="29" t="str">
        <f t="shared" si="1"/>
        <v>MAYBE</v>
      </c>
      <c r="J11" s="17" t="s">
        <v>30</v>
      </c>
      <c r="K11" s="30" t="s">
        <v>30</v>
      </c>
      <c r="L11" s="31"/>
      <c r="M11" s="31"/>
      <c r="N11" s="20"/>
      <c r="O11" s="20"/>
      <c r="P11" s="20"/>
      <c r="Q11" s="20"/>
      <c r="R11" s="20"/>
      <c r="S11" s="20"/>
      <c r="T11" s="32" t="s">
        <v>24</v>
      </c>
      <c r="U11" s="31" t="b">
        <v>1</v>
      </c>
      <c r="V11" s="31" t="b">
        <v>1</v>
      </c>
      <c r="W11" s="20"/>
      <c r="X11" s="20"/>
      <c r="Y11" s="20"/>
      <c r="Z11" s="20"/>
      <c r="AA11" s="20"/>
      <c r="AB11" s="20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</row>
    <row r="12" spans="1:90" ht="15" x14ac:dyDescent="0.25">
      <c r="A12" s="11" t="s">
        <v>62</v>
      </c>
      <c r="B12" s="11" t="s">
        <v>19</v>
      </c>
      <c r="C12" s="33" t="s">
        <v>63</v>
      </c>
      <c r="D12" s="33" t="s">
        <v>64</v>
      </c>
      <c r="E12" s="34">
        <v>2011</v>
      </c>
      <c r="F12" s="12"/>
      <c r="G12" s="35" t="s">
        <v>65</v>
      </c>
      <c r="H12" s="15" t="str">
        <f t="shared" si="0"/>
        <v/>
      </c>
      <c r="I12" s="29" t="str">
        <f t="shared" si="1"/>
        <v>MAYBE</v>
      </c>
      <c r="J12" s="17" t="s">
        <v>30</v>
      </c>
      <c r="K12" s="30" t="s">
        <v>30</v>
      </c>
      <c r="L12" s="31"/>
      <c r="M12" s="31"/>
      <c r="N12" s="20"/>
      <c r="O12" s="20"/>
      <c r="P12" s="20"/>
      <c r="Q12" s="20"/>
      <c r="R12" s="20"/>
      <c r="S12" s="20"/>
      <c r="T12" s="32" t="s">
        <v>24</v>
      </c>
      <c r="U12" s="31" t="b">
        <v>1</v>
      </c>
      <c r="V12" s="31" t="b">
        <v>1</v>
      </c>
      <c r="W12" s="20"/>
      <c r="X12" s="20"/>
      <c r="Y12" s="20"/>
      <c r="Z12" s="20"/>
      <c r="AA12" s="20"/>
      <c r="AB12" s="20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</row>
    <row r="13" spans="1:90" ht="15" x14ac:dyDescent="0.25">
      <c r="A13" s="24" t="s">
        <v>66</v>
      </c>
      <c r="B13" s="11" t="s">
        <v>19</v>
      </c>
      <c r="C13" s="25" t="s">
        <v>67</v>
      </c>
      <c r="D13" s="25" t="s">
        <v>68</v>
      </c>
      <c r="E13" s="26">
        <v>2011</v>
      </c>
      <c r="F13" s="27"/>
      <c r="G13" s="36" t="s">
        <v>69</v>
      </c>
      <c r="H13" s="15" t="str">
        <f t="shared" si="0"/>
        <v>10.1007/978-1-4419-7355-9_22</v>
      </c>
      <c r="I13" s="29" t="str">
        <f t="shared" si="1"/>
        <v>MAYBE</v>
      </c>
      <c r="J13" s="17" t="s">
        <v>30</v>
      </c>
      <c r="K13" s="30" t="s">
        <v>30</v>
      </c>
      <c r="L13" s="31" t="b">
        <v>0</v>
      </c>
      <c r="M13" s="31" t="b">
        <v>0</v>
      </c>
      <c r="N13" s="20" t="b">
        <v>0</v>
      </c>
      <c r="O13" s="20" t="b">
        <v>0</v>
      </c>
      <c r="P13" s="20" t="b">
        <v>0</v>
      </c>
      <c r="Q13" s="20" t="b">
        <v>0</v>
      </c>
      <c r="R13" s="20" t="b">
        <v>0</v>
      </c>
      <c r="S13" s="20" t="b">
        <v>0</v>
      </c>
      <c r="T13" s="32" t="s">
        <v>24</v>
      </c>
      <c r="U13" s="31" t="b">
        <v>1</v>
      </c>
      <c r="V13" s="31" t="b">
        <v>1</v>
      </c>
      <c r="W13" s="20" t="b">
        <v>0</v>
      </c>
      <c r="X13" s="20" t="b">
        <v>0</v>
      </c>
      <c r="Y13" s="20" t="b">
        <v>0</v>
      </c>
      <c r="Z13" s="20" t="b">
        <v>0</v>
      </c>
      <c r="AA13" s="20" t="b">
        <v>0</v>
      </c>
      <c r="AB13" s="20" t="b">
        <v>0</v>
      </c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</row>
    <row r="14" spans="1:90" ht="15" x14ac:dyDescent="0.25">
      <c r="A14" s="11" t="s">
        <v>70</v>
      </c>
      <c r="B14" s="11" t="s">
        <v>19</v>
      </c>
      <c r="C14" s="12" t="s">
        <v>71</v>
      </c>
      <c r="D14" s="12" t="s">
        <v>72</v>
      </c>
      <c r="E14" s="33"/>
      <c r="F14" s="12"/>
      <c r="G14" s="36" t="s">
        <v>73</v>
      </c>
      <c r="H14" s="15" t="str">
        <f t="shared" si="0"/>
        <v/>
      </c>
      <c r="I14" s="37" t="str">
        <f t="shared" si="1"/>
        <v>MAYBE</v>
      </c>
      <c r="J14" s="17" t="s">
        <v>30</v>
      </c>
      <c r="K14" s="30" t="s">
        <v>30</v>
      </c>
      <c r="L14" s="31" t="b">
        <v>0</v>
      </c>
      <c r="M14" s="31" t="b">
        <v>0</v>
      </c>
      <c r="N14" s="20" t="b">
        <v>0</v>
      </c>
      <c r="O14" s="20" t="b">
        <v>0</v>
      </c>
      <c r="P14" s="20" t="b">
        <v>0</v>
      </c>
      <c r="Q14" s="20" t="b">
        <v>0</v>
      </c>
      <c r="R14" s="20" t="b">
        <v>0</v>
      </c>
      <c r="S14" s="20" t="b">
        <v>0</v>
      </c>
      <c r="T14" s="32" t="s">
        <v>24</v>
      </c>
      <c r="U14" s="31" t="b">
        <v>1</v>
      </c>
      <c r="V14" s="31" t="b">
        <v>1</v>
      </c>
      <c r="W14" s="20" t="b">
        <v>0</v>
      </c>
      <c r="X14" s="20" t="b">
        <v>0</v>
      </c>
      <c r="Y14" s="20" t="b">
        <v>0</v>
      </c>
      <c r="Z14" s="20" t="b">
        <v>0</v>
      </c>
      <c r="AA14" s="20" t="b">
        <v>0</v>
      </c>
      <c r="AB14" s="20" t="b">
        <v>0</v>
      </c>
      <c r="AC14" s="23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</row>
    <row r="15" spans="1:90" ht="15" x14ac:dyDescent="0.25">
      <c r="A15" s="24" t="s">
        <v>74</v>
      </c>
      <c r="B15" s="24" t="s">
        <v>75</v>
      </c>
      <c r="C15" s="25" t="s">
        <v>76</v>
      </c>
      <c r="D15" s="25" t="s">
        <v>77</v>
      </c>
      <c r="E15" s="26">
        <v>2013</v>
      </c>
      <c r="F15" s="27"/>
      <c r="G15" s="28" t="str">
        <f>HYPERLINK("https://doi.org/10.1007/978-3-642-38883-5_11")</f>
        <v>https://doi.org/10.1007/978-3-642-38883-5_11</v>
      </c>
      <c r="H15" s="15" t="str">
        <f t="shared" si="0"/>
        <v>10.1007/978-3-642-38883-5_11</v>
      </c>
      <c r="I15" s="39" t="s">
        <v>25</v>
      </c>
      <c r="J15" s="17" t="s">
        <v>30</v>
      </c>
      <c r="K15" s="40" t="s">
        <v>25</v>
      </c>
      <c r="L15" s="31"/>
      <c r="M15" s="31"/>
      <c r="N15" s="20"/>
      <c r="O15" s="20"/>
      <c r="P15" s="20"/>
      <c r="Q15" s="20"/>
      <c r="R15" s="20"/>
      <c r="S15" s="20"/>
      <c r="T15" s="40" t="s">
        <v>25</v>
      </c>
      <c r="U15" s="31" t="b">
        <v>1</v>
      </c>
      <c r="V15" s="31" t="b">
        <v>1</v>
      </c>
      <c r="W15" s="20"/>
      <c r="X15" s="20"/>
      <c r="Y15" s="20"/>
      <c r="Z15" s="20"/>
      <c r="AA15" s="20"/>
      <c r="AB15" s="20"/>
      <c r="AC15" s="23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</row>
    <row r="16" spans="1:90" ht="15" x14ac:dyDescent="0.25">
      <c r="A16" s="11" t="s">
        <v>78</v>
      </c>
      <c r="B16" s="24" t="s">
        <v>75</v>
      </c>
      <c r="C16" s="25" t="s">
        <v>79</v>
      </c>
      <c r="D16" s="25" t="s">
        <v>80</v>
      </c>
      <c r="E16" s="26">
        <v>2016</v>
      </c>
      <c r="F16" s="27"/>
      <c r="G16" s="35" t="s">
        <v>81</v>
      </c>
      <c r="H16" s="15" t="str">
        <f t="shared" si="0"/>
        <v/>
      </c>
      <c r="I16" s="29" t="str">
        <f t="shared" ref="I16:I46" si="2">IF(K16=T16,K16,IF(AND(K16="YES",T16="MAYBE"),"YES",IF(AND(K16="MAYBE",T16="YES"),"YES",IF(OR(AND(K16="NO",T16="YES"),AND(K16="YES",T16="NO")),"MAYBE","NO"))))</f>
        <v>MAYBE</v>
      </c>
      <c r="J16" s="17" t="s">
        <v>30</v>
      </c>
      <c r="K16" s="30" t="s">
        <v>30</v>
      </c>
      <c r="L16" s="31"/>
      <c r="M16" s="31"/>
      <c r="N16" s="20"/>
      <c r="O16" s="20"/>
      <c r="P16" s="20"/>
      <c r="Q16" s="20"/>
      <c r="R16" s="20"/>
      <c r="S16" s="20"/>
      <c r="T16" s="32" t="s">
        <v>24</v>
      </c>
      <c r="U16" s="31" t="b">
        <v>1</v>
      </c>
      <c r="V16" s="31" t="b">
        <v>1</v>
      </c>
      <c r="W16" s="20"/>
      <c r="X16" s="20"/>
      <c r="Y16" s="20"/>
      <c r="Z16" s="20"/>
      <c r="AA16" s="20"/>
      <c r="AB16" s="20"/>
      <c r="AC16" s="23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</row>
    <row r="17" spans="1:90" ht="15" x14ac:dyDescent="0.25">
      <c r="A17" s="24" t="s">
        <v>82</v>
      </c>
      <c r="B17" s="24" t="s">
        <v>75</v>
      </c>
      <c r="C17" s="33" t="s">
        <v>83</v>
      </c>
      <c r="D17" s="33" t="s">
        <v>84</v>
      </c>
      <c r="E17" s="34">
        <v>2019</v>
      </c>
      <c r="F17" s="12"/>
      <c r="G17" s="28" t="s">
        <v>85</v>
      </c>
      <c r="H17" s="15" t="str">
        <f t="shared" si="0"/>
        <v/>
      </c>
      <c r="I17" s="29" t="str">
        <f t="shared" si="2"/>
        <v>MAYBE</v>
      </c>
      <c r="J17" s="17" t="s">
        <v>30</v>
      </c>
      <c r="K17" s="30" t="s">
        <v>30</v>
      </c>
      <c r="L17" s="31"/>
      <c r="M17" s="31"/>
      <c r="N17" s="20"/>
      <c r="O17" s="20"/>
      <c r="P17" s="20"/>
      <c r="Q17" s="20"/>
      <c r="R17" s="20"/>
      <c r="S17" s="20"/>
      <c r="T17" s="32" t="s">
        <v>24</v>
      </c>
      <c r="U17" s="31" t="b">
        <v>1</v>
      </c>
      <c r="V17" s="31" t="b">
        <v>1</v>
      </c>
      <c r="W17" s="20"/>
      <c r="X17" s="20"/>
      <c r="Y17" s="20"/>
      <c r="Z17" s="20"/>
      <c r="AA17" s="20"/>
      <c r="AB17" s="20"/>
      <c r="AC17" s="23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</row>
    <row r="18" spans="1:90" ht="15" x14ac:dyDescent="0.25">
      <c r="A18" s="11" t="s">
        <v>86</v>
      </c>
      <c r="B18" s="24" t="s">
        <v>75</v>
      </c>
      <c r="C18" s="25" t="s">
        <v>87</v>
      </c>
      <c r="D18" s="25" t="s">
        <v>88</v>
      </c>
      <c r="E18" s="25"/>
      <c r="F18" s="25"/>
      <c r="G18" s="28" t="s">
        <v>89</v>
      </c>
      <c r="H18" s="15" t="str">
        <f t="shared" si="0"/>
        <v/>
      </c>
      <c r="I18" s="29" t="str">
        <f t="shared" si="2"/>
        <v>MAYBE</v>
      </c>
      <c r="J18" s="17" t="s">
        <v>30</v>
      </c>
      <c r="K18" s="30" t="s">
        <v>30</v>
      </c>
      <c r="L18" s="31"/>
      <c r="M18" s="31"/>
      <c r="N18" s="20"/>
      <c r="O18" s="20"/>
      <c r="P18" s="20"/>
      <c r="Q18" s="20"/>
      <c r="R18" s="20"/>
      <c r="S18" s="20"/>
      <c r="T18" s="32" t="s">
        <v>24</v>
      </c>
      <c r="U18" s="31" t="b">
        <v>1</v>
      </c>
      <c r="V18" s="31" t="b">
        <v>1</v>
      </c>
      <c r="W18" s="20"/>
      <c r="X18" s="20"/>
      <c r="Y18" s="20"/>
      <c r="Z18" s="20"/>
      <c r="AA18" s="20"/>
      <c r="AB18" s="20"/>
      <c r="AC18" s="23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</row>
    <row r="19" spans="1:90" ht="15" x14ac:dyDescent="0.25">
      <c r="A19" s="24" t="s">
        <v>90</v>
      </c>
      <c r="B19" s="24" t="s">
        <v>75</v>
      </c>
      <c r="C19" s="33" t="s">
        <v>87</v>
      </c>
      <c r="D19" s="33" t="s">
        <v>91</v>
      </c>
      <c r="E19" s="33"/>
      <c r="F19" s="33"/>
      <c r="G19" s="28" t="s">
        <v>92</v>
      </c>
      <c r="H19" s="15" t="str">
        <f t="shared" si="0"/>
        <v/>
      </c>
      <c r="I19" s="29" t="str">
        <f t="shared" si="2"/>
        <v>MAYBE</v>
      </c>
      <c r="J19" s="17" t="s">
        <v>30</v>
      </c>
      <c r="K19" s="30" t="s">
        <v>30</v>
      </c>
      <c r="L19" s="31"/>
      <c r="M19" s="31"/>
      <c r="N19" s="20"/>
      <c r="O19" s="20"/>
      <c r="P19" s="20"/>
      <c r="Q19" s="20"/>
      <c r="R19" s="20"/>
      <c r="S19" s="20"/>
      <c r="T19" s="32" t="s">
        <v>24</v>
      </c>
      <c r="U19" s="31" t="b">
        <v>1</v>
      </c>
      <c r="V19" s="31" t="b">
        <v>1</v>
      </c>
      <c r="W19" s="20"/>
      <c r="X19" s="20"/>
      <c r="Y19" s="20"/>
      <c r="Z19" s="20"/>
      <c r="AA19" s="20"/>
      <c r="AB19" s="20"/>
      <c r="AC19" s="23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</row>
    <row r="20" spans="1:90" ht="15" x14ac:dyDescent="0.25">
      <c r="A20" s="11" t="s">
        <v>93</v>
      </c>
      <c r="B20" s="24" t="s">
        <v>75</v>
      </c>
      <c r="C20" s="25" t="s">
        <v>94</v>
      </c>
      <c r="D20" s="25" t="s">
        <v>95</v>
      </c>
      <c r="E20" s="26">
        <v>2020</v>
      </c>
      <c r="F20" s="24" t="s">
        <v>96</v>
      </c>
      <c r="G20" s="28" t="s">
        <v>97</v>
      </c>
      <c r="H20" s="15" t="str">
        <f t="shared" si="0"/>
        <v>10.1145/3417990.3421998</v>
      </c>
      <c r="I20" s="41" t="str">
        <f t="shared" si="2"/>
        <v>YES</v>
      </c>
      <c r="J20" s="17" t="s">
        <v>24</v>
      </c>
      <c r="K20" s="40" t="s">
        <v>25</v>
      </c>
      <c r="L20" s="31"/>
      <c r="M20" s="31"/>
      <c r="N20" s="20"/>
      <c r="O20" s="20"/>
      <c r="P20" s="20"/>
      <c r="Q20" s="20"/>
      <c r="R20" s="20"/>
      <c r="S20" s="20"/>
      <c r="T20" s="32" t="s">
        <v>24</v>
      </c>
      <c r="U20" s="31" t="b">
        <v>1</v>
      </c>
      <c r="V20" s="31" t="b">
        <v>1</v>
      </c>
      <c r="W20" s="20"/>
      <c r="X20" s="20"/>
      <c r="Y20" s="20"/>
      <c r="Z20" s="20"/>
      <c r="AA20" s="20"/>
      <c r="AB20" s="20"/>
      <c r="AC20" s="23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</row>
    <row r="21" spans="1:90" ht="15" x14ac:dyDescent="0.25">
      <c r="A21" s="24" t="s">
        <v>98</v>
      </c>
      <c r="B21" s="11" t="s">
        <v>99</v>
      </c>
      <c r="C21" s="33" t="s">
        <v>100</v>
      </c>
      <c r="D21" s="33" t="s">
        <v>101</v>
      </c>
      <c r="E21" s="34">
        <v>2016</v>
      </c>
      <c r="F21" s="11" t="s">
        <v>102</v>
      </c>
      <c r="G21" s="28" t="str">
        <f>HYPERLINK("https://link.springer.com/chapter/10.1007/978-3-319-32467-8_68")</f>
        <v>https://link.springer.com/chapter/10.1007/978-3-319-32467-8_68</v>
      </c>
      <c r="H21" s="15" t="str">
        <f t="shared" si="0"/>
        <v>10.1007/978-3-319-32467-8_68</v>
      </c>
      <c r="I21" s="41" t="str">
        <f t="shared" si="2"/>
        <v>YES</v>
      </c>
      <c r="J21" s="17" t="s">
        <v>24</v>
      </c>
      <c r="K21" s="40" t="s">
        <v>25</v>
      </c>
      <c r="L21" s="31"/>
      <c r="M21" s="31"/>
      <c r="N21" s="20"/>
      <c r="O21" s="20"/>
      <c r="P21" s="20"/>
      <c r="Q21" s="20"/>
      <c r="R21" s="20"/>
      <c r="S21" s="20"/>
      <c r="T21" s="32" t="s">
        <v>24</v>
      </c>
      <c r="U21" s="31"/>
      <c r="V21" s="31"/>
      <c r="W21" s="20"/>
      <c r="X21" s="20"/>
      <c r="Y21" s="20"/>
      <c r="Z21" s="20"/>
      <c r="AA21" s="20"/>
      <c r="AB21" s="20"/>
      <c r="AC21" s="23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</row>
    <row r="22" spans="1:90" ht="15" x14ac:dyDescent="0.25">
      <c r="A22" s="11" t="s">
        <v>103</v>
      </c>
      <c r="B22" s="24" t="s">
        <v>104</v>
      </c>
      <c r="C22" s="25" t="s">
        <v>105</v>
      </c>
      <c r="D22" s="25" t="s">
        <v>106</v>
      </c>
      <c r="E22" s="26">
        <v>2013</v>
      </c>
      <c r="F22" s="25"/>
      <c r="G22" s="28" t="str">
        <f>HYPERLINK("https://dl.acm.org/doi/abs/10.4108/icst.valuetools.2013.254398?casa_token=7lvlaGvTK2AAAAAA:PMGTHzOPLceCx7OYEhBjA6EPjZtb6W5_f9HPBhMDrpgZp9Co6dbIfQNocjrndecvqBJv3aecK4-zTEw")</f>
        <v>https://dl.acm.org/doi/abs/10.4108/icst.valuetools.2013.254398?casa_token=7lvlaGvTK2AAAAAA:PMGTHzOPLceCx7OYEhBjA6EPjZtb6W5_f9HPBhMDrpgZp9Co6dbIfQNocjrndecvqBJv3aecK4-zTEw</v>
      </c>
      <c r="H22" s="15" t="str">
        <f t="shared" si="0"/>
        <v>10.4108/icst.valuetools.2013.254398?casa_token=7lvlaGvTK2AAAAAA:PMGTHzOPLceCx7OYEhBjA6EPjZtb6W5_f9HPBhMDrpgZp9Co6dbIfQNocjrndecvqBJv3aecK4-zTEw</v>
      </c>
      <c r="I22" s="29" t="str">
        <f t="shared" si="2"/>
        <v>MAYBE</v>
      </c>
      <c r="J22" s="17" t="s">
        <v>30</v>
      </c>
      <c r="K22" s="30" t="s">
        <v>30</v>
      </c>
      <c r="L22" s="31"/>
      <c r="M22" s="31"/>
      <c r="N22" s="20"/>
      <c r="O22" s="20"/>
      <c r="P22" s="20"/>
      <c r="Q22" s="20"/>
      <c r="R22" s="20"/>
      <c r="S22" s="20"/>
      <c r="T22" s="32" t="s">
        <v>24</v>
      </c>
      <c r="U22" s="31" t="b">
        <v>1</v>
      </c>
      <c r="V22" s="31" t="b">
        <v>1</v>
      </c>
      <c r="W22" s="20"/>
      <c r="X22" s="20"/>
      <c r="Y22" s="20"/>
      <c r="Z22" s="20"/>
      <c r="AA22" s="20"/>
      <c r="AB22" s="20"/>
      <c r="AC22" s="23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</row>
    <row r="23" spans="1:90" ht="15" x14ac:dyDescent="0.25">
      <c r="A23" s="24" t="s">
        <v>107</v>
      </c>
      <c r="B23" s="24" t="s">
        <v>104</v>
      </c>
      <c r="C23" s="33" t="s">
        <v>108</v>
      </c>
      <c r="D23" s="33" t="s">
        <v>109</v>
      </c>
      <c r="E23" s="34">
        <v>2006</v>
      </c>
      <c r="F23" s="33"/>
      <c r="G23" s="28" t="str">
        <f>HYPERLINK("http://people.unipmn.it/dcr/papers/moca.pdf")</f>
        <v>http://people.unipmn.it/dcr/papers/moca.pdf</v>
      </c>
      <c r="H23" s="15" t="str">
        <f t="shared" si="0"/>
        <v/>
      </c>
      <c r="I23" s="29" t="str">
        <f t="shared" si="2"/>
        <v>MAYBE</v>
      </c>
      <c r="J23" s="17" t="s">
        <v>30</v>
      </c>
      <c r="K23" s="30" t="s">
        <v>30</v>
      </c>
      <c r="L23" s="31"/>
      <c r="M23" s="31"/>
      <c r="N23" s="20"/>
      <c r="O23" s="20"/>
      <c r="P23" s="20"/>
      <c r="Q23" s="20"/>
      <c r="R23" s="20"/>
      <c r="S23" s="20"/>
      <c r="T23" s="32" t="s">
        <v>24</v>
      </c>
      <c r="U23" s="31" t="b">
        <v>1</v>
      </c>
      <c r="V23" s="31" t="b">
        <v>1</v>
      </c>
      <c r="W23" s="20"/>
      <c r="X23" s="20"/>
      <c r="Y23" s="20"/>
      <c r="Z23" s="20"/>
      <c r="AA23" s="20"/>
      <c r="AB23" s="20"/>
      <c r="AC23" s="23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</row>
    <row r="24" spans="1:90" ht="15" x14ac:dyDescent="0.25">
      <c r="A24" s="11" t="s">
        <v>110</v>
      </c>
      <c r="B24" s="24" t="s">
        <v>104</v>
      </c>
      <c r="C24" s="25" t="s">
        <v>111</v>
      </c>
      <c r="D24" s="25" t="s">
        <v>112</v>
      </c>
      <c r="E24" s="26">
        <v>2012</v>
      </c>
      <c r="F24" s="25"/>
      <c r="G24" s="28" t="str">
        <f>HYPERLINK("https://ieeexplore.ieee.org/abstract/document/6376306/")</f>
        <v>https://ieeexplore.ieee.org/abstract/document/6376306/</v>
      </c>
      <c r="H24" s="15" t="str">
        <f t="shared" si="0"/>
        <v/>
      </c>
      <c r="I24" s="29" t="str">
        <f t="shared" si="2"/>
        <v>MAYBE</v>
      </c>
      <c r="J24" s="17" t="s">
        <v>30</v>
      </c>
      <c r="K24" s="30" t="s">
        <v>30</v>
      </c>
      <c r="L24" s="31"/>
      <c r="M24" s="31"/>
      <c r="N24" s="20"/>
      <c r="O24" s="20"/>
      <c r="P24" s="20"/>
      <c r="Q24" s="20"/>
      <c r="R24" s="20"/>
      <c r="S24" s="20"/>
      <c r="T24" s="32" t="s">
        <v>24</v>
      </c>
      <c r="U24" s="31" t="b">
        <v>1</v>
      </c>
      <c r="V24" s="31" t="b">
        <v>1</v>
      </c>
      <c r="W24" s="20"/>
      <c r="X24" s="20"/>
      <c r="Y24" s="20"/>
      <c r="Z24" s="20"/>
      <c r="AA24" s="20"/>
      <c r="AB24" s="20"/>
      <c r="AC24" s="23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</row>
    <row r="25" spans="1:90" ht="15" x14ac:dyDescent="0.25">
      <c r="A25" s="24" t="s">
        <v>113</v>
      </c>
      <c r="B25" s="24" t="s">
        <v>104</v>
      </c>
      <c r="C25" s="33" t="s">
        <v>114</v>
      </c>
      <c r="D25" s="33" t="s">
        <v>115</v>
      </c>
      <c r="E25" s="33"/>
      <c r="F25" s="33"/>
      <c r="G25" s="28" t="str">
        <f>HYPERLINK("http://citeseerx.ist.psu.edu/viewdoc/download?doi=10.1.1.582.2089&amp;rep=rep1&amp;type=pdf")</f>
        <v>http://citeseerx.ist.psu.edu/viewdoc/download?doi=10.1.1.582.2089&amp;rep=rep1&amp;type=pdf</v>
      </c>
      <c r="H25" s="15" t="str">
        <f t="shared" si="0"/>
        <v/>
      </c>
      <c r="I25" s="29" t="str">
        <f t="shared" si="2"/>
        <v>MAYBE</v>
      </c>
      <c r="J25" s="17" t="s">
        <v>30</v>
      </c>
      <c r="K25" s="30" t="s">
        <v>30</v>
      </c>
      <c r="L25" s="31"/>
      <c r="M25" s="31"/>
      <c r="N25" s="20"/>
      <c r="O25" s="20"/>
      <c r="P25" s="20"/>
      <c r="Q25" s="20"/>
      <c r="R25" s="20"/>
      <c r="S25" s="20"/>
      <c r="T25" s="32" t="s">
        <v>24</v>
      </c>
      <c r="U25" s="31" t="b">
        <v>1</v>
      </c>
      <c r="V25" s="31" t="b">
        <v>1</v>
      </c>
      <c r="W25" s="20"/>
      <c r="X25" s="20"/>
      <c r="Y25" s="20"/>
      <c r="Z25" s="20"/>
      <c r="AA25" s="20"/>
      <c r="AB25" s="20"/>
      <c r="AC25" s="23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</row>
    <row r="26" spans="1:90" ht="15" x14ac:dyDescent="0.25">
      <c r="A26" s="11" t="s">
        <v>116</v>
      </c>
      <c r="B26" s="24" t="s">
        <v>117</v>
      </c>
      <c r="C26" s="25" t="s">
        <v>118</v>
      </c>
      <c r="D26" s="25" t="s">
        <v>119</v>
      </c>
      <c r="E26" s="26">
        <v>2016</v>
      </c>
      <c r="F26" s="25"/>
      <c r="G26" s="23"/>
      <c r="H26" s="15" t="str">
        <f t="shared" si="0"/>
        <v/>
      </c>
      <c r="I26" s="29" t="str">
        <f t="shared" si="2"/>
        <v>MAYBE</v>
      </c>
      <c r="J26" s="17" t="s">
        <v>30</v>
      </c>
      <c r="K26" s="30" t="s">
        <v>30</v>
      </c>
      <c r="L26" s="31"/>
      <c r="M26" s="31"/>
      <c r="N26" s="20"/>
      <c r="O26" s="20"/>
      <c r="P26" s="20"/>
      <c r="Q26" s="20"/>
      <c r="R26" s="20"/>
      <c r="S26" s="20"/>
      <c r="T26" s="32" t="s">
        <v>24</v>
      </c>
      <c r="U26" s="31" t="b">
        <v>1</v>
      </c>
      <c r="V26" s="31" t="b">
        <v>1</v>
      </c>
      <c r="W26" s="20"/>
      <c r="X26" s="20"/>
      <c r="Y26" s="20"/>
      <c r="Z26" s="20"/>
      <c r="AA26" s="20"/>
      <c r="AB26" s="20"/>
      <c r="AC26" s="23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</row>
    <row r="27" spans="1:90" ht="15" x14ac:dyDescent="0.25">
      <c r="A27" s="24" t="s">
        <v>120</v>
      </c>
      <c r="B27" s="24" t="s">
        <v>121</v>
      </c>
      <c r="C27" s="25" t="s">
        <v>122</v>
      </c>
      <c r="D27" s="25" t="s">
        <v>123</v>
      </c>
      <c r="E27" s="25"/>
      <c r="F27" s="24" t="s">
        <v>124</v>
      </c>
      <c r="G27" s="42" t="str">
        <f>HYPERLINK("https://doi.org/10.1109/see.1997.591811")</f>
        <v>https://doi.org/10.1109/see.1997.591811</v>
      </c>
      <c r="H27" s="15" t="str">
        <f t="shared" si="0"/>
        <v>10.1109/see.1997.591811</v>
      </c>
      <c r="I27" s="29" t="str">
        <f t="shared" si="2"/>
        <v>MAYBE</v>
      </c>
      <c r="J27" s="17" t="s">
        <v>24</v>
      </c>
      <c r="K27" s="30" t="s">
        <v>30</v>
      </c>
      <c r="L27" s="31"/>
      <c r="M27" s="31"/>
      <c r="N27" s="20"/>
      <c r="O27" s="20"/>
      <c r="P27" s="20"/>
      <c r="Q27" s="20"/>
      <c r="R27" s="20"/>
      <c r="S27" s="20"/>
      <c r="T27" s="32" t="s">
        <v>24</v>
      </c>
      <c r="U27" s="31" t="b">
        <v>1</v>
      </c>
      <c r="V27" s="31" t="b">
        <v>1</v>
      </c>
      <c r="W27" s="20"/>
      <c r="X27" s="20"/>
      <c r="Y27" s="20"/>
      <c r="Z27" s="20"/>
      <c r="AA27" s="20"/>
      <c r="AB27" s="20"/>
      <c r="AC27" s="23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</row>
    <row r="28" spans="1:90" ht="15" x14ac:dyDescent="0.25">
      <c r="A28" s="11" t="s">
        <v>125</v>
      </c>
      <c r="B28" s="24" t="s">
        <v>121</v>
      </c>
      <c r="C28" s="33" t="s">
        <v>126</v>
      </c>
      <c r="D28" s="33" t="s">
        <v>127</v>
      </c>
      <c r="E28" s="34">
        <v>2015</v>
      </c>
      <c r="F28" s="33"/>
      <c r="G28" s="28" t="str">
        <f>HYPERLINK("https://doi.org/10.1007/978-3-319-24912-4_12")</f>
        <v>https://doi.org/10.1007/978-3-319-24912-4_12</v>
      </c>
      <c r="H28" s="15" t="str">
        <f t="shared" si="0"/>
        <v>10.1007/978-3-319-24912-4_12</v>
      </c>
      <c r="I28" s="29" t="str">
        <f t="shared" si="2"/>
        <v>MAYBE</v>
      </c>
      <c r="J28" s="17" t="s">
        <v>30</v>
      </c>
      <c r="K28" s="30" t="s">
        <v>30</v>
      </c>
      <c r="L28" s="31"/>
      <c r="M28" s="31"/>
      <c r="N28" s="20"/>
      <c r="O28" s="20"/>
      <c r="P28" s="20"/>
      <c r="Q28" s="20"/>
      <c r="R28" s="20"/>
      <c r="S28" s="20"/>
      <c r="T28" s="32" t="s">
        <v>24</v>
      </c>
      <c r="U28" s="31" t="b">
        <v>1</v>
      </c>
      <c r="V28" s="31" t="b">
        <v>1</v>
      </c>
      <c r="W28" s="20"/>
      <c r="X28" s="20"/>
      <c r="Y28" s="20"/>
      <c r="Z28" s="20"/>
      <c r="AA28" s="20"/>
      <c r="AB28" s="20"/>
      <c r="AC28" s="23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</row>
    <row r="29" spans="1:90" ht="15" x14ac:dyDescent="0.25">
      <c r="A29" s="24" t="s">
        <v>128</v>
      </c>
      <c r="B29" s="24" t="s">
        <v>121</v>
      </c>
      <c r="C29" s="25" t="s">
        <v>129</v>
      </c>
      <c r="D29" s="25" t="s">
        <v>130</v>
      </c>
      <c r="E29" s="26">
        <v>2012</v>
      </c>
      <c r="F29" s="25"/>
      <c r="G29" s="28" t="str">
        <f>HYPERLINK("https://doi.org/10.4230/oasics.slate.2012.71")</f>
        <v>https://doi.org/10.4230/oasics.slate.2012.71</v>
      </c>
      <c r="H29" s="15" t="str">
        <f t="shared" si="0"/>
        <v>10.4230/oasics.slate.2012.71</v>
      </c>
      <c r="I29" s="29" t="str">
        <f t="shared" si="2"/>
        <v>MAYBE</v>
      </c>
      <c r="J29" s="17" t="s">
        <v>30</v>
      </c>
      <c r="K29" s="30" t="s">
        <v>30</v>
      </c>
      <c r="L29" s="31"/>
      <c r="M29" s="31"/>
      <c r="N29" s="20"/>
      <c r="O29" s="20"/>
      <c r="P29" s="20"/>
      <c r="Q29" s="20"/>
      <c r="R29" s="20"/>
      <c r="S29" s="20"/>
      <c r="T29" s="32" t="s">
        <v>24</v>
      </c>
      <c r="U29" s="31" t="b">
        <v>1</v>
      </c>
      <c r="V29" s="31" t="b">
        <v>1</v>
      </c>
      <c r="W29" s="20"/>
      <c r="X29" s="20"/>
      <c r="Y29" s="20"/>
      <c r="Z29" s="20"/>
      <c r="AA29" s="20"/>
      <c r="AB29" s="20"/>
      <c r="AC29" s="23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</row>
    <row r="30" spans="1:90" ht="15" x14ac:dyDescent="0.25">
      <c r="A30" s="11" t="s">
        <v>131</v>
      </c>
      <c r="B30" s="24" t="s">
        <v>121</v>
      </c>
      <c r="C30" s="33" t="s">
        <v>132</v>
      </c>
      <c r="D30" s="33" t="s">
        <v>133</v>
      </c>
      <c r="E30" s="34">
        <v>2017</v>
      </c>
      <c r="F30" s="11" t="s">
        <v>134</v>
      </c>
      <c r="G30" s="28" t="str">
        <f>HYPERLINK("https://doi.org/10.1007/978-3-319-61482-3_2")</f>
        <v>https://doi.org/10.1007/978-3-319-61482-3_2</v>
      </c>
      <c r="H30" s="15" t="str">
        <f t="shared" si="0"/>
        <v>10.1007/978-3-319-61482-3_2</v>
      </c>
      <c r="I30" s="41" t="str">
        <f t="shared" si="2"/>
        <v>YES</v>
      </c>
      <c r="J30" s="17" t="s">
        <v>24</v>
      </c>
      <c r="K30" s="32" t="s">
        <v>24</v>
      </c>
      <c r="L30" s="31" t="b">
        <v>1</v>
      </c>
      <c r="M30" s="31" t="b">
        <v>1</v>
      </c>
      <c r="N30" s="20"/>
      <c r="O30" s="20"/>
      <c r="P30" s="20"/>
      <c r="Q30" s="20"/>
      <c r="R30" s="20"/>
      <c r="S30" s="20"/>
      <c r="T30" s="32" t="s">
        <v>24</v>
      </c>
      <c r="U30" s="31" t="b">
        <v>1</v>
      </c>
      <c r="V30" s="31" t="b">
        <v>1</v>
      </c>
      <c r="W30" s="20"/>
      <c r="X30" s="20"/>
      <c r="Y30" s="20"/>
      <c r="Z30" s="20"/>
      <c r="AA30" s="20"/>
      <c r="AB30" s="20"/>
      <c r="AC30" s="23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</row>
    <row r="31" spans="1:90" ht="15" x14ac:dyDescent="0.25">
      <c r="A31" s="24" t="s">
        <v>135</v>
      </c>
      <c r="B31" s="24" t="s">
        <v>121</v>
      </c>
      <c r="C31" s="25" t="s">
        <v>136</v>
      </c>
      <c r="D31" s="25" t="s">
        <v>137</v>
      </c>
      <c r="E31" s="26">
        <v>2021</v>
      </c>
      <c r="F31" s="24" t="s">
        <v>96</v>
      </c>
      <c r="G31" s="14" t="s">
        <v>138</v>
      </c>
      <c r="H31" s="15" t="str">
        <f t="shared" si="0"/>
        <v>10.1016/j.jss.2021.110912</v>
      </c>
      <c r="I31" s="41" t="str">
        <f t="shared" si="2"/>
        <v>YES</v>
      </c>
      <c r="J31" s="17" t="s">
        <v>24</v>
      </c>
      <c r="K31" s="40" t="s">
        <v>25</v>
      </c>
      <c r="L31" s="31" t="b">
        <v>1</v>
      </c>
      <c r="M31" s="31" t="b">
        <v>1</v>
      </c>
      <c r="N31" s="20" t="b">
        <v>0</v>
      </c>
      <c r="O31" s="20" t="b">
        <v>0</v>
      </c>
      <c r="P31" s="20" t="b">
        <v>0</v>
      </c>
      <c r="Q31" s="20" t="b">
        <v>0</v>
      </c>
      <c r="R31" s="20" t="b">
        <v>0</v>
      </c>
      <c r="S31" s="20" t="b">
        <v>0</v>
      </c>
      <c r="T31" s="32" t="s">
        <v>24</v>
      </c>
      <c r="U31" s="31" t="b">
        <v>1</v>
      </c>
      <c r="V31" s="31" t="b">
        <v>1</v>
      </c>
      <c r="W31" s="20" t="b">
        <v>0</v>
      </c>
      <c r="X31" s="20" t="b">
        <v>0</v>
      </c>
      <c r="Y31" s="20" t="b">
        <v>0</v>
      </c>
      <c r="Z31" s="20" t="b">
        <v>0</v>
      </c>
      <c r="AA31" s="20" t="b">
        <v>0</v>
      </c>
      <c r="AB31" s="20" t="b">
        <v>0</v>
      </c>
      <c r="AC31" s="23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</row>
    <row r="32" spans="1:90" ht="15" x14ac:dyDescent="0.25">
      <c r="A32" s="11" t="s">
        <v>139</v>
      </c>
      <c r="B32" s="24" t="s">
        <v>140</v>
      </c>
      <c r="C32" s="25" t="s">
        <v>141</v>
      </c>
      <c r="D32" s="25" t="s">
        <v>142</v>
      </c>
      <c r="E32" s="26">
        <v>2012</v>
      </c>
      <c r="F32" s="24" t="s">
        <v>143</v>
      </c>
      <c r="G32" s="28" t="str">
        <f>HYPERLINK("https://doi.org/10.1109/icse.2012.6227102")</f>
        <v>https://doi.org/10.1109/icse.2012.6227102</v>
      </c>
      <c r="H32" s="15" t="str">
        <f t="shared" si="0"/>
        <v>10.1109/icse.2012.6227102</v>
      </c>
      <c r="I32" s="29" t="str">
        <f t="shared" si="2"/>
        <v>MAYBE</v>
      </c>
      <c r="J32" s="17" t="s">
        <v>24</v>
      </c>
      <c r="K32" s="32" t="s">
        <v>24</v>
      </c>
      <c r="L32" s="31" t="b">
        <v>1</v>
      </c>
      <c r="M32" s="31" t="b">
        <v>1</v>
      </c>
      <c r="N32" s="20"/>
      <c r="O32" s="20"/>
      <c r="P32" s="20"/>
      <c r="Q32" s="20"/>
      <c r="R32" s="20"/>
      <c r="S32" s="20"/>
      <c r="T32" s="30" t="s">
        <v>30</v>
      </c>
      <c r="U32" s="31"/>
      <c r="V32" s="31"/>
      <c r="W32" s="20"/>
      <c r="X32" s="20"/>
      <c r="Y32" s="20"/>
      <c r="Z32" s="20"/>
      <c r="AA32" s="20"/>
      <c r="AB32" s="20"/>
      <c r="AC32" s="23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</row>
    <row r="33" spans="1:90" ht="15" x14ac:dyDescent="0.25">
      <c r="A33" s="24" t="s">
        <v>144</v>
      </c>
      <c r="B33" s="24" t="s">
        <v>140</v>
      </c>
      <c r="C33" s="33" t="s">
        <v>145</v>
      </c>
      <c r="D33" s="33" t="s">
        <v>146</v>
      </c>
      <c r="E33" s="34">
        <v>2008</v>
      </c>
      <c r="F33" s="11" t="s">
        <v>147</v>
      </c>
      <c r="G33" s="28" t="str">
        <f>HYPERLINK("https://doi.org/10.1007/978-3-540-69100-6_11")</f>
        <v>https://doi.org/10.1007/978-3-540-69100-6_11</v>
      </c>
      <c r="H33" s="15" t="str">
        <f t="shared" si="0"/>
        <v>10.1007/978-3-540-69100-6_11</v>
      </c>
      <c r="I33" s="41" t="str">
        <f t="shared" si="2"/>
        <v>YES</v>
      </c>
      <c r="J33" s="17" t="s">
        <v>24</v>
      </c>
      <c r="K33" s="32" t="s">
        <v>24</v>
      </c>
      <c r="L33" s="31" t="b">
        <v>1</v>
      </c>
      <c r="M33" s="31" t="b">
        <v>1</v>
      </c>
      <c r="N33" s="20"/>
      <c r="O33" s="20"/>
      <c r="P33" s="20"/>
      <c r="Q33" s="20"/>
      <c r="R33" s="20"/>
      <c r="S33" s="20"/>
      <c r="T33" s="32" t="s">
        <v>24</v>
      </c>
      <c r="U33" s="31" t="b">
        <v>1</v>
      </c>
      <c r="V33" s="31" t="b">
        <v>1</v>
      </c>
      <c r="W33" s="20"/>
      <c r="X33" s="20"/>
      <c r="Y33" s="20"/>
      <c r="Z33" s="20"/>
      <c r="AA33" s="20"/>
      <c r="AB33" s="20"/>
      <c r="AC33" s="23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</row>
    <row r="34" spans="1:90" ht="15" x14ac:dyDescent="0.25">
      <c r="A34" s="24" t="s">
        <v>148</v>
      </c>
      <c r="B34" s="11" t="s">
        <v>149</v>
      </c>
      <c r="C34" s="33" t="s">
        <v>150</v>
      </c>
      <c r="D34" s="33" t="s">
        <v>151</v>
      </c>
      <c r="E34" s="34">
        <v>2011</v>
      </c>
      <c r="F34" s="33"/>
      <c r="G34" s="28" t="str">
        <f>HYPERLINK("https://idp.springer.com/authorize/casa?redirect_uri=https://link.springer.com/content/pdf/10.1007/s10796-010-9235-3.pdf&amp;casa_token=99QWoPMBuZ4AAAAA:QnAFZ2dYFeK1NfkNby6RA3HB4nPFOOEEhmqEfga2ggJCTChuSeRO-XDcdJfaC1HTLddMkSlN7e_FjIi4nUk")</f>
        <v>https://idp.springer.com/authorize/casa?redirect_uri=https://link.springer.com/content/pdf/10.1007/s10796-010-9235-3.pdf&amp;casa_token=99QWoPMBuZ4AAAAA:QnAFZ2dYFeK1NfkNby6RA3HB4nPFOOEEhmqEfga2ggJCTChuSeRO-XDcdJfaC1HTLddMkSlN7e_FjIi4nUk</v>
      </c>
      <c r="H34" s="15" t="str">
        <f t="shared" si="0"/>
        <v/>
      </c>
      <c r="I34" s="29" t="str">
        <f t="shared" si="2"/>
        <v>MAYBE</v>
      </c>
      <c r="J34" s="17" t="s">
        <v>30</v>
      </c>
      <c r="K34" s="30" t="s">
        <v>30</v>
      </c>
      <c r="L34" s="31"/>
      <c r="M34" s="31"/>
      <c r="N34" s="20"/>
      <c r="O34" s="20"/>
      <c r="P34" s="20"/>
      <c r="Q34" s="20"/>
      <c r="R34" s="20"/>
      <c r="S34" s="20"/>
      <c r="T34" s="32" t="s">
        <v>24</v>
      </c>
      <c r="U34" s="31" t="b">
        <v>1</v>
      </c>
      <c r="V34" s="31" t="b">
        <v>1</v>
      </c>
      <c r="W34" s="20"/>
      <c r="X34" s="20"/>
      <c r="Y34" s="20"/>
      <c r="Z34" s="20"/>
      <c r="AA34" s="20"/>
      <c r="AB34" s="20"/>
      <c r="AC34" s="23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</row>
    <row r="35" spans="1:90" ht="15" x14ac:dyDescent="0.25">
      <c r="A35" s="11" t="s">
        <v>152</v>
      </c>
      <c r="B35" s="11" t="s">
        <v>149</v>
      </c>
      <c r="C35" s="25" t="s">
        <v>153</v>
      </c>
      <c r="D35" s="25" t="s">
        <v>154</v>
      </c>
      <c r="E35" s="26">
        <v>2003</v>
      </c>
      <c r="F35" s="25"/>
      <c r="G35" s="28" t="str">
        <f>HYPERLINK("https://www.sciencedirect.com/science/article/pii/S0166361503000630")</f>
        <v>https://www.sciencedirect.com/science/article/pii/S0166361503000630</v>
      </c>
      <c r="H35" s="15" t="str">
        <f t="shared" si="0"/>
        <v/>
      </c>
      <c r="I35" s="29" t="str">
        <f t="shared" si="2"/>
        <v>MAYBE</v>
      </c>
      <c r="J35" s="17" t="s">
        <v>30</v>
      </c>
      <c r="K35" s="30" t="s">
        <v>30</v>
      </c>
      <c r="L35" s="31"/>
      <c r="M35" s="31"/>
      <c r="N35" s="20"/>
      <c r="O35" s="20"/>
      <c r="P35" s="20"/>
      <c r="Q35" s="20"/>
      <c r="R35" s="20"/>
      <c r="S35" s="20"/>
      <c r="T35" s="32" t="s">
        <v>24</v>
      </c>
      <c r="U35" s="31" t="b">
        <v>1</v>
      </c>
      <c r="V35" s="31" t="b">
        <v>1</v>
      </c>
      <c r="W35" s="20"/>
      <c r="X35" s="20"/>
      <c r="Y35" s="20"/>
      <c r="Z35" s="20"/>
      <c r="AA35" s="20"/>
      <c r="AB35" s="20"/>
      <c r="AC35" s="23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</row>
    <row r="36" spans="1:90" ht="15" x14ac:dyDescent="0.25">
      <c r="A36" s="24" t="s">
        <v>155</v>
      </c>
      <c r="B36" s="11" t="s">
        <v>149</v>
      </c>
      <c r="C36" s="33" t="s">
        <v>156</v>
      </c>
      <c r="D36" s="33" t="s">
        <v>157</v>
      </c>
      <c r="E36" s="34">
        <v>2014</v>
      </c>
      <c r="F36" s="33"/>
      <c r="G36" s="28" t="str">
        <f>HYPERLINK("https://www.sciencedirect.com/science/article/pii/S1467089513000377")</f>
        <v>https://www.sciencedirect.com/science/article/pii/S1467089513000377</v>
      </c>
      <c r="H36" s="15" t="str">
        <f t="shared" si="0"/>
        <v/>
      </c>
      <c r="I36" s="29" t="str">
        <f t="shared" si="2"/>
        <v>MAYBE</v>
      </c>
      <c r="J36" s="17" t="s">
        <v>30</v>
      </c>
      <c r="K36" s="30" t="s">
        <v>30</v>
      </c>
      <c r="L36" s="31"/>
      <c r="M36" s="31"/>
      <c r="N36" s="20"/>
      <c r="O36" s="20"/>
      <c r="P36" s="20"/>
      <c r="Q36" s="20"/>
      <c r="R36" s="20"/>
      <c r="S36" s="20"/>
      <c r="T36" s="32" t="s">
        <v>24</v>
      </c>
      <c r="U36" s="31" t="b">
        <v>1</v>
      </c>
      <c r="V36" s="31" t="b">
        <v>1</v>
      </c>
      <c r="W36" s="20"/>
      <c r="X36" s="20"/>
      <c r="Y36" s="20"/>
      <c r="Z36" s="20"/>
      <c r="AA36" s="20"/>
      <c r="AB36" s="20"/>
      <c r="AC36" s="23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</row>
    <row r="37" spans="1:90" ht="15" x14ac:dyDescent="0.25">
      <c r="A37" s="11" t="s">
        <v>158</v>
      </c>
      <c r="B37" s="11" t="s">
        <v>149</v>
      </c>
      <c r="C37" s="25" t="s">
        <v>159</v>
      </c>
      <c r="D37" s="25" t="s">
        <v>160</v>
      </c>
      <c r="E37" s="25"/>
      <c r="F37" s="25"/>
      <c r="G37" s="28" t="str">
        <f>HYPERLINK("http://www.conferenceie.ase.ro/wp-content/uploads/2019/06/ProceedingsIE2019/proof_of_concept_for_a_bpmn_driven_semantic_orchestration_of_web_apis.pdf")</f>
        <v>http://www.conferenceie.ase.ro/wp-content/uploads/2019/06/ProceedingsIE2019/proof_of_concept_for_a_bpmn_driven_semantic_orchestration_of_web_apis.pdf</v>
      </c>
      <c r="H37" s="15" t="str">
        <f t="shared" si="0"/>
        <v/>
      </c>
      <c r="I37" s="29" t="str">
        <f t="shared" si="2"/>
        <v>MAYBE</v>
      </c>
      <c r="J37" s="17" t="s">
        <v>30</v>
      </c>
      <c r="K37" s="30" t="s">
        <v>30</v>
      </c>
      <c r="L37" s="31"/>
      <c r="M37" s="31"/>
      <c r="N37" s="20"/>
      <c r="O37" s="20"/>
      <c r="P37" s="20"/>
      <c r="Q37" s="20"/>
      <c r="R37" s="20"/>
      <c r="S37" s="20"/>
      <c r="T37" s="32" t="s">
        <v>24</v>
      </c>
      <c r="U37" s="31" t="b">
        <v>1</v>
      </c>
      <c r="V37" s="31" t="b">
        <v>1</v>
      </c>
      <c r="W37" s="20"/>
      <c r="X37" s="20"/>
      <c r="Y37" s="20"/>
      <c r="Z37" s="20"/>
      <c r="AA37" s="20"/>
      <c r="AB37" s="20"/>
      <c r="AC37" s="23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</row>
    <row r="38" spans="1:90" ht="15" x14ac:dyDescent="0.25">
      <c r="A38" s="24" t="s">
        <v>161</v>
      </c>
      <c r="B38" s="24" t="s">
        <v>162</v>
      </c>
      <c r="C38" s="25" t="s">
        <v>163</v>
      </c>
      <c r="D38" s="25" t="s">
        <v>164</v>
      </c>
      <c r="E38" s="26">
        <v>2013</v>
      </c>
      <c r="F38" s="24" t="s">
        <v>165</v>
      </c>
      <c r="G38" s="28" t="str">
        <f>HYPERLINK("https://doi.org/10.1007/s10515-013-0120-4")</f>
        <v>https://doi.org/10.1007/s10515-013-0120-4</v>
      </c>
      <c r="H38" s="15" t="str">
        <f t="shared" si="0"/>
        <v>10.1007/s10515-013-0120-4</v>
      </c>
      <c r="I38" s="41" t="str">
        <f t="shared" si="2"/>
        <v>YES</v>
      </c>
      <c r="J38" s="17" t="s">
        <v>24</v>
      </c>
      <c r="K38" s="32" t="s">
        <v>24</v>
      </c>
      <c r="L38" s="31" t="b">
        <v>1</v>
      </c>
      <c r="M38" s="31" t="b">
        <v>1</v>
      </c>
      <c r="N38" s="20"/>
      <c r="O38" s="20"/>
      <c r="P38" s="20"/>
      <c r="Q38" s="20"/>
      <c r="R38" s="20"/>
      <c r="S38" s="20"/>
      <c r="T38" s="40" t="s">
        <v>25</v>
      </c>
      <c r="U38" s="31"/>
      <c r="V38" s="31"/>
      <c r="W38" s="20"/>
      <c r="X38" s="20"/>
      <c r="Y38" s="20"/>
      <c r="Z38" s="20"/>
      <c r="AA38" s="20"/>
      <c r="AB38" s="20"/>
      <c r="AC38" s="23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</row>
    <row r="39" spans="1:90" ht="15" x14ac:dyDescent="0.25">
      <c r="A39" s="11" t="s">
        <v>166</v>
      </c>
      <c r="B39" s="24" t="s">
        <v>162</v>
      </c>
      <c r="C39" s="33" t="s">
        <v>167</v>
      </c>
      <c r="D39" s="33" t="s">
        <v>168</v>
      </c>
      <c r="E39" s="33"/>
      <c r="F39" s="33"/>
      <c r="G39" s="38"/>
      <c r="H39" s="15" t="str">
        <f t="shared" si="0"/>
        <v/>
      </c>
      <c r="I39" s="29" t="str">
        <f t="shared" si="2"/>
        <v>MAYBE</v>
      </c>
      <c r="J39" s="17" t="s">
        <v>30</v>
      </c>
      <c r="K39" s="32" t="s">
        <v>24</v>
      </c>
      <c r="L39" s="31" t="b">
        <v>1</v>
      </c>
      <c r="M39" s="31" t="b">
        <v>1</v>
      </c>
      <c r="N39" s="20"/>
      <c r="O39" s="20"/>
      <c r="P39" s="20"/>
      <c r="Q39" s="20"/>
      <c r="R39" s="20"/>
      <c r="S39" s="20"/>
      <c r="T39" s="30" t="s">
        <v>30</v>
      </c>
      <c r="U39" s="31"/>
      <c r="V39" s="31"/>
      <c r="W39" s="20"/>
      <c r="X39" s="20"/>
      <c r="Y39" s="20"/>
      <c r="Z39" s="20"/>
      <c r="AA39" s="20"/>
      <c r="AB39" s="20"/>
      <c r="AC39" s="23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</row>
    <row r="40" spans="1:90" ht="15" x14ac:dyDescent="0.25">
      <c r="A40" s="24" t="s">
        <v>169</v>
      </c>
      <c r="B40" s="24" t="s">
        <v>162</v>
      </c>
      <c r="C40" s="25" t="s">
        <v>170</v>
      </c>
      <c r="D40" s="25" t="s">
        <v>171</v>
      </c>
      <c r="E40" s="26">
        <v>2014</v>
      </c>
      <c r="F40" s="25"/>
      <c r="G40" s="28" t="str">
        <f>HYPERLINK("https://hal.inria.fr/hal-01074602/file/GEMOC2014-complete.pdf#page=13")</f>
        <v>https://hal.inria.fr/hal-01074602/file/GEMOC2014-complete.pdf#page=13</v>
      </c>
      <c r="H40" s="15" t="str">
        <f t="shared" si="0"/>
        <v/>
      </c>
      <c r="I40" s="29" t="str">
        <f t="shared" si="2"/>
        <v>MAYBE</v>
      </c>
      <c r="J40" s="17" t="s">
        <v>30</v>
      </c>
      <c r="K40" s="30" t="s">
        <v>30</v>
      </c>
      <c r="L40" s="31"/>
      <c r="M40" s="31"/>
      <c r="N40" s="20" t="b">
        <v>1</v>
      </c>
      <c r="O40" s="20"/>
      <c r="P40" s="20"/>
      <c r="Q40" s="20"/>
      <c r="R40" s="20"/>
      <c r="S40" s="20"/>
      <c r="T40" s="32" t="s">
        <v>24</v>
      </c>
      <c r="U40" s="31" t="b">
        <v>1</v>
      </c>
      <c r="V40" s="31" t="b">
        <v>1</v>
      </c>
      <c r="W40" s="20"/>
      <c r="X40" s="20"/>
      <c r="Y40" s="20"/>
      <c r="Z40" s="20"/>
      <c r="AA40" s="20"/>
      <c r="AB40" s="20"/>
      <c r="AC40" s="23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</row>
    <row r="41" spans="1:90" ht="15" x14ac:dyDescent="0.25">
      <c r="A41" s="11" t="s">
        <v>172</v>
      </c>
      <c r="B41" s="24" t="s">
        <v>162</v>
      </c>
      <c r="C41" s="33" t="s">
        <v>173</v>
      </c>
      <c r="D41" s="33" t="s">
        <v>174</v>
      </c>
      <c r="E41" s="34">
        <v>2017</v>
      </c>
      <c r="F41" s="11" t="s">
        <v>175</v>
      </c>
      <c r="G41" s="14" t="s">
        <v>176</v>
      </c>
      <c r="H41" s="15" t="str">
        <f t="shared" si="0"/>
        <v>10.1109/ICSE.2017.58</v>
      </c>
      <c r="I41" s="29" t="str">
        <f t="shared" si="2"/>
        <v>MAYBE</v>
      </c>
      <c r="J41" s="17" t="s">
        <v>24</v>
      </c>
      <c r="K41" s="32" t="s">
        <v>24</v>
      </c>
      <c r="L41" s="31" t="b">
        <v>1</v>
      </c>
      <c r="M41" s="31" t="b">
        <v>1</v>
      </c>
      <c r="N41" s="20"/>
      <c r="O41" s="20"/>
      <c r="P41" s="20"/>
      <c r="Q41" s="20"/>
      <c r="R41" s="20"/>
      <c r="S41" s="20"/>
      <c r="T41" s="30" t="s">
        <v>30</v>
      </c>
      <c r="U41" s="31"/>
      <c r="V41" s="31"/>
      <c r="W41" s="20"/>
      <c r="X41" s="20"/>
      <c r="Y41" s="20"/>
      <c r="Z41" s="20"/>
      <c r="AA41" s="20"/>
      <c r="AB41" s="20"/>
      <c r="AC41" s="23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</row>
    <row r="42" spans="1:90" ht="15" x14ac:dyDescent="0.25">
      <c r="A42" s="24" t="s">
        <v>177</v>
      </c>
      <c r="B42" s="24" t="s">
        <v>162</v>
      </c>
      <c r="C42" s="25" t="s">
        <v>178</v>
      </c>
      <c r="D42" s="25" t="s">
        <v>179</v>
      </c>
      <c r="E42" s="26">
        <v>2015</v>
      </c>
      <c r="F42" s="24" t="s">
        <v>180</v>
      </c>
      <c r="G42" s="28" t="str">
        <f>HYPERLINK("https://dl.acm.org/doi/abs/10.1145/2814251.2814253")</f>
        <v>https://dl.acm.org/doi/abs/10.1145/2814251.2814253</v>
      </c>
      <c r="H42" s="15" t="str">
        <f t="shared" si="0"/>
        <v>10.1145/2814251.2814253</v>
      </c>
      <c r="I42" s="29" t="str">
        <f t="shared" si="2"/>
        <v>MAYBE</v>
      </c>
      <c r="J42" s="17" t="s">
        <v>30</v>
      </c>
      <c r="K42" s="32" t="s">
        <v>24</v>
      </c>
      <c r="L42" s="31" t="b">
        <v>1</v>
      </c>
      <c r="M42" s="31" t="b">
        <v>1</v>
      </c>
      <c r="N42" s="20"/>
      <c r="O42" s="20"/>
      <c r="P42" s="20"/>
      <c r="Q42" s="20"/>
      <c r="R42" s="20"/>
      <c r="S42" s="20"/>
      <c r="T42" s="30" t="s">
        <v>30</v>
      </c>
      <c r="U42" s="31" t="b">
        <v>1</v>
      </c>
      <c r="V42" s="31" t="b">
        <v>1</v>
      </c>
      <c r="W42" s="20"/>
      <c r="X42" s="20"/>
      <c r="Y42" s="20"/>
      <c r="Z42" s="20"/>
      <c r="AA42" s="20"/>
      <c r="AB42" s="20"/>
      <c r="AC42" s="23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</row>
    <row r="43" spans="1:90" ht="15" x14ac:dyDescent="0.25">
      <c r="A43" s="11" t="s">
        <v>181</v>
      </c>
      <c r="B43" s="24" t="s">
        <v>162</v>
      </c>
      <c r="C43" s="33" t="s">
        <v>182</v>
      </c>
      <c r="D43" s="33" t="s">
        <v>183</v>
      </c>
      <c r="E43" s="34">
        <v>2015</v>
      </c>
      <c r="F43" s="11" t="s">
        <v>184</v>
      </c>
      <c r="G43" s="28" t="str">
        <f>HYPERLINK("https://link.springer.com/chapter/10.1007/978-3-319-18425-8_18")</f>
        <v>https://link.springer.com/chapter/10.1007/978-3-319-18425-8_18</v>
      </c>
      <c r="H43" s="15" t="str">
        <f t="shared" si="0"/>
        <v>10.1007/978-3-319-18425-8_18</v>
      </c>
      <c r="I43" s="29" t="str">
        <f t="shared" si="2"/>
        <v>MAYBE</v>
      </c>
      <c r="J43" s="17" t="s">
        <v>24</v>
      </c>
      <c r="K43" s="32" t="s">
        <v>24</v>
      </c>
      <c r="L43" s="31" t="b">
        <v>1</v>
      </c>
      <c r="M43" s="31" t="b">
        <v>1</v>
      </c>
      <c r="N43" s="20"/>
      <c r="O43" s="20"/>
      <c r="P43" s="20"/>
      <c r="Q43" s="20"/>
      <c r="R43" s="20"/>
      <c r="S43" s="20"/>
      <c r="T43" s="30" t="s">
        <v>30</v>
      </c>
      <c r="U43" s="31"/>
      <c r="V43" s="31"/>
      <c r="W43" s="20"/>
      <c r="X43" s="20"/>
      <c r="Y43" s="20"/>
      <c r="Z43" s="20"/>
      <c r="AA43" s="20"/>
      <c r="AB43" s="20"/>
      <c r="AC43" s="23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</row>
    <row r="44" spans="1:90" ht="15" x14ac:dyDescent="0.25">
      <c r="A44" s="24" t="s">
        <v>185</v>
      </c>
      <c r="B44" s="24" t="s">
        <v>162</v>
      </c>
      <c r="C44" s="25" t="s">
        <v>186</v>
      </c>
      <c r="D44" s="25" t="s">
        <v>187</v>
      </c>
      <c r="E44" s="26">
        <v>2020</v>
      </c>
      <c r="F44" s="24" t="s">
        <v>96</v>
      </c>
      <c r="G44" s="28" t="str">
        <f>HYPERLINK("https://dl.acm.org/doi/abs/10.1145/3417990.3422011")</f>
        <v>https://dl.acm.org/doi/abs/10.1145/3417990.3422011</v>
      </c>
      <c r="H44" s="15" t="str">
        <f t="shared" si="0"/>
        <v>10.1145/3417990.3422011</v>
      </c>
      <c r="I44" s="29" t="str">
        <f t="shared" si="2"/>
        <v>MAYBE</v>
      </c>
      <c r="J44" s="17" t="s">
        <v>24</v>
      </c>
      <c r="K44" s="32" t="s">
        <v>24</v>
      </c>
      <c r="L44" s="31" t="b">
        <v>1</v>
      </c>
      <c r="M44" s="31" t="b">
        <v>1</v>
      </c>
      <c r="N44" s="20"/>
      <c r="O44" s="20"/>
      <c r="P44" s="20"/>
      <c r="Q44" s="20"/>
      <c r="R44" s="20"/>
      <c r="S44" s="20"/>
      <c r="T44" s="30" t="s">
        <v>30</v>
      </c>
      <c r="U44" s="31"/>
      <c r="V44" s="31"/>
      <c r="W44" s="20"/>
      <c r="X44" s="20"/>
      <c r="Y44" s="20"/>
      <c r="Z44" s="20"/>
      <c r="AA44" s="20"/>
      <c r="AB44" s="20"/>
      <c r="AC44" s="23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</row>
    <row r="45" spans="1:90" ht="15" x14ac:dyDescent="0.25">
      <c r="A45" s="11" t="s">
        <v>188</v>
      </c>
      <c r="B45" s="11" t="s">
        <v>189</v>
      </c>
      <c r="C45" s="33" t="s">
        <v>190</v>
      </c>
      <c r="D45" s="33" t="s">
        <v>191</v>
      </c>
      <c r="E45" s="34">
        <v>2018</v>
      </c>
      <c r="F45" s="11" t="s">
        <v>192</v>
      </c>
      <c r="G45" s="28" t="str">
        <f>HYPERLINK("https://onlinelibrary.wiley.com/doi/abs/10.1002/smr.1878")</f>
        <v>https://onlinelibrary.wiley.com/doi/abs/10.1002/smr.1878</v>
      </c>
      <c r="H45" s="43" t="s">
        <v>193</v>
      </c>
      <c r="I45" s="29" t="str">
        <f t="shared" si="2"/>
        <v>MAYBE</v>
      </c>
      <c r="J45" s="17" t="s">
        <v>24</v>
      </c>
      <c r="K45" s="40" t="s">
        <v>25</v>
      </c>
      <c r="L45" s="31" t="b">
        <v>1</v>
      </c>
      <c r="M45" s="31" t="b">
        <v>0</v>
      </c>
      <c r="N45" s="20"/>
      <c r="O45" s="20"/>
      <c r="P45" s="20"/>
      <c r="Q45" s="20"/>
      <c r="R45" s="20"/>
      <c r="S45" s="20"/>
      <c r="T45" s="40" t="s">
        <v>25</v>
      </c>
      <c r="U45" s="31"/>
      <c r="V45" s="31"/>
      <c r="W45" s="20"/>
      <c r="X45" s="20"/>
      <c r="Y45" s="20"/>
      <c r="Z45" s="20"/>
      <c r="AA45" s="20"/>
      <c r="AB45" s="20"/>
      <c r="AC45" s="23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</row>
    <row r="46" spans="1:90" ht="15" x14ac:dyDescent="0.25">
      <c r="A46" s="24" t="s">
        <v>194</v>
      </c>
      <c r="B46" s="11" t="s">
        <v>189</v>
      </c>
      <c r="C46" s="25" t="s">
        <v>195</v>
      </c>
      <c r="D46" s="25" t="s">
        <v>196</v>
      </c>
      <c r="E46" s="26">
        <v>2019</v>
      </c>
      <c r="F46" s="25"/>
      <c r="G46" s="28" t="str">
        <f>HYPERLINK("https://link.springer.com/chapter/10.1007/978-3-030-26601-1_19")</f>
        <v>https://link.springer.com/chapter/10.1007/978-3-030-26601-1_19</v>
      </c>
      <c r="H46" s="15" t="str">
        <f>IF(LEFT(G46,16)="https://doi.org/",MID(G46,17,200),IF(LEFT(G46,34)="https://link.springer.com/chapter/",MID(G46,35,200),IF(LEFT(G46,27)="https://dl.acm.org/doi/abs/",MID(G46,28,200),IF(LEFT(G46,23)="https://dl.acm.org/doi/",MID(G46,24,200),IF(LEFT(G46,34)="https://link.springer.com/article/",MID(G46,35,200),IF(LEFT(G46,37)="https://journals.sagepub.com/doi/abs/",MID(G46,38,200),IF(LEFT(G46,43)="https://www.inderscienceonline.com/doi/abs/",MID(G46,44,200),"")))))))</f>
        <v>10.1007/978-3-030-26601-1_19</v>
      </c>
      <c r="I46" s="29" t="str">
        <f t="shared" si="2"/>
        <v>MAYBE</v>
      </c>
      <c r="J46" s="17" t="s">
        <v>30</v>
      </c>
      <c r="K46" s="30" t="s">
        <v>30</v>
      </c>
      <c r="L46" s="31"/>
      <c r="M46" s="31"/>
      <c r="N46" s="20"/>
      <c r="O46" s="20"/>
      <c r="P46" s="20"/>
      <c r="Q46" s="20"/>
      <c r="R46" s="20"/>
      <c r="S46" s="20"/>
      <c r="T46" s="32" t="s">
        <v>24</v>
      </c>
      <c r="U46" s="31" t="b">
        <v>1</v>
      </c>
      <c r="V46" s="31" t="b">
        <v>1</v>
      </c>
      <c r="W46" s="20"/>
      <c r="X46" s="20"/>
      <c r="Y46" s="20"/>
      <c r="Z46" s="20"/>
      <c r="AA46" s="20"/>
      <c r="AB46" s="20"/>
      <c r="AC46" s="23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</row>
    <row r="47" spans="1:90" ht="12.75" x14ac:dyDescent="0.2">
      <c r="A47" s="11"/>
      <c r="B47" s="10"/>
      <c r="C47" s="10"/>
      <c r="D47" s="10"/>
      <c r="E47" s="10"/>
      <c r="F47" s="10"/>
      <c r="G47" s="10"/>
      <c r="H47" s="44"/>
      <c r="I47" s="10"/>
      <c r="J47" s="10"/>
      <c r="K47" s="10"/>
      <c r="L47" s="45"/>
      <c r="M47" s="45"/>
      <c r="N47" s="45"/>
      <c r="O47" s="45"/>
      <c r="P47" s="45"/>
      <c r="Q47" s="45"/>
      <c r="R47" s="45"/>
      <c r="S47" s="45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</row>
    <row r="48" spans="1:90" ht="12.75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45"/>
      <c r="M48" s="45"/>
      <c r="N48" s="45"/>
      <c r="O48" s="45"/>
      <c r="P48" s="45"/>
      <c r="Q48" s="45"/>
      <c r="R48" s="45"/>
      <c r="S48" s="45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</row>
    <row r="49" spans="1:90" ht="12.75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45"/>
      <c r="M49" s="45"/>
      <c r="N49" s="45"/>
      <c r="O49" s="45"/>
      <c r="P49" s="45"/>
      <c r="Q49" s="45"/>
      <c r="R49" s="45"/>
      <c r="S49" s="45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</row>
    <row r="50" spans="1:90" ht="12.75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45"/>
      <c r="M50" s="45"/>
      <c r="N50" s="45"/>
      <c r="O50" s="45"/>
      <c r="P50" s="45"/>
      <c r="Q50" s="45"/>
      <c r="R50" s="45"/>
      <c r="S50" s="45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</row>
    <row r="51" spans="1:90" ht="12.75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45"/>
      <c r="M51" s="45"/>
      <c r="N51" s="45"/>
      <c r="O51" s="45"/>
      <c r="P51" s="45"/>
      <c r="Q51" s="45"/>
      <c r="R51" s="45"/>
      <c r="S51" s="45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</row>
    <row r="52" spans="1:90" ht="12.75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45"/>
      <c r="M52" s="45"/>
      <c r="N52" s="45"/>
      <c r="O52" s="45"/>
      <c r="P52" s="45"/>
      <c r="Q52" s="45"/>
      <c r="R52" s="45"/>
      <c r="S52" s="45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</row>
    <row r="53" spans="1:90" ht="12.75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45"/>
      <c r="M53" s="45"/>
      <c r="N53" s="45"/>
      <c r="O53" s="45"/>
      <c r="P53" s="45"/>
      <c r="Q53" s="45"/>
      <c r="R53" s="45"/>
      <c r="S53" s="45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</row>
    <row r="54" spans="1:90" ht="12.75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45"/>
      <c r="M54" s="45"/>
      <c r="N54" s="45"/>
      <c r="O54" s="45"/>
      <c r="P54" s="45"/>
      <c r="Q54" s="45"/>
      <c r="R54" s="45"/>
      <c r="S54" s="45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</row>
    <row r="55" spans="1:90" ht="12.75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45"/>
      <c r="M55" s="45"/>
      <c r="N55" s="45"/>
      <c r="O55" s="45"/>
      <c r="P55" s="45"/>
      <c r="Q55" s="45"/>
      <c r="R55" s="45"/>
      <c r="S55" s="45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</row>
    <row r="56" spans="1:90" ht="12.75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5"/>
      <c r="M56" s="45"/>
      <c r="N56" s="45"/>
      <c r="O56" s="45"/>
      <c r="P56" s="45"/>
      <c r="Q56" s="45"/>
      <c r="R56" s="45"/>
      <c r="S56" s="45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</row>
    <row r="57" spans="1:90" ht="12.75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45"/>
      <c r="M57" s="45"/>
      <c r="N57" s="45"/>
      <c r="O57" s="45"/>
      <c r="P57" s="45"/>
      <c r="Q57" s="45"/>
      <c r="R57" s="45"/>
      <c r="S57" s="45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</row>
    <row r="58" spans="1:90" ht="12.75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45"/>
      <c r="M58" s="45"/>
      <c r="N58" s="45"/>
      <c r="O58" s="45"/>
      <c r="P58" s="45"/>
      <c r="Q58" s="45"/>
      <c r="R58" s="45"/>
      <c r="S58" s="45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</row>
    <row r="59" spans="1:90" ht="12.75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45"/>
      <c r="M59" s="45"/>
      <c r="N59" s="45"/>
      <c r="O59" s="45"/>
      <c r="P59" s="45"/>
      <c r="Q59" s="45"/>
      <c r="R59" s="45"/>
      <c r="S59" s="45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</row>
    <row r="60" spans="1:90" ht="12.75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45"/>
      <c r="M60" s="45"/>
      <c r="N60" s="45"/>
      <c r="O60" s="45"/>
      <c r="P60" s="45"/>
      <c r="Q60" s="45"/>
      <c r="R60" s="45"/>
      <c r="S60" s="45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</row>
    <row r="61" spans="1:90" ht="12.75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45"/>
      <c r="M61" s="45"/>
      <c r="N61" s="45"/>
      <c r="O61" s="45"/>
      <c r="P61" s="45"/>
      <c r="Q61" s="45"/>
      <c r="R61" s="45"/>
      <c r="S61" s="45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</row>
    <row r="62" spans="1:90" ht="12.75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45"/>
      <c r="M62" s="45"/>
      <c r="N62" s="45"/>
      <c r="O62" s="45"/>
      <c r="P62" s="45"/>
      <c r="Q62" s="45"/>
      <c r="R62" s="45"/>
      <c r="S62" s="45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</row>
    <row r="63" spans="1:90" ht="12.75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45"/>
      <c r="M63" s="45"/>
      <c r="N63" s="45"/>
      <c r="O63" s="45"/>
      <c r="P63" s="45"/>
      <c r="Q63" s="45"/>
      <c r="R63" s="45"/>
      <c r="S63" s="45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</row>
    <row r="64" spans="1:90" ht="12.75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45"/>
      <c r="M64" s="45"/>
      <c r="N64" s="45"/>
      <c r="O64" s="45"/>
      <c r="P64" s="45"/>
      <c r="Q64" s="45"/>
      <c r="R64" s="45"/>
      <c r="S64" s="45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</row>
    <row r="65" spans="1:90" ht="12.75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45"/>
      <c r="M65" s="45"/>
      <c r="N65" s="45"/>
      <c r="O65" s="45"/>
      <c r="P65" s="45"/>
      <c r="Q65" s="45"/>
      <c r="R65" s="45"/>
      <c r="S65" s="45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</row>
    <row r="66" spans="1:90" ht="12.75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45"/>
      <c r="M66" s="45"/>
      <c r="N66" s="45"/>
      <c r="O66" s="45"/>
      <c r="P66" s="45"/>
      <c r="Q66" s="45"/>
      <c r="R66" s="45"/>
      <c r="S66" s="45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</row>
    <row r="67" spans="1:90" ht="12.75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45"/>
      <c r="M67" s="45"/>
      <c r="N67" s="45"/>
      <c r="O67" s="45"/>
      <c r="P67" s="45"/>
      <c r="Q67" s="45"/>
      <c r="R67" s="45"/>
      <c r="S67" s="45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</row>
    <row r="68" spans="1:90" ht="12.75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45"/>
      <c r="M68" s="45"/>
      <c r="N68" s="45"/>
      <c r="O68" s="45"/>
      <c r="P68" s="45"/>
      <c r="Q68" s="45"/>
      <c r="R68" s="45"/>
      <c r="S68" s="45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</row>
    <row r="69" spans="1:90" ht="12.75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45"/>
      <c r="M69" s="45"/>
      <c r="N69" s="45"/>
      <c r="O69" s="45"/>
      <c r="P69" s="45"/>
      <c r="Q69" s="45"/>
      <c r="R69" s="45"/>
      <c r="S69" s="45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</row>
    <row r="70" spans="1:90" ht="12.75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45"/>
      <c r="M70" s="45"/>
      <c r="N70" s="45"/>
      <c r="O70" s="45"/>
      <c r="P70" s="45"/>
      <c r="Q70" s="45"/>
      <c r="R70" s="45"/>
      <c r="S70" s="45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</row>
    <row r="71" spans="1:90" ht="12.75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45"/>
      <c r="M71" s="45"/>
      <c r="N71" s="45"/>
      <c r="O71" s="45"/>
      <c r="P71" s="45"/>
      <c r="Q71" s="45"/>
      <c r="R71" s="45"/>
      <c r="S71" s="45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</row>
    <row r="72" spans="1:90" ht="12.7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45"/>
      <c r="M72" s="45"/>
      <c r="N72" s="45"/>
      <c r="O72" s="45"/>
      <c r="P72" s="45"/>
      <c r="Q72" s="45"/>
      <c r="R72" s="45"/>
      <c r="S72" s="45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</row>
    <row r="73" spans="1:90" ht="12.75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45"/>
      <c r="M73" s="45"/>
      <c r="N73" s="45"/>
      <c r="O73" s="45"/>
      <c r="P73" s="45"/>
      <c r="Q73" s="45"/>
      <c r="R73" s="45"/>
      <c r="S73" s="45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</row>
    <row r="74" spans="1:90" ht="12.75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45"/>
      <c r="M74" s="45"/>
      <c r="N74" s="45"/>
      <c r="O74" s="45"/>
      <c r="P74" s="45"/>
      <c r="Q74" s="45"/>
      <c r="R74" s="45"/>
      <c r="S74" s="45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</row>
    <row r="75" spans="1:90" ht="12.75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45"/>
      <c r="M75" s="45"/>
      <c r="N75" s="45"/>
      <c r="O75" s="45"/>
      <c r="P75" s="45"/>
      <c r="Q75" s="45"/>
      <c r="R75" s="45"/>
      <c r="S75" s="45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</row>
    <row r="76" spans="1:90" ht="12.75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45"/>
      <c r="M76" s="45"/>
      <c r="N76" s="45"/>
      <c r="O76" s="45"/>
      <c r="P76" s="45"/>
      <c r="Q76" s="45"/>
      <c r="R76" s="45"/>
      <c r="S76" s="45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</row>
    <row r="77" spans="1:90" ht="12.75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45"/>
      <c r="M77" s="45"/>
      <c r="N77" s="45"/>
      <c r="O77" s="45"/>
      <c r="P77" s="45"/>
      <c r="Q77" s="45"/>
      <c r="R77" s="45"/>
      <c r="S77" s="45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</row>
    <row r="78" spans="1:90" ht="12.75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45"/>
      <c r="M78" s="45"/>
      <c r="N78" s="45"/>
      <c r="O78" s="45"/>
      <c r="P78" s="45"/>
      <c r="Q78" s="45"/>
      <c r="R78" s="45"/>
      <c r="S78" s="45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</row>
    <row r="79" spans="1:90" ht="12.75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45"/>
      <c r="M79" s="45"/>
      <c r="N79" s="45"/>
      <c r="O79" s="45"/>
      <c r="P79" s="45"/>
      <c r="Q79" s="45"/>
      <c r="R79" s="45"/>
      <c r="S79" s="45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</row>
    <row r="80" spans="1:90" ht="12.7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45"/>
      <c r="M80" s="45"/>
      <c r="N80" s="45"/>
      <c r="O80" s="45"/>
      <c r="P80" s="45"/>
      <c r="Q80" s="45"/>
      <c r="R80" s="45"/>
      <c r="S80" s="45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</row>
    <row r="81" spans="1:90" ht="12.75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45"/>
      <c r="M81" s="45"/>
      <c r="N81" s="45"/>
      <c r="O81" s="45"/>
      <c r="P81" s="45"/>
      <c r="Q81" s="45"/>
      <c r="R81" s="45"/>
      <c r="S81" s="45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</row>
    <row r="82" spans="1:90" ht="12.75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45"/>
      <c r="M82" s="45"/>
      <c r="N82" s="45"/>
      <c r="O82" s="45"/>
      <c r="P82" s="45"/>
      <c r="Q82" s="45"/>
      <c r="R82" s="45"/>
      <c r="S82" s="45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</row>
    <row r="83" spans="1:90" ht="12.75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45"/>
      <c r="M83" s="45"/>
      <c r="N83" s="45"/>
      <c r="O83" s="45"/>
      <c r="P83" s="45"/>
      <c r="Q83" s="45"/>
      <c r="R83" s="45"/>
      <c r="S83" s="45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</row>
    <row r="84" spans="1:90" ht="12.75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45"/>
      <c r="M84" s="45"/>
      <c r="N84" s="45"/>
      <c r="O84" s="45"/>
      <c r="P84" s="45"/>
      <c r="Q84" s="45"/>
      <c r="R84" s="45"/>
      <c r="S84" s="45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</row>
    <row r="85" spans="1:90" ht="12.75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45"/>
      <c r="M85" s="45"/>
      <c r="N85" s="45"/>
      <c r="O85" s="45"/>
      <c r="P85" s="45"/>
      <c r="Q85" s="45"/>
      <c r="R85" s="45"/>
      <c r="S85" s="45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</row>
    <row r="86" spans="1:90" ht="12.75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45"/>
      <c r="M86" s="45"/>
      <c r="N86" s="45"/>
      <c r="O86" s="45"/>
      <c r="P86" s="45"/>
      <c r="Q86" s="45"/>
      <c r="R86" s="45"/>
      <c r="S86" s="45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</row>
    <row r="87" spans="1:90" ht="12.75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45"/>
      <c r="M87" s="45"/>
      <c r="N87" s="45"/>
      <c r="O87" s="45"/>
      <c r="P87" s="45"/>
      <c r="Q87" s="45"/>
      <c r="R87" s="45"/>
      <c r="S87" s="45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</row>
    <row r="88" spans="1:90" ht="12.75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45"/>
      <c r="M88" s="45"/>
      <c r="N88" s="45"/>
      <c r="O88" s="45"/>
      <c r="P88" s="45"/>
      <c r="Q88" s="45"/>
      <c r="R88" s="45"/>
      <c r="S88" s="45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</row>
    <row r="89" spans="1:90" ht="12.75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45"/>
      <c r="M89" s="45"/>
      <c r="N89" s="45"/>
      <c r="O89" s="45"/>
      <c r="P89" s="45"/>
      <c r="Q89" s="45"/>
      <c r="R89" s="45"/>
      <c r="S89" s="45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</row>
    <row r="90" spans="1:90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45"/>
      <c r="M90" s="45"/>
      <c r="N90" s="45"/>
      <c r="O90" s="45"/>
      <c r="P90" s="45"/>
      <c r="Q90" s="45"/>
      <c r="R90" s="45"/>
      <c r="S90" s="45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</row>
    <row r="91" spans="1:90" ht="12.75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45"/>
      <c r="M91" s="45"/>
      <c r="N91" s="45"/>
      <c r="O91" s="45"/>
      <c r="P91" s="45"/>
      <c r="Q91" s="45"/>
      <c r="R91" s="45"/>
      <c r="S91" s="45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</row>
    <row r="92" spans="1:90" ht="12.75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45"/>
      <c r="M92" s="45"/>
      <c r="N92" s="45"/>
      <c r="O92" s="45"/>
      <c r="P92" s="45"/>
      <c r="Q92" s="45"/>
      <c r="R92" s="45"/>
      <c r="S92" s="45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</row>
    <row r="93" spans="1:90" ht="12.75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45"/>
      <c r="M93" s="45"/>
      <c r="N93" s="45"/>
      <c r="O93" s="45"/>
      <c r="P93" s="45"/>
      <c r="Q93" s="45"/>
      <c r="R93" s="45"/>
      <c r="S93" s="45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</row>
    <row r="94" spans="1:90" ht="12.7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45"/>
      <c r="M94" s="45"/>
      <c r="N94" s="45"/>
      <c r="O94" s="45"/>
      <c r="P94" s="45"/>
      <c r="Q94" s="45"/>
      <c r="R94" s="45"/>
      <c r="S94" s="45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</row>
    <row r="95" spans="1:90" ht="12.7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45"/>
      <c r="M95" s="45"/>
      <c r="N95" s="45"/>
      <c r="O95" s="45"/>
      <c r="P95" s="45"/>
      <c r="Q95" s="45"/>
      <c r="R95" s="45"/>
      <c r="S95" s="45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</row>
    <row r="96" spans="1:90" ht="12.75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45"/>
      <c r="M96" s="45"/>
      <c r="N96" s="45"/>
      <c r="O96" s="45"/>
      <c r="P96" s="45"/>
      <c r="Q96" s="45"/>
      <c r="R96" s="45"/>
      <c r="S96" s="45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</row>
    <row r="97" spans="1:90" ht="12.75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45"/>
      <c r="M97" s="45"/>
      <c r="N97" s="45"/>
      <c r="O97" s="45"/>
      <c r="P97" s="45"/>
      <c r="Q97" s="45"/>
      <c r="R97" s="45"/>
      <c r="S97" s="45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</row>
    <row r="98" spans="1:90" ht="12.7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45"/>
      <c r="M98" s="45"/>
      <c r="N98" s="45"/>
      <c r="O98" s="45"/>
      <c r="P98" s="45"/>
      <c r="Q98" s="45"/>
      <c r="R98" s="45"/>
      <c r="S98" s="45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</row>
    <row r="99" spans="1:90" ht="12.75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45"/>
      <c r="M99" s="45"/>
      <c r="N99" s="45"/>
      <c r="O99" s="45"/>
      <c r="P99" s="45"/>
      <c r="Q99" s="45"/>
      <c r="R99" s="45"/>
      <c r="S99" s="45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</row>
    <row r="100" spans="1:90" ht="12.7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45"/>
      <c r="M100" s="45"/>
      <c r="N100" s="45"/>
      <c r="O100" s="45"/>
      <c r="P100" s="45"/>
      <c r="Q100" s="45"/>
      <c r="R100" s="45"/>
      <c r="S100" s="45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</row>
    <row r="101" spans="1:90" ht="12.7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45"/>
      <c r="M101" s="45"/>
      <c r="N101" s="45"/>
      <c r="O101" s="45"/>
      <c r="P101" s="45"/>
      <c r="Q101" s="45"/>
      <c r="R101" s="45"/>
      <c r="S101" s="45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</row>
    <row r="102" spans="1:90" ht="12.7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45"/>
      <c r="M102" s="45"/>
      <c r="N102" s="45"/>
      <c r="O102" s="45"/>
      <c r="P102" s="45"/>
      <c r="Q102" s="45"/>
      <c r="R102" s="45"/>
      <c r="S102" s="45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</row>
    <row r="103" spans="1:90" ht="12.7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45"/>
      <c r="M103" s="45"/>
      <c r="N103" s="45"/>
      <c r="O103" s="45"/>
      <c r="P103" s="45"/>
      <c r="Q103" s="45"/>
      <c r="R103" s="45"/>
      <c r="S103" s="45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</row>
    <row r="104" spans="1:90" ht="12.7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45"/>
      <c r="M104" s="45"/>
      <c r="N104" s="45"/>
      <c r="O104" s="45"/>
      <c r="P104" s="45"/>
      <c r="Q104" s="45"/>
      <c r="R104" s="45"/>
      <c r="S104" s="45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</row>
    <row r="105" spans="1:90" ht="12.7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45"/>
      <c r="M105" s="45"/>
      <c r="N105" s="45"/>
      <c r="O105" s="45"/>
      <c r="P105" s="45"/>
      <c r="Q105" s="45"/>
      <c r="R105" s="45"/>
      <c r="S105" s="45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</row>
    <row r="106" spans="1:90" ht="12.75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45"/>
      <c r="M106" s="45"/>
      <c r="N106" s="45"/>
      <c r="O106" s="45"/>
      <c r="P106" s="45"/>
      <c r="Q106" s="45"/>
      <c r="R106" s="45"/>
      <c r="S106" s="45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</row>
    <row r="107" spans="1:90" ht="12.75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45"/>
      <c r="M107" s="45"/>
      <c r="N107" s="45"/>
      <c r="O107" s="45"/>
      <c r="P107" s="45"/>
      <c r="Q107" s="45"/>
      <c r="R107" s="45"/>
      <c r="S107" s="45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</row>
    <row r="108" spans="1:90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45"/>
      <c r="M108" s="45"/>
      <c r="N108" s="45"/>
      <c r="O108" s="45"/>
      <c r="P108" s="45"/>
      <c r="Q108" s="45"/>
      <c r="R108" s="45"/>
      <c r="S108" s="45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</row>
    <row r="109" spans="1:90" ht="12.75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45"/>
      <c r="M109" s="45"/>
      <c r="N109" s="45"/>
      <c r="O109" s="45"/>
      <c r="P109" s="45"/>
      <c r="Q109" s="45"/>
      <c r="R109" s="45"/>
      <c r="S109" s="45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</row>
    <row r="110" spans="1:90" ht="12.75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45"/>
      <c r="M110" s="45"/>
      <c r="N110" s="45"/>
      <c r="O110" s="45"/>
      <c r="P110" s="45"/>
      <c r="Q110" s="45"/>
      <c r="R110" s="45"/>
      <c r="S110" s="45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</row>
    <row r="111" spans="1:90" ht="12.75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45"/>
      <c r="M111" s="45"/>
      <c r="N111" s="45"/>
      <c r="O111" s="45"/>
      <c r="P111" s="45"/>
      <c r="Q111" s="45"/>
      <c r="R111" s="45"/>
      <c r="S111" s="45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</row>
    <row r="112" spans="1:90" ht="12.7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45"/>
      <c r="M112" s="45"/>
      <c r="N112" s="45"/>
      <c r="O112" s="45"/>
      <c r="P112" s="45"/>
      <c r="Q112" s="45"/>
      <c r="R112" s="45"/>
      <c r="S112" s="45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</row>
    <row r="113" spans="1:90" ht="12.75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45"/>
      <c r="M113" s="45"/>
      <c r="N113" s="45"/>
      <c r="O113" s="45"/>
      <c r="P113" s="45"/>
      <c r="Q113" s="45"/>
      <c r="R113" s="45"/>
      <c r="S113" s="45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</row>
    <row r="114" spans="1:90" ht="12.75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45"/>
      <c r="M114" s="45"/>
      <c r="N114" s="45"/>
      <c r="O114" s="45"/>
      <c r="P114" s="45"/>
      <c r="Q114" s="45"/>
      <c r="R114" s="45"/>
      <c r="S114" s="45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</row>
    <row r="115" spans="1:90" ht="12.75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45"/>
      <c r="M115" s="45"/>
      <c r="N115" s="45"/>
      <c r="O115" s="45"/>
      <c r="P115" s="45"/>
      <c r="Q115" s="45"/>
      <c r="R115" s="45"/>
      <c r="S115" s="45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</row>
    <row r="116" spans="1:90" ht="12.75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45"/>
      <c r="M116" s="45"/>
      <c r="N116" s="45"/>
      <c r="O116" s="45"/>
      <c r="P116" s="45"/>
      <c r="Q116" s="45"/>
      <c r="R116" s="45"/>
      <c r="S116" s="45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</row>
    <row r="117" spans="1:90" ht="12.75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45"/>
      <c r="M117" s="45"/>
      <c r="N117" s="45"/>
      <c r="O117" s="45"/>
      <c r="P117" s="45"/>
      <c r="Q117" s="45"/>
      <c r="R117" s="45"/>
      <c r="S117" s="45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</row>
    <row r="118" spans="1:90" ht="12.75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45"/>
      <c r="M118" s="45"/>
      <c r="N118" s="45"/>
      <c r="O118" s="45"/>
      <c r="P118" s="45"/>
      <c r="Q118" s="45"/>
      <c r="R118" s="45"/>
      <c r="S118" s="45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</row>
    <row r="119" spans="1:90" ht="12.75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45"/>
      <c r="M119" s="45"/>
      <c r="N119" s="45"/>
      <c r="O119" s="45"/>
      <c r="P119" s="45"/>
      <c r="Q119" s="45"/>
      <c r="R119" s="45"/>
      <c r="S119" s="45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</row>
    <row r="120" spans="1:90" ht="12.75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45"/>
      <c r="M120" s="45"/>
      <c r="N120" s="45"/>
      <c r="O120" s="45"/>
      <c r="P120" s="45"/>
      <c r="Q120" s="45"/>
      <c r="R120" s="45"/>
      <c r="S120" s="45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</row>
    <row r="121" spans="1:90" ht="12.75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45"/>
      <c r="M121" s="45"/>
      <c r="N121" s="45"/>
      <c r="O121" s="45"/>
      <c r="P121" s="45"/>
      <c r="Q121" s="45"/>
      <c r="R121" s="45"/>
      <c r="S121" s="45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</row>
    <row r="122" spans="1:90" ht="12.7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45"/>
      <c r="M122" s="45"/>
      <c r="N122" s="45"/>
      <c r="O122" s="45"/>
      <c r="P122" s="45"/>
      <c r="Q122" s="45"/>
      <c r="R122" s="45"/>
      <c r="S122" s="45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</row>
    <row r="123" spans="1:90" ht="12.75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45"/>
      <c r="M123" s="45"/>
      <c r="N123" s="45"/>
      <c r="O123" s="45"/>
      <c r="P123" s="45"/>
      <c r="Q123" s="45"/>
      <c r="R123" s="45"/>
      <c r="S123" s="45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</row>
    <row r="124" spans="1:90" ht="12.75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45"/>
      <c r="M124" s="45"/>
      <c r="N124" s="45"/>
      <c r="O124" s="45"/>
      <c r="P124" s="45"/>
      <c r="Q124" s="45"/>
      <c r="R124" s="45"/>
      <c r="S124" s="45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</row>
    <row r="125" spans="1:90" ht="12.75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45"/>
      <c r="M125" s="45"/>
      <c r="N125" s="45"/>
      <c r="O125" s="45"/>
      <c r="P125" s="45"/>
      <c r="Q125" s="45"/>
      <c r="R125" s="45"/>
      <c r="S125" s="45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</row>
    <row r="126" spans="1:90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45"/>
      <c r="M126" s="45"/>
      <c r="N126" s="45"/>
      <c r="O126" s="45"/>
      <c r="P126" s="45"/>
      <c r="Q126" s="45"/>
      <c r="R126" s="45"/>
      <c r="S126" s="45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</row>
    <row r="127" spans="1:90" ht="12.75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45"/>
      <c r="M127" s="45"/>
      <c r="N127" s="45"/>
      <c r="O127" s="45"/>
      <c r="P127" s="45"/>
      <c r="Q127" s="45"/>
      <c r="R127" s="45"/>
      <c r="S127" s="45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</row>
    <row r="128" spans="1:90" ht="12.75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45"/>
      <c r="M128" s="45"/>
      <c r="N128" s="45"/>
      <c r="O128" s="45"/>
      <c r="P128" s="45"/>
      <c r="Q128" s="45"/>
      <c r="R128" s="45"/>
      <c r="S128" s="45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</row>
    <row r="129" spans="1:90" ht="12.75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45"/>
      <c r="M129" s="45"/>
      <c r="N129" s="45"/>
      <c r="O129" s="45"/>
      <c r="P129" s="45"/>
      <c r="Q129" s="45"/>
      <c r="R129" s="45"/>
      <c r="S129" s="45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</row>
    <row r="130" spans="1:90" ht="12.75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45"/>
      <c r="M130" s="45"/>
      <c r="N130" s="45"/>
      <c r="O130" s="45"/>
      <c r="P130" s="45"/>
      <c r="Q130" s="45"/>
      <c r="R130" s="45"/>
      <c r="S130" s="45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</row>
    <row r="131" spans="1:90" ht="12.7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45"/>
      <c r="M131" s="45"/>
      <c r="N131" s="45"/>
      <c r="O131" s="45"/>
      <c r="P131" s="45"/>
      <c r="Q131" s="45"/>
      <c r="R131" s="45"/>
      <c r="S131" s="45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</row>
    <row r="132" spans="1:90" ht="12.7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45"/>
      <c r="M132" s="45"/>
      <c r="N132" s="45"/>
      <c r="O132" s="45"/>
      <c r="P132" s="45"/>
      <c r="Q132" s="45"/>
      <c r="R132" s="45"/>
      <c r="S132" s="45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</row>
    <row r="133" spans="1:90" ht="12.7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45"/>
      <c r="M133" s="45"/>
      <c r="N133" s="45"/>
      <c r="O133" s="45"/>
      <c r="P133" s="45"/>
      <c r="Q133" s="45"/>
      <c r="R133" s="45"/>
      <c r="S133" s="45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</row>
    <row r="134" spans="1:90" ht="12.7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45"/>
      <c r="M134" s="45"/>
      <c r="N134" s="45"/>
      <c r="O134" s="45"/>
      <c r="P134" s="45"/>
      <c r="Q134" s="45"/>
      <c r="R134" s="45"/>
      <c r="S134" s="45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</row>
    <row r="135" spans="1:90" ht="12.7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45"/>
      <c r="M135" s="45"/>
      <c r="N135" s="45"/>
      <c r="O135" s="45"/>
      <c r="P135" s="45"/>
      <c r="Q135" s="45"/>
      <c r="R135" s="45"/>
      <c r="S135" s="45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</row>
    <row r="136" spans="1:90" ht="12.7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45"/>
      <c r="M136" s="45"/>
      <c r="N136" s="45"/>
      <c r="O136" s="45"/>
      <c r="P136" s="45"/>
      <c r="Q136" s="45"/>
      <c r="R136" s="45"/>
      <c r="S136" s="45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</row>
    <row r="137" spans="1:90" ht="12.7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45"/>
      <c r="M137" s="45"/>
      <c r="N137" s="45"/>
      <c r="O137" s="45"/>
      <c r="P137" s="45"/>
      <c r="Q137" s="45"/>
      <c r="R137" s="45"/>
      <c r="S137" s="45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</row>
    <row r="138" spans="1:90" ht="12.7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45"/>
      <c r="M138" s="45"/>
      <c r="N138" s="45"/>
      <c r="O138" s="45"/>
      <c r="P138" s="45"/>
      <c r="Q138" s="45"/>
      <c r="R138" s="45"/>
      <c r="S138" s="45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</row>
    <row r="139" spans="1:90" ht="12.7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45"/>
      <c r="M139" s="45"/>
      <c r="N139" s="45"/>
      <c r="O139" s="45"/>
      <c r="P139" s="45"/>
      <c r="Q139" s="45"/>
      <c r="R139" s="45"/>
      <c r="S139" s="45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</row>
    <row r="140" spans="1:90" ht="12.7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45"/>
      <c r="M140" s="45"/>
      <c r="N140" s="45"/>
      <c r="O140" s="45"/>
      <c r="P140" s="45"/>
      <c r="Q140" s="45"/>
      <c r="R140" s="45"/>
      <c r="S140" s="45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</row>
    <row r="141" spans="1:90" ht="12.7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45"/>
      <c r="M141" s="45"/>
      <c r="N141" s="45"/>
      <c r="O141" s="45"/>
      <c r="P141" s="45"/>
      <c r="Q141" s="45"/>
      <c r="R141" s="45"/>
      <c r="S141" s="45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</row>
    <row r="142" spans="1:90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45"/>
      <c r="M142" s="45"/>
      <c r="N142" s="45"/>
      <c r="O142" s="45"/>
      <c r="P142" s="45"/>
      <c r="Q142" s="45"/>
      <c r="R142" s="45"/>
      <c r="S142" s="45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</row>
    <row r="143" spans="1:90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45"/>
      <c r="M143" s="45"/>
      <c r="N143" s="45"/>
      <c r="O143" s="45"/>
      <c r="P143" s="45"/>
      <c r="Q143" s="45"/>
      <c r="R143" s="45"/>
      <c r="S143" s="45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</row>
    <row r="144" spans="1:90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45"/>
      <c r="M144" s="45"/>
      <c r="N144" s="45"/>
      <c r="O144" s="45"/>
      <c r="P144" s="45"/>
      <c r="Q144" s="45"/>
      <c r="R144" s="45"/>
      <c r="S144" s="45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</row>
    <row r="145" spans="1:90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45"/>
      <c r="M145" s="45"/>
      <c r="N145" s="45"/>
      <c r="O145" s="45"/>
      <c r="P145" s="45"/>
      <c r="Q145" s="45"/>
      <c r="R145" s="45"/>
      <c r="S145" s="45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</row>
    <row r="146" spans="1:90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45"/>
      <c r="M146" s="45"/>
      <c r="N146" s="45"/>
      <c r="O146" s="45"/>
      <c r="P146" s="45"/>
      <c r="Q146" s="45"/>
      <c r="R146" s="45"/>
      <c r="S146" s="45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</row>
    <row r="147" spans="1:90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45"/>
      <c r="M147" s="45"/>
      <c r="N147" s="45"/>
      <c r="O147" s="45"/>
      <c r="P147" s="45"/>
      <c r="Q147" s="45"/>
      <c r="R147" s="45"/>
      <c r="S147" s="45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</row>
    <row r="148" spans="1:90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45"/>
      <c r="M148" s="45"/>
      <c r="N148" s="45"/>
      <c r="O148" s="45"/>
      <c r="P148" s="45"/>
      <c r="Q148" s="45"/>
      <c r="R148" s="45"/>
      <c r="S148" s="45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</row>
    <row r="149" spans="1:90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45"/>
      <c r="M149" s="45"/>
      <c r="N149" s="45"/>
      <c r="O149" s="45"/>
      <c r="P149" s="45"/>
      <c r="Q149" s="45"/>
      <c r="R149" s="45"/>
      <c r="S149" s="45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</row>
    <row r="150" spans="1:90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45"/>
      <c r="M150" s="45"/>
      <c r="N150" s="45"/>
      <c r="O150" s="45"/>
      <c r="P150" s="45"/>
      <c r="Q150" s="45"/>
      <c r="R150" s="45"/>
      <c r="S150" s="45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</row>
    <row r="151" spans="1:90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45"/>
      <c r="M151" s="45"/>
      <c r="N151" s="45"/>
      <c r="O151" s="45"/>
      <c r="P151" s="45"/>
      <c r="Q151" s="45"/>
      <c r="R151" s="45"/>
      <c r="S151" s="45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</row>
    <row r="152" spans="1:90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45"/>
      <c r="M152" s="45"/>
      <c r="N152" s="45"/>
      <c r="O152" s="45"/>
      <c r="P152" s="45"/>
      <c r="Q152" s="45"/>
      <c r="R152" s="45"/>
      <c r="S152" s="45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</row>
    <row r="153" spans="1:90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45"/>
      <c r="M153" s="45"/>
      <c r="N153" s="45"/>
      <c r="O153" s="45"/>
      <c r="P153" s="45"/>
      <c r="Q153" s="45"/>
      <c r="R153" s="45"/>
      <c r="S153" s="45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</row>
    <row r="154" spans="1:90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45"/>
      <c r="M154" s="45"/>
      <c r="N154" s="45"/>
      <c r="O154" s="45"/>
      <c r="P154" s="45"/>
      <c r="Q154" s="45"/>
      <c r="R154" s="45"/>
      <c r="S154" s="45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</row>
    <row r="155" spans="1:90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45"/>
      <c r="M155" s="45"/>
      <c r="N155" s="45"/>
      <c r="O155" s="45"/>
      <c r="P155" s="45"/>
      <c r="Q155" s="45"/>
      <c r="R155" s="45"/>
      <c r="S155" s="45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</row>
    <row r="156" spans="1:90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45"/>
      <c r="M156" s="45"/>
      <c r="N156" s="45"/>
      <c r="O156" s="45"/>
      <c r="P156" s="45"/>
      <c r="Q156" s="45"/>
      <c r="R156" s="45"/>
      <c r="S156" s="45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</row>
    <row r="157" spans="1:90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45"/>
      <c r="M157" s="45"/>
      <c r="N157" s="45"/>
      <c r="O157" s="45"/>
      <c r="P157" s="45"/>
      <c r="Q157" s="45"/>
      <c r="R157" s="45"/>
      <c r="S157" s="45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</row>
    <row r="158" spans="1:90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45"/>
      <c r="M158" s="45"/>
      <c r="N158" s="45"/>
      <c r="O158" s="45"/>
      <c r="P158" s="45"/>
      <c r="Q158" s="45"/>
      <c r="R158" s="45"/>
      <c r="S158" s="45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</row>
    <row r="159" spans="1:90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45"/>
      <c r="M159" s="45"/>
      <c r="N159" s="45"/>
      <c r="O159" s="45"/>
      <c r="P159" s="45"/>
      <c r="Q159" s="45"/>
      <c r="R159" s="45"/>
      <c r="S159" s="45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</row>
    <row r="160" spans="1:90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45"/>
      <c r="M160" s="45"/>
      <c r="N160" s="45"/>
      <c r="O160" s="45"/>
      <c r="P160" s="45"/>
      <c r="Q160" s="45"/>
      <c r="R160" s="45"/>
      <c r="S160" s="45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</row>
    <row r="161" spans="1:90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45"/>
      <c r="M161" s="45"/>
      <c r="N161" s="45"/>
      <c r="O161" s="45"/>
      <c r="P161" s="45"/>
      <c r="Q161" s="45"/>
      <c r="R161" s="45"/>
      <c r="S161" s="45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</row>
    <row r="162" spans="1:90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45"/>
      <c r="M162" s="45"/>
      <c r="N162" s="45"/>
      <c r="O162" s="45"/>
      <c r="P162" s="45"/>
      <c r="Q162" s="45"/>
      <c r="R162" s="45"/>
      <c r="S162" s="45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</row>
    <row r="163" spans="1:90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45"/>
      <c r="M163" s="45"/>
      <c r="N163" s="45"/>
      <c r="O163" s="45"/>
      <c r="P163" s="45"/>
      <c r="Q163" s="45"/>
      <c r="R163" s="45"/>
      <c r="S163" s="45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</row>
    <row r="164" spans="1:90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45"/>
      <c r="M164" s="45"/>
      <c r="N164" s="45"/>
      <c r="O164" s="45"/>
      <c r="P164" s="45"/>
      <c r="Q164" s="45"/>
      <c r="R164" s="45"/>
      <c r="S164" s="45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</row>
    <row r="165" spans="1:90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45"/>
      <c r="M165" s="45"/>
      <c r="N165" s="45"/>
      <c r="O165" s="45"/>
      <c r="P165" s="45"/>
      <c r="Q165" s="45"/>
      <c r="R165" s="45"/>
      <c r="S165" s="45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</row>
    <row r="166" spans="1:90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45"/>
      <c r="M166" s="45"/>
      <c r="N166" s="45"/>
      <c r="O166" s="45"/>
      <c r="P166" s="45"/>
      <c r="Q166" s="45"/>
      <c r="R166" s="45"/>
      <c r="S166" s="45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</row>
    <row r="167" spans="1:90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45"/>
      <c r="M167" s="45"/>
      <c r="N167" s="45"/>
      <c r="O167" s="45"/>
      <c r="P167" s="45"/>
      <c r="Q167" s="45"/>
      <c r="R167" s="45"/>
      <c r="S167" s="45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</row>
    <row r="168" spans="1:90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45"/>
      <c r="M168" s="45"/>
      <c r="N168" s="45"/>
      <c r="O168" s="45"/>
      <c r="P168" s="45"/>
      <c r="Q168" s="45"/>
      <c r="R168" s="45"/>
      <c r="S168" s="45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</row>
    <row r="169" spans="1:90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45"/>
      <c r="M169" s="45"/>
      <c r="N169" s="45"/>
      <c r="O169" s="45"/>
      <c r="P169" s="45"/>
      <c r="Q169" s="45"/>
      <c r="R169" s="45"/>
      <c r="S169" s="45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</row>
    <row r="170" spans="1:90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45"/>
      <c r="M170" s="45"/>
      <c r="N170" s="45"/>
      <c r="O170" s="45"/>
      <c r="P170" s="45"/>
      <c r="Q170" s="45"/>
      <c r="R170" s="45"/>
      <c r="S170" s="45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</row>
    <row r="171" spans="1:90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45"/>
      <c r="M171" s="45"/>
      <c r="N171" s="45"/>
      <c r="O171" s="45"/>
      <c r="P171" s="45"/>
      <c r="Q171" s="45"/>
      <c r="R171" s="45"/>
      <c r="S171" s="45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</row>
    <row r="172" spans="1:90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45"/>
      <c r="M172" s="45"/>
      <c r="N172" s="45"/>
      <c r="O172" s="45"/>
      <c r="P172" s="45"/>
      <c r="Q172" s="45"/>
      <c r="R172" s="45"/>
      <c r="S172" s="45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</row>
    <row r="173" spans="1:90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45"/>
      <c r="M173" s="45"/>
      <c r="N173" s="45"/>
      <c r="O173" s="45"/>
      <c r="P173" s="45"/>
      <c r="Q173" s="45"/>
      <c r="R173" s="45"/>
      <c r="S173" s="45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</row>
    <row r="174" spans="1:90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45"/>
      <c r="M174" s="45"/>
      <c r="N174" s="45"/>
      <c r="O174" s="45"/>
      <c r="P174" s="45"/>
      <c r="Q174" s="45"/>
      <c r="R174" s="45"/>
      <c r="S174" s="45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</row>
    <row r="175" spans="1:90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45"/>
      <c r="M175" s="45"/>
      <c r="N175" s="45"/>
      <c r="O175" s="45"/>
      <c r="P175" s="45"/>
      <c r="Q175" s="45"/>
      <c r="R175" s="45"/>
      <c r="S175" s="45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</row>
    <row r="176" spans="1:90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45"/>
      <c r="M176" s="45"/>
      <c r="N176" s="45"/>
      <c r="O176" s="45"/>
      <c r="P176" s="45"/>
      <c r="Q176" s="45"/>
      <c r="R176" s="45"/>
      <c r="S176" s="45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</row>
    <row r="177" spans="1:90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45"/>
      <c r="M177" s="45"/>
      <c r="N177" s="45"/>
      <c r="O177" s="45"/>
      <c r="P177" s="45"/>
      <c r="Q177" s="45"/>
      <c r="R177" s="45"/>
      <c r="S177" s="45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</row>
    <row r="178" spans="1:90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45"/>
      <c r="M178" s="45"/>
      <c r="N178" s="45"/>
      <c r="O178" s="45"/>
      <c r="P178" s="45"/>
      <c r="Q178" s="45"/>
      <c r="R178" s="45"/>
      <c r="S178" s="45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</row>
    <row r="179" spans="1:90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45"/>
      <c r="M179" s="45"/>
      <c r="N179" s="45"/>
      <c r="O179" s="45"/>
      <c r="P179" s="45"/>
      <c r="Q179" s="45"/>
      <c r="R179" s="45"/>
      <c r="S179" s="45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</row>
    <row r="180" spans="1:90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45"/>
      <c r="M180" s="45"/>
      <c r="N180" s="45"/>
      <c r="O180" s="45"/>
      <c r="P180" s="45"/>
      <c r="Q180" s="45"/>
      <c r="R180" s="45"/>
      <c r="S180" s="45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</row>
    <row r="181" spans="1:90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45"/>
      <c r="M181" s="45"/>
      <c r="N181" s="45"/>
      <c r="O181" s="45"/>
      <c r="P181" s="45"/>
      <c r="Q181" s="45"/>
      <c r="R181" s="45"/>
      <c r="S181" s="45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</row>
    <row r="182" spans="1:90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45"/>
      <c r="M182" s="45"/>
      <c r="N182" s="45"/>
      <c r="O182" s="45"/>
      <c r="P182" s="45"/>
      <c r="Q182" s="45"/>
      <c r="R182" s="45"/>
      <c r="S182" s="45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</row>
    <row r="183" spans="1:90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45"/>
      <c r="M183" s="45"/>
      <c r="N183" s="45"/>
      <c r="O183" s="45"/>
      <c r="P183" s="45"/>
      <c r="Q183" s="45"/>
      <c r="R183" s="45"/>
      <c r="S183" s="45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</row>
    <row r="184" spans="1:90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45"/>
      <c r="M184" s="45"/>
      <c r="N184" s="45"/>
      <c r="O184" s="45"/>
      <c r="P184" s="45"/>
      <c r="Q184" s="45"/>
      <c r="R184" s="45"/>
      <c r="S184" s="45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</row>
    <row r="185" spans="1:90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45"/>
      <c r="M185" s="45"/>
      <c r="N185" s="45"/>
      <c r="O185" s="45"/>
      <c r="P185" s="45"/>
      <c r="Q185" s="45"/>
      <c r="R185" s="45"/>
      <c r="S185" s="45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</row>
    <row r="186" spans="1:90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45"/>
      <c r="M186" s="45"/>
      <c r="N186" s="45"/>
      <c r="O186" s="45"/>
      <c r="P186" s="45"/>
      <c r="Q186" s="45"/>
      <c r="R186" s="45"/>
      <c r="S186" s="45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</row>
    <row r="187" spans="1:90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45"/>
      <c r="M187" s="45"/>
      <c r="N187" s="45"/>
      <c r="O187" s="45"/>
      <c r="P187" s="45"/>
      <c r="Q187" s="45"/>
      <c r="R187" s="45"/>
      <c r="S187" s="45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</row>
    <row r="188" spans="1:90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45"/>
      <c r="M188" s="45"/>
      <c r="N188" s="45"/>
      <c r="O188" s="45"/>
      <c r="P188" s="45"/>
      <c r="Q188" s="45"/>
      <c r="R188" s="45"/>
      <c r="S188" s="45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</row>
    <row r="189" spans="1:90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45"/>
      <c r="M189" s="45"/>
      <c r="N189" s="45"/>
      <c r="O189" s="45"/>
      <c r="P189" s="45"/>
      <c r="Q189" s="45"/>
      <c r="R189" s="45"/>
      <c r="S189" s="45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</row>
    <row r="190" spans="1:90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45"/>
      <c r="M190" s="45"/>
      <c r="N190" s="45"/>
      <c r="O190" s="45"/>
      <c r="P190" s="45"/>
      <c r="Q190" s="45"/>
      <c r="R190" s="45"/>
      <c r="S190" s="45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</row>
    <row r="191" spans="1:90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45"/>
      <c r="M191" s="45"/>
      <c r="N191" s="45"/>
      <c r="O191" s="45"/>
      <c r="P191" s="45"/>
      <c r="Q191" s="45"/>
      <c r="R191" s="45"/>
      <c r="S191" s="45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</row>
    <row r="192" spans="1:90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45"/>
      <c r="M192" s="45"/>
      <c r="N192" s="45"/>
      <c r="O192" s="45"/>
      <c r="P192" s="45"/>
      <c r="Q192" s="45"/>
      <c r="R192" s="45"/>
      <c r="S192" s="45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</row>
    <row r="193" spans="1:90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45"/>
      <c r="M193" s="45"/>
      <c r="N193" s="45"/>
      <c r="O193" s="45"/>
      <c r="P193" s="45"/>
      <c r="Q193" s="45"/>
      <c r="R193" s="45"/>
      <c r="S193" s="45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</row>
    <row r="194" spans="1:90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45"/>
      <c r="M194" s="45"/>
      <c r="N194" s="45"/>
      <c r="O194" s="45"/>
      <c r="P194" s="45"/>
      <c r="Q194" s="45"/>
      <c r="R194" s="45"/>
      <c r="S194" s="45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</row>
    <row r="195" spans="1:90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45"/>
      <c r="M195" s="45"/>
      <c r="N195" s="45"/>
      <c r="O195" s="45"/>
      <c r="P195" s="45"/>
      <c r="Q195" s="45"/>
      <c r="R195" s="45"/>
      <c r="S195" s="45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</row>
    <row r="196" spans="1:90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45"/>
      <c r="M196" s="45"/>
      <c r="N196" s="45"/>
      <c r="O196" s="45"/>
      <c r="P196" s="45"/>
      <c r="Q196" s="45"/>
      <c r="R196" s="45"/>
      <c r="S196" s="45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</row>
    <row r="197" spans="1:90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45"/>
      <c r="M197" s="45"/>
      <c r="N197" s="45"/>
      <c r="O197" s="45"/>
      <c r="P197" s="45"/>
      <c r="Q197" s="45"/>
      <c r="R197" s="45"/>
      <c r="S197" s="45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</row>
    <row r="198" spans="1:90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45"/>
      <c r="M198" s="45"/>
      <c r="N198" s="45"/>
      <c r="O198" s="45"/>
      <c r="P198" s="45"/>
      <c r="Q198" s="45"/>
      <c r="R198" s="45"/>
      <c r="S198" s="45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</row>
    <row r="199" spans="1:90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45"/>
      <c r="M199" s="45"/>
      <c r="N199" s="45"/>
      <c r="O199" s="45"/>
      <c r="P199" s="45"/>
      <c r="Q199" s="45"/>
      <c r="R199" s="45"/>
      <c r="S199" s="45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</row>
    <row r="200" spans="1:90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45"/>
      <c r="M200" s="45"/>
      <c r="N200" s="45"/>
      <c r="O200" s="45"/>
      <c r="P200" s="45"/>
      <c r="Q200" s="45"/>
      <c r="R200" s="45"/>
      <c r="S200" s="45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</row>
    <row r="201" spans="1:90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45"/>
      <c r="M201" s="45"/>
      <c r="N201" s="45"/>
      <c r="O201" s="45"/>
      <c r="P201" s="45"/>
      <c r="Q201" s="45"/>
      <c r="R201" s="45"/>
      <c r="S201" s="45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</row>
    <row r="202" spans="1:90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45"/>
      <c r="M202" s="45"/>
      <c r="N202" s="45"/>
      <c r="O202" s="45"/>
      <c r="P202" s="45"/>
      <c r="Q202" s="45"/>
      <c r="R202" s="45"/>
      <c r="S202" s="45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</row>
    <row r="203" spans="1:90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45"/>
      <c r="M203" s="45"/>
      <c r="N203" s="45"/>
      <c r="O203" s="45"/>
      <c r="P203" s="45"/>
      <c r="Q203" s="45"/>
      <c r="R203" s="45"/>
      <c r="S203" s="45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</row>
    <row r="204" spans="1:90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45"/>
      <c r="M204" s="45"/>
      <c r="N204" s="45"/>
      <c r="O204" s="45"/>
      <c r="P204" s="45"/>
      <c r="Q204" s="45"/>
      <c r="R204" s="45"/>
      <c r="S204" s="45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</row>
    <row r="205" spans="1:90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45"/>
      <c r="M205" s="45"/>
      <c r="N205" s="45"/>
      <c r="O205" s="45"/>
      <c r="P205" s="45"/>
      <c r="Q205" s="45"/>
      <c r="R205" s="45"/>
      <c r="S205" s="45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</row>
    <row r="206" spans="1:90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45"/>
      <c r="M206" s="45"/>
      <c r="N206" s="45"/>
      <c r="O206" s="45"/>
      <c r="P206" s="45"/>
      <c r="Q206" s="45"/>
      <c r="R206" s="45"/>
      <c r="S206" s="45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</row>
    <row r="207" spans="1:90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45"/>
      <c r="M207" s="45"/>
      <c r="N207" s="45"/>
      <c r="O207" s="45"/>
      <c r="P207" s="45"/>
      <c r="Q207" s="45"/>
      <c r="R207" s="45"/>
      <c r="S207" s="45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</row>
    <row r="208" spans="1:90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45"/>
      <c r="M208" s="45"/>
      <c r="N208" s="45"/>
      <c r="O208" s="45"/>
      <c r="P208" s="45"/>
      <c r="Q208" s="45"/>
      <c r="R208" s="45"/>
      <c r="S208" s="45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</row>
    <row r="209" spans="1:90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45"/>
      <c r="M209" s="45"/>
      <c r="N209" s="45"/>
      <c r="O209" s="45"/>
      <c r="P209" s="45"/>
      <c r="Q209" s="45"/>
      <c r="R209" s="45"/>
      <c r="S209" s="45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</row>
    <row r="210" spans="1:90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45"/>
      <c r="M210" s="45"/>
      <c r="N210" s="45"/>
      <c r="O210" s="45"/>
      <c r="P210" s="45"/>
      <c r="Q210" s="45"/>
      <c r="R210" s="45"/>
      <c r="S210" s="45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</row>
    <row r="211" spans="1:90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45"/>
      <c r="M211" s="45"/>
      <c r="N211" s="45"/>
      <c r="O211" s="45"/>
      <c r="P211" s="45"/>
      <c r="Q211" s="45"/>
      <c r="R211" s="45"/>
      <c r="S211" s="45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</row>
    <row r="212" spans="1:90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45"/>
      <c r="M212" s="45"/>
      <c r="N212" s="45"/>
      <c r="O212" s="45"/>
      <c r="P212" s="45"/>
      <c r="Q212" s="45"/>
      <c r="R212" s="45"/>
      <c r="S212" s="45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</row>
    <row r="213" spans="1:90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45"/>
      <c r="M213" s="45"/>
      <c r="N213" s="45"/>
      <c r="O213" s="45"/>
      <c r="P213" s="45"/>
      <c r="Q213" s="45"/>
      <c r="R213" s="45"/>
      <c r="S213" s="45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</row>
    <row r="214" spans="1:90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45"/>
      <c r="M214" s="45"/>
      <c r="N214" s="45"/>
      <c r="O214" s="45"/>
      <c r="P214" s="45"/>
      <c r="Q214" s="45"/>
      <c r="R214" s="45"/>
      <c r="S214" s="45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</row>
    <row r="215" spans="1:90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45"/>
      <c r="M215" s="45"/>
      <c r="N215" s="45"/>
      <c r="O215" s="45"/>
      <c r="P215" s="45"/>
      <c r="Q215" s="45"/>
      <c r="R215" s="45"/>
      <c r="S215" s="45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</row>
    <row r="216" spans="1:90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45"/>
      <c r="M216" s="45"/>
      <c r="N216" s="45"/>
      <c r="O216" s="45"/>
      <c r="P216" s="45"/>
      <c r="Q216" s="45"/>
      <c r="R216" s="45"/>
      <c r="S216" s="45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</row>
    <row r="217" spans="1:90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45"/>
      <c r="M217" s="45"/>
      <c r="N217" s="45"/>
      <c r="O217" s="45"/>
      <c r="P217" s="45"/>
      <c r="Q217" s="45"/>
      <c r="R217" s="45"/>
      <c r="S217" s="45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</row>
    <row r="218" spans="1:90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45"/>
      <c r="M218" s="45"/>
      <c r="N218" s="45"/>
      <c r="O218" s="45"/>
      <c r="P218" s="45"/>
      <c r="Q218" s="45"/>
      <c r="R218" s="45"/>
      <c r="S218" s="45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</row>
    <row r="219" spans="1:90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45"/>
      <c r="M219" s="45"/>
      <c r="N219" s="45"/>
      <c r="O219" s="45"/>
      <c r="P219" s="45"/>
      <c r="Q219" s="45"/>
      <c r="R219" s="45"/>
      <c r="S219" s="45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</row>
    <row r="220" spans="1:90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45"/>
      <c r="M220" s="45"/>
      <c r="N220" s="45"/>
      <c r="O220" s="45"/>
      <c r="P220" s="45"/>
      <c r="Q220" s="45"/>
      <c r="R220" s="45"/>
      <c r="S220" s="45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</row>
    <row r="221" spans="1:90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45"/>
      <c r="M221" s="45"/>
      <c r="N221" s="45"/>
      <c r="O221" s="45"/>
      <c r="P221" s="45"/>
      <c r="Q221" s="45"/>
      <c r="R221" s="45"/>
      <c r="S221" s="45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</row>
    <row r="222" spans="1:90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45"/>
      <c r="M222" s="45"/>
      <c r="N222" s="45"/>
      <c r="O222" s="45"/>
      <c r="P222" s="45"/>
      <c r="Q222" s="45"/>
      <c r="R222" s="45"/>
      <c r="S222" s="45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</row>
    <row r="223" spans="1:90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45"/>
      <c r="M223" s="45"/>
      <c r="N223" s="45"/>
      <c r="O223" s="45"/>
      <c r="P223" s="45"/>
      <c r="Q223" s="45"/>
      <c r="R223" s="45"/>
      <c r="S223" s="45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</row>
    <row r="224" spans="1:90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45"/>
      <c r="M224" s="45"/>
      <c r="N224" s="45"/>
      <c r="O224" s="45"/>
      <c r="P224" s="45"/>
      <c r="Q224" s="45"/>
      <c r="R224" s="45"/>
      <c r="S224" s="45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</row>
    <row r="225" spans="1:90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45"/>
      <c r="M225" s="45"/>
      <c r="N225" s="45"/>
      <c r="O225" s="45"/>
      <c r="P225" s="45"/>
      <c r="Q225" s="45"/>
      <c r="R225" s="45"/>
      <c r="S225" s="45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</row>
    <row r="226" spans="1:90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45"/>
      <c r="M226" s="45"/>
      <c r="N226" s="45"/>
      <c r="O226" s="45"/>
      <c r="P226" s="45"/>
      <c r="Q226" s="45"/>
      <c r="R226" s="45"/>
      <c r="S226" s="45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</row>
    <row r="227" spans="1:90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45"/>
      <c r="M227" s="45"/>
      <c r="N227" s="45"/>
      <c r="O227" s="45"/>
      <c r="P227" s="45"/>
      <c r="Q227" s="45"/>
      <c r="R227" s="45"/>
      <c r="S227" s="45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</row>
    <row r="228" spans="1:90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45"/>
      <c r="M228" s="45"/>
      <c r="N228" s="45"/>
      <c r="O228" s="45"/>
      <c r="P228" s="45"/>
      <c r="Q228" s="45"/>
      <c r="R228" s="45"/>
      <c r="S228" s="45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</row>
    <row r="229" spans="1:90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45"/>
      <c r="M229" s="45"/>
      <c r="N229" s="45"/>
      <c r="O229" s="45"/>
      <c r="P229" s="45"/>
      <c r="Q229" s="45"/>
      <c r="R229" s="45"/>
      <c r="S229" s="45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</row>
    <row r="230" spans="1:90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45"/>
      <c r="M230" s="45"/>
      <c r="N230" s="45"/>
      <c r="O230" s="45"/>
      <c r="P230" s="45"/>
      <c r="Q230" s="45"/>
      <c r="R230" s="45"/>
      <c r="S230" s="45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</row>
    <row r="231" spans="1:90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45"/>
      <c r="M231" s="45"/>
      <c r="N231" s="45"/>
      <c r="O231" s="45"/>
      <c r="P231" s="45"/>
      <c r="Q231" s="45"/>
      <c r="R231" s="45"/>
      <c r="S231" s="45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</row>
    <row r="232" spans="1:90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45"/>
      <c r="M232" s="45"/>
      <c r="N232" s="45"/>
      <c r="O232" s="45"/>
      <c r="P232" s="45"/>
      <c r="Q232" s="45"/>
      <c r="R232" s="45"/>
      <c r="S232" s="45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</row>
    <row r="233" spans="1:90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45"/>
      <c r="M233" s="45"/>
      <c r="N233" s="45"/>
      <c r="O233" s="45"/>
      <c r="P233" s="45"/>
      <c r="Q233" s="45"/>
      <c r="R233" s="45"/>
      <c r="S233" s="45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</row>
    <row r="234" spans="1:90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45"/>
      <c r="M234" s="45"/>
      <c r="N234" s="45"/>
      <c r="O234" s="45"/>
      <c r="P234" s="45"/>
      <c r="Q234" s="45"/>
      <c r="R234" s="45"/>
      <c r="S234" s="45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</row>
    <row r="235" spans="1:90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45"/>
      <c r="M235" s="45"/>
      <c r="N235" s="45"/>
      <c r="O235" s="45"/>
      <c r="P235" s="45"/>
      <c r="Q235" s="45"/>
      <c r="R235" s="45"/>
      <c r="S235" s="45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</row>
    <row r="236" spans="1:90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45"/>
      <c r="M236" s="45"/>
      <c r="N236" s="45"/>
      <c r="O236" s="45"/>
      <c r="P236" s="45"/>
      <c r="Q236" s="45"/>
      <c r="R236" s="45"/>
      <c r="S236" s="45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</row>
    <row r="237" spans="1:90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45"/>
      <c r="M237" s="45"/>
      <c r="N237" s="45"/>
      <c r="O237" s="45"/>
      <c r="P237" s="45"/>
      <c r="Q237" s="45"/>
      <c r="R237" s="45"/>
      <c r="S237" s="45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</row>
    <row r="238" spans="1:90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45"/>
      <c r="M238" s="45"/>
      <c r="N238" s="45"/>
      <c r="O238" s="45"/>
      <c r="P238" s="45"/>
      <c r="Q238" s="45"/>
      <c r="R238" s="45"/>
      <c r="S238" s="45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</row>
    <row r="239" spans="1:90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45"/>
      <c r="M239" s="45"/>
      <c r="N239" s="45"/>
      <c r="O239" s="45"/>
      <c r="P239" s="45"/>
      <c r="Q239" s="45"/>
      <c r="R239" s="45"/>
      <c r="S239" s="45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</row>
    <row r="240" spans="1:90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45"/>
      <c r="M240" s="45"/>
      <c r="N240" s="45"/>
      <c r="O240" s="45"/>
      <c r="P240" s="45"/>
      <c r="Q240" s="45"/>
      <c r="R240" s="45"/>
      <c r="S240" s="45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</row>
    <row r="241" spans="1:90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45"/>
      <c r="M241" s="45"/>
      <c r="N241" s="45"/>
      <c r="O241" s="45"/>
      <c r="P241" s="45"/>
      <c r="Q241" s="45"/>
      <c r="R241" s="45"/>
      <c r="S241" s="45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</row>
    <row r="242" spans="1:90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45"/>
      <c r="M242" s="45"/>
      <c r="N242" s="45"/>
      <c r="O242" s="45"/>
      <c r="P242" s="45"/>
      <c r="Q242" s="45"/>
      <c r="R242" s="45"/>
      <c r="S242" s="45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</row>
    <row r="243" spans="1:90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45"/>
      <c r="M243" s="45"/>
      <c r="N243" s="45"/>
      <c r="O243" s="45"/>
      <c r="P243" s="45"/>
      <c r="Q243" s="45"/>
      <c r="R243" s="45"/>
      <c r="S243" s="45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</row>
    <row r="244" spans="1:90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45"/>
      <c r="M244" s="45"/>
      <c r="N244" s="45"/>
      <c r="O244" s="45"/>
      <c r="P244" s="45"/>
      <c r="Q244" s="45"/>
      <c r="R244" s="45"/>
      <c r="S244" s="45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</row>
    <row r="245" spans="1:90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45"/>
      <c r="M245" s="45"/>
      <c r="N245" s="45"/>
      <c r="O245" s="45"/>
      <c r="P245" s="45"/>
      <c r="Q245" s="45"/>
      <c r="R245" s="45"/>
      <c r="S245" s="45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</row>
    <row r="246" spans="1:90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45"/>
      <c r="M246" s="45"/>
      <c r="N246" s="45"/>
      <c r="O246" s="45"/>
      <c r="P246" s="45"/>
      <c r="Q246" s="45"/>
      <c r="R246" s="45"/>
      <c r="S246" s="45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</row>
    <row r="247" spans="1:90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45"/>
      <c r="M247" s="45"/>
      <c r="N247" s="45"/>
      <c r="O247" s="45"/>
      <c r="P247" s="45"/>
      <c r="Q247" s="45"/>
      <c r="R247" s="45"/>
      <c r="S247" s="45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</row>
    <row r="248" spans="1:90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45"/>
      <c r="M248" s="45"/>
      <c r="N248" s="45"/>
      <c r="O248" s="45"/>
      <c r="P248" s="45"/>
      <c r="Q248" s="45"/>
      <c r="R248" s="45"/>
      <c r="S248" s="45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</row>
    <row r="249" spans="1:90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45"/>
      <c r="M249" s="45"/>
      <c r="N249" s="45"/>
      <c r="O249" s="45"/>
      <c r="P249" s="45"/>
      <c r="Q249" s="45"/>
      <c r="R249" s="45"/>
      <c r="S249" s="45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</row>
    <row r="250" spans="1:90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45"/>
      <c r="M250" s="45"/>
      <c r="N250" s="45"/>
      <c r="O250" s="45"/>
      <c r="P250" s="45"/>
      <c r="Q250" s="45"/>
      <c r="R250" s="45"/>
      <c r="S250" s="45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</row>
    <row r="251" spans="1:90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45"/>
      <c r="M251" s="45"/>
      <c r="N251" s="45"/>
      <c r="O251" s="45"/>
      <c r="P251" s="45"/>
      <c r="Q251" s="45"/>
      <c r="R251" s="45"/>
      <c r="S251" s="45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</row>
    <row r="252" spans="1:90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45"/>
      <c r="M252" s="45"/>
      <c r="N252" s="45"/>
      <c r="O252" s="45"/>
      <c r="P252" s="45"/>
      <c r="Q252" s="45"/>
      <c r="R252" s="45"/>
      <c r="S252" s="45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</row>
    <row r="253" spans="1:90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45"/>
      <c r="M253" s="45"/>
      <c r="N253" s="45"/>
      <c r="O253" s="45"/>
      <c r="P253" s="45"/>
      <c r="Q253" s="45"/>
      <c r="R253" s="45"/>
      <c r="S253" s="45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</row>
    <row r="254" spans="1:90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45"/>
      <c r="M254" s="45"/>
      <c r="N254" s="45"/>
      <c r="O254" s="45"/>
      <c r="P254" s="45"/>
      <c r="Q254" s="45"/>
      <c r="R254" s="45"/>
      <c r="S254" s="45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</row>
    <row r="255" spans="1:90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45"/>
      <c r="M255" s="45"/>
      <c r="N255" s="45"/>
      <c r="O255" s="45"/>
      <c r="P255" s="45"/>
      <c r="Q255" s="45"/>
      <c r="R255" s="45"/>
      <c r="S255" s="45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</row>
    <row r="256" spans="1:90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45"/>
      <c r="M256" s="45"/>
      <c r="N256" s="45"/>
      <c r="O256" s="45"/>
      <c r="P256" s="45"/>
      <c r="Q256" s="45"/>
      <c r="R256" s="45"/>
      <c r="S256" s="45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</row>
    <row r="257" spans="1:90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45"/>
      <c r="M257" s="45"/>
      <c r="N257" s="45"/>
      <c r="O257" s="45"/>
      <c r="P257" s="45"/>
      <c r="Q257" s="45"/>
      <c r="R257" s="45"/>
      <c r="S257" s="45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</row>
    <row r="258" spans="1:90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45"/>
      <c r="M258" s="45"/>
      <c r="N258" s="45"/>
      <c r="O258" s="45"/>
      <c r="P258" s="45"/>
      <c r="Q258" s="45"/>
      <c r="R258" s="45"/>
      <c r="S258" s="45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</row>
    <row r="259" spans="1:90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45"/>
      <c r="M259" s="45"/>
      <c r="N259" s="45"/>
      <c r="O259" s="45"/>
      <c r="P259" s="45"/>
      <c r="Q259" s="45"/>
      <c r="R259" s="45"/>
      <c r="S259" s="45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</row>
    <row r="260" spans="1:90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45"/>
      <c r="M260" s="45"/>
      <c r="N260" s="45"/>
      <c r="O260" s="45"/>
      <c r="P260" s="45"/>
      <c r="Q260" s="45"/>
      <c r="R260" s="45"/>
      <c r="S260" s="45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</row>
    <row r="261" spans="1:90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45"/>
      <c r="M261" s="45"/>
      <c r="N261" s="45"/>
      <c r="O261" s="45"/>
      <c r="P261" s="45"/>
      <c r="Q261" s="45"/>
      <c r="R261" s="45"/>
      <c r="S261" s="45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</row>
    <row r="262" spans="1:90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45"/>
      <c r="M262" s="45"/>
      <c r="N262" s="45"/>
      <c r="O262" s="45"/>
      <c r="P262" s="45"/>
      <c r="Q262" s="45"/>
      <c r="R262" s="45"/>
      <c r="S262" s="45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</row>
    <row r="263" spans="1:90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45"/>
      <c r="M263" s="45"/>
      <c r="N263" s="45"/>
      <c r="O263" s="45"/>
      <c r="P263" s="45"/>
      <c r="Q263" s="45"/>
      <c r="R263" s="45"/>
      <c r="S263" s="45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</row>
    <row r="264" spans="1:90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45"/>
      <c r="M264" s="45"/>
      <c r="N264" s="45"/>
      <c r="O264" s="45"/>
      <c r="P264" s="45"/>
      <c r="Q264" s="45"/>
      <c r="R264" s="45"/>
      <c r="S264" s="45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</row>
    <row r="265" spans="1:90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45"/>
      <c r="M265" s="45"/>
      <c r="N265" s="45"/>
      <c r="O265" s="45"/>
      <c r="P265" s="45"/>
      <c r="Q265" s="45"/>
      <c r="R265" s="45"/>
      <c r="S265" s="45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</row>
    <row r="266" spans="1:90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45"/>
      <c r="M266" s="45"/>
      <c r="N266" s="45"/>
      <c r="O266" s="45"/>
      <c r="P266" s="45"/>
      <c r="Q266" s="45"/>
      <c r="R266" s="45"/>
      <c r="S266" s="45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</row>
    <row r="267" spans="1:90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45"/>
      <c r="M267" s="45"/>
      <c r="N267" s="45"/>
      <c r="O267" s="45"/>
      <c r="P267" s="45"/>
      <c r="Q267" s="45"/>
      <c r="R267" s="45"/>
      <c r="S267" s="45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</row>
    <row r="268" spans="1:90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45"/>
      <c r="M268" s="45"/>
      <c r="N268" s="45"/>
      <c r="O268" s="45"/>
      <c r="P268" s="45"/>
      <c r="Q268" s="45"/>
      <c r="R268" s="45"/>
      <c r="S268" s="45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</row>
    <row r="269" spans="1:90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45"/>
      <c r="M269" s="45"/>
      <c r="N269" s="45"/>
      <c r="O269" s="45"/>
      <c r="P269" s="45"/>
      <c r="Q269" s="45"/>
      <c r="R269" s="45"/>
      <c r="S269" s="45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</row>
    <row r="270" spans="1:90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45"/>
      <c r="M270" s="45"/>
      <c r="N270" s="45"/>
      <c r="O270" s="45"/>
      <c r="P270" s="45"/>
      <c r="Q270" s="45"/>
      <c r="R270" s="45"/>
      <c r="S270" s="45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</row>
    <row r="271" spans="1:90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45"/>
      <c r="M271" s="45"/>
      <c r="N271" s="45"/>
      <c r="O271" s="45"/>
      <c r="P271" s="45"/>
      <c r="Q271" s="45"/>
      <c r="R271" s="45"/>
      <c r="S271" s="45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</row>
    <row r="272" spans="1:90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45"/>
      <c r="M272" s="45"/>
      <c r="N272" s="45"/>
      <c r="O272" s="45"/>
      <c r="P272" s="45"/>
      <c r="Q272" s="45"/>
      <c r="R272" s="45"/>
      <c r="S272" s="45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</row>
    <row r="273" spans="1:90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45"/>
      <c r="M273" s="45"/>
      <c r="N273" s="45"/>
      <c r="O273" s="45"/>
      <c r="P273" s="45"/>
      <c r="Q273" s="45"/>
      <c r="R273" s="45"/>
      <c r="S273" s="45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</row>
    <row r="274" spans="1:90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45"/>
      <c r="M274" s="45"/>
      <c r="N274" s="45"/>
      <c r="O274" s="45"/>
      <c r="P274" s="45"/>
      <c r="Q274" s="45"/>
      <c r="R274" s="45"/>
      <c r="S274" s="45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</row>
    <row r="275" spans="1:90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45"/>
      <c r="M275" s="45"/>
      <c r="N275" s="45"/>
      <c r="O275" s="45"/>
      <c r="P275" s="45"/>
      <c r="Q275" s="45"/>
      <c r="R275" s="45"/>
      <c r="S275" s="45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</row>
    <row r="276" spans="1:90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45"/>
      <c r="M276" s="45"/>
      <c r="N276" s="45"/>
      <c r="O276" s="45"/>
      <c r="P276" s="45"/>
      <c r="Q276" s="45"/>
      <c r="R276" s="45"/>
      <c r="S276" s="45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</row>
    <row r="277" spans="1:90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45"/>
      <c r="M277" s="45"/>
      <c r="N277" s="45"/>
      <c r="O277" s="45"/>
      <c r="P277" s="45"/>
      <c r="Q277" s="45"/>
      <c r="R277" s="45"/>
      <c r="S277" s="45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</row>
    <row r="278" spans="1:90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45"/>
      <c r="M278" s="45"/>
      <c r="N278" s="45"/>
      <c r="O278" s="45"/>
      <c r="P278" s="45"/>
      <c r="Q278" s="45"/>
      <c r="R278" s="45"/>
      <c r="S278" s="45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</row>
    <row r="279" spans="1:90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45"/>
      <c r="M279" s="45"/>
      <c r="N279" s="45"/>
      <c r="O279" s="45"/>
      <c r="P279" s="45"/>
      <c r="Q279" s="45"/>
      <c r="R279" s="45"/>
      <c r="S279" s="45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</row>
    <row r="280" spans="1:90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45"/>
      <c r="M280" s="45"/>
      <c r="N280" s="45"/>
      <c r="O280" s="45"/>
      <c r="P280" s="45"/>
      <c r="Q280" s="45"/>
      <c r="R280" s="45"/>
      <c r="S280" s="45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</row>
    <row r="281" spans="1:90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45"/>
      <c r="M281" s="45"/>
      <c r="N281" s="45"/>
      <c r="O281" s="45"/>
      <c r="P281" s="45"/>
      <c r="Q281" s="45"/>
      <c r="R281" s="45"/>
      <c r="S281" s="45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</row>
    <row r="282" spans="1:90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45"/>
      <c r="M282" s="45"/>
      <c r="N282" s="45"/>
      <c r="O282" s="45"/>
      <c r="P282" s="45"/>
      <c r="Q282" s="45"/>
      <c r="R282" s="45"/>
      <c r="S282" s="45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</row>
    <row r="283" spans="1:90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45"/>
      <c r="M283" s="45"/>
      <c r="N283" s="45"/>
      <c r="O283" s="45"/>
      <c r="P283" s="45"/>
      <c r="Q283" s="45"/>
      <c r="R283" s="45"/>
      <c r="S283" s="45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</row>
    <row r="284" spans="1:90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45"/>
      <c r="M284" s="45"/>
      <c r="N284" s="45"/>
      <c r="O284" s="45"/>
      <c r="P284" s="45"/>
      <c r="Q284" s="45"/>
      <c r="R284" s="45"/>
      <c r="S284" s="45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</row>
    <row r="285" spans="1:90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45"/>
      <c r="M285" s="45"/>
      <c r="N285" s="45"/>
      <c r="O285" s="45"/>
      <c r="P285" s="45"/>
      <c r="Q285" s="45"/>
      <c r="R285" s="45"/>
      <c r="S285" s="45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</row>
    <row r="286" spans="1:90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45"/>
      <c r="M286" s="45"/>
      <c r="N286" s="45"/>
      <c r="O286" s="45"/>
      <c r="P286" s="45"/>
      <c r="Q286" s="45"/>
      <c r="R286" s="45"/>
      <c r="S286" s="45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</row>
    <row r="287" spans="1:90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45"/>
      <c r="M287" s="45"/>
      <c r="N287" s="45"/>
      <c r="O287" s="45"/>
      <c r="P287" s="45"/>
      <c r="Q287" s="45"/>
      <c r="R287" s="45"/>
      <c r="S287" s="45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</row>
    <row r="288" spans="1:90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45"/>
      <c r="M288" s="45"/>
      <c r="N288" s="45"/>
      <c r="O288" s="45"/>
      <c r="P288" s="45"/>
      <c r="Q288" s="45"/>
      <c r="R288" s="45"/>
      <c r="S288" s="45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</row>
    <row r="289" spans="1:90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45"/>
      <c r="M289" s="45"/>
      <c r="N289" s="45"/>
      <c r="O289" s="45"/>
      <c r="P289" s="45"/>
      <c r="Q289" s="45"/>
      <c r="R289" s="45"/>
      <c r="S289" s="45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</row>
    <row r="290" spans="1:90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45"/>
      <c r="M290" s="45"/>
      <c r="N290" s="45"/>
      <c r="O290" s="45"/>
      <c r="P290" s="45"/>
      <c r="Q290" s="45"/>
      <c r="R290" s="45"/>
      <c r="S290" s="45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</row>
    <row r="291" spans="1:90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45"/>
      <c r="M291" s="45"/>
      <c r="N291" s="45"/>
      <c r="O291" s="45"/>
      <c r="P291" s="45"/>
      <c r="Q291" s="45"/>
      <c r="R291" s="45"/>
      <c r="S291" s="45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</row>
    <row r="292" spans="1:90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45"/>
      <c r="M292" s="45"/>
      <c r="N292" s="45"/>
      <c r="O292" s="45"/>
      <c r="P292" s="45"/>
      <c r="Q292" s="45"/>
      <c r="R292" s="45"/>
      <c r="S292" s="45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</row>
    <row r="293" spans="1:90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45"/>
      <c r="M293" s="45"/>
      <c r="N293" s="45"/>
      <c r="O293" s="45"/>
      <c r="P293" s="45"/>
      <c r="Q293" s="45"/>
      <c r="R293" s="45"/>
      <c r="S293" s="45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</row>
    <row r="294" spans="1:90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45"/>
      <c r="M294" s="45"/>
      <c r="N294" s="45"/>
      <c r="O294" s="45"/>
      <c r="P294" s="45"/>
      <c r="Q294" s="45"/>
      <c r="R294" s="45"/>
      <c r="S294" s="45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</row>
    <row r="295" spans="1:90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45"/>
      <c r="M295" s="45"/>
      <c r="N295" s="45"/>
      <c r="O295" s="45"/>
      <c r="P295" s="45"/>
      <c r="Q295" s="45"/>
      <c r="R295" s="45"/>
      <c r="S295" s="45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</row>
    <row r="296" spans="1:90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45"/>
      <c r="M296" s="45"/>
      <c r="N296" s="45"/>
      <c r="O296" s="45"/>
      <c r="P296" s="45"/>
      <c r="Q296" s="45"/>
      <c r="R296" s="45"/>
      <c r="S296" s="45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</row>
    <row r="297" spans="1:90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45"/>
      <c r="M297" s="45"/>
      <c r="N297" s="45"/>
      <c r="O297" s="45"/>
      <c r="P297" s="45"/>
      <c r="Q297" s="45"/>
      <c r="R297" s="45"/>
      <c r="S297" s="45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</row>
    <row r="298" spans="1:90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45"/>
      <c r="M298" s="45"/>
      <c r="N298" s="45"/>
      <c r="O298" s="45"/>
      <c r="P298" s="45"/>
      <c r="Q298" s="45"/>
      <c r="R298" s="45"/>
      <c r="S298" s="45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</row>
    <row r="299" spans="1:90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45"/>
      <c r="M299" s="45"/>
      <c r="N299" s="45"/>
      <c r="O299" s="45"/>
      <c r="P299" s="45"/>
      <c r="Q299" s="45"/>
      <c r="R299" s="45"/>
      <c r="S299" s="45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</row>
    <row r="300" spans="1:90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45"/>
      <c r="M300" s="45"/>
      <c r="N300" s="45"/>
      <c r="O300" s="45"/>
      <c r="P300" s="45"/>
      <c r="Q300" s="45"/>
      <c r="R300" s="45"/>
      <c r="S300" s="45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</row>
    <row r="301" spans="1:90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45"/>
      <c r="M301" s="45"/>
      <c r="N301" s="45"/>
      <c r="O301" s="45"/>
      <c r="P301" s="45"/>
      <c r="Q301" s="45"/>
      <c r="R301" s="45"/>
      <c r="S301" s="45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</row>
    <row r="302" spans="1:90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45"/>
      <c r="M302" s="45"/>
      <c r="N302" s="45"/>
      <c r="O302" s="45"/>
      <c r="P302" s="45"/>
      <c r="Q302" s="45"/>
      <c r="R302" s="45"/>
      <c r="S302" s="45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</row>
    <row r="303" spans="1:90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45"/>
      <c r="M303" s="45"/>
      <c r="N303" s="45"/>
      <c r="O303" s="45"/>
      <c r="P303" s="45"/>
      <c r="Q303" s="45"/>
      <c r="R303" s="45"/>
      <c r="S303" s="45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</row>
    <row r="304" spans="1:90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45"/>
      <c r="M304" s="45"/>
      <c r="N304" s="45"/>
      <c r="O304" s="45"/>
      <c r="P304" s="45"/>
      <c r="Q304" s="45"/>
      <c r="R304" s="45"/>
      <c r="S304" s="45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</row>
    <row r="305" spans="1:90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45"/>
      <c r="M305" s="45"/>
      <c r="N305" s="45"/>
      <c r="O305" s="45"/>
      <c r="P305" s="45"/>
      <c r="Q305" s="45"/>
      <c r="R305" s="45"/>
      <c r="S305" s="45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</row>
    <row r="306" spans="1:90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45"/>
      <c r="M306" s="45"/>
      <c r="N306" s="45"/>
      <c r="O306" s="45"/>
      <c r="P306" s="45"/>
      <c r="Q306" s="45"/>
      <c r="R306" s="45"/>
      <c r="S306" s="45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</row>
    <row r="307" spans="1:90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45"/>
      <c r="M307" s="45"/>
      <c r="N307" s="45"/>
      <c r="O307" s="45"/>
      <c r="P307" s="45"/>
      <c r="Q307" s="45"/>
      <c r="R307" s="45"/>
      <c r="S307" s="45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</row>
    <row r="308" spans="1:90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45"/>
      <c r="M308" s="45"/>
      <c r="N308" s="45"/>
      <c r="O308" s="45"/>
      <c r="P308" s="45"/>
      <c r="Q308" s="45"/>
      <c r="R308" s="45"/>
      <c r="S308" s="45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</row>
    <row r="309" spans="1:90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45"/>
      <c r="M309" s="45"/>
      <c r="N309" s="45"/>
      <c r="O309" s="45"/>
      <c r="P309" s="45"/>
      <c r="Q309" s="45"/>
      <c r="R309" s="45"/>
      <c r="S309" s="45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</row>
    <row r="310" spans="1:90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45"/>
      <c r="M310" s="45"/>
      <c r="N310" s="45"/>
      <c r="O310" s="45"/>
      <c r="P310" s="45"/>
      <c r="Q310" s="45"/>
      <c r="R310" s="45"/>
      <c r="S310" s="45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</row>
    <row r="311" spans="1:90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45"/>
      <c r="M311" s="45"/>
      <c r="N311" s="45"/>
      <c r="O311" s="45"/>
      <c r="P311" s="45"/>
      <c r="Q311" s="45"/>
      <c r="R311" s="45"/>
      <c r="S311" s="45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</row>
  </sheetData>
  <autoFilter ref="J1:J311"/>
  <conditionalFormatting sqref="I2 K2 T2">
    <cfRule type="cellIs" dxfId="2" priority="1" operator="equal">
      <formula>"YES"</formula>
    </cfRule>
  </conditionalFormatting>
  <conditionalFormatting sqref="I2 K2 T2">
    <cfRule type="cellIs" dxfId="1" priority="2" operator="equal">
      <formula>"MAYBE"</formula>
    </cfRule>
  </conditionalFormatting>
  <conditionalFormatting sqref="I2 K2 T2">
    <cfRule type="cellIs" dxfId="0" priority="3" operator="equal">
      <formula>"NO"</formula>
    </cfRule>
  </conditionalFormatting>
  <dataValidations count="1">
    <dataValidation type="list" allowBlank="1" sqref="I2 K2 T2">
      <formula1>#REF!</formula1>
    </dataValidation>
  </dataValidations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6" r:id="rId14"/>
    <hyperlink ref="G17" r:id="rId15"/>
    <hyperlink ref="G18" r:id="rId16"/>
    <hyperlink ref="G19" r:id="rId17"/>
    <hyperlink ref="G20" r:id="rId18"/>
    <hyperlink ref="G31" r:id="rId19"/>
    <hyperlink ref="G41" r:id="rId20"/>
  </hyperlinks>
  <pageMargins left="0.7" right="0.7" top="0.78740157499999996" bottom="0.78740157499999996" header="0.3" footer="0.3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2021-08-15T12:43:29Z</dcterms:modified>
</cp:coreProperties>
</file>