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F48" i="1"/>
  <c r="H38" i="1"/>
  <c r="F38" i="1"/>
  <c r="H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H26" i="1"/>
  <c r="F26" i="1"/>
  <c r="H25" i="1"/>
  <c r="H24" i="1"/>
  <c r="H23" i="1"/>
  <c r="F23" i="1"/>
  <c r="H22" i="1"/>
  <c r="H21" i="1"/>
  <c r="H20" i="1"/>
  <c r="H19" i="1"/>
  <c r="H18" i="1"/>
  <c r="F18" i="1"/>
  <c r="H17" i="1"/>
  <c r="F17" i="1"/>
  <c r="H16" i="1"/>
  <c r="F16" i="1"/>
  <c r="H15" i="1"/>
  <c r="H14" i="1"/>
  <c r="H13" i="1"/>
  <c r="F13" i="1"/>
  <c r="H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<sst xmlns="http://schemas.openxmlformats.org/spreadsheetml/2006/main" count="190" uniqueCount="115">
  <si>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</si>
  <si>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</si>
  <si>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</si>
  <si>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</si>
  <si>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</si>
  <si>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</si>
  <si>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</si>
  <si>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</si>
  <si>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</si>
  <si>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</si>
  <si>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</si>
  <si>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</si>
  <si>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</si>
  <si>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</si>
  <si>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</si>
  <si>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</si>
  <si>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Model-driven Development and Validation of Multi-agent Systems in JIAC V with the Agent World Editor</t>
  </si>
  <si>
    <t>References TOTAL 30.</t>
  </si>
  <si>
    <t>References NEW 30:</t>
  </si>
  <si>
    <t>Nicholas R. Jennings</t>
  </si>
  <si>
    <t>On agent-based software engineering</t>
  </si>
  <si>
    <t>10.1016/s0004-3702(99)00107-1</t>
  </si>
  <si>
    <t>NO</t>
  </si>
  <si>
    <t>Gerhard Weiß</t>
  </si>
  <si>
    <t>Agentenorientiertes Software Engineering</t>
  </si>
  <si>
    <t>10.1007/s002870100147</t>
  </si>
  <si>
    <t>Michal Pěchouček, Vladimír Mařík</t>
  </si>
  <si>
    <t>Industrial deployment of multi-agent technologies: review and selected case studies</t>
  </si>
  <si>
    <t>10.1007/s10458-008-9050-0</t>
  </si>
  <si>
    <t>Danny Weyns, H. V. Parunak, O. Shehory</t>
  </si>
  <si>
    <t>The future of software engineering and multi-agent systems</t>
  </si>
  <si>
    <t>Marco Lützenberger, Tobias Küster, Thomas Konnerth, Alexander Thiele, Nils Masuch, Axel Heßler, Jan Keiser, Michael Burkhardt, Silvan Kaiser, Jakob Tonn, Michael Kaisers, Sahin Albayrak</t>
  </si>
  <si>
    <t>A Multi-agent Approach to Professional Software Engineering</t>
  </si>
  <si>
    <t>10.1007/978-3-642-45343-4_9</t>
  </si>
  <si>
    <t>Lützenberger, M., Küster, T., Konnerth, T., Thiele, A., Masuch, N., Heßler, A., et al. Jiac v</t>
  </si>
  <si>
    <t>A mas framework for industrial applications</t>
  </si>
  <si>
    <t>Marco Lützenberger, T. Küster, Thomas Konnerth, A. Thiele, N. Masuch, A. Heßler, J. Keiser, M. Burkhardt, S. Kaiser, Jakob Tonn, S. Albayrak</t>
  </si>
  <si>
    <t>Engineering Industrial Multi-Agent Systems The JIAC V Approach</t>
  </si>
  <si>
    <t>Tobias Küster, Marco Lützenberger, Axel Heßler, Benjamin Hirsch</t>
  </si>
  <si>
    <t>Integrating process modelling into multi-agent system engineering</t>
  </si>
  <si>
    <t>10.3233/mgs-2012-0182</t>
  </si>
  <si>
    <t>Erdene-Ochir Tuguldur, A. Heßler, B. Hirsch, S. Albayrak</t>
  </si>
  <si>
    <t>Toolipse: An IDE for Development of JIAC Applications</t>
  </si>
  <si>
    <t>book</t>
  </si>
  <si>
    <t>10.1007/978-3-642-03278-3_12</t>
  </si>
  <si>
    <t>Jakob Tonn, Silvan Kaiser</t>
  </si>
  <si>
    <t>ASGARD – A Graphical Monitoring Tool for Distributed Agent Infrastructures</t>
  </si>
  <si>
    <t>10.1007/978-3-642-12384-9_21</t>
  </si>
  <si>
    <t>T. Stahl, M. Völter</t>
  </si>
  <si>
    <t>Modellgetriebene Softwareentwicklung - Techniken, Engineering, Management</t>
  </si>
  <si>
    <t>Gronback, R.C. Eclipse Modeling Project</t>
  </si>
  <si>
    <t>A Domain-Specific Language (DSL) Toolkit. The Eclipse Series. Pearson Education; 2009.</t>
  </si>
  <si>
    <t>O. Akbari</t>
  </si>
  <si>
    <t>A survey of agent-oriented software engineering paradigm: Towards its industrial acceptance</t>
  </si>
  <si>
    <t>Rafael Heitor Bordini, L. Braubach, M. Dastani, A. E. Fallah-Seghrouchni, Jorge J. Gómez-Sanz, João Leite, Gregory M. P. O'Hare, A. Pokahr, A. Ricci</t>
  </si>
  <si>
    <t>A Survey of Programming Languages and Platforms for Multi-Agent Systems</t>
  </si>
  <si>
    <t>Matteo Baldoni, Cristina Baroglio, Viviana Mascardi, Andrea Omicini, Paolo Torroni</t>
  </si>
  <si>
    <t>Agents, Multi-Agent Systems and Declarative Programming: What, When, Where, Why, Who, How?</t>
  </si>
  <si>
    <t>10.1007/978-3-642-14309-0_10</t>
  </si>
  <si>
    <t>T. Garneau, S. Delisle</t>
  </si>
  <si>
    <t>A NEW GENERAL , FLEXIBLE AND JAVA-BASED SOFTWARE DEVELOPMENT TOOL FOR MULTIAGENT SYSTEMS</t>
  </si>
  <si>
    <t>https://www.researchgate.net/profile/Sylvain-Delisle/publication/228592199_A_New_General_Flexible_and_Java-based_Software_Development_Tool_for_Multiagent_Systems/links/0fcfd508050f54fb97000000/A-New-General-Flexible-and-Java-based-Software-Development-Tool-for-Multiagent-Systems.pdf</t>
  </si>
  <si>
    <t>Nick Howden, R. Rönnquist, A. Hodgson, A. Lucas</t>
  </si>
  <si>
    <t>JACK Intelligent Agents – Summary of an Agent Infrastructure</t>
  </si>
  <si>
    <t>Michael Winikoff</t>
  </si>
  <si>
    <t>Jack™ Intelligent Agents: An Industrial Strength Platform</t>
  </si>
  <si>
    <t>10.1007/0-387-26350-0_7</t>
  </si>
  <si>
    <t>Rao, A.S., Georgeff, M.P., et al. Bdi agents</t>
  </si>
  <si>
    <t>From theory to practice</t>
  </si>
  <si>
    <t>A. E. Seghrouchni, J. Dix, M. Dastani, Rafael Heitor Bordini</t>
  </si>
  <si>
    <t>Multi-Agent Programming</t>
  </si>
  <si>
    <t>10.1007/978-0-387-89299-3</t>
  </si>
  <si>
    <t>Viviana Mascardi, Maurizio Martelli, Ivana Gungui</t>
  </si>
  <si>
    <t>DCaseLP: A Prototyping Environment for Multi-language Agent Systems</t>
  </si>
  <si>
    <t>10.1007/978-3-540-85058-8_9</t>
  </si>
  <si>
    <t>Jorge J. Gómez-Sanz, R. Fuentes-Fernández, J. Pavón, I. García-Magariño</t>
  </si>
  <si>
    <t>INGENIAS development kit: a visual multi-agent system development environment</t>
  </si>
  <si>
    <t>10.1145/1402744.1402760</t>
  </si>
  <si>
    <t>Juan Pavon, Jorge J. Gomez-Sanz, Rubén Fuentes</t>
  </si>
  <si>
    <t>The INGENIAS Methodology and Tools</t>
  </si>
  <si>
    <t>10.4018/978-1-59140-581-8.ch009</t>
  </si>
  <si>
    <t>J. C. García-Ojeda, S. DeLoach, Robby</t>
  </si>
  <si>
    <t>agentTool III: from process definition to code generation</t>
  </si>
  <si>
    <t>10.1145/1558109.1558311</t>
  </si>
  <si>
    <t>S. DeLoach, J. C. García-Ojeda</t>
  </si>
  <si>
    <t>O-MaSE: a customisable approach to designing and building complex, adaptive multi-agent systems</t>
  </si>
  <si>
    <t>10.1504/ijaose.2010.036984</t>
  </si>
  <si>
    <t>Marco Lützenberger, Tobias Küster, Axel Heßler, Benjamin Hirsch</t>
  </si>
  <si>
    <t>Unifying JIAC Agent Development with AWE</t>
  </si>
  <si>
    <t>10.1007/978-3-642-04143-3_23</t>
  </si>
  <si>
    <t>Gaya Jayatilleke, John Thangarajah, Lin Padgham, Michael Winikoff</t>
  </si>
  <si>
    <t>Component Agent Framework for domain-Experts (CAFnE) toolkit</t>
  </si>
  <si>
    <t>10.1145/1160633.1160917</t>
  </si>
  <si>
    <t>Gaya Buddhinath Jayatilleke, Lin Padgham, Michael Winikoff</t>
  </si>
  <si>
    <t>Evaluating a Model Driven Development Toolkit for Domain Experts to Modify Agent Based Systems</t>
  </si>
  <si>
    <t>10.1007/978-3-540-70945-9_12</t>
  </si>
  <si>
    <t xml:space="preserve">Lützenberger, M. </t>
  </si>
  <si>
    <t>Development of a Visual Notation and Editor for Unifying the Application Engineering within the JIAC Framework Family</t>
  </si>
  <si>
    <t>Master's thesis</t>
  </si>
  <si>
    <t>Oguz Dikenelli, Riza Cenk Erdur, Ozgur Gumus</t>
  </si>
  <si>
    <t>SEAGENT: a platform for developing semantic web based multi agent systems</t>
  </si>
  <si>
    <t>10.1145/1082473.1082728</t>
  </si>
  <si>
    <t>References already KNOWN 0:</t>
  </si>
  <si>
    <t>Cited by TOTAL 3.</t>
  </si>
  <si>
    <t>Cited by NEW 3:</t>
  </si>
  <si>
    <t>Özgür Kafali, N. Ajmeri, Munindar P. Singh</t>
  </si>
  <si>
    <t>DESEN: Specification of Sociotechnical Systems via Patterns of Regulation and Control</t>
  </si>
  <si>
    <t>10.1145/3365664</t>
  </si>
  <si>
    <t>T. Wagner</t>
  </si>
  <si>
    <t>Petri Net-based Combination and Integration of Agents and Workflows</t>
  </si>
  <si>
    <t>ND Díaz, VV Zepeda</t>
  </si>
  <si>
    <t>Ejecución de una Revisión Sistemática sobre Gestión de Calidad para Sistemas Multiagente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</si>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</sst>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7" fillId="7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2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esearchgate.net/profile/Sylvain-Delisle/publication/228592199_A_New_General_Flexible_and_Java-based_Software_Development_Tool_for_Multiagent_Systems/links/0fcfd508050f54fb97000000/A-New-General-Flexible-and-Java-based-Software-Development-Tool-for-Multiagent-System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6.5703125" customWidth="1"/>
    <col min="4" max="4" width="5.42578125" customWidth="1"/>
    <col min="5" max="5" width="17.425781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6" t="s">
        <v>113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7" t="s">
        <v>114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7" t="s">
        <v>16</v>
      </c>
      <c r="C2" s="19" t="str">
        <f>HYPERLINK("https://doi.org/10.1016/j.procs.2014.05.512")</f>
        <v>https://doi.org/10.1016/j.procs.2014.05.512</v>
      </c>
      <c r="D2" s="7"/>
      <c r="E2" s="7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 t="s">
        <v>17</v>
      </c>
      <c r="C4" s="7"/>
      <c r="D4" s="7"/>
      <c r="E4" s="7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/>
      <c r="C5" s="7"/>
      <c r="D5" s="7"/>
      <c r="E5" s="7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7"/>
      <c r="B6" s="7"/>
      <c r="C6" s="7"/>
      <c r="D6" s="7"/>
      <c r="E6" s="7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6"/>
    </row>
    <row r="7" spans="1:27" ht="15.75" customHeight="1" x14ac:dyDescent="0.2">
      <c r="A7" s="7"/>
      <c r="B7" s="7" t="s">
        <v>18</v>
      </c>
      <c r="C7" s="7"/>
      <c r="D7" s="7"/>
      <c r="E7" s="7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6"/>
    </row>
    <row r="8" spans="1:27" ht="15.75" customHeight="1" x14ac:dyDescent="0.2">
      <c r="A8" s="7"/>
      <c r="B8" s="7"/>
      <c r="C8" s="7"/>
      <c r="D8" s="7"/>
      <c r="E8" s="7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6"/>
    </row>
    <row r="9" spans="1:27" ht="15.75" customHeight="1" x14ac:dyDescent="0.2">
      <c r="A9" s="7"/>
      <c r="B9" s="7" t="s">
        <v>19</v>
      </c>
      <c r="C9" s="7" t="s">
        <v>20</v>
      </c>
      <c r="D9" s="7">
        <v>2000</v>
      </c>
      <c r="E9" s="7"/>
      <c r="F9" s="16" t="str">
        <f>HYPERLINK("https://doi.org/10.1016/s0004-3702(99)00107-1")</f>
        <v>https://doi.org/10.1016/s0004-3702(99)00107-1</v>
      </c>
      <c r="G9" s="9" t="s">
        <v>21</v>
      </c>
      <c r="H9" s="18" t="str">
        <f t="shared" ref="H9:H38" si="0">IF(I9=R9,I9,IF(AND(I9="YES",R9="MAYBE"),"YES",IF(AND(I9="MAYBE",R9="YES"),"YES",IF(OR(AND(I9="NO",R9="YES"),AND(I9="YES",R9="NO")),"MAYBE","NO"))))</f>
        <v>NO</v>
      </c>
      <c r="I9" s="21" t="s">
        <v>22</v>
      </c>
      <c r="J9" s="11"/>
      <c r="K9" s="11"/>
      <c r="L9" s="12"/>
      <c r="M9" s="12"/>
      <c r="N9" s="12"/>
      <c r="O9" s="12"/>
      <c r="P9" s="13"/>
      <c r="Q9" s="13"/>
      <c r="R9" s="21" t="s">
        <v>22</v>
      </c>
      <c r="S9" s="14"/>
      <c r="T9" s="14"/>
      <c r="U9" s="15"/>
      <c r="V9" s="15"/>
      <c r="W9" s="15"/>
      <c r="X9" s="15"/>
      <c r="Y9" s="15"/>
      <c r="Z9" s="15"/>
      <c r="AA9" s="6"/>
    </row>
    <row r="10" spans="1:27" ht="15.75" customHeight="1" x14ac:dyDescent="0.2">
      <c r="A10" s="7"/>
      <c r="B10" s="7" t="s">
        <v>23</v>
      </c>
      <c r="C10" s="7" t="s">
        <v>24</v>
      </c>
      <c r="D10" s="7">
        <v>2001</v>
      </c>
      <c r="E10" s="7"/>
      <c r="F10" s="8" t="str">
        <f>HYPERLINK("https://doi.org/10.1007/s002870100147")</f>
        <v>https://doi.org/10.1007/s002870100147</v>
      </c>
      <c r="G10" s="9" t="s">
        <v>25</v>
      </c>
      <c r="H10" s="18" t="str">
        <f t="shared" si="0"/>
        <v>NO</v>
      </c>
      <c r="I10" s="21" t="s">
        <v>22</v>
      </c>
      <c r="J10" s="11"/>
      <c r="K10" s="11"/>
      <c r="L10" s="12"/>
      <c r="M10" s="22" t="b">
        <v>1</v>
      </c>
      <c r="N10" s="12"/>
      <c r="O10" s="12"/>
      <c r="P10" s="13"/>
      <c r="Q10" s="13"/>
      <c r="R10" s="21" t="s">
        <v>22</v>
      </c>
      <c r="S10" s="14"/>
      <c r="T10" s="14"/>
      <c r="U10" s="15"/>
      <c r="V10" s="15"/>
      <c r="W10" s="15"/>
      <c r="X10" s="15"/>
      <c r="Y10" s="15"/>
      <c r="Z10" s="15"/>
      <c r="AA10" s="6"/>
    </row>
    <row r="11" spans="1:27" ht="15.75" customHeight="1" x14ac:dyDescent="0.2">
      <c r="A11" s="7"/>
      <c r="B11" s="7" t="s">
        <v>26</v>
      </c>
      <c r="C11" s="7" t="s">
        <v>27</v>
      </c>
      <c r="D11" s="7">
        <v>2008</v>
      </c>
      <c r="E11" s="7"/>
      <c r="F11" s="23" t="str">
        <f>HYPERLINK("https://doi.org/10.1007/s10458-008-9050-0")</f>
        <v>https://doi.org/10.1007/s10458-008-9050-0</v>
      </c>
      <c r="G11" s="9" t="s">
        <v>28</v>
      </c>
      <c r="H11" s="18" t="str">
        <f t="shared" si="0"/>
        <v>NO</v>
      </c>
      <c r="I11" s="21" t="s">
        <v>22</v>
      </c>
      <c r="J11" s="11"/>
      <c r="K11" s="11"/>
      <c r="L11" s="12"/>
      <c r="M11" s="12"/>
      <c r="N11" s="12"/>
      <c r="O11" s="12"/>
      <c r="P11" s="13"/>
      <c r="Q11" s="13"/>
      <c r="R11" s="24" t="s">
        <v>22</v>
      </c>
      <c r="S11" s="14"/>
      <c r="T11" s="14"/>
      <c r="U11" s="15"/>
      <c r="V11" s="15"/>
      <c r="W11" s="15"/>
      <c r="X11" s="15"/>
      <c r="Y11" s="15"/>
      <c r="Z11" s="15"/>
      <c r="AA11" s="6"/>
    </row>
    <row r="12" spans="1:27" ht="15.75" customHeight="1" x14ac:dyDescent="0.2">
      <c r="A12" s="7"/>
      <c r="B12" s="7" t="s">
        <v>29</v>
      </c>
      <c r="C12" s="7" t="s">
        <v>30</v>
      </c>
      <c r="D12" s="7">
        <v>2009</v>
      </c>
      <c r="E12" s="7"/>
      <c r="F12" s="9"/>
      <c r="G12" s="9"/>
      <c r="H12" s="18" t="str">
        <f t="shared" si="0"/>
        <v>NO</v>
      </c>
      <c r="I12" s="21" t="s">
        <v>22</v>
      </c>
      <c r="J12" s="11"/>
      <c r="K12" s="11"/>
      <c r="L12" s="12"/>
      <c r="M12" s="12"/>
      <c r="N12" s="12"/>
      <c r="O12" s="12"/>
      <c r="P12" s="13"/>
      <c r="Q12" s="13"/>
      <c r="R12" s="21" t="s">
        <v>22</v>
      </c>
      <c r="S12" s="14"/>
      <c r="T12" s="14"/>
      <c r="U12" s="15"/>
      <c r="V12" s="15"/>
      <c r="W12" s="15"/>
      <c r="X12" s="15"/>
      <c r="Y12" s="15"/>
      <c r="Z12" s="15"/>
      <c r="AA12" s="6"/>
    </row>
    <row r="13" spans="1:27" ht="15.75" customHeight="1" x14ac:dyDescent="0.2">
      <c r="A13" s="7"/>
      <c r="B13" s="7" t="s">
        <v>31</v>
      </c>
      <c r="C13" s="7" t="s">
        <v>32</v>
      </c>
      <c r="D13" s="7">
        <v>2013</v>
      </c>
      <c r="E13" s="7"/>
      <c r="F13" s="23" t="str">
        <f>HYPERLINK("https://doi.org/10.1007/978-3-642-45343-4_9")</f>
        <v>https://doi.org/10.1007/978-3-642-45343-4_9</v>
      </c>
      <c r="G13" s="9" t="s">
        <v>33</v>
      </c>
      <c r="H13" s="18" t="str">
        <f t="shared" si="0"/>
        <v>NO</v>
      </c>
      <c r="I13" s="21" t="s">
        <v>22</v>
      </c>
      <c r="J13" s="11"/>
      <c r="K13" s="11"/>
      <c r="L13" s="12"/>
      <c r="M13" s="12"/>
      <c r="N13" s="12"/>
      <c r="O13" s="12"/>
      <c r="P13" s="13"/>
      <c r="Q13" s="13"/>
      <c r="R13" s="21" t="s">
        <v>22</v>
      </c>
      <c r="S13" s="14"/>
      <c r="T13" s="14"/>
      <c r="U13" s="15"/>
      <c r="V13" s="15"/>
      <c r="W13" s="15"/>
      <c r="X13" s="15"/>
      <c r="Y13" s="15"/>
      <c r="Z13" s="15"/>
      <c r="AA13" s="6"/>
    </row>
    <row r="14" spans="1:27" ht="15.75" customHeight="1" x14ac:dyDescent="0.2">
      <c r="A14" s="7"/>
      <c r="B14" s="7" t="s">
        <v>34</v>
      </c>
      <c r="C14" s="7" t="s">
        <v>35</v>
      </c>
      <c r="D14" s="7"/>
      <c r="E14" s="7"/>
      <c r="F14" s="9"/>
      <c r="G14" s="9"/>
      <c r="H14" s="18" t="str">
        <f t="shared" si="0"/>
        <v>NO</v>
      </c>
      <c r="I14" s="21" t="s">
        <v>22</v>
      </c>
      <c r="J14" s="11"/>
      <c r="K14" s="11"/>
      <c r="L14" s="12"/>
      <c r="M14" s="12"/>
      <c r="N14" s="12"/>
      <c r="O14" s="12"/>
      <c r="P14" s="13"/>
      <c r="Q14" s="13"/>
      <c r="R14" s="21" t="s">
        <v>22</v>
      </c>
      <c r="S14" s="14"/>
      <c r="T14" s="14"/>
      <c r="U14" s="15"/>
      <c r="V14" s="15"/>
      <c r="W14" s="15"/>
      <c r="X14" s="15"/>
      <c r="Y14" s="15"/>
      <c r="Z14" s="15"/>
      <c r="AA14" s="6"/>
    </row>
    <row r="15" spans="1:27" ht="15.75" customHeight="1" x14ac:dyDescent="0.2">
      <c r="A15" s="7"/>
      <c r="B15" s="7" t="s">
        <v>36</v>
      </c>
      <c r="C15" s="7" t="s">
        <v>37</v>
      </c>
      <c r="D15" s="7">
        <v>2013</v>
      </c>
      <c r="E15" s="7"/>
      <c r="F15" s="9"/>
      <c r="G15" s="9"/>
      <c r="H15" s="18" t="str">
        <f t="shared" si="0"/>
        <v>NO</v>
      </c>
      <c r="I15" s="25" t="s">
        <v>22</v>
      </c>
      <c r="J15" s="11"/>
      <c r="K15" s="11"/>
      <c r="L15" s="12"/>
      <c r="M15" s="12"/>
      <c r="N15" s="12"/>
      <c r="O15" s="22" t="b">
        <v>1</v>
      </c>
      <c r="P15" s="13"/>
      <c r="Q15" s="13"/>
      <c r="R15" s="24" t="s">
        <v>22</v>
      </c>
      <c r="S15" s="14"/>
      <c r="T15" s="14"/>
      <c r="U15" s="15"/>
      <c r="V15" s="15"/>
      <c r="W15" s="15"/>
      <c r="X15" s="15"/>
      <c r="Y15" s="15"/>
      <c r="Z15" s="15"/>
      <c r="AA15" s="6"/>
    </row>
    <row r="16" spans="1:27" ht="15.75" customHeight="1" x14ac:dyDescent="0.2">
      <c r="A16" s="7"/>
      <c r="B16" s="7" t="s">
        <v>38</v>
      </c>
      <c r="C16" s="7" t="s">
        <v>39</v>
      </c>
      <c r="D16" s="7">
        <v>2012</v>
      </c>
      <c r="E16" s="7"/>
      <c r="F16" s="23" t="str">
        <f>HYPERLINK("https://doi.org/10.3233/mgs-2012-0182")</f>
        <v>https://doi.org/10.3233/mgs-2012-0182</v>
      </c>
      <c r="G16" s="9" t="s">
        <v>40</v>
      </c>
      <c r="H16" s="18" t="str">
        <f t="shared" si="0"/>
        <v>NO</v>
      </c>
      <c r="I16" s="24" t="s">
        <v>22</v>
      </c>
      <c r="J16" s="11"/>
      <c r="K16" s="11"/>
      <c r="L16" s="12"/>
      <c r="M16" s="12"/>
      <c r="N16" s="12"/>
      <c r="O16" s="12"/>
      <c r="P16" s="13"/>
      <c r="Q16" s="13"/>
      <c r="R16" s="24" t="s">
        <v>22</v>
      </c>
      <c r="S16" s="14"/>
      <c r="T16" s="14"/>
      <c r="U16" s="15"/>
      <c r="V16" s="15"/>
      <c r="W16" s="15"/>
      <c r="X16" s="15"/>
      <c r="Y16" s="15"/>
      <c r="Z16" s="15"/>
      <c r="AA16" s="6"/>
    </row>
    <row r="17" spans="1:27" ht="15.75" customHeight="1" x14ac:dyDescent="0.2">
      <c r="A17" s="7"/>
      <c r="B17" s="7" t="s">
        <v>41</v>
      </c>
      <c r="C17" s="7" t="s">
        <v>42</v>
      </c>
      <c r="D17" s="7">
        <v>2008</v>
      </c>
      <c r="E17" s="7" t="s">
        <v>43</v>
      </c>
      <c r="F17" s="23" t="str">
        <f>HYPERLINK("https://doi.org/10.1007/978-3-642-03278-3_12")</f>
        <v>https://doi.org/10.1007/978-3-642-03278-3_12</v>
      </c>
      <c r="G17" s="9" t="s">
        <v>44</v>
      </c>
      <c r="H17" s="18" t="str">
        <f t="shared" si="0"/>
        <v>NO</v>
      </c>
      <c r="I17" s="21" t="s">
        <v>22</v>
      </c>
      <c r="J17" s="11"/>
      <c r="K17" s="11"/>
      <c r="L17" s="12"/>
      <c r="M17" s="12"/>
      <c r="N17" s="12"/>
      <c r="O17" s="12"/>
      <c r="P17" s="13"/>
      <c r="Q17" s="13"/>
      <c r="R17" s="21" t="s">
        <v>22</v>
      </c>
      <c r="S17" s="14"/>
      <c r="T17" s="14"/>
      <c r="U17" s="15"/>
      <c r="V17" s="15"/>
      <c r="W17" s="15"/>
      <c r="X17" s="15"/>
      <c r="Y17" s="15"/>
      <c r="Z17" s="15"/>
      <c r="AA17" s="6"/>
    </row>
    <row r="18" spans="1:27" ht="15.75" customHeight="1" x14ac:dyDescent="0.2">
      <c r="A18" s="7"/>
      <c r="B18" s="7" t="s">
        <v>45</v>
      </c>
      <c r="C18" s="7" t="s">
        <v>46</v>
      </c>
      <c r="D18" s="7">
        <v>2010</v>
      </c>
      <c r="E18" s="7"/>
      <c r="F18" s="23" t="str">
        <f>HYPERLINK("https://doi.org/10.1007/978-3-642-12384-9_21")</f>
        <v>https://doi.org/10.1007/978-3-642-12384-9_21</v>
      </c>
      <c r="G18" s="9" t="s">
        <v>47</v>
      </c>
      <c r="H18" s="18" t="str">
        <f t="shared" si="0"/>
        <v>NO</v>
      </c>
      <c r="I18" s="21" t="s">
        <v>22</v>
      </c>
      <c r="J18" s="11"/>
      <c r="K18" s="11"/>
      <c r="L18" s="12"/>
      <c r="M18" s="12"/>
      <c r="N18" s="12"/>
      <c r="O18" s="12"/>
      <c r="P18" s="13"/>
      <c r="Q18" s="13"/>
      <c r="R18" s="21" t="s">
        <v>22</v>
      </c>
      <c r="S18" s="14"/>
      <c r="T18" s="14"/>
      <c r="U18" s="15"/>
      <c r="V18" s="15"/>
      <c r="W18" s="15"/>
      <c r="X18" s="15"/>
      <c r="Y18" s="15"/>
      <c r="Z18" s="15"/>
      <c r="AA18" s="6"/>
    </row>
    <row r="19" spans="1:27" ht="15.75" customHeight="1" x14ac:dyDescent="0.2">
      <c r="A19" s="7"/>
      <c r="B19" s="7" t="s">
        <v>48</v>
      </c>
      <c r="C19" s="7" t="s">
        <v>49</v>
      </c>
      <c r="D19" s="7">
        <v>2005</v>
      </c>
      <c r="E19" s="7"/>
      <c r="F19" s="9"/>
      <c r="G19" s="9"/>
      <c r="H19" s="18" t="str">
        <f t="shared" si="0"/>
        <v>NO</v>
      </c>
      <c r="I19" s="21" t="s">
        <v>22</v>
      </c>
      <c r="J19" s="11"/>
      <c r="K19" s="11"/>
      <c r="L19" s="12"/>
      <c r="M19" s="22" t="b">
        <v>1</v>
      </c>
      <c r="N19" s="12"/>
      <c r="O19" s="12"/>
      <c r="P19" s="13"/>
      <c r="Q19" s="13"/>
      <c r="R19" s="21" t="s">
        <v>22</v>
      </c>
      <c r="S19" s="14"/>
      <c r="T19" s="14"/>
      <c r="U19" s="15"/>
      <c r="V19" s="15"/>
      <c r="W19" s="15"/>
      <c r="X19" s="15"/>
      <c r="Y19" s="15"/>
      <c r="Z19" s="15"/>
      <c r="AA19" s="6"/>
    </row>
    <row r="20" spans="1:27" ht="15.75" customHeight="1" x14ac:dyDescent="0.2">
      <c r="A20" s="7"/>
      <c r="B20" s="7" t="s">
        <v>50</v>
      </c>
      <c r="C20" s="7" t="s">
        <v>51</v>
      </c>
      <c r="D20" s="7"/>
      <c r="E20" s="7"/>
      <c r="F20" s="9"/>
      <c r="G20" s="9"/>
      <c r="H20" s="18" t="str">
        <f t="shared" si="0"/>
        <v>NO</v>
      </c>
      <c r="I20" s="21" t="s">
        <v>22</v>
      </c>
      <c r="J20" s="11"/>
      <c r="K20" s="11"/>
      <c r="L20" s="12"/>
      <c r="M20" s="12"/>
      <c r="N20" s="12"/>
      <c r="O20" s="12"/>
      <c r="P20" s="13"/>
      <c r="Q20" s="22" t="b">
        <v>1</v>
      </c>
      <c r="R20" s="21" t="s">
        <v>22</v>
      </c>
      <c r="S20" s="14"/>
      <c r="T20" s="14"/>
      <c r="U20" s="15"/>
      <c r="V20" s="15"/>
      <c r="W20" s="15"/>
      <c r="X20" s="15"/>
      <c r="Y20" s="15"/>
      <c r="Z20" s="15"/>
      <c r="AA20" s="6"/>
    </row>
    <row r="21" spans="1:27" ht="15.75" customHeight="1" x14ac:dyDescent="0.2">
      <c r="A21" s="7"/>
      <c r="B21" s="7" t="s">
        <v>52</v>
      </c>
      <c r="C21" s="7" t="s">
        <v>53</v>
      </c>
      <c r="D21" s="7">
        <v>2010</v>
      </c>
      <c r="E21" s="7"/>
      <c r="F21" s="9"/>
      <c r="G21" s="9"/>
      <c r="H21" s="18" t="str">
        <f t="shared" si="0"/>
        <v>NO</v>
      </c>
      <c r="I21" s="21" t="s">
        <v>22</v>
      </c>
      <c r="J21" s="11"/>
      <c r="K21" s="11"/>
      <c r="L21" s="12"/>
      <c r="M21" s="12"/>
      <c r="N21" s="12"/>
      <c r="O21" s="12"/>
      <c r="P21" s="13"/>
      <c r="Q21" s="13"/>
      <c r="R21" s="21" t="s">
        <v>22</v>
      </c>
      <c r="S21" s="14"/>
      <c r="T21" s="14"/>
      <c r="U21" s="15"/>
      <c r="V21" s="15"/>
      <c r="W21" s="15"/>
      <c r="X21" s="15"/>
      <c r="Y21" s="15"/>
      <c r="Z21" s="15"/>
      <c r="AA21" s="6"/>
    </row>
    <row r="22" spans="1:27" ht="15.75" customHeight="1" x14ac:dyDescent="0.2">
      <c r="A22" s="7"/>
      <c r="B22" s="7" t="s">
        <v>54</v>
      </c>
      <c r="C22" s="7" t="s">
        <v>55</v>
      </c>
      <c r="D22" s="7">
        <v>2006</v>
      </c>
      <c r="E22" s="7"/>
      <c r="F22" s="9"/>
      <c r="G22" s="9"/>
      <c r="H22" s="18" t="str">
        <f t="shared" si="0"/>
        <v>NO</v>
      </c>
      <c r="I22" s="25" t="s">
        <v>22</v>
      </c>
      <c r="J22" s="11"/>
      <c r="K22" s="11"/>
      <c r="L22" s="12"/>
      <c r="M22" s="12"/>
      <c r="N22" s="12"/>
      <c r="O22" s="12"/>
      <c r="P22" s="13"/>
      <c r="Q22" s="13"/>
      <c r="R22" s="25" t="s">
        <v>22</v>
      </c>
      <c r="S22" s="14"/>
      <c r="T22" s="14"/>
      <c r="U22" s="15"/>
      <c r="V22" s="15"/>
      <c r="W22" s="15"/>
      <c r="X22" s="15"/>
      <c r="Y22" s="15"/>
      <c r="Z22" s="15"/>
      <c r="AA22" s="6"/>
    </row>
    <row r="23" spans="1:27" ht="15.75" customHeight="1" x14ac:dyDescent="0.2">
      <c r="A23" s="7"/>
      <c r="B23" s="7" t="s">
        <v>56</v>
      </c>
      <c r="C23" s="7" t="s">
        <v>57</v>
      </c>
      <c r="D23" s="7">
        <v>2010</v>
      </c>
      <c r="E23" s="7"/>
      <c r="F23" s="23" t="str">
        <f>HYPERLINK("https://doi.org/10.1007/978-3-642-14309-0_10")</f>
        <v>https://doi.org/10.1007/978-3-642-14309-0_10</v>
      </c>
      <c r="G23" s="9" t="s">
        <v>58</v>
      </c>
      <c r="H23" s="18" t="str">
        <f t="shared" si="0"/>
        <v>NO</v>
      </c>
      <c r="I23" s="21" t="s">
        <v>22</v>
      </c>
      <c r="J23" s="11"/>
      <c r="K23" s="11"/>
      <c r="L23" s="12"/>
      <c r="M23" s="12"/>
      <c r="N23" s="12"/>
      <c r="O23" s="12"/>
      <c r="P23" s="13"/>
      <c r="Q23" s="13"/>
      <c r="R23" s="21" t="s">
        <v>22</v>
      </c>
      <c r="S23" s="14"/>
      <c r="T23" s="14"/>
      <c r="U23" s="15"/>
      <c r="V23" s="15"/>
      <c r="W23" s="15"/>
      <c r="X23" s="15"/>
      <c r="Y23" s="15"/>
      <c r="Z23" s="15"/>
      <c r="AA23" s="6"/>
    </row>
    <row r="24" spans="1:27" ht="15.75" customHeight="1" x14ac:dyDescent="0.2">
      <c r="A24" s="7"/>
      <c r="B24" s="7" t="s">
        <v>59</v>
      </c>
      <c r="C24" s="7" t="s">
        <v>60</v>
      </c>
      <c r="D24" s="7">
        <v>2003</v>
      </c>
      <c r="E24" s="7"/>
      <c r="F24" s="8" t="s">
        <v>61</v>
      </c>
      <c r="G24" s="9"/>
      <c r="H24" s="18" t="str">
        <f t="shared" si="0"/>
        <v>NO</v>
      </c>
      <c r="I24" s="21" t="s">
        <v>22</v>
      </c>
      <c r="J24" s="11"/>
      <c r="K24" s="11"/>
      <c r="L24" s="12"/>
      <c r="M24" s="12"/>
      <c r="N24" s="12"/>
      <c r="O24" s="12"/>
      <c r="P24" s="13"/>
      <c r="Q24" s="13"/>
      <c r="R24" s="21" t="s">
        <v>22</v>
      </c>
      <c r="S24" s="14"/>
      <c r="T24" s="14"/>
      <c r="U24" s="15"/>
      <c r="V24" s="15"/>
      <c r="W24" s="15"/>
      <c r="X24" s="15"/>
      <c r="Y24" s="15"/>
      <c r="Z24" s="15"/>
      <c r="AA24" s="6"/>
    </row>
    <row r="25" spans="1:27" ht="15.75" customHeight="1" x14ac:dyDescent="0.2">
      <c r="A25" s="7"/>
      <c r="B25" s="7" t="s">
        <v>62</v>
      </c>
      <c r="C25" s="7" t="s">
        <v>63</v>
      </c>
      <c r="D25" s="7">
        <v>2001</v>
      </c>
      <c r="E25" s="7"/>
      <c r="F25" s="9"/>
      <c r="G25" s="9"/>
      <c r="H25" s="18" t="str">
        <f t="shared" si="0"/>
        <v>NO</v>
      </c>
      <c r="I25" s="21" t="s">
        <v>22</v>
      </c>
      <c r="J25" s="11"/>
      <c r="K25" s="11"/>
      <c r="L25" s="12"/>
      <c r="M25" s="12"/>
      <c r="N25" s="12"/>
      <c r="O25" s="12"/>
      <c r="P25" s="13"/>
      <c r="Q25" s="13"/>
      <c r="R25" s="21" t="s">
        <v>22</v>
      </c>
      <c r="S25" s="14"/>
      <c r="T25" s="14"/>
      <c r="U25" s="15"/>
      <c r="V25" s="15"/>
      <c r="W25" s="15"/>
      <c r="X25" s="15"/>
      <c r="Y25" s="15"/>
      <c r="Z25" s="15"/>
      <c r="AA25" s="6"/>
    </row>
    <row r="26" spans="1:27" ht="15.75" customHeight="1" x14ac:dyDescent="0.2">
      <c r="A26" s="7"/>
      <c r="B26" s="7" t="s">
        <v>64</v>
      </c>
      <c r="C26" s="7" t="s">
        <v>65</v>
      </c>
      <c r="D26" s="7">
        <v>2005</v>
      </c>
      <c r="E26" s="7"/>
      <c r="F26" s="23" t="str">
        <f>HYPERLINK("https://doi.org/10.1007/0-387-26350-0_7")</f>
        <v>https://doi.org/10.1007/0-387-26350-0_7</v>
      </c>
      <c r="G26" s="9" t="s">
        <v>66</v>
      </c>
      <c r="H26" s="18" t="str">
        <f t="shared" si="0"/>
        <v>NO</v>
      </c>
      <c r="I26" s="21" t="s">
        <v>22</v>
      </c>
      <c r="J26" s="11"/>
      <c r="K26" s="11"/>
      <c r="L26" s="12"/>
      <c r="M26" s="12"/>
      <c r="N26" s="12"/>
      <c r="O26" s="12"/>
      <c r="P26" s="13"/>
      <c r="Q26" s="13"/>
      <c r="R26" s="21" t="s">
        <v>22</v>
      </c>
      <c r="S26" s="14"/>
      <c r="T26" s="14"/>
      <c r="U26" s="15"/>
      <c r="V26" s="15"/>
      <c r="W26" s="15"/>
      <c r="X26" s="15"/>
      <c r="Y26" s="15"/>
      <c r="Z26" s="15"/>
      <c r="AA26" s="6"/>
    </row>
    <row r="27" spans="1:27" ht="15.75" customHeight="1" x14ac:dyDescent="0.2">
      <c r="A27" s="7"/>
      <c r="B27" s="7" t="s">
        <v>67</v>
      </c>
      <c r="C27" s="7" t="s">
        <v>68</v>
      </c>
      <c r="D27" s="7"/>
      <c r="E27" s="7"/>
      <c r="F27" s="9"/>
      <c r="G27" s="9"/>
      <c r="H27" s="18" t="str">
        <f t="shared" si="0"/>
        <v>NO</v>
      </c>
      <c r="I27" s="24" t="s">
        <v>22</v>
      </c>
      <c r="J27" s="11"/>
      <c r="K27" s="11"/>
      <c r="L27" s="12"/>
      <c r="M27" s="12"/>
      <c r="N27" s="12"/>
      <c r="O27" s="12"/>
      <c r="P27" s="13"/>
      <c r="Q27" s="13"/>
      <c r="R27" s="24" t="s">
        <v>22</v>
      </c>
      <c r="S27" s="14"/>
      <c r="T27" s="14"/>
      <c r="U27" s="15"/>
      <c r="V27" s="15"/>
      <c r="W27" s="15"/>
      <c r="X27" s="15"/>
      <c r="Y27" s="15"/>
      <c r="Z27" s="15"/>
      <c r="AA27" s="6"/>
    </row>
    <row r="28" spans="1:27" ht="15.75" customHeight="1" x14ac:dyDescent="0.2">
      <c r="A28" s="7"/>
      <c r="B28" s="7" t="s">
        <v>69</v>
      </c>
      <c r="C28" s="7" t="s">
        <v>70</v>
      </c>
      <c r="D28" s="7">
        <v>2009</v>
      </c>
      <c r="E28" s="7" t="s">
        <v>43</v>
      </c>
      <c r="F28" s="23" t="str">
        <f>HYPERLINK("https://doi.org/10.1007/978-0-387-89299-3")</f>
        <v>https://doi.org/10.1007/978-0-387-89299-3</v>
      </c>
      <c r="G28" s="9" t="s">
        <v>71</v>
      </c>
      <c r="H28" s="18" t="str">
        <f t="shared" si="0"/>
        <v>NO</v>
      </c>
      <c r="I28" s="21" t="s">
        <v>22</v>
      </c>
      <c r="J28" s="11"/>
      <c r="K28" s="11"/>
      <c r="L28" s="12"/>
      <c r="M28" s="12"/>
      <c r="N28" s="12"/>
      <c r="O28" s="12"/>
      <c r="P28" s="13"/>
      <c r="Q28" s="13"/>
      <c r="R28" s="21" t="s">
        <v>22</v>
      </c>
      <c r="S28" s="14"/>
      <c r="T28" s="14"/>
      <c r="U28" s="15"/>
      <c r="V28" s="15"/>
      <c r="W28" s="15"/>
      <c r="X28" s="15"/>
      <c r="Y28" s="15"/>
      <c r="Z28" s="15"/>
      <c r="AA28" s="6"/>
    </row>
    <row r="29" spans="1:27" ht="15.75" customHeight="1" x14ac:dyDescent="0.2">
      <c r="A29" s="7"/>
      <c r="B29" s="7" t="s">
        <v>72</v>
      </c>
      <c r="C29" s="7" t="s">
        <v>73</v>
      </c>
      <c r="D29" s="7">
        <v>2008</v>
      </c>
      <c r="E29" s="7"/>
      <c r="F29" s="23" t="str">
        <f>HYPERLINK("https://doi.org/10.1007/978-3-540-85058-8_9")</f>
        <v>https://doi.org/10.1007/978-3-540-85058-8_9</v>
      </c>
      <c r="G29" s="9" t="s">
        <v>74</v>
      </c>
      <c r="H29" s="18" t="str">
        <f t="shared" si="0"/>
        <v>NO</v>
      </c>
      <c r="I29" s="21" t="s">
        <v>22</v>
      </c>
      <c r="J29" s="11"/>
      <c r="K29" s="11"/>
      <c r="L29" s="12"/>
      <c r="M29" s="12"/>
      <c r="N29" s="12"/>
      <c r="O29" s="12"/>
      <c r="P29" s="13"/>
      <c r="Q29" s="13"/>
      <c r="R29" s="21" t="s">
        <v>22</v>
      </c>
      <c r="S29" s="14"/>
      <c r="T29" s="14"/>
      <c r="U29" s="15"/>
      <c r="V29" s="15"/>
      <c r="W29" s="15"/>
      <c r="X29" s="15"/>
      <c r="Y29" s="15"/>
      <c r="Z29" s="15"/>
      <c r="AA29" s="6"/>
    </row>
    <row r="30" spans="1:27" ht="15.75" customHeight="1" x14ac:dyDescent="0.2">
      <c r="A30" s="7"/>
      <c r="B30" s="7" t="s">
        <v>75</v>
      </c>
      <c r="C30" s="7" t="s">
        <v>76</v>
      </c>
      <c r="D30" s="7">
        <v>2008</v>
      </c>
      <c r="E30" s="7"/>
      <c r="F30" s="23" t="str">
        <f>HYPERLINK("https://doi.org/10.1145/1402744.1402760")</f>
        <v>https://doi.org/10.1145/1402744.1402760</v>
      </c>
      <c r="G30" s="9" t="s">
        <v>77</v>
      </c>
      <c r="H30" s="18" t="str">
        <f t="shared" si="0"/>
        <v>NO</v>
      </c>
      <c r="I30" s="21" t="s">
        <v>22</v>
      </c>
      <c r="J30" s="11"/>
      <c r="K30" s="11"/>
      <c r="L30" s="12"/>
      <c r="M30" s="12"/>
      <c r="N30" s="12"/>
      <c r="O30" s="12"/>
      <c r="P30" s="13"/>
      <c r="Q30" s="13"/>
      <c r="R30" s="21" t="s">
        <v>22</v>
      </c>
      <c r="S30" s="14"/>
      <c r="T30" s="14"/>
      <c r="U30" s="15"/>
      <c r="V30" s="15"/>
      <c r="W30" s="15"/>
      <c r="X30" s="15"/>
      <c r="Y30" s="15"/>
      <c r="Z30" s="15"/>
      <c r="AA30" s="6"/>
    </row>
    <row r="31" spans="1:27" ht="15.75" customHeight="1" x14ac:dyDescent="0.2">
      <c r="A31" s="7"/>
      <c r="B31" s="7" t="s">
        <v>78</v>
      </c>
      <c r="C31" s="7" t="s">
        <v>79</v>
      </c>
      <c r="D31" s="7"/>
      <c r="E31" s="7" t="s">
        <v>43</v>
      </c>
      <c r="F31" s="23" t="str">
        <f>HYPERLINK("https://doi.org/10.4018/978-1-59140-581-8.ch009")</f>
        <v>https://doi.org/10.4018/978-1-59140-581-8.ch009</v>
      </c>
      <c r="G31" s="9" t="s">
        <v>80</v>
      </c>
      <c r="H31" s="18" t="str">
        <f t="shared" si="0"/>
        <v>NO</v>
      </c>
      <c r="I31" s="21" t="s">
        <v>22</v>
      </c>
      <c r="J31" s="11"/>
      <c r="K31" s="11"/>
      <c r="L31" s="12"/>
      <c r="M31" s="12"/>
      <c r="N31" s="12"/>
      <c r="O31" s="12"/>
      <c r="P31" s="13"/>
      <c r="Q31" s="22" t="b">
        <v>1</v>
      </c>
      <c r="R31" s="21" t="s">
        <v>22</v>
      </c>
      <c r="S31" s="14"/>
      <c r="T31" s="14"/>
      <c r="U31" s="15"/>
      <c r="V31" s="15"/>
      <c r="W31" s="15"/>
      <c r="X31" s="15"/>
      <c r="Y31" s="15"/>
      <c r="Z31" s="15"/>
      <c r="AA31" s="6"/>
    </row>
    <row r="32" spans="1:27" ht="15.75" customHeight="1" x14ac:dyDescent="0.2">
      <c r="A32" s="7"/>
      <c r="B32" s="7" t="s">
        <v>81</v>
      </c>
      <c r="C32" s="7" t="s">
        <v>82</v>
      </c>
      <c r="D32" s="7">
        <v>2009</v>
      </c>
      <c r="E32" s="7"/>
      <c r="F32" s="23" t="str">
        <f>HYPERLINK("https://doi.org/10.1145/1558109.1558311")</f>
        <v>https://doi.org/10.1145/1558109.1558311</v>
      </c>
      <c r="G32" s="9" t="s">
        <v>83</v>
      </c>
      <c r="H32" s="18" t="str">
        <f t="shared" si="0"/>
        <v>NO</v>
      </c>
      <c r="I32" s="21" t="s">
        <v>22</v>
      </c>
      <c r="J32" s="11"/>
      <c r="K32" s="11"/>
      <c r="L32" s="12"/>
      <c r="M32" s="12"/>
      <c r="N32" s="12"/>
      <c r="O32" s="22" t="b">
        <v>1</v>
      </c>
      <c r="P32" s="13"/>
      <c r="Q32" s="13"/>
      <c r="R32" s="21" t="s">
        <v>22</v>
      </c>
      <c r="S32" s="14"/>
      <c r="T32" s="14"/>
      <c r="U32" s="15"/>
      <c r="V32" s="15"/>
      <c r="W32" s="15"/>
      <c r="X32" s="15"/>
      <c r="Y32" s="15"/>
      <c r="Z32" s="15"/>
      <c r="AA32" s="6"/>
    </row>
    <row r="33" spans="1:27" ht="15.75" customHeight="1" x14ac:dyDescent="0.2">
      <c r="A33" s="7"/>
      <c r="B33" s="7" t="s">
        <v>84</v>
      </c>
      <c r="C33" s="7" t="s">
        <v>85</v>
      </c>
      <c r="D33" s="7">
        <v>2010</v>
      </c>
      <c r="E33" s="7"/>
      <c r="F33" s="23" t="str">
        <f>HYPERLINK("https://doi.org/10.1504/ijaose.2010.036984")</f>
        <v>https://doi.org/10.1504/ijaose.2010.036984</v>
      </c>
      <c r="G33" s="9" t="s">
        <v>86</v>
      </c>
      <c r="H33" s="18" t="str">
        <f t="shared" si="0"/>
        <v>NO</v>
      </c>
      <c r="I33" s="25" t="s">
        <v>22</v>
      </c>
      <c r="J33" s="11"/>
      <c r="K33" s="11"/>
      <c r="L33" s="12"/>
      <c r="M33" s="12"/>
      <c r="N33" s="12"/>
      <c r="O33" s="22" t="b">
        <v>1</v>
      </c>
      <c r="P33" s="13"/>
      <c r="Q33" s="13"/>
      <c r="R33" s="24" t="s">
        <v>22</v>
      </c>
      <c r="S33" s="14"/>
      <c r="T33" s="14"/>
      <c r="U33" s="15"/>
      <c r="V33" s="15"/>
      <c r="W33" s="15"/>
      <c r="X33" s="15"/>
      <c r="Y33" s="15"/>
      <c r="Z33" s="15"/>
      <c r="AA33" s="6"/>
    </row>
    <row r="34" spans="1:27" ht="15.75" customHeight="1" x14ac:dyDescent="0.2">
      <c r="A34" s="7"/>
      <c r="B34" s="7" t="s">
        <v>87</v>
      </c>
      <c r="C34" s="7" t="s">
        <v>88</v>
      </c>
      <c r="D34" s="7">
        <v>2009</v>
      </c>
      <c r="E34" s="7"/>
      <c r="F34" s="23" t="str">
        <f>HYPERLINK("https://doi.org/10.1007/978-3-642-04143-3_23")</f>
        <v>https://doi.org/10.1007/978-3-642-04143-3_23</v>
      </c>
      <c r="G34" s="9" t="s">
        <v>89</v>
      </c>
      <c r="H34" s="18" t="str">
        <f t="shared" si="0"/>
        <v>NO</v>
      </c>
      <c r="I34" s="21" t="s">
        <v>22</v>
      </c>
      <c r="J34" s="11"/>
      <c r="K34" s="11"/>
      <c r="L34" s="12"/>
      <c r="M34" s="12"/>
      <c r="N34" s="12"/>
      <c r="O34" s="12"/>
      <c r="P34" s="13"/>
      <c r="Q34" s="13"/>
      <c r="R34" s="21" t="s">
        <v>22</v>
      </c>
      <c r="S34" s="14"/>
      <c r="T34" s="14"/>
      <c r="U34" s="15"/>
      <c r="V34" s="15"/>
      <c r="W34" s="15"/>
      <c r="X34" s="15"/>
      <c r="Y34" s="15"/>
      <c r="Z34" s="15"/>
      <c r="AA34" s="6"/>
    </row>
    <row r="35" spans="1:27" ht="15.75" customHeight="1" x14ac:dyDescent="0.2">
      <c r="A35" s="7"/>
      <c r="B35" s="7" t="s">
        <v>90</v>
      </c>
      <c r="C35" s="7" t="s">
        <v>91</v>
      </c>
      <c r="D35" s="7">
        <v>2006</v>
      </c>
      <c r="E35" s="7"/>
      <c r="F35" s="23" t="str">
        <f>HYPERLINK("https://doi.org/10.1145/1160633.1160917")</f>
        <v>https://doi.org/10.1145/1160633.1160917</v>
      </c>
      <c r="G35" s="9" t="s">
        <v>92</v>
      </c>
      <c r="H35" s="18" t="str">
        <f t="shared" si="0"/>
        <v>NO</v>
      </c>
      <c r="I35" s="21" t="s">
        <v>22</v>
      </c>
      <c r="J35" s="11"/>
      <c r="K35" s="11"/>
      <c r="L35" s="12"/>
      <c r="M35" s="12"/>
      <c r="N35" s="12"/>
      <c r="O35" s="12"/>
      <c r="P35" s="13"/>
      <c r="Q35" s="13"/>
      <c r="R35" s="24" t="s">
        <v>22</v>
      </c>
      <c r="S35" s="14"/>
      <c r="T35" s="14"/>
      <c r="U35" s="15"/>
      <c r="V35" s="15"/>
      <c r="W35" s="15"/>
      <c r="X35" s="15"/>
      <c r="Y35" s="15"/>
      <c r="Z35" s="15"/>
      <c r="AA35" s="6"/>
    </row>
    <row r="36" spans="1:27" ht="15.75" customHeight="1" x14ac:dyDescent="0.2">
      <c r="A36" s="7"/>
      <c r="B36" s="7" t="s">
        <v>93</v>
      </c>
      <c r="C36" s="7" t="s">
        <v>94</v>
      </c>
      <c r="D36" s="7"/>
      <c r="E36" s="7"/>
      <c r="F36" s="23" t="str">
        <f>HYPERLINK("https://doi.org/10.1007/978-3-540-70945-9_12")</f>
        <v>https://doi.org/10.1007/978-3-540-70945-9_12</v>
      </c>
      <c r="G36" s="9" t="s">
        <v>95</v>
      </c>
      <c r="H36" s="18" t="str">
        <f t="shared" si="0"/>
        <v>NO</v>
      </c>
      <c r="I36" s="21" t="s">
        <v>22</v>
      </c>
      <c r="J36" s="11"/>
      <c r="K36" s="11"/>
      <c r="L36" s="12"/>
      <c r="M36" s="12"/>
      <c r="N36" s="12"/>
      <c r="O36" s="12"/>
      <c r="P36" s="13"/>
      <c r="Q36" s="13"/>
      <c r="R36" s="21" t="s">
        <v>22</v>
      </c>
      <c r="S36" s="14"/>
      <c r="T36" s="14"/>
      <c r="U36" s="15"/>
      <c r="V36" s="15"/>
      <c r="W36" s="15"/>
      <c r="X36" s="15"/>
      <c r="Y36" s="15"/>
      <c r="Z36" s="15"/>
      <c r="AA36" s="6"/>
    </row>
    <row r="37" spans="1:27" ht="15.75" customHeight="1" x14ac:dyDescent="0.2">
      <c r="A37" s="7"/>
      <c r="B37" s="7" t="s">
        <v>96</v>
      </c>
      <c r="C37" s="7" t="s">
        <v>97</v>
      </c>
      <c r="D37" s="7">
        <v>2009</v>
      </c>
      <c r="E37" s="7" t="s">
        <v>98</v>
      </c>
      <c r="F37" s="9"/>
      <c r="G37" s="9"/>
      <c r="H37" s="18" t="str">
        <f t="shared" si="0"/>
        <v>NO</v>
      </c>
      <c r="I37" s="21" t="s">
        <v>22</v>
      </c>
      <c r="J37" s="11"/>
      <c r="K37" s="11"/>
      <c r="L37" s="12"/>
      <c r="M37" s="12"/>
      <c r="N37" s="12"/>
      <c r="O37" s="12"/>
      <c r="P37" s="13"/>
      <c r="Q37" s="22" t="b">
        <v>1</v>
      </c>
      <c r="R37" s="21" t="s">
        <v>22</v>
      </c>
      <c r="S37" s="14"/>
      <c r="T37" s="14"/>
      <c r="U37" s="15"/>
      <c r="V37" s="15"/>
      <c r="W37" s="15"/>
      <c r="X37" s="15"/>
      <c r="Y37" s="15"/>
      <c r="Z37" s="15"/>
      <c r="AA37" s="6"/>
    </row>
    <row r="38" spans="1:27" ht="15.75" customHeight="1" x14ac:dyDescent="0.2">
      <c r="A38" s="7"/>
      <c r="B38" s="7" t="s">
        <v>99</v>
      </c>
      <c r="C38" s="7" t="s">
        <v>100</v>
      </c>
      <c r="D38" s="7">
        <v>2005</v>
      </c>
      <c r="E38" s="7"/>
      <c r="F38" s="23" t="str">
        <f>HYPERLINK("https://doi.org/10.1145/1082473.1082728")</f>
        <v>https://doi.org/10.1145/1082473.1082728</v>
      </c>
      <c r="G38" s="9" t="s">
        <v>101</v>
      </c>
      <c r="H38" s="18" t="str">
        <f t="shared" si="0"/>
        <v>NO</v>
      </c>
      <c r="I38" s="21" t="s">
        <v>22</v>
      </c>
      <c r="J38" s="11"/>
      <c r="K38" s="11"/>
      <c r="L38" s="12"/>
      <c r="M38" s="12"/>
      <c r="N38" s="12"/>
      <c r="O38" s="12"/>
      <c r="P38" s="13"/>
      <c r="Q38" s="13"/>
      <c r="R38" s="21" t="s">
        <v>22</v>
      </c>
      <c r="S38" s="14"/>
      <c r="T38" s="14"/>
      <c r="U38" s="15"/>
      <c r="V38" s="15"/>
      <c r="W38" s="15"/>
      <c r="X38" s="15"/>
      <c r="Y38" s="15"/>
      <c r="Z38" s="15"/>
      <c r="AA38" s="6"/>
    </row>
    <row r="39" spans="1:27" ht="15.75" customHeight="1" x14ac:dyDescent="0.2">
      <c r="A39" s="7"/>
      <c r="B39" s="7"/>
      <c r="C39" s="7"/>
      <c r="D39" s="7"/>
      <c r="E39" s="7"/>
      <c r="F39" s="9"/>
      <c r="G39" s="9"/>
      <c r="H39" s="18"/>
      <c r="I39" s="10"/>
      <c r="J39" s="11"/>
      <c r="K39" s="11"/>
      <c r="L39" s="12"/>
      <c r="M39" s="12"/>
      <c r="N39" s="12"/>
      <c r="O39" s="12"/>
      <c r="P39" s="13"/>
      <c r="Q39" s="13"/>
      <c r="R39" s="10"/>
      <c r="S39" s="14"/>
      <c r="T39" s="14"/>
      <c r="U39" s="15"/>
      <c r="V39" s="15"/>
      <c r="W39" s="15"/>
      <c r="X39" s="15"/>
      <c r="Y39" s="15"/>
      <c r="Z39" s="15"/>
      <c r="AA39" s="6"/>
    </row>
    <row r="40" spans="1:27" ht="15.75" customHeight="1" x14ac:dyDescent="0.2">
      <c r="A40" s="7"/>
      <c r="B40" s="7" t="s">
        <v>102</v>
      </c>
      <c r="C40" s="7"/>
      <c r="D40" s="7"/>
      <c r="E40" s="7"/>
      <c r="F40" s="9"/>
      <c r="G40" s="9"/>
      <c r="H40" s="18"/>
      <c r="I40" s="10"/>
      <c r="J40" s="11"/>
      <c r="K40" s="11"/>
      <c r="L40" s="12"/>
      <c r="M40" s="12"/>
      <c r="N40" s="12"/>
      <c r="O40" s="12"/>
      <c r="P40" s="13"/>
      <c r="Q40" s="13"/>
      <c r="R40" s="10"/>
      <c r="S40" s="14"/>
      <c r="T40" s="14"/>
      <c r="U40" s="15"/>
      <c r="V40" s="15"/>
      <c r="W40" s="15"/>
      <c r="X40" s="15"/>
      <c r="Y40" s="15"/>
      <c r="Z40" s="15"/>
      <c r="AA40" s="6"/>
    </row>
    <row r="41" spans="1:27" ht="15.75" customHeight="1" x14ac:dyDescent="0.2">
      <c r="A41" s="7"/>
      <c r="B41" s="7"/>
      <c r="C41" s="7"/>
      <c r="D41" s="7"/>
      <c r="E41" s="7"/>
      <c r="F41" s="9"/>
      <c r="G41" s="9"/>
      <c r="H41" s="18"/>
      <c r="I41" s="10"/>
      <c r="J41" s="11"/>
      <c r="K41" s="11"/>
      <c r="L41" s="12"/>
      <c r="M41" s="12"/>
      <c r="N41" s="12"/>
      <c r="O41" s="12"/>
      <c r="P41" s="13"/>
      <c r="Q41" s="13"/>
      <c r="R41" s="10"/>
      <c r="S41" s="14"/>
      <c r="T41" s="14"/>
      <c r="U41" s="15"/>
      <c r="V41" s="15"/>
      <c r="W41" s="15"/>
      <c r="X41" s="15"/>
      <c r="Y41" s="15"/>
      <c r="Z41" s="15"/>
      <c r="AA41" s="6"/>
    </row>
    <row r="42" spans="1:27" ht="15.75" customHeight="1" x14ac:dyDescent="0.2">
      <c r="A42" s="7"/>
      <c r="B42" s="7"/>
      <c r="C42" s="7"/>
      <c r="D42" s="7"/>
      <c r="E42" s="7"/>
      <c r="F42" s="9"/>
      <c r="G42" s="9"/>
      <c r="H42" s="18"/>
      <c r="I42" s="10"/>
      <c r="J42" s="11"/>
      <c r="K42" s="11"/>
      <c r="L42" s="12"/>
      <c r="M42" s="12"/>
      <c r="N42" s="12"/>
      <c r="O42" s="12"/>
      <c r="P42" s="13"/>
      <c r="Q42" s="13"/>
      <c r="R42" s="10"/>
      <c r="S42" s="14"/>
      <c r="T42" s="14"/>
      <c r="U42" s="15"/>
      <c r="V42" s="15"/>
      <c r="W42" s="15"/>
      <c r="X42" s="15"/>
      <c r="Y42" s="15"/>
      <c r="Z42" s="15"/>
      <c r="AA42" s="6"/>
    </row>
    <row r="43" spans="1:27" ht="15.75" customHeight="1" x14ac:dyDescent="0.2">
      <c r="A43" s="7"/>
      <c r="B43" s="7" t="s">
        <v>103</v>
      </c>
      <c r="C43" s="7"/>
      <c r="D43" s="7"/>
      <c r="E43" s="7"/>
      <c r="F43" s="9"/>
      <c r="G43" s="9"/>
      <c r="H43" s="18"/>
      <c r="I43" s="10"/>
      <c r="J43" s="11"/>
      <c r="K43" s="11"/>
      <c r="L43" s="12"/>
      <c r="M43" s="12"/>
      <c r="N43" s="12"/>
      <c r="O43" s="12"/>
      <c r="P43" s="13"/>
      <c r="Q43" s="13"/>
      <c r="R43" s="10"/>
      <c r="S43" s="14"/>
      <c r="T43" s="14"/>
      <c r="U43" s="15"/>
      <c r="V43" s="15"/>
      <c r="W43" s="15"/>
      <c r="X43" s="15"/>
      <c r="Y43" s="15"/>
      <c r="Z43" s="15"/>
      <c r="AA43" s="6"/>
    </row>
    <row r="44" spans="1:27" ht="15.75" customHeight="1" x14ac:dyDescent="0.2">
      <c r="A44" s="7"/>
      <c r="B44" s="7"/>
      <c r="C44" s="7"/>
      <c r="D44" s="7"/>
      <c r="E44" s="7"/>
      <c r="F44" s="9"/>
      <c r="G44" s="9"/>
      <c r="H44" s="18"/>
      <c r="I44" s="10"/>
      <c r="J44" s="11"/>
      <c r="K44" s="11"/>
      <c r="L44" s="12"/>
      <c r="M44" s="12"/>
      <c r="N44" s="12"/>
      <c r="O44" s="12"/>
      <c r="P44" s="13"/>
      <c r="Q44" s="13"/>
      <c r="R44" s="10"/>
      <c r="S44" s="14"/>
      <c r="T44" s="14"/>
      <c r="U44" s="15"/>
      <c r="V44" s="15"/>
      <c r="W44" s="15"/>
      <c r="X44" s="15"/>
      <c r="Y44" s="15"/>
      <c r="Z44" s="15"/>
      <c r="AA44" s="6"/>
    </row>
    <row r="45" spans="1:27" ht="15.75" customHeight="1" x14ac:dyDescent="0.2">
      <c r="A45" s="7"/>
      <c r="B45" s="7"/>
      <c r="C45" s="7"/>
      <c r="D45" s="7"/>
      <c r="E45" s="7"/>
      <c r="F45" s="9"/>
      <c r="G45" s="9"/>
      <c r="H45" s="18"/>
      <c r="I45" s="10"/>
      <c r="J45" s="11"/>
      <c r="K45" s="11"/>
      <c r="L45" s="12"/>
      <c r="M45" s="12"/>
      <c r="N45" s="12"/>
      <c r="O45" s="12"/>
      <c r="P45" s="13"/>
      <c r="Q45" s="13"/>
      <c r="R45" s="10"/>
      <c r="S45" s="14"/>
      <c r="T45" s="14"/>
      <c r="U45" s="15"/>
      <c r="V45" s="15"/>
      <c r="W45" s="15"/>
      <c r="X45" s="15"/>
      <c r="Y45" s="15"/>
      <c r="Z45" s="15"/>
      <c r="AA45" s="6"/>
    </row>
    <row r="46" spans="1:27" ht="14.25" x14ac:dyDescent="0.2">
      <c r="A46" s="7"/>
      <c r="B46" s="7" t="s">
        <v>104</v>
      </c>
      <c r="C46" s="7"/>
      <c r="D46" s="7"/>
      <c r="E46" s="7"/>
      <c r="F46" s="9"/>
      <c r="G46" s="9"/>
      <c r="H46" s="18"/>
      <c r="I46" s="10"/>
      <c r="J46" s="11"/>
      <c r="K46" s="11"/>
      <c r="L46" s="12"/>
      <c r="M46" s="12"/>
      <c r="N46" s="12"/>
      <c r="O46" s="12"/>
      <c r="P46" s="13"/>
      <c r="Q46" s="13"/>
      <c r="R46" s="10"/>
      <c r="S46" s="14"/>
      <c r="T46" s="14"/>
      <c r="U46" s="15"/>
      <c r="V46" s="15"/>
      <c r="W46" s="15"/>
      <c r="X46" s="15"/>
      <c r="Y46" s="15"/>
      <c r="Z46" s="15"/>
      <c r="AA46" s="6"/>
    </row>
    <row r="47" spans="1:27" ht="14.25" x14ac:dyDescent="0.2">
      <c r="A47" s="7"/>
      <c r="B47" s="7"/>
      <c r="C47" s="7"/>
      <c r="D47" s="7"/>
      <c r="E47" s="7"/>
      <c r="F47" s="9"/>
      <c r="G47" s="9"/>
      <c r="H47" s="18"/>
      <c r="I47" s="20"/>
      <c r="J47" s="11"/>
      <c r="K47" s="11"/>
      <c r="L47" s="12"/>
      <c r="M47" s="12"/>
      <c r="N47" s="12"/>
      <c r="O47" s="12"/>
      <c r="P47" s="13"/>
      <c r="Q47" s="13"/>
      <c r="R47" s="10"/>
      <c r="S47" s="14"/>
      <c r="T47" s="14"/>
      <c r="U47" s="15"/>
      <c r="V47" s="15"/>
      <c r="W47" s="15"/>
      <c r="X47" s="15"/>
      <c r="Y47" s="15"/>
      <c r="Z47" s="15"/>
      <c r="AA47" s="6"/>
    </row>
    <row r="48" spans="1:27" ht="14.25" x14ac:dyDescent="0.2">
      <c r="A48" s="7"/>
      <c r="B48" s="7" t="s">
        <v>105</v>
      </c>
      <c r="C48" s="7" t="s">
        <v>106</v>
      </c>
      <c r="D48" s="7">
        <v>2020</v>
      </c>
      <c r="E48" s="7"/>
      <c r="F48" s="23" t="str">
        <f>HYPERLINK("https://doi.org/10.1145/3365664")</f>
        <v>https://doi.org/10.1145/3365664</v>
      </c>
      <c r="G48" s="9" t="s">
        <v>107</v>
      </c>
      <c r="H48" s="18" t="str">
        <f>IF(I48=R48,I48,IF(AND(I48="YES",R48="MAYBE"),"YES",IF(AND(I48="MAYBE",R48="YES"),"YES",IF(OR(AND(I48="NO",R48="YES"),AND(I48="YES",R48="NO")),"MAYBE","NO"))))</f>
        <v>NO</v>
      </c>
      <c r="I48" s="21" t="s">
        <v>22</v>
      </c>
      <c r="J48" s="11"/>
      <c r="K48" s="11"/>
      <c r="L48" s="12"/>
      <c r="M48" s="12"/>
      <c r="N48" s="12"/>
      <c r="O48" s="12"/>
      <c r="P48" s="13"/>
      <c r="Q48" s="13"/>
      <c r="R48" s="21" t="s">
        <v>22</v>
      </c>
      <c r="S48" s="14"/>
      <c r="T48" s="14"/>
      <c r="U48" s="15"/>
      <c r="V48" s="15"/>
      <c r="W48" s="15"/>
      <c r="X48" s="15"/>
      <c r="Y48" s="15"/>
      <c r="Z48" s="15"/>
      <c r="AA48" s="6"/>
    </row>
    <row r="49" spans="1:27" ht="14.25" x14ac:dyDescent="0.2">
      <c r="A49" s="7"/>
      <c r="B49" s="7" t="s">
        <v>108</v>
      </c>
      <c r="C49" s="7" t="s">
        <v>109</v>
      </c>
      <c r="D49" s="7">
        <v>2018</v>
      </c>
      <c r="E49" s="7"/>
      <c r="F49" s="9"/>
      <c r="G49" s="9"/>
      <c r="H49" s="18" t="str">
        <f>IF(I49=R49,I49,IF(AND(I49="YES",R49="MAYBE"),"YES",IF(AND(I49="MAYBE",R49="YES"),"YES",IF(OR(AND(I49="NO",R49="YES"),AND(I49="YES",R49="NO")),"MAYBE","NO"))))</f>
        <v>NO</v>
      </c>
      <c r="I49" s="21" t="s">
        <v>22</v>
      </c>
      <c r="J49" s="11"/>
      <c r="K49" s="11"/>
      <c r="L49" s="12"/>
      <c r="M49" s="12"/>
      <c r="N49" s="12"/>
      <c r="O49" s="12"/>
      <c r="P49" s="13"/>
      <c r="Q49" s="13"/>
      <c r="R49" s="21" t="s">
        <v>22</v>
      </c>
      <c r="S49" s="14"/>
      <c r="T49" s="14"/>
      <c r="U49" s="15"/>
      <c r="V49" s="15"/>
      <c r="W49" s="15"/>
      <c r="X49" s="15"/>
      <c r="Y49" s="15"/>
      <c r="Z49" s="15"/>
      <c r="AA49" s="6"/>
    </row>
    <row r="50" spans="1:27" ht="14.25" x14ac:dyDescent="0.2">
      <c r="A50" s="7"/>
      <c r="B50" s="7" t="s">
        <v>110</v>
      </c>
      <c r="C50" s="7" t="s">
        <v>111</v>
      </c>
      <c r="D50" s="7"/>
      <c r="E50" s="7"/>
      <c r="F50" s="9"/>
      <c r="G50" s="9"/>
      <c r="H50" s="18" t="str">
        <f>IF(I50=R50,I50,IF(AND(I50="YES",R50="MAYBE"),"YES",IF(AND(I50="MAYBE",R50="YES"),"YES",IF(OR(AND(I50="NO",R50="YES"),AND(I50="YES",R50="NO")),"MAYBE","NO"))))</f>
        <v>NO</v>
      </c>
      <c r="I50" s="21" t="s">
        <v>22</v>
      </c>
      <c r="J50" s="11" t="b">
        <v>0</v>
      </c>
      <c r="K50" s="11" t="b">
        <v>0</v>
      </c>
      <c r="L50" s="12" t="b">
        <v>0</v>
      </c>
      <c r="M50" s="22" t="b">
        <v>1</v>
      </c>
      <c r="N50" s="12" t="b">
        <v>0</v>
      </c>
      <c r="O50" s="12" t="b">
        <v>0</v>
      </c>
      <c r="P50" s="13" t="b">
        <v>0</v>
      </c>
      <c r="Q50" s="13" t="b">
        <v>0</v>
      </c>
      <c r="R50" s="21" t="s">
        <v>22</v>
      </c>
      <c r="S50" s="14" t="b">
        <v>0</v>
      </c>
      <c r="T50" s="14" t="b">
        <v>0</v>
      </c>
      <c r="U50" s="15" t="b">
        <v>0</v>
      </c>
      <c r="V50" s="15" t="b">
        <v>0</v>
      </c>
      <c r="W50" s="15" t="b">
        <v>0</v>
      </c>
      <c r="X50" s="15" t="b">
        <v>0</v>
      </c>
      <c r="Y50" s="15" t="b">
        <v>0</v>
      </c>
      <c r="Z50" s="15" t="b">
        <v>0</v>
      </c>
      <c r="AA50" s="6"/>
    </row>
    <row r="51" spans="1:27" ht="14.25" x14ac:dyDescent="0.2">
      <c r="A51" s="7"/>
      <c r="B51" s="7"/>
      <c r="C51" s="7"/>
      <c r="D51" s="7"/>
      <c r="E51" s="7"/>
      <c r="F51" s="9"/>
      <c r="G51" s="9"/>
      <c r="H51" s="18"/>
      <c r="I51" s="10"/>
      <c r="J51" s="11"/>
      <c r="K51" s="11"/>
      <c r="L51" s="12"/>
      <c r="M51" s="12"/>
      <c r="N51" s="12"/>
      <c r="O51" s="12"/>
      <c r="P51" s="13"/>
      <c r="Q51" s="13"/>
      <c r="R51" s="10"/>
      <c r="S51" s="14"/>
      <c r="T51" s="14"/>
      <c r="U51" s="15"/>
      <c r="V51" s="15"/>
      <c r="W51" s="15"/>
      <c r="X51" s="15"/>
      <c r="Y51" s="15"/>
      <c r="Z51" s="15"/>
      <c r="AA51" s="6"/>
    </row>
    <row r="52" spans="1:27" ht="14.25" x14ac:dyDescent="0.2">
      <c r="A52" s="7"/>
      <c r="B52" s="7" t="s">
        <v>112</v>
      </c>
      <c r="C52" s="7"/>
      <c r="D52" s="7"/>
      <c r="E52" s="7"/>
      <c r="F52" s="16"/>
      <c r="G52" s="9"/>
      <c r="H52" s="18"/>
      <c r="I52" s="20"/>
      <c r="J52" s="11"/>
      <c r="K52" s="11"/>
      <c r="L52" s="12"/>
      <c r="M52" s="12"/>
      <c r="N52" s="12"/>
      <c r="O52" s="12"/>
      <c r="P52" s="13"/>
      <c r="Q52" s="13"/>
      <c r="R52" s="17"/>
      <c r="S52" s="14"/>
      <c r="T52" s="14"/>
      <c r="U52" s="15"/>
      <c r="V52" s="15"/>
      <c r="W52" s="15"/>
      <c r="X52" s="15"/>
      <c r="Y52" s="15"/>
      <c r="Z52" s="15"/>
      <c r="AA52" s="6"/>
    </row>
  </sheetData>
  <autoFilter ref="H1:H52"/>
  <conditionalFormatting sqref="H2:I52 R2:R52">
    <cfRule type="cellIs" dxfId="3" priority="1" operator="equal">
      <formula>"YES"</formula>
    </cfRule>
  </conditionalFormatting>
  <conditionalFormatting sqref="H2:I52 R2:R52">
    <cfRule type="cellIs" dxfId="2" priority="2" operator="equal">
      <formula>"MAYBE"</formula>
    </cfRule>
  </conditionalFormatting>
  <conditionalFormatting sqref="H2:I52 R2:R52">
    <cfRule type="cellIs" dxfId="1" priority="3" operator="equal">
      <formula>"NO"</formula>
    </cfRule>
  </conditionalFormatting>
  <conditionalFormatting sqref="I1:I52 R1:R52">
    <cfRule type="containsBlanks" dxfId="0" priority="5">
      <formula>LEN(TRIM(I1))=0</formula>
    </cfRule>
  </conditionalFormatting>
  <hyperlinks>
    <hyperlink ref="F24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2021-08-15T12:43:35Z</dcterms:modified>
</cp:coreProperties>
</file>