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/>
  <c r="F49" i="1"/>
  <c r="H48" i="1"/>
  <c r="F48" i="1"/>
  <c r="H41" i="1"/>
  <c r="H37" i="1"/>
  <c r="H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H10" i="1"/>
  <c r="H9" i="1"/>
  <c r="C2" i="1"/>
</calcChain>
</file>

<file path=xl/sharedStrings.xml><?xml version="1.0" encoding="utf-8"?>
<sst xmlns="http://schemas.openxmlformats.org/spreadsheetml/2006/main" count="212" uniqueCount="132">
  <si>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</si>
  <si>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</si>
  <si>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</si>
  <si>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</si>
  <si>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</si>
  <si>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</si>
  <si>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</si>
  <si>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</si>
  <si>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</si>
  <si>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</si>
  <si>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</si>
  <si>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</si>
  <si>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</si>
  <si>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</si>
  <si>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</si>
  <si>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</si>
  <si>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Multi-variability modeling and realization for software derivation in industrial automation management</t>
  </si>
  <si>
    <t>References TOTAL 30.</t>
  </si>
  <si>
    <t>References NEW 29:</t>
  </si>
  <si>
    <t>Xpand. http</t>
  </si>
  <si>
    <t>//wiki.eclipse.org/Xpand.  Xpand. http</t>
  </si>
  <si>
    <t>NO</t>
  </si>
  <si>
    <t>MagicDraw. http</t>
  </si>
  <si>
    <t>//www.nomagic.com/products/magicdraw.html.  MagicDraw. http</t>
  </si>
  <si>
    <t>MOF. http</t>
  </si>
  <si>
    <t>//www.omg.org/spec/MOF/2.5/PDF/.  MOF. http</t>
  </si>
  <si>
    <t>M. Weidlich, J. Mendling, M. Weske</t>
  </si>
  <si>
    <t>A Foundational Approach for Managing Process Variability</t>
  </si>
  <si>
    <t>10.1007/978-3-642-21640-4_21</t>
  </si>
  <si>
    <t>Mikael Svahnberg, J. V. Gurp, J. Bosch</t>
  </si>
  <si>
    <t>A taxonomy of variability realization techniques</t>
  </si>
  <si>
    <t>10.1002/spe.652</t>
  </si>
  <si>
    <t>Andreas Classen, Quentin Boucher, Patrick Heymans</t>
  </si>
  <si>
    <t>A text-based approach to feature modelling: Syntax and semantics of TVL</t>
  </si>
  <si>
    <t>10.1016/j.scico.2010.10.005</t>
  </si>
  <si>
    <t>MAYBE</t>
  </si>
  <si>
    <t>G. Halmans, K. Pohl</t>
  </si>
  <si>
    <t>Communicating the variability of a software-product family to customers</t>
  </si>
  <si>
    <t>10.1007/s00450-004-0156-6</t>
  </si>
  <si>
    <t>Kunming Nie, Tao Yue, Shaukat Ali, Li Zhang, Zhiqiang Fan</t>
  </si>
  <si>
    <t>Constraints: The Core of Supporting Automated Product Configuration of Cyber-Physical Systems</t>
  </si>
  <si>
    <t>10.1007/978-3-642-41533-3_23</t>
  </si>
  <si>
    <t>Krzysztof Czarnecki, Paul Grünbacher, Rick Rabiser, Klaus Schmid, Andrzej Wąsowski</t>
  </si>
  <si>
    <t>Cool features and tough decisions</t>
  </si>
  <si>
    <t>10.1145/2110147.2110167</t>
  </si>
  <si>
    <t>Juha-Pekka Tolvanen, Steven Kelly</t>
  </si>
  <si>
    <t>Defining Domain-Specific Modeling Languages to Automate Product Derivation: Collected Experiences</t>
  </si>
  <si>
    <t>10.1007/11554844_22</t>
  </si>
  <si>
    <t>Miao Fang, Georg Leyh, C. Elsner, J. Dörr</t>
  </si>
  <si>
    <t>Experiences During Extraction of Variability Models for Warehouse Management Systems</t>
  </si>
  <si>
    <t>10.1109/apsec.2013.124</t>
  </si>
  <si>
    <t>Roberto E. Lopez-Herrejon, Leticia Montalvillo-Mendizabal, Alexander Egyed</t>
  </si>
  <si>
    <t>From Requirements to Features: An Exploratory Study of Feature-Oriented Refactoring</t>
  </si>
  <si>
    <t>10.1109/splc.2011.52</t>
  </si>
  <si>
    <t>Per Runeson, Martin Höst</t>
  </si>
  <si>
    <t>Guidelines for conducting and reporting case study research in software engineering</t>
  </si>
  <si>
    <t>10.1007/s10664-008-9102-8</t>
  </si>
  <si>
    <t>Simon Urli, Mireille Blay-Fornarino, Philippe Collet</t>
  </si>
  <si>
    <t>Handling complex configurations in software product lines</t>
  </si>
  <si>
    <t>10.1145/2648511.2648523</t>
  </si>
  <si>
    <t>Matthias Kowal, Ina Schaefer</t>
  </si>
  <si>
    <t>Incremental Consistency Checking in Delta-oriented UML-Models for Automation Systems</t>
  </si>
  <si>
    <t>10.4204/eptcs.206.4</t>
  </si>
  <si>
    <t>J. Bosch</t>
  </si>
  <si>
    <t>Maturity and Evolution in Software Product Lines: Approaches, Artefacts and Organization</t>
  </si>
  <si>
    <t>10.1007/3-540-45652-x_16</t>
  </si>
  <si>
    <t>C. C. Pillai, R. Fabel, Ljam Lou Somers</t>
  </si>
  <si>
    <t>Model based control software synthesis for paper handling in printers</t>
  </si>
  <si>
    <t>Gerd Gröner, Marko Bošković, Fernando Silva Parreiras, Dragan Gašević</t>
  </si>
  <si>
    <t>Modeling and validation of business process families</t>
  </si>
  <si>
    <t>10.1016/j.is.2012.11.010</t>
  </si>
  <si>
    <t>Deepak Dhungana, Herwig Schreiner, Martin Lehofer, Michael Vierhauser, Rick Rabiser, Paul Grünbacher</t>
  </si>
  <si>
    <t>Modeling multiplicity and hierarchy in product line architectures</t>
  </si>
  <si>
    <t>10.1145/2578128.2578236</t>
  </si>
  <si>
    <t>Antonio Vallecillo</t>
  </si>
  <si>
    <t>On the Combination of Domain Specific Modeling Languages</t>
  </si>
  <si>
    <t>10.1007/978-3-642-13595-8_24</t>
  </si>
  <si>
    <t>M. Völter, Iris Groher</t>
  </si>
  <si>
    <t>Product Line Implementation using Aspect-Oriented and Model-Driven Software Development</t>
  </si>
  <si>
    <t>10.1109/spline.2007.23</t>
  </si>
  <si>
    <t>Rick Rabiser, Paul Grünbacher, Deepak Dhungana</t>
  </si>
  <si>
    <t>Requirements for product derivation support: Results from a systematic literature review and an expert survey</t>
  </si>
  <si>
    <t>10.1016/j.infsof.2009.11.001</t>
  </si>
  <si>
    <t>Razieh Behjati, Tao Yue, Lionel Briand, Bran Selic</t>
  </si>
  <si>
    <t>SimPL: A product-line modeling methodology for families of integrated control systems</t>
  </si>
  <si>
    <t>10.1016/j.infsof.2012.09.006</t>
  </si>
  <si>
    <t>Thorsten Berger, Ştefan Stănciulescu, Ommund Øgård, Øystein Haugen, Bo Larsen, Andrzej Wąsowski</t>
  </si>
  <si>
    <t>To connect or not to connect</t>
  </si>
  <si>
    <t>10.1145/2648511.2648549</t>
  </si>
  <si>
    <t>Miao Fang, Georg Leyh, Joerg Doerr, Christoph Elsner, Jingjing Zhao</t>
  </si>
  <si>
    <t>Towards model-based derivation of systems in the industrial automation domain</t>
  </si>
  <si>
    <t>10.1145/2791060.2791075</t>
  </si>
  <si>
    <t>Lianping Chen, M. Babar, N. Ali</t>
  </si>
  <si>
    <t>Variability management in software product lines: a systematic review</t>
  </si>
  <si>
    <t>10.1145/1753235.1753247</t>
  </si>
  <si>
    <t>T. Brown, Rachel Gawley, R. Bashroush, Ivor T. A. Spence, P. Kilpatrick, C. Gillan</t>
  </si>
  <si>
    <t>Weaving behavior into feature models for embedded system families</t>
  </si>
  <si>
    <t>10.1109/splc.2006.51</t>
  </si>
  <si>
    <t>C. Heinzemann and S. Becker</t>
  </si>
  <si>
    <t>Executing reconfigurations in hierarchical component architectures</t>
  </si>
  <si>
    <t>J.-P. Tolvanen and S. Kelly</t>
  </si>
  <si>
    <t>Defining domain-specific modeling languages to automate product derivation: Collected experiences</t>
  </si>
  <si>
    <t>References already KNOWN 1:</t>
  </si>
  <si>
    <t>B. Trask, Dominick Paniscotti, A. Roman, Vikram Bhanot</t>
  </si>
  <si>
    <t>Using model-driven engineering to complement software product line engineering in developing software defined radio components and applications</t>
  </si>
  <si>
    <t>https://doi.org/10.1145/1176617.1176733</t>
  </si>
  <si>
    <t>10.1145/1176617.1176733</t>
  </si>
  <si>
    <t>Cited by TOTAL 7.</t>
  </si>
  <si>
    <t>Cited by NEW 7:</t>
  </si>
  <si>
    <t>Assylbek Jumagaliyev</t>
  </si>
  <si>
    <t>A modeling language for multi-tenant data architecture evolution in cloud applications</t>
  </si>
  <si>
    <t>10.17635/lancaster/thesis/674</t>
  </si>
  <si>
    <t>H. Folkerts, T. Pawletta, C. Deatcu, B. Zeigler</t>
  </si>
  <si>
    <t>Automated, Reactive Pruning of System Entity Structures for Simulation Engineering</t>
  </si>
  <si>
    <t>10.22360/springsim.2020.mod4sim.001</t>
  </si>
  <si>
    <t>Miao Fang</t>
  </si>
  <si>
    <t>Model-Based Software Derivation for Industrial Automation Management Systems</t>
  </si>
  <si>
    <t>E Ferko</t>
  </si>
  <si>
    <t>AUTOMATIC GENERATION OF CONFIGURATION FILES FOR PRODUCT FAMILIES</t>
  </si>
  <si>
    <t>https://www.diva-portal.org/smash/get/diva2:1442758/FULLTEXT01.pdf</t>
  </si>
  <si>
    <t xml:space="preserve">S Yao, W Zhao </t>
  </si>
  <si>
    <t>A Model Based Quality-driven Semi-automatic Product Architecture Derivation Approach</t>
  </si>
  <si>
    <t>https://www.diva-portal.org/smash/get/diva2:1470208/FULLTEXT02</t>
  </si>
  <si>
    <t>АС Хританков</t>
  </si>
  <si>
    <t>Линейки программных продуктов: современное со-стояние и стандарты</t>
  </si>
  <si>
    <t>http://www.pps-design.org/_media/me:khritankov-sple-20170606-7-site.pdf</t>
  </si>
  <si>
    <t>АС Хританков - Программная инженерия</t>
  </si>
  <si>
    <t>инейки программных продуктов: современное состояние и стандарты</t>
  </si>
  <si>
    <t>https://elibrary.ru/item.asp?id=29936311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</si>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</sst>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2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6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va-portal.org/smash/get/diva2:1470208/FULLTEXT02" TargetMode="External"/><Relationship Id="rId2" Type="http://schemas.openxmlformats.org/officeDocument/2006/relationships/hyperlink" Target="https://www.diva-portal.org/smash/get/diva2:1442758/FULLTEXT01.pdf" TargetMode="External"/><Relationship Id="rId1" Type="http://schemas.openxmlformats.org/officeDocument/2006/relationships/hyperlink" Target="https://doi.org/10.1145/1176617.1176733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elibrary.ru/item.asp?id=29936311" TargetMode="External"/><Relationship Id="rId4" Type="http://schemas.openxmlformats.org/officeDocument/2006/relationships/hyperlink" Target="http://www.pps-design.org/_media/me:khritankov-sple-20170606-7-sit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6"/>
  <sheetViews>
    <sheetView tabSelected="1" workbookViewId="0">
      <pane xSplit="6" ySplit="1" topLeftCell="H30" activePane="bottomRight" state="frozen"/>
      <selection pane="topRight" activeCell="G1" sqref="G1"/>
      <selection pane="bottomLeft" activeCell="A2" sqref="A2"/>
      <selection pane="bottomRight" activeCell="H55" sqref="H55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4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130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0" t="s">
        <v>131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HYPERLINK("https://doi.org/10.1145/2976767.2976804")</f>
        <v>https://doi.org/10.1145/2976767.2976804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/>
      <c r="E9" s="8"/>
      <c r="F9" s="10"/>
      <c r="G9" s="10"/>
      <c r="H9" s="19" t="str">
        <f t="shared" ref="H9:H37" si="0">IF(I9=R9,I9,IF(AND(I9="YES",R9="MAYBE"),"YES",IF(AND(I9="MAYBE",R9="YES"),"YES",IF(OR(AND(I9="NO",R9="YES"),AND(I9="YES",R9="NO")),"MAYBE","NO"))))</f>
        <v>NO</v>
      </c>
      <c r="I9" s="22" t="s">
        <v>21</v>
      </c>
      <c r="J9" s="12"/>
      <c r="K9" s="12"/>
      <c r="L9" s="13"/>
      <c r="M9" s="13"/>
      <c r="N9" s="13"/>
      <c r="O9" s="13"/>
      <c r="P9" s="14"/>
      <c r="Q9" s="14"/>
      <c r="R9" s="22" t="s">
        <v>21</v>
      </c>
      <c r="S9" s="15"/>
      <c r="T9" s="15"/>
      <c r="U9" s="23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/>
      <c r="E10" s="8"/>
      <c r="F10" s="10"/>
      <c r="G10" s="10"/>
      <c r="H10" s="19" t="str">
        <f t="shared" si="0"/>
        <v>NO</v>
      </c>
      <c r="I10" s="22" t="s">
        <v>21</v>
      </c>
      <c r="J10" s="12"/>
      <c r="K10" s="12"/>
      <c r="L10" s="13"/>
      <c r="M10" s="13"/>
      <c r="N10" s="13"/>
      <c r="O10" s="13"/>
      <c r="P10" s="14"/>
      <c r="Q10" s="14"/>
      <c r="R10" s="22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24</v>
      </c>
      <c r="C11" s="8" t="s">
        <v>25</v>
      </c>
      <c r="D11" s="8"/>
      <c r="E11" s="8"/>
      <c r="F11" s="10"/>
      <c r="G11" s="10"/>
      <c r="H11" s="19" t="str">
        <f t="shared" si="0"/>
        <v>NO</v>
      </c>
      <c r="I11" s="22" t="s">
        <v>21</v>
      </c>
      <c r="J11" s="12"/>
      <c r="K11" s="12"/>
      <c r="L11" s="13"/>
      <c r="M11" s="13"/>
      <c r="N11" s="13"/>
      <c r="O11" s="13"/>
      <c r="P11" s="14"/>
      <c r="Q11" s="14"/>
      <c r="R11" s="22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26</v>
      </c>
      <c r="C12" s="8" t="s">
        <v>27</v>
      </c>
      <c r="D12" s="8">
        <v>2011</v>
      </c>
      <c r="E12" s="8"/>
      <c r="F12" s="24" t="str">
        <f>HYPERLINK("https://doi.org/10.1007/978-3-642-21640-4_21")</f>
        <v>https://doi.org/10.1007/978-3-642-21640-4_21</v>
      </c>
      <c r="G12" s="10" t="s">
        <v>28</v>
      </c>
      <c r="H12" s="19" t="str">
        <f t="shared" si="0"/>
        <v>NO</v>
      </c>
      <c r="I12" s="22" t="s">
        <v>21</v>
      </c>
      <c r="J12" s="12"/>
      <c r="K12" s="12"/>
      <c r="L12" s="13"/>
      <c r="M12" s="13"/>
      <c r="N12" s="13"/>
      <c r="O12" s="13"/>
      <c r="P12" s="14"/>
      <c r="Q12" s="14"/>
      <c r="R12" s="22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29</v>
      </c>
      <c r="C13" s="8" t="s">
        <v>30</v>
      </c>
      <c r="D13" s="8">
        <v>2005</v>
      </c>
      <c r="E13" s="8"/>
      <c r="F13" s="24" t="str">
        <f>HYPERLINK("https://doi.org/10.1002/spe.652")</f>
        <v>https://doi.org/10.1002/spe.652</v>
      </c>
      <c r="G13" s="10" t="s">
        <v>31</v>
      </c>
      <c r="H13" s="19" t="str">
        <f t="shared" si="0"/>
        <v>NO</v>
      </c>
      <c r="I13" s="22" t="s">
        <v>21</v>
      </c>
      <c r="J13" s="12"/>
      <c r="K13" s="12"/>
      <c r="L13" s="13"/>
      <c r="M13" s="13"/>
      <c r="N13" s="13"/>
      <c r="O13" s="13"/>
      <c r="P13" s="14"/>
      <c r="Q13" s="14"/>
      <c r="R13" s="22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32</v>
      </c>
      <c r="C14" s="8" t="s">
        <v>33</v>
      </c>
      <c r="D14" s="8">
        <v>2011</v>
      </c>
      <c r="E14" s="8"/>
      <c r="F14" s="24" t="str">
        <f>HYPERLINK("https://doi.org/10.1016/j.scico.2010.10.005")</f>
        <v>https://doi.org/10.1016/j.scico.2010.10.005</v>
      </c>
      <c r="G14" s="10" t="s">
        <v>34</v>
      </c>
      <c r="H14" s="19" t="str">
        <f t="shared" si="0"/>
        <v>NO</v>
      </c>
      <c r="I14" s="22" t="s">
        <v>35</v>
      </c>
      <c r="J14" s="12"/>
      <c r="K14" s="12"/>
      <c r="L14" s="13"/>
      <c r="M14" s="13"/>
      <c r="N14" s="13"/>
      <c r="O14" s="13"/>
      <c r="P14" s="14"/>
      <c r="Q14" s="14"/>
      <c r="R14" s="25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36</v>
      </c>
      <c r="C15" s="8" t="s">
        <v>37</v>
      </c>
      <c r="D15" s="8">
        <v>2004</v>
      </c>
      <c r="E15" s="8"/>
      <c r="F15" s="24" t="str">
        <f>HYPERLINK("https://doi.org/10.1007/s00450-004-0156-6")</f>
        <v>https://doi.org/10.1007/s00450-004-0156-6</v>
      </c>
      <c r="G15" s="10" t="s">
        <v>38</v>
      </c>
      <c r="H15" s="19" t="str">
        <f t="shared" si="0"/>
        <v>NO</v>
      </c>
      <c r="I15" s="22" t="s">
        <v>21</v>
      </c>
      <c r="J15" s="12"/>
      <c r="K15" s="12"/>
      <c r="L15" s="13"/>
      <c r="M15" s="13"/>
      <c r="N15" s="13"/>
      <c r="O15" s="13"/>
      <c r="P15" s="14"/>
      <c r="Q15" s="14"/>
      <c r="R15" s="22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39</v>
      </c>
      <c r="C16" s="8" t="s">
        <v>40</v>
      </c>
      <c r="D16" s="8">
        <v>2013</v>
      </c>
      <c r="E16" s="8"/>
      <c r="F16" s="24" t="str">
        <f>HYPERLINK("https://doi.org/10.1007/978-3-642-41533-3_23")</f>
        <v>https://doi.org/10.1007/978-3-642-41533-3_23</v>
      </c>
      <c r="G16" s="10" t="s">
        <v>41</v>
      </c>
      <c r="H16" s="19" t="str">
        <f t="shared" si="0"/>
        <v>NO</v>
      </c>
      <c r="I16" s="22" t="s">
        <v>21</v>
      </c>
      <c r="J16" s="12"/>
      <c r="K16" s="12"/>
      <c r="L16" s="13"/>
      <c r="M16" s="13"/>
      <c r="N16" s="13"/>
      <c r="O16" s="13"/>
      <c r="P16" s="14"/>
      <c r="Q16" s="14"/>
      <c r="R16" s="22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42</v>
      </c>
      <c r="C17" s="8" t="s">
        <v>43</v>
      </c>
      <c r="D17" s="8">
        <v>2012</v>
      </c>
      <c r="E17" s="8"/>
      <c r="F17" s="9" t="str">
        <f>HYPERLINK("https://doi.org/10.1145/2110147.2110167")</f>
        <v>https://doi.org/10.1145/2110147.2110167</v>
      </c>
      <c r="G17" s="10" t="s">
        <v>44</v>
      </c>
      <c r="H17" s="19" t="str">
        <f t="shared" si="0"/>
        <v>NO</v>
      </c>
      <c r="I17" s="26" t="s">
        <v>21</v>
      </c>
      <c r="J17" s="12"/>
      <c r="K17" s="12"/>
      <c r="L17" s="13"/>
      <c r="M17" s="13"/>
      <c r="N17" s="13"/>
      <c r="O17" s="13"/>
      <c r="P17" s="14"/>
      <c r="Q17" s="14"/>
      <c r="R17" s="25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45</v>
      </c>
      <c r="C18" s="8" t="s">
        <v>46</v>
      </c>
      <c r="D18" s="8">
        <v>2005</v>
      </c>
      <c r="E18" s="8"/>
      <c r="F18" s="24" t="str">
        <f>HYPERLINK("https://doi.org/10.1007/11554844_22")</f>
        <v>https://doi.org/10.1007/11554844_22</v>
      </c>
      <c r="G18" s="10" t="s">
        <v>47</v>
      </c>
      <c r="H18" s="19" t="str">
        <f t="shared" si="0"/>
        <v>NO</v>
      </c>
      <c r="I18" s="25" t="s">
        <v>21</v>
      </c>
      <c r="J18" s="12"/>
      <c r="K18" s="12"/>
      <c r="L18" s="13"/>
      <c r="M18" s="13"/>
      <c r="N18" s="13"/>
      <c r="O18" s="13"/>
      <c r="P18" s="14"/>
      <c r="Q18" s="14"/>
      <c r="R18" s="25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48</v>
      </c>
      <c r="C19" s="8" t="s">
        <v>49</v>
      </c>
      <c r="D19" s="8">
        <v>2013</v>
      </c>
      <c r="E19" s="8"/>
      <c r="F19" s="24" t="str">
        <f>HYPERLINK("https://doi.org/10.1109/apsec.2013.124")</f>
        <v>https://doi.org/10.1109/apsec.2013.124</v>
      </c>
      <c r="G19" s="10" t="s">
        <v>50</v>
      </c>
      <c r="H19" s="19" t="str">
        <f t="shared" si="0"/>
        <v>NO</v>
      </c>
      <c r="I19" s="22" t="s">
        <v>21</v>
      </c>
      <c r="J19" s="12"/>
      <c r="K19" s="12"/>
      <c r="L19" s="13"/>
      <c r="M19" s="13"/>
      <c r="N19" s="13"/>
      <c r="O19" s="13"/>
      <c r="P19" s="14"/>
      <c r="Q19" s="14"/>
      <c r="R19" s="22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51</v>
      </c>
      <c r="C20" s="8" t="s">
        <v>52</v>
      </c>
      <c r="D20" s="8">
        <v>2011</v>
      </c>
      <c r="E20" s="8"/>
      <c r="F20" s="24" t="str">
        <f>HYPERLINK("https://doi.org/10.1109/splc.2011.52")</f>
        <v>https://doi.org/10.1109/splc.2011.52</v>
      </c>
      <c r="G20" s="10" t="s">
        <v>53</v>
      </c>
      <c r="H20" s="19" t="str">
        <f t="shared" si="0"/>
        <v>NO</v>
      </c>
      <c r="I20" s="22" t="s">
        <v>21</v>
      </c>
      <c r="J20" s="12"/>
      <c r="K20" s="12"/>
      <c r="L20" s="13"/>
      <c r="M20" s="13"/>
      <c r="N20" s="13"/>
      <c r="O20" s="13"/>
      <c r="P20" s="14"/>
      <c r="Q20" s="14"/>
      <c r="R20" s="22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54</v>
      </c>
      <c r="C21" s="8" t="s">
        <v>55</v>
      </c>
      <c r="D21" s="8">
        <v>2008</v>
      </c>
      <c r="E21" s="8"/>
      <c r="F21" s="24" t="str">
        <f>HYPERLINK("https://doi.org/10.1007/s10664-008-9102-8")</f>
        <v>https://doi.org/10.1007/s10664-008-9102-8</v>
      </c>
      <c r="G21" s="10" t="s">
        <v>56</v>
      </c>
      <c r="H21" s="19" t="str">
        <f t="shared" si="0"/>
        <v>NO</v>
      </c>
      <c r="I21" s="22" t="s">
        <v>21</v>
      </c>
      <c r="J21" s="12"/>
      <c r="K21" s="12"/>
      <c r="L21" s="13"/>
      <c r="M21" s="13"/>
      <c r="N21" s="13"/>
      <c r="O21" s="13"/>
      <c r="P21" s="14"/>
      <c r="Q21" s="14"/>
      <c r="R21" s="22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57</v>
      </c>
      <c r="C22" s="8" t="s">
        <v>58</v>
      </c>
      <c r="D22" s="8">
        <v>2014</v>
      </c>
      <c r="E22" s="8"/>
      <c r="F22" s="24" t="str">
        <f>HYPERLINK("https://doi.org/10.1145/2648511.2648523")</f>
        <v>https://doi.org/10.1145/2648511.2648523</v>
      </c>
      <c r="G22" s="10" t="s">
        <v>59</v>
      </c>
      <c r="H22" s="19" t="str">
        <f t="shared" si="0"/>
        <v>NO</v>
      </c>
      <c r="I22" s="22" t="s">
        <v>21</v>
      </c>
      <c r="J22" s="12"/>
      <c r="K22" s="12"/>
      <c r="L22" s="13"/>
      <c r="M22" s="13"/>
      <c r="N22" s="13"/>
      <c r="O22" s="13"/>
      <c r="P22" s="14"/>
      <c r="Q22" s="14"/>
      <c r="R22" s="22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60</v>
      </c>
      <c r="C23" s="8" t="s">
        <v>61</v>
      </c>
      <c r="D23" s="8">
        <v>2016</v>
      </c>
      <c r="E23" s="8"/>
      <c r="F23" s="24" t="str">
        <f>HYPERLINK("https://doi.org/10.4204/eptcs.206.4")</f>
        <v>https://doi.org/10.4204/eptcs.206.4</v>
      </c>
      <c r="G23" s="10" t="s">
        <v>62</v>
      </c>
      <c r="H23" s="19" t="str">
        <f t="shared" si="0"/>
        <v>NO</v>
      </c>
      <c r="I23" s="22" t="s">
        <v>21</v>
      </c>
      <c r="J23" s="12"/>
      <c r="K23" s="12"/>
      <c r="L23" s="13"/>
      <c r="M23" s="13"/>
      <c r="N23" s="13"/>
      <c r="O23" s="13"/>
      <c r="P23" s="14"/>
      <c r="Q23" s="14"/>
      <c r="R23" s="22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63</v>
      </c>
      <c r="C24" s="8" t="s">
        <v>64</v>
      </c>
      <c r="D24" s="8">
        <v>2002</v>
      </c>
      <c r="E24" s="8"/>
      <c r="F24" s="17" t="str">
        <f>HYPERLINK("https://doi.org/10.1007/3-540-45652-x_16")</f>
        <v>https://doi.org/10.1007/3-540-45652-x_16</v>
      </c>
      <c r="G24" s="10" t="s">
        <v>65</v>
      </c>
      <c r="H24" s="19" t="str">
        <f t="shared" si="0"/>
        <v>NO</v>
      </c>
      <c r="I24" s="22" t="s">
        <v>21</v>
      </c>
      <c r="J24" s="12"/>
      <c r="K24" s="12"/>
      <c r="L24" s="13"/>
      <c r="M24" s="13"/>
      <c r="N24" s="13"/>
      <c r="O24" s="13"/>
      <c r="P24" s="14"/>
      <c r="Q24" s="14"/>
      <c r="R24" s="22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66</v>
      </c>
      <c r="C25" s="8" t="s">
        <v>67</v>
      </c>
      <c r="D25" s="8">
        <v>2010</v>
      </c>
      <c r="E25" s="8"/>
      <c r="F25" s="10"/>
      <c r="G25" s="10"/>
      <c r="H25" s="19" t="str">
        <f t="shared" si="0"/>
        <v>NO</v>
      </c>
      <c r="I25" s="22" t="s">
        <v>21</v>
      </c>
      <c r="J25" s="12"/>
      <c r="K25" s="12"/>
      <c r="L25" s="13"/>
      <c r="M25" s="13"/>
      <c r="N25" s="13"/>
      <c r="O25" s="13"/>
      <c r="P25" s="14"/>
      <c r="Q25" s="14"/>
      <c r="R25" s="22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68</v>
      </c>
      <c r="C26" s="8" t="s">
        <v>69</v>
      </c>
      <c r="D26" s="8">
        <v>2013</v>
      </c>
      <c r="E26" s="8"/>
      <c r="F26" s="24" t="str">
        <f>HYPERLINK("https://doi.org/10.1016/j.is.2012.11.010")</f>
        <v>https://doi.org/10.1016/j.is.2012.11.010</v>
      </c>
      <c r="G26" s="10" t="s">
        <v>70</v>
      </c>
      <c r="H26" s="19" t="str">
        <f t="shared" si="0"/>
        <v>NO</v>
      </c>
      <c r="I26" s="22" t="s">
        <v>21</v>
      </c>
      <c r="J26" s="12"/>
      <c r="K26" s="12"/>
      <c r="L26" s="13"/>
      <c r="M26" s="13"/>
      <c r="N26" s="13"/>
      <c r="O26" s="13"/>
      <c r="P26" s="14"/>
      <c r="Q26" s="14"/>
      <c r="R26" s="22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71</v>
      </c>
      <c r="C27" s="8" t="s">
        <v>72</v>
      </c>
      <c r="D27" s="8">
        <v>2014</v>
      </c>
      <c r="E27" s="8"/>
      <c r="F27" s="24" t="str">
        <f>HYPERLINK("https://doi.org/10.1145/2578128.2578236")</f>
        <v>https://doi.org/10.1145/2578128.2578236</v>
      </c>
      <c r="G27" s="10" t="s">
        <v>73</v>
      </c>
      <c r="H27" s="19" t="str">
        <f t="shared" si="0"/>
        <v>NO</v>
      </c>
      <c r="I27" s="26" t="s">
        <v>21</v>
      </c>
      <c r="J27" s="12"/>
      <c r="K27" s="12"/>
      <c r="L27" s="13"/>
      <c r="M27" s="13"/>
      <c r="N27" s="13"/>
      <c r="O27" s="13"/>
      <c r="P27" s="14"/>
      <c r="Q27" s="14"/>
      <c r="R27" s="26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74</v>
      </c>
      <c r="C28" s="8" t="s">
        <v>75</v>
      </c>
      <c r="D28" s="8">
        <v>2010</v>
      </c>
      <c r="E28" s="8"/>
      <c r="F28" s="24" t="str">
        <f>HYPERLINK("https://doi.org/10.1007/978-3-642-13595-8_24")</f>
        <v>https://doi.org/10.1007/978-3-642-13595-8_24</v>
      </c>
      <c r="G28" s="10" t="s">
        <v>76</v>
      </c>
      <c r="H28" s="19" t="str">
        <f t="shared" si="0"/>
        <v>NO</v>
      </c>
      <c r="I28" s="22" t="s">
        <v>21</v>
      </c>
      <c r="J28" s="12"/>
      <c r="K28" s="12"/>
      <c r="L28" s="13"/>
      <c r="M28" s="13"/>
      <c r="N28" s="13"/>
      <c r="O28" s="13"/>
      <c r="P28" s="14"/>
      <c r="Q28" s="14"/>
      <c r="R28" s="22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77</v>
      </c>
      <c r="C29" s="8" t="s">
        <v>78</v>
      </c>
      <c r="D29" s="8">
        <v>2007</v>
      </c>
      <c r="E29" s="8"/>
      <c r="F29" s="24" t="str">
        <f>HYPERLINK("https://doi.org/10.1109/spline.2007.23")</f>
        <v>https://doi.org/10.1109/spline.2007.23</v>
      </c>
      <c r="G29" s="10" t="s">
        <v>79</v>
      </c>
      <c r="H29" s="19" t="str">
        <f t="shared" si="0"/>
        <v>NO</v>
      </c>
      <c r="I29" s="22" t="s">
        <v>21</v>
      </c>
      <c r="J29" s="12"/>
      <c r="K29" s="12"/>
      <c r="L29" s="13"/>
      <c r="M29" s="13"/>
      <c r="N29" s="13"/>
      <c r="O29" s="13"/>
      <c r="P29" s="14"/>
      <c r="Q29" s="14"/>
      <c r="R29" s="22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80</v>
      </c>
      <c r="C30" s="8" t="s">
        <v>81</v>
      </c>
      <c r="D30" s="8">
        <v>2010</v>
      </c>
      <c r="E30" s="8"/>
      <c r="F30" s="24" t="str">
        <f>HYPERLINK("https://doi.org/10.1016/j.infsof.2009.11.001")</f>
        <v>https://doi.org/10.1016/j.infsof.2009.11.001</v>
      </c>
      <c r="G30" s="10" t="s">
        <v>82</v>
      </c>
      <c r="H30" s="19" t="str">
        <f t="shared" si="0"/>
        <v>NO</v>
      </c>
      <c r="I30" s="22" t="s">
        <v>21</v>
      </c>
      <c r="J30" s="12"/>
      <c r="K30" s="12"/>
      <c r="L30" s="13"/>
      <c r="M30" s="13"/>
      <c r="N30" s="13"/>
      <c r="O30" s="13"/>
      <c r="P30" s="14"/>
      <c r="Q30" s="14"/>
      <c r="R30" s="22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83</v>
      </c>
      <c r="C31" s="8" t="s">
        <v>84</v>
      </c>
      <c r="D31" s="8">
        <v>2013</v>
      </c>
      <c r="E31" s="8"/>
      <c r="F31" s="24" t="str">
        <f>HYPERLINK("https://doi.org/10.1016/j.infsof.2012.09.006")</f>
        <v>https://doi.org/10.1016/j.infsof.2012.09.006</v>
      </c>
      <c r="G31" s="10" t="s">
        <v>85</v>
      </c>
      <c r="H31" s="19" t="str">
        <f t="shared" si="0"/>
        <v>NO</v>
      </c>
      <c r="I31" s="22" t="s">
        <v>21</v>
      </c>
      <c r="J31" s="12"/>
      <c r="K31" s="12"/>
      <c r="L31" s="13"/>
      <c r="M31" s="13"/>
      <c r="N31" s="13"/>
      <c r="O31" s="13"/>
      <c r="P31" s="14"/>
      <c r="Q31" s="14"/>
      <c r="R31" s="22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86</v>
      </c>
      <c r="C32" s="8" t="s">
        <v>87</v>
      </c>
      <c r="D32" s="8">
        <v>2014</v>
      </c>
      <c r="E32" s="8"/>
      <c r="F32" s="24" t="str">
        <f>HYPERLINK("https://doi.org/10.1145/2648511.2648549")</f>
        <v>https://doi.org/10.1145/2648511.2648549</v>
      </c>
      <c r="G32" s="10" t="s">
        <v>88</v>
      </c>
      <c r="H32" s="19" t="str">
        <f t="shared" si="0"/>
        <v>NO</v>
      </c>
      <c r="I32" s="22" t="s">
        <v>21</v>
      </c>
      <c r="J32" s="12"/>
      <c r="K32" s="12"/>
      <c r="L32" s="13"/>
      <c r="M32" s="13"/>
      <c r="N32" s="13"/>
      <c r="O32" s="13"/>
      <c r="P32" s="14"/>
      <c r="Q32" s="14"/>
      <c r="R32" s="22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89</v>
      </c>
      <c r="C33" s="8" t="s">
        <v>90</v>
      </c>
      <c r="D33" s="8">
        <v>2015</v>
      </c>
      <c r="E33" s="8"/>
      <c r="F33" s="24" t="str">
        <f>HYPERLINK("https://doi.org/10.1145/2791060.2791075")</f>
        <v>https://doi.org/10.1145/2791060.2791075</v>
      </c>
      <c r="G33" s="10" t="s">
        <v>91</v>
      </c>
      <c r="H33" s="19" t="str">
        <f t="shared" si="0"/>
        <v>NO</v>
      </c>
      <c r="I33" s="25" t="s">
        <v>21</v>
      </c>
      <c r="J33" s="12"/>
      <c r="K33" s="12"/>
      <c r="L33" s="13"/>
      <c r="M33" s="13"/>
      <c r="N33" s="13"/>
      <c r="O33" s="13"/>
      <c r="P33" s="14"/>
      <c r="Q33" s="14"/>
      <c r="R33" s="25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92</v>
      </c>
      <c r="C34" s="8" t="s">
        <v>93</v>
      </c>
      <c r="D34" s="8">
        <v>2009</v>
      </c>
      <c r="E34" s="8"/>
      <c r="F34" s="24" t="str">
        <f>HYPERLINK("https://doi.org/10.1145/1753235.1753247")</f>
        <v>https://doi.org/10.1145/1753235.1753247</v>
      </c>
      <c r="G34" s="10" t="s">
        <v>94</v>
      </c>
      <c r="H34" s="19" t="str">
        <f t="shared" si="0"/>
        <v>NO</v>
      </c>
      <c r="I34" s="22" t="s">
        <v>21</v>
      </c>
      <c r="J34" s="12"/>
      <c r="K34" s="12"/>
      <c r="L34" s="13"/>
      <c r="M34" s="13"/>
      <c r="N34" s="13"/>
      <c r="O34" s="13"/>
      <c r="P34" s="14"/>
      <c r="Q34" s="14"/>
      <c r="R34" s="22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95</v>
      </c>
      <c r="C35" s="8" t="s">
        <v>96</v>
      </c>
      <c r="D35" s="8">
        <v>2006</v>
      </c>
      <c r="E35" s="8"/>
      <c r="F35" s="24" t="str">
        <f>HYPERLINK("https://doi.org/10.1109/splc.2006.51")</f>
        <v>https://doi.org/10.1109/splc.2006.51</v>
      </c>
      <c r="G35" s="10" t="s">
        <v>97</v>
      </c>
      <c r="H35" s="19" t="str">
        <f t="shared" si="0"/>
        <v>NO</v>
      </c>
      <c r="I35" s="22" t="s">
        <v>21</v>
      </c>
      <c r="J35" s="12"/>
      <c r="K35" s="12"/>
      <c r="L35" s="13"/>
      <c r="M35" s="13"/>
      <c r="N35" s="13"/>
      <c r="O35" s="13"/>
      <c r="P35" s="14"/>
      <c r="Q35" s="14"/>
      <c r="R35" s="22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98</v>
      </c>
      <c r="C36" s="27" t="s">
        <v>99</v>
      </c>
      <c r="D36" s="8">
        <v>2013</v>
      </c>
      <c r="E36" s="8"/>
      <c r="F36" s="17"/>
      <c r="G36" s="10"/>
      <c r="H36" s="19" t="str">
        <f t="shared" si="0"/>
        <v>NO</v>
      </c>
      <c r="I36" s="26" t="s">
        <v>21</v>
      </c>
      <c r="J36" s="12" t="b">
        <v>0</v>
      </c>
      <c r="K36" s="12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4" t="b">
        <v>0</v>
      </c>
      <c r="Q36" s="14" t="b">
        <v>0</v>
      </c>
      <c r="R36" s="26" t="s">
        <v>21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.75" customHeight="1" x14ac:dyDescent="0.2">
      <c r="A37" s="8"/>
      <c r="B37" s="8" t="s">
        <v>100</v>
      </c>
      <c r="C37" s="8" t="s">
        <v>101</v>
      </c>
      <c r="D37" s="8">
        <v>2005</v>
      </c>
      <c r="E37" s="8"/>
      <c r="F37" s="17"/>
      <c r="G37" s="10"/>
      <c r="H37" s="19" t="str">
        <f t="shared" si="0"/>
        <v>NO</v>
      </c>
      <c r="I37" s="26" t="s">
        <v>21</v>
      </c>
      <c r="J37" s="12" t="b">
        <v>0</v>
      </c>
      <c r="K37" s="12" t="b">
        <v>0</v>
      </c>
      <c r="L37" s="13" t="b">
        <v>0</v>
      </c>
      <c r="M37" s="13" t="b">
        <v>0</v>
      </c>
      <c r="N37" s="13" t="b">
        <v>0</v>
      </c>
      <c r="O37" s="13" t="b">
        <v>0</v>
      </c>
      <c r="P37" s="14" t="b">
        <v>0</v>
      </c>
      <c r="Q37" s="14" t="b">
        <v>0</v>
      </c>
      <c r="R37" s="26" t="s">
        <v>21</v>
      </c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 x14ac:dyDescent="0.2">
      <c r="A38" s="8"/>
      <c r="B38" s="8"/>
      <c r="C38" s="8"/>
      <c r="D38" s="8"/>
      <c r="E38" s="8"/>
      <c r="F38" s="17"/>
      <c r="G38" s="10"/>
      <c r="H38" s="19"/>
      <c r="I38" s="21"/>
      <c r="J38" s="12"/>
      <c r="K38" s="12"/>
      <c r="L38" s="13"/>
      <c r="M38" s="13"/>
      <c r="N38" s="13"/>
      <c r="O38" s="13"/>
      <c r="P38" s="14"/>
      <c r="Q38" s="14"/>
      <c r="R38" s="2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102</v>
      </c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/>
      <c r="C40" s="8"/>
      <c r="D40" s="8"/>
      <c r="E40" s="8"/>
      <c r="F40" s="10"/>
      <c r="G40" s="10"/>
      <c r="H40" s="19"/>
      <c r="I40" s="11"/>
      <c r="J40" s="12"/>
      <c r="K40" s="12"/>
      <c r="L40" s="13"/>
      <c r="M40" s="13"/>
      <c r="N40" s="13"/>
      <c r="O40" s="13"/>
      <c r="P40" s="14"/>
      <c r="Q40" s="14"/>
      <c r="R40" s="11"/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103</v>
      </c>
      <c r="C41" s="8" t="s">
        <v>104</v>
      </c>
      <c r="D41" s="8">
        <v>2006</v>
      </c>
      <c r="E41" s="8"/>
      <c r="F41" s="24" t="s">
        <v>105</v>
      </c>
      <c r="G41" s="10" t="s">
        <v>106</v>
      </c>
      <c r="H41" s="19" t="str">
        <f>IF(I41=R41,I41,IF(AND(I41="YES",R41="MAYBE"),"YES",IF(AND(I41="MAYBE",R41="YES"),"YES",IF(OR(AND(I41="NO",R41="YES"),AND(I41="YES",R41="NO")),"MAYBE","NO"))))</f>
        <v>NO</v>
      </c>
      <c r="I41" s="22" t="s">
        <v>21</v>
      </c>
      <c r="J41" s="28" t="b">
        <v>1</v>
      </c>
      <c r="K41" s="28" t="b">
        <v>0</v>
      </c>
      <c r="L41" s="29" t="b">
        <v>0</v>
      </c>
      <c r="M41" s="29" t="b">
        <v>0</v>
      </c>
      <c r="N41" s="29" t="b">
        <v>0</v>
      </c>
      <c r="O41" s="29" t="b">
        <v>0</v>
      </c>
      <c r="P41" s="29" t="b">
        <v>0</v>
      </c>
      <c r="Q41" s="29" t="b">
        <v>0</v>
      </c>
      <c r="R41" s="22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/>
      <c r="C42" s="8"/>
      <c r="D42" s="8"/>
      <c r="E42" s="8"/>
      <c r="F42" s="10"/>
      <c r="G42" s="10"/>
      <c r="H42" s="19"/>
      <c r="I42" s="11"/>
      <c r="J42" s="12"/>
      <c r="K42" s="12"/>
      <c r="L42" s="13"/>
      <c r="M42" s="13"/>
      <c r="N42" s="13"/>
      <c r="O42" s="13"/>
      <c r="P42" s="14"/>
      <c r="Q42" s="14"/>
      <c r="R42" s="11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107</v>
      </c>
      <c r="C43" s="8"/>
      <c r="D43" s="8"/>
      <c r="E43" s="8"/>
      <c r="F43" s="10"/>
      <c r="G43" s="10"/>
      <c r="H43" s="19"/>
      <c r="I43" s="11"/>
      <c r="J43" s="12"/>
      <c r="K43" s="12"/>
      <c r="L43" s="13"/>
      <c r="M43" s="13"/>
      <c r="N43" s="13"/>
      <c r="O43" s="13"/>
      <c r="P43" s="14"/>
      <c r="Q43" s="14"/>
      <c r="R43" s="11"/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/>
      <c r="C44" s="8"/>
      <c r="D44" s="8"/>
      <c r="E44" s="8"/>
      <c r="F44" s="10"/>
      <c r="G44" s="10"/>
      <c r="H44" s="19"/>
      <c r="I44" s="11"/>
      <c r="J44" s="12"/>
      <c r="K44" s="12"/>
      <c r="L44" s="13"/>
      <c r="M44" s="13"/>
      <c r="N44" s="13"/>
      <c r="O44" s="13"/>
      <c r="P44" s="14"/>
      <c r="Q44" s="14"/>
      <c r="R44" s="11"/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/>
      <c r="C45" s="8"/>
      <c r="D45" s="8"/>
      <c r="E45" s="8"/>
      <c r="F45" s="10"/>
      <c r="G45" s="10"/>
      <c r="H45" s="19"/>
      <c r="I45" s="11"/>
      <c r="J45" s="12"/>
      <c r="K45" s="12"/>
      <c r="L45" s="13"/>
      <c r="M45" s="13"/>
      <c r="N45" s="13"/>
      <c r="O45" s="13"/>
      <c r="P45" s="14"/>
      <c r="Q45" s="14"/>
      <c r="R45" s="11"/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108</v>
      </c>
      <c r="C46" s="8"/>
      <c r="D46" s="8"/>
      <c r="E46" s="8"/>
      <c r="F46" s="10"/>
      <c r="G46" s="10"/>
      <c r="H46" s="19"/>
      <c r="I46" s="11"/>
      <c r="J46" s="12"/>
      <c r="K46" s="12"/>
      <c r="L46" s="13"/>
      <c r="M46" s="13"/>
      <c r="N46" s="13"/>
      <c r="O46" s="13"/>
      <c r="P46" s="14"/>
      <c r="Q46" s="14"/>
      <c r="R46" s="1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/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109</v>
      </c>
      <c r="C48" s="8" t="s">
        <v>110</v>
      </c>
      <c r="D48" s="8">
        <v>2019</v>
      </c>
      <c r="E48" s="8"/>
      <c r="F48" s="24" t="str">
        <f>HYPERLINK("https://doi.org/10.17635/lancaster/thesis/674")</f>
        <v>https://doi.org/10.17635/lancaster/thesis/674</v>
      </c>
      <c r="G48" s="10" t="s">
        <v>111</v>
      </c>
      <c r="H48" s="19" t="str">
        <f t="shared" ref="H48:H54" si="1">IF(I48=R48,I48,IF(AND(I48="YES",R48="MAYBE"),"YES",IF(AND(I48="MAYBE",R48="YES"),"YES",IF(OR(AND(I48="NO",R48="YES"),AND(I48="YES",R48="NO")),"MAYBE","NO"))))</f>
        <v>NO</v>
      </c>
      <c r="I48" s="22" t="s">
        <v>21</v>
      </c>
      <c r="J48" s="12"/>
      <c r="K48" s="12"/>
      <c r="L48" s="13"/>
      <c r="M48" s="13"/>
      <c r="N48" s="13"/>
      <c r="O48" s="13"/>
      <c r="P48" s="14"/>
      <c r="Q48" s="14"/>
      <c r="R48" s="22" t="s">
        <v>21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112</v>
      </c>
      <c r="C49" s="8" t="s">
        <v>113</v>
      </c>
      <c r="D49" s="8">
        <v>2020</v>
      </c>
      <c r="E49" s="8"/>
      <c r="F49" s="24" t="str">
        <f>HYPERLINK("https://doi.org/10.22360/springsim.2020.mod4sim.001")</f>
        <v>https://doi.org/10.22360/springsim.2020.mod4sim.001</v>
      </c>
      <c r="G49" s="10" t="s">
        <v>114</v>
      </c>
      <c r="H49" s="19" t="str">
        <f t="shared" si="1"/>
        <v>NO</v>
      </c>
      <c r="I49" s="22" t="s">
        <v>21</v>
      </c>
      <c r="J49" s="12"/>
      <c r="K49" s="12"/>
      <c r="L49" s="13"/>
      <c r="M49" s="13"/>
      <c r="N49" s="13"/>
      <c r="O49" s="13"/>
      <c r="P49" s="14"/>
      <c r="Q49" s="14"/>
      <c r="R49" s="22" t="s">
        <v>21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115</v>
      </c>
      <c r="C50" s="8" t="s">
        <v>116</v>
      </c>
      <c r="D50" s="8">
        <v>2019</v>
      </c>
      <c r="E50" s="8"/>
      <c r="F50" s="10"/>
      <c r="G50" s="10"/>
      <c r="H50" s="19" t="str">
        <f t="shared" si="1"/>
        <v>NO</v>
      </c>
      <c r="I50" s="22" t="s">
        <v>21</v>
      </c>
      <c r="J50" s="12"/>
      <c r="K50" s="12"/>
      <c r="L50" s="13"/>
      <c r="M50" s="13"/>
      <c r="N50" s="13"/>
      <c r="O50" s="13"/>
      <c r="P50" s="14"/>
      <c r="Q50" s="14"/>
      <c r="R50" s="22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117</v>
      </c>
      <c r="C51" s="8" t="s">
        <v>118</v>
      </c>
      <c r="D51" s="8">
        <v>2020</v>
      </c>
      <c r="E51" s="8"/>
      <c r="F51" s="17" t="s">
        <v>119</v>
      </c>
      <c r="G51" s="10"/>
      <c r="H51" s="19" t="str">
        <f t="shared" si="1"/>
        <v>NO</v>
      </c>
      <c r="I51" s="22" t="s">
        <v>21</v>
      </c>
      <c r="J51" s="12" t="b">
        <v>0</v>
      </c>
      <c r="K51" s="12" t="b">
        <v>0</v>
      </c>
      <c r="L51" s="13" t="b">
        <v>0</v>
      </c>
      <c r="M51" s="13" t="b">
        <v>0</v>
      </c>
      <c r="N51" s="13" t="b">
        <v>0</v>
      </c>
      <c r="O51" s="13" t="b">
        <v>0</v>
      </c>
      <c r="P51" s="14" t="b">
        <v>0</v>
      </c>
      <c r="Q51" s="14" t="b">
        <v>0</v>
      </c>
      <c r="R51" s="22" t="s">
        <v>21</v>
      </c>
      <c r="S51" s="15" t="b">
        <v>0</v>
      </c>
      <c r="T51" s="15" t="b">
        <v>0</v>
      </c>
      <c r="U51" s="16" t="b">
        <v>0</v>
      </c>
      <c r="V51" s="16" t="b">
        <v>0</v>
      </c>
      <c r="W51" s="16" t="b">
        <v>0</v>
      </c>
      <c r="X51" s="16" t="b">
        <v>0</v>
      </c>
      <c r="Y51" s="16" t="b">
        <v>0</v>
      </c>
      <c r="Z51" s="16" t="b">
        <v>0</v>
      </c>
      <c r="AA51" s="7"/>
    </row>
    <row r="52" spans="1:27" ht="14.25" x14ac:dyDescent="0.2">
      <c r="A52" s="8"/>
      <c r="B52" s="8" t="s">
        <v>120</v>
      </c>
      <c r="C52" s="8" t="s">
        <v>121</v>
      </c>
      <c r="D52" s="8">
        <v>2020</v>
      </c>
      <c r="E52" s="8"/>
      <c r="F52" s="17" t="s">
        <v>122</v>
      </c>
      <c r="G52" s="10"/>
      <c r="H52" s="19" t="str">
        <f t="shared" si="1"/>
        <v>NO</v>
      </c>
      <c r="I52" s="22" t="s">
        <v>21</v>
      </c>
      <c r="J52" s="12" t="b">
        <v>0</v>
      </c>
      <c r="K52" s="12" t="b">
        <v>0</v>
      </c>
      <c r="L52" s="13" t="b">
        <v>0</v>
      </c>
      <c r="M52" s="13" t="b">
        <v>0</v>
      </c>
      <c r="N52" s="13" t="b">
        <v>0</v>
      </c>
      <c r="O52" s="13" t="b">
        <v>0</v>
      </c>
      <c r="P52" s="14" t="b">
        <v>0</v>
      </c>
      <c r="Q52" s="14" t="b">
        <v>0</v>
      </c>
      <c r="R52" s="22" t="s">
        <v>21</v>
      </c>
      <c r="S52" s="15" t="b">
        <v>0</v>
      </c>
      <c r="T52" s="15" t="b">
        <v>0</v>
      </c>
      <c r="U52" s="16" t="b">
        <v>0</v>
      </c>
      <c r="V52" s="16" t="b">
        <v>0</v>
      </c>
      <c r="W52" s="16" t="b">
        <v>0</v>
      </c>
      <c r="X52" s="16" t="b">
        <v>0</v>
      </c>
      <c r="Y52" s="16" t="b">
        <v>0</v>
      </c>
      <c r="Z52" s="16" t="b">
        <v>0</v>
      </c>
      <c r="AA52" s="7"/>
    </row>
    <row r="53" spans="1:27" ht="14.25" x14ac:dyDescent="0.2">
      <c r="A53" s="8"/>
      <c r="B53" s="8" t="s">
        <v>123</v>
      </c>
      <c r="C53" s="8" t="s">
        <v>124</v>
      </c>
      <c r="D53" s="8"/>
      <c r="E53" s="8"/>
      <c r="F53" s="17" t="s">
        <v>125</v>
      </c>
      <c r="G53" s="10"/>
      <c r="H53" s="19" t="str">
        <f t="shared" si="1"/>
        <v>NO</v>
      </c>
      <c r="I53" s="22" t="s">
        <v>21</v>
      </c>
      <c r="J53" s="12" t="b">
        <v>0</v>
      </c>
      <c r="K53" s="12" t="b">
        <v>0</v>
      </c>
      <c r="L53" s="13" t="b">
        <v>0</v>
      </c>
      <c r="M53" s="29" t="b">
        <v>1</v>
      </c>
      <c r="N53" s="13" t="b">
        <v>0</v>
      </c>
      <c r="O53" s="13" t="b">
        <v>0</v>
      </c>
      <c r="P53" s="14" t="b">
        <v>0</v>
      </c>
      <c r="Q53" s="14" t="b">
        <v>0</v>
      </c>
      <c r="R53" s="22" t="s">
        <v>21</v>
      </c>
      <c r="S53" s="15" t="b">
        <v>0</v>
      </c>
      <c r="T53" s="15" t="b">
        <v>0</v>
      </c>
      <c r="U53" s="16" t="b">
        <v>0</v>
      </c>
      <c r="V53" s="16" t="b">
        <v>0</v>
      </c>
      <c r="W53" s="16" t="b">
        <v>0</v>
      </c>
      <c r="X53" s="16" t="b">
        <v>0</v>
      </c>
      <c r="Y53" s="16" t="b">
        <v>0</v>
      </c>
      <c r="Z53" s="16" t="b">
        <v>0</v>
      </c>
      <c r="AA53" s="7"/>
    </row>
    <row r="54" spans="1:27" ht="14.25" x14ac:dyDescent="0.2">
      <c r="A54" s="8"/>
      <c r="B54" s="8" t="s">
        <v>126</v>
      </c>
      <c r="C54" s="8" t="s">
        <v>127</v>
      </c>
      <c r="D54" s="8">
        <v>2017</v>
      </c>
      <c r="E54" s="8"/>
      <c r="F54" s="17" t="s">
        <v>128</v>
      </c>
      <c r="G54" s="10"/>
      <c r="H54" s="19" t="str">
        <f t="shared" si="1"/>
        <v>NO</v>
      </c>
      <c r="I54" s="22" t="s">
        <v>21</v>
      </c>
      <c r="J54" s="12" t="b">
        <v>0</v>
      </c>
      <c r="K54" s="12" t="b">
        <v>0</v>
      </c>
      <c r="L54" s="13" t="b">
        <v>0</v>
      </c>
      <c r="M54" s="29" t="b">
        <v>1</v>
      </c>
      <c r="N54" s="13" t="b">
        <v>0</v>
      </c>
      <c r="O54" s="13" t="b">
        <v>0</v>
      </c>
      <c r="P54" s="14" t="b">
        <v>0</v>
      </c>
      <c r="Q54" s="14" t="b">
        <v>0</v>
      </c>
      <c r="R54" s="22" t="s">
        <v>21</v>
      </c>
      <c r="S54" s="15" t="b">
        <v>0</v>
      </c>
      <c r="T54" s="15" t="b">
        <v>0</v>
      </c>
      <c r="U54" s="16" t="b">
        <v>0</v>
      </c>
      <c r="V54" s="16" t="b">
        <v>0</v>
      </c>
      <c r="W54" s="16" t="b">
        <v>0</v>
      </c>
      <c r="X54" s="16" t="b">
        <v>0</v>
      </c>
      <c r="Y54" s="16" t="b">
        <v>0</v>
      </c>
      <c r="Z54" s="16" t="b">
        <v>0</v>
      </c>
      <c r="AA54" s="7"/>
    </row>
    <row r="55" spans="1:27" ht="14.25" x14ac:dyDescent="0.2">
      <c r="A55" s="8"/>
      <c r="B55" s="8"/>
      <c r="C55" s="8"/>
      <c r="D55" s="8"/>
      <c r="E55" s="8"/>
      <c r="F55" s="10"/>
      <c r="G55" s="10"/>
      <c r="H55" s="19"/>
      <c r="I55" s="11"/>
      <c r="J55" s="12"/>
      <c r="K55" s="12"/>
      <c r="L55" s="13"/>
      <c r="M55" s="13"/>
      <c r="N55" s="13"/>
      <c r="O55" s="13"/>
      <c r="P55" s="14"/>
      <c r="Q55" s="14"/>
      <c r="R55" s="11"/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129</v>
      </c>
      <c r="C56" s="8"/>
      <c r="D56" s="8"/>
      <c r="E56" s="8"/>
      <c r="F56" s="10"/>
      <c r="G56" s="10"/>
      <c r="H56" s="19"/>
      <c r="I56" s="11"/>
      <c r="J56" s="12"/>
      <c r="K56" s="12"/>
      <c r="L56" s="13"/>
      <c r="M56" s="13"/>
      <c r="N56" s="13"/>
      <c r="O56" s="13"/>
      <c r="P56" s="14"/>
      <c r="Q56" s="14"/>
      <c r="R56" s="11"/>
      <c r="S56" s="15"/>
      <c r="T56" s="15"/>
      <c r="U56" s="16"/>
      <c r="V56" s="16"/>
      <c r="W56" s="16"/>
      <c r="X56" s="16"/>
      <c r="Y56" s="16"/>
      <c r="Z56" s="16"/>
      <c r="AA56" s="7"/>
    </row>
  </sheetData>
  <autoFilter ref="H1:H56"/>
  <conditionalFormatting sqref="H2:I56 R2:R56">
    <cfRule type="cellIs" dxfId="3" priority="1" operator="equal">
      <formula>"YES"</formula>
    </cfRule>
  </conditionalFormatting>
  <conditionalFormatting sqref="H2:I56 R2:R56">
    <cfRule type="cellIs" dxfId="2" priority="2" operator="equal">
      <formula>"MAYBE"</formula>
    </cfRule>
  </conditionalFormatting>
  <conditionalFormatting sqref="H2:I56 R2:R56">
    <cfRule type="cellIs" dxfId="1" priority="3" operator="equal">
      <formula>"NO"</formula>
    </cfRule>
  </conditionalFormatting>
  <conditionalFormatting sqref="I1:I56 R1:R56">
    <cfRule type="containsBlanks" dxfId="0" priority="5">
      <formula>LEN(TRIM(I1))=0</formula>
    </cfRule>
  </conditionalFormatting>
  <hyperlinks>
    <hyperlink ref="F41" r:id="rId1"/>
    <hyperlink ref="F51" r:id="rId2"/>
    <hyperlink ref="F52" r:id="rId3"/>
    <hyperlink ref="F53" r:id="rId4"/>
    <hyperlink ref="F54" r:id="rId5"/>
  </hyperlinks>
  <pageMargins left="0.7" right="0.7" top="0.78740157499999996" bottom="0.78740157499999996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2021-08-15T12:43:38Z</dcterms:modified>
</cp:coreProperties>
</file>