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H44" i="1"/>
  <c r="H43" i="1"/>
  <c r="H42" i="1"/>
  <c r="F42" i="1"/>
  <c r="H41" i="1"/>
  <c r="F41" i="1"/>
  <c r="H40" i="1"/>
  <c r="H39" i="1"/>
  <c r="F39" i="1"/>
  <c r="H38" i="1"/>
  <c r="H37" i="1"/>
  <c r="F37" i="1"/>
  <c r="H36" i="1"/>
  <c r="F36" i="1"/>
  <c r="H35" i="1"/>
  <c r="H34" i="1"/>
  <c r="H33" i="1"/>
  <c r="F33" i="1"/>
  <c r="H32" i="1"/>
  <c r="H31" i="1"/>
  <c r="F31" i="1"/>
  <c r="H24" i="1"/>
  <c r="H20" i="1"/>
  <c r="F20" i="1"/>
  <c r="H19" i="1"/>
  <c r="F19" i="1"/>
  <c r="H18" i="1"/>
  <c r="F18" i="1"/>
  <c r="H17" i="1"/>
  <c r="F17" i="1"/>
  <c r="H16" i="1"/>
  <c r="F16" i="1"/>
  <c r="H15" i="1"/>
  <c r="H14" i="1"/>
  <c r="H13" i="1"/>
  <c r="F13" i="1"/>
  <c r="H12" i="1"/>
  <c r="H11" i="1"/>
  <c r="F11" i="1"/>
  <c r="H10" i="1"/>
  <c r="H9" i="1"/>
  <c r="C2" i="1"/>
</calcChain>
</file>

<file path=xl/sharedStrings.xml><?xml version="1.0" encoding="utf-8"?>
<sst xmlns="http://schemas.openxmlformats.org/spreadsheetml/2006/main" count="163" uniqueCount="101">
  <si>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</si>
  <si>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</si>
  <si>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</si>
  <si>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</si>
  <si>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</si>
  <si>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</si>
  <si>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</si>
  <si>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</si>
  <si>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</si>
  <si>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</si>
  <si>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</si>
  <si>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</si>
  <si>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</si>
  <si>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</si>
  <si>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</si>
  <si>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</si>
  <si>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PDETool: A Multi-formalism Modeling Tool for Discrete-Event Systems Based on SDES Description</t>
  </si>
  <si>
    <t>References TOTAL 13</t>
  </si>
  <si>
    <t>References NEW 12</t>
  </si>
  <si>
    <t>PDETool Framework Homepage,</t>
  </si>
  <si>
    <t>http://pdel.iust.ac.ir/Projects/PDETool.html</t>
  </si>
  <si>
    <t>NO</t>
  </si>
  <si>
    <t>SimGine Homepage,</t>
  </si>
  <si>
    <t>http://pdel.iust.ac.ir/Projects/SimGine.html</t>
  </si>
  <si>
    <t>W. H. Sanders, J. F. Meyer</t>
  </si>
  <si>
    <t>A Unified Approach for Specifying Measures of Performance, Dependability and Performability</t>
  </si>
  <si>
    <t>10.1007/978-3-7091-9123-1_10</t>
  </si>
  <si>
    <t>Abdollahi Azgomi, M., Movaghar, A.</t>
  </si>
  <si>
    <t>An Interchange Format for Stochastic Activity Networks Based on PNML Definition</t>
  </si>
  <si>
    <t>G. Ciardo, J. Muppala, Kishor S. Trivedi</t>
  </si>
  <si>
    <t>Analyzing Concurrent and Fault-Tolerant Software Using Stochastic Reward Nets</t>
  </si>
  <si>
    <t>10.1016/0743-7315(92)90007-a</t>
  </si>
  <si>
    <t>Sahner, R.A.</t>
  </si>
  <si>
    <t>Combinatorial-Markov methods of solving performance and reliability models. Ph.D. dissertation, Duke University, Durham, North Carolina (1986)</t>
  </si>
  <si>
    <t>Daniel D. Deavours</t>
  </si>
  <si>
    <t>Formal Specification of the Möbius Modeling Framework</t>
  </si>
  <si>
    <t>W.H. Sanders</t>
  </si>
  <si>
    <t>Integrated frameworks for multi-level and multi-formalism modeling</t>
  </si>
  <si>
    <t>10.1109/pnpm.1999.796527</t>
  </si>
  <si>
    <t>Molloy</t>
  </si>
  <si>
    <t>Performance Analysis Using Stochastic Petri Nets</t>
  </si>
  <si>
    <t>10.1109/tc.1982.1676110</t>
  </si>
  <si>
    <t>G. Ciardo, A.S. Miner</t>
  </si>
  <si>
    <t>SMART: simulation and Markovian analyzer for reliability and timing</t>
  </si>
  <si>
    <t>10.1109/ipds.1996.540204</t>
  </si>
  <si>
    <t>William H. Sanders, John F. Meyer</t>
  </si>
  <si>
    <t>Stochastic Activity Networks: Formal Definitions and Concepts⋆</t>
  </si>
  <si>
    <t>10.1007/3-540-44667-2_9</t>
  </si>
  <si>
    <t>Armin Zimmermann</t>
  </si>
  <si>
    <t>Stochastic discrete event systems - modeling, evaluation, applications</t>
  </si>
  <si>
    <t>10.1007/978-3-540-74173-2</t>
  </si>
  <si>
    <t>References already KNOWN 1:</t>
  </si>
  <si>
    <t xml:space="preserve">Viitorini, V. </t>
  </si>
  <si>
    <t>The OsMoSys approach to multi-formalism modeling of systems</t>
  </si>
  <si>
    <t>https://link.springer.com/article/10.1007/s10270-003-0039-5</t>
  </si>
  <si>
    <t>MAYBE</t>
  </si>
  <si>
    <t>YES</t>
  </si>
  <si>
    <t>Cited by TOTAL 15</t>
  </si>
  <si>
    <t>Cited by NEW 15</t>
  </si>
  <si>
    <t>Mojtaba Akbarzadeh, Mohammad Abdollahi Azgomi</t>
  </si>
  <si>
    <t>A framework for probabilistic model checking of security protocols using coloured stochastic activity networks and PDETool</t>
  </si>
  <si>
    <t>10.1109/istel.2010.5734026</t>
  </si>
  <si>
    <t>Rouaa Yassin Kassab</t>
  </si>
  <si>
    <t>A methodology for automated service level agreement compliance prediction</t>
  </si>
  <si>
    <t>Hassan Motallebi, M. A. Azgomi, M. S. Mirzaei</t>
  </si>
  <si>
    <t>A new extension of activity networks for modeling and verification of timed systems</t>
  </si>
  <si>
    <t>10.3906/elk-1112-27</t>
  </si>
  <si>
    <t>A. Bidgoly, M. A. Azgomi</t>
  </si>
  <si>
    <t>A new technique for rare-event simulation based on partition of the region</t>
  </si>
  <si>
    <t>A. Bidgoly, Zoleikha Rahmanian</t>
  </si>
  <si>
    <t>A Robust Opinion Spam Detection Method Against Malicious Attackers in Social Media</t>
  </si>
  <si>
    <t>A. Safaei, M. Haghjoo</t>
  </si>
  <si>
    <t>Dispatching stream operators in parallel execution of continuous queries</t>
  </si>
  <si>
    <t>10.1007/s11227-011-0621-5</t>
  </si>
  <si>
    <t>A. Bidgoly, A. Khalili, M. A. Azgomi</t>
  </si>
  <si>
    <t>Implementation of Coloured Stochastic Activity Networks within the PDETool Framework</t>
  </si>
  <si>
    <t>10.1109/ams.2009.121</t>
  </si>
  <si>
    <t>R. Fathi, M. A. Azgomi</t>
  </si>
  <si>
    <t>Implementation of Symbolic State Space Generator using Reduced Ordered Binary Decision Diagram based on SDES Description in PDETOOL Framework</t>
  </si>
  <si>
    <t>Mojtaba Akbarzadeh, M. A. Azgomi</t>
  </si>
  <si>
    <t>Modeling and analysis of agent-based specifications of security protocols using CSANs and PDETool</t>
  </si>
  <si>
    <t>10.1109/iit.2009.5413371</t>
  </si>
  <si>
    <t>A. Khalili, M. A. Azgomi</t>
  </si>
  <si>
    <t>Modeling and Evaluation of Stochastic Discrete-Event Systems with RayLang Formalism</t>
  </si>
  <si>
    <t>Parallel processing of continuous queries over data streams</t>
  </si>
  <si>
    <t>10.1007/s10619-010-7066-3</t>
  </si>
  <si>
    <t>A. Khalili, M. A. Azgomi, A. Bidgoly</t>
  </si>
  <si>
    <t>SimGine: A simulation engine for stochastic discrete-event systems based on SDES description</t>
  </si>
  <si>
    <t>10.1177/0037549712473512</t>
  </si>
  <si>
    <t>Behrang Mehrparvar, M. A. Azgomi</t>
  </si>
  <si>
    <t>Towards a Multi-Formalism Model Checker Based on SDES Description</t>
  </si>
  <si>
    <t>https://www.researchgate.net/publication/243341927_Towards_a_Multi-Formalism_Model_Checker_Based_on_SDES_Description</t>
  </si>
  <si>
    <t>I Pollakov</t>
  </si>
  <si>
    <t>Interpreted Graph models</t>
  </si>
  <si>
    <t>https://theses.ncl.ac.uk/jspui/bitstream/10443/1183/1/Poliakov11.pdf</t>
  </si>
  <si>
    <t>P Nets</t>
  </si>
  <si>
    <t>Petri Net Newsletter</t>
  </si>
  <si>
    <t>https://citeseerx.ist.psu.edu/viewdoc/download?doi=10.1.1.88.2441&amp;rep=rep1&amp;type=pdf</t>
  </si>
  <si>
    <t>Cited by already KNOWN 0: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</si>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</sst>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6" fillId="6" borderId="0" xfId="0" applyFont="1" applyFill="1"/>
    <xf numFmtId="0" fontId="6" fillId="7" borderId="0" xfId="0" applyFont="1" applyFill="1"/>
    <xf numFmtId="0" fontId="6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7" fillId="0" borderId="0" xfId="0" applyFont="1" applyAlignment="1"/>
    <xf numFmtId="0" fontId="4" fillId="3" borderId="0" xfId="0" applyFont="1" applyFill="1" applyAlignment="1"/>
    <xf numFmtId="0" fontId="8" fillId="0" borderId="0" xfId="0" applyFont="1"/>
    <xf numFmtId="0" fontId="9" fillId="0" borderId="0" xfId="0" applyFont="1" applyAlignment="1"/>
    <xf numFmtId="0" fontId="4" fillId="8" borderId="0" xfId="0" applyFont="1" applyFill="1" applyAlignment="1"/>
    <xf numFmtId="0" fontId="10" fillId="0" borderId="0" xfId="0" applyFont="1" applyAlignment="1"/>
    <xf numFmtId="0" fontId="4" fillId="5" borderId="0" xfId="0" applyFont="1" applyFill="1" applyAlignment="1"/>
    <xf numFmtId="0" fontId="6" fillId="7" borderId="0" xfId="0" applyFont="1" applyFill="1" applyAlignment="1"/>
    <xf numFmtId="0" fontId="5" fillId="7" borderId="0" xfId="0" applyFont="1" applyFill="1" applyAlignment="1"/>
    <xf numFmtId="0" fontId="11" fillId="0" borderId="0" xfId="0" applyFont="1" applyAlignment="1"/>
    <xf numFmtId="0" fontId="4" fillId="3" borderId="0" xfId="0" applyFont="1" applyFill="1" applyAlignment="1"/>
    <xf numFmtId="0" fontId="6" fillId="6" borderId="0" xfId="0" applyFont="1" applyFill="1" applyAlignment="1"/>
    <xf numFmtId="0" fontId="5" fillId="6" borderId="0" xfId="0" applyFont="1" applyFill="1" applyAlignment="1"/>
    <xf numFmtId="0" fontId="4" fillId="8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48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nk.springer.com/article/10.1007/s10270-003-0039-5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pdel.iust.ac.ir/Projects/SimGine.html" TargetMode="External"/><Relationship Id="rId1" Type="http://schemas.openxmlformats.org/officeDocument/2006/relationships/hyperlink" Target="http://pdel.iust.ac.ir/Projects/PDETool.html" TargetMode="External"/><Relationship Id="rId6" Type="http://schemas.openxmlformats.org/officeDocument/2006/relationships/hyperlink" Target="https://citeseerx.ist.psu.edu/viewdoc/download?doi=10.1.1.88.2441&amp;rep=rep1&amp;type=pdf" TargetMode="External"/><Relationship Id="rId5" Type="http://schemas.openxmlformats.org/officeDocument/2006/relationships/hyperlink" Target="https://theses.ncl.ac.uk/jspui/bitstream/10443/1183/1/Poliakov11.pdf" TargetMode="External"/><Relationship Id="rId4" Type="http://schemas.openxmlformats.org/officeDocument/2006/relationships/hyperlink" Target="https://www.researchgate.net/publication/243341927_Towards_a_Multi-Formalism_Model_Checker_Based_on_SDES_Descrip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8"/>
  <sheetViews>
    <sheetView tabSelected="1" workbookViewId="0">
      <pane xSplit="6" ySplit="1" topLeftCell="G23" activePane="bottomRight" state="frozen"/>
      <selection pane="topRight" activeCell="G1" sqref="G1"/>
      <selection pane="bottomLeft" activeCell="A2" sqref="A2"/>
      <selection pane="bottomRight" activeCell="A49" sqref="A49:XFD452"/>
    </sheetView>
  </sheetViews>
  <sheetFormatPr defaultColWidth="14.42578125" defaultRowHeight="15.75" customHeight="1" x14ac:dyDescent="0.2"/>
  <cols>
    <col min="1" max="1" width="5.5703125" customWidth="1"/>
    <col min="2" max="2" width="39.7109375" customWidth="1"/>
    <col min="3" max="3" width="84" customWidth="1"/>
    <col min="4" max="4" width="5.42578125" customWidth="1"/>
    <col min="5" max="5" width="10.2851562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99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0" t="s">
        <v>100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19" t="str">
        <f>HYPERLINK("https://doi.org/10.1007/978-3-642-02424-5_22")</f>
        <v>https://doi.org/10.1007/978-3-642-02424-5_22</v>
      </c>
      <c r="D2" s="8"/>
      <c r="E2" s="8"/>
      <c r="F2" s="16"/>
      <c r="G2" s="9"/>
      <c r="H2" s="18"/>
      <c r="I2" s="20"/>
      <c r="J2" s="11"/>
      <c r="K2" s="11"/>
      <c r="L2" s="12"/>
      <c r="M2" s="12"/>
      <c r="N2" s="12"/>
      <c r="O2" s="12"/>
      <c r="P2" s="13"/>
      <c r="Q2" s="13"/>
      <c r="R2" s="17"/>
      <c r="S2" s="14"/>
      <c r="T2" s="14"/>
      <c r="U2" s="15"/>
      <c r="V2" s="15"/>
      <c r="W2" s="15"/>
      <c r="X2" s="15"/>
      <c r="Y2" s="15"/>
      <c r="Z2" s="15"/>
      <c r="AA2" s="7"/>
    </row>
    <row r="3" spans="1:27" ht="15.75" customHeight="1" x14ac:dyDescent="0.2">
      <c r="A3" s="8"/>
      <c r="B3" s="8"/>
      <c r="C3" s="8"/>
      <c r="D3" s="8"/>
      <c r="E3" s="8"/>
      <c r="F3" s="9"/>
      <c r="G3" s="9"/>
      <c r="H3" s="18"/>
      <c r="I3" s="10"/>
      <c r="J3" s="11"/>
      <c r="K3" s="11"/>
      <c r="L3" s="12"/>
      <c r="M3" s="12"/>
      <c r="N3" s="12"/>
      <c r="O3" s="12"/>
      <c r="P3" s="13"/>
      <c r="Q3" s="13"/>
      <c r="R3" s="10"/>
      <c r="S3" s="14"/>
      <c r="T3" s="14"/>
      <c r="U3" s="15"/>
      <c r="V3" s="15"/>
      <c r="W3" s="15"/>
      <c r="X3" s="15"/>
      <c r="Y3" s="15"/>
      <c r="Z3" s="15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9"/>
      <c r="G4" s="9"/>
      <c r="H4" s="18"/>
      <c r="I4" s="10"/>
      <c r="J4" s="11"/>
      <c r="K4" s="11"/>
      <c r="L4" s="12"/>
      <c r="M4" s="12"/>
      <c r="N4" s="12"/>
      <c r="O4" s="12"/>
      <c r="P4" s="13"/>
      <c r="Q4" s="13"/>
      <c r="R4" s="10"/>
      <c r="S4" s="14"/>
      <c r="T4" s="14"/>
      <c r="U4" s="15"/>
      <c r="V4" s="15"/>
      <c r="W4" s="15"/>
      <c r="X4" s="15"/>
      <c r="Y4" s="15"/>
      <c r="Z4" s="15"/>
      <c r="AA4" s="7"/>
    </row>
    <row r="5" spans="1:27" ht="15.75" customHeight="1" x14ac:dyDescent="0.2">
      <c r="A5" s="8"/>
      <c r="B5" s="8"/>
      <c r="C5" s="8"/>
      <c r="D5" s="8"/>
      <c r="E5" s="8"/>
      <c r="F5" s="9"/>
      <c r="G5" s="9"/>
      <c r="H5" s="18"/>
      <c r="I5" s="10"/>
      <c r="J5" s="11"/>
      <c r="K5" s="11"/>
      <c r="L5" s="12"/>
      <c r="M5" s="12"/>
      <c r="N5" s="12"/>
      <c r="O5" s="12"/>
      <c r="P5" s="13"/>
      <c r="Q5" s="13"/>
      <c r="R5" s="10"/>
      <c r="S5" s="14"/>
      <c r="T5" s="14"/>
      <c r="U5" s="15"/>
      <c r="V5" s="15"/>
      <c r="W5" s="15"/>
      <c r="X5" s="15"/>
      <c r="Y5" s="15"/>
      <c r="Z5" s="15"/>
      <c r="AA5" s="7"/>
    </row>
    <row r="6" spans="1:27" ht="15.75" customHeight="1" x14ac:dyDescent="0.2">
      <c r="A6" s="8"/>
      <c r="B6" s="8"/>
      <c r="C6" s="8"/>
      <c r="D6" s="8"/>
      <c r="E6" s="8"/>
      <c r="F6" s="9"/>
      <c r="G6" s="9"/>
      <c r="H6" s="18"/>
      <c r="I6" s="10"/>
      <c r="J6" s="11"/>
      <c r="K6" s="11"/>
      <c r="L6" s="12"/>
      <c r="M6" s="12"/>
      <c r="N6" s="12"/>
      <c r="O6" s="12"/>
      <c r="P6" s="13"/>
      <c r="Q6" s="13"/>
      <c r="R6" s="10"/>
      <c r="S6" s="14"/>
      <c r="T6" s="14"/>
      <c r="U6" s="15"/>
      <c r="V6" s="15"/>
      <c r="W6" s="15"/>
      <c r="X6" s="15"/>
      <c r="Y6" s="15"/>
      <c r="Z6" s="15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9"/>
      <c r="G7" s="9"/>
      <c r="H7" s="18"/>
      <c r="I7" s="10"/>
      <c r="J7" s="11"/>
      <c r="K7" s="11"/>
      <c r="L7" s="12"/>
      <c r="M7" s="12"/>
      <c r="N7" s="12"/>
      <c r="O7" s="12"/>
      <c r="P7" s="13"/>
      <c r="Q7" s="13"/>
      <c r="R7" s="10"/>
      <c r="S7" s="14"/>
      <c r="T7" s="14"/>
      <c r="U7" s="15"/>
      <c r="V7" s="15"/>
      <c r="W7" s="15"/>
      <c r="X7" s="15"/>
      <c r="Y7" s="15"/>
      <c r="Z7" s="15"/>
      <c r="AA7" s="7"/>
    </row>
    <row r="8" spans="1:27" ht="15.75" customHeight="1" x14ac:dyDescent="0.2">
      <c r="A8" s="8"/>
      <c r="B8" s="8"/>
      <c r="C8" s="8"/>
      <c r="D8" s="8"/>
      <c r="E8" s="8"/>
      <c r="F8" s="16"/>
      <c r="G8" s="9"/>
      <c r="H8" s="18"/>
      <c r="I8" s="20"/>
      <c r="J8" s="11"/>
      <c r="K8" s="11"/>
      <c r="L8" s="12"/>
      <c r="M8" s="12"/>
      <c r="N8" s="12"/>
      <c r="O8" s="12"/>
      <c r="P8" s="13"/>
      <c r="Q8" s="13"/>
      <c r="R8" s="17"/>
      <c r="S8" s="14"/>
      <c r="T8" s="14"/>
      <c r="U8" s="15"/>
      <c r="V8" s="15"/>
      <c r="W8" s="15"/>
      <c r="X8" s="15"/>
      <c r="Y8" s="15"/>
      <c r="Z8" s="15"/>
      <c r="AA8" s="7"/>
    </row>
    <row r="9" spans="1:27" ht="15.75" customHeight="1" x14ac:dyDescent="0.2">
      <c r="A9" s="8"/>
      <c r="B9" s="8" t="s">
        <v>19</v>
      </c>
      <c r="C9" s="8"/>
      <c r="D9" s="8"/>
      <c r="E9" s="8"/>
      <c r="F9" s="21" t="s">
        <v>20</v>
      </c>
      <c r="G9" s="9"/>
      <c r="H9" s="18" t="str">
        <f t="shared" ref="H9:H20" si="0">IF(I9=R9,I9,IF(AND(I9="YES",R9="MAYBE"),"YES",IF(AND(I9="MAYBE",R9="YES"),"YES",IF(OR(AND(I9="NO",R9="YES"),AND(I9="YES",R9="NO")),"MAYBE","NO"))))</f>
        <v>NO</v>
      </c>
      <c r="I9" s="22" t="s">
        <v>21</v>
      </c>
      <c r="J9" s="11"/>
      <c r="K9" s="11"/>
      <c r="L9" s="12"/>
      <c r="M9" s="12"/>
      <c r="N9" s="12"/>
      <c r="O9" s="23" t="b">
        <v>1</v>
      </c>
      <c r="P9" s="13"/>
      <c r="Q9" s="13"/>
      <c r="R9" s="22" t="s">
        <v>21</v>
      </c>
      <c r="S9" s="14"/>
      <c r="T9" s="14"/>
      <c r="U9" s="24"/>
      <c r="V9" s="15"/>
      <c r="W9" s="15"/>
      <c r="X9" s="15"/>
      <c r="Y9" s="15"/>
      <c r="Z9" s="15"/>
      <c r="AA9" s="7"/>
    </row>
    <row r="10" spans="1:27" ht="15.75" customHeight="1" x14ac:dyDescent="0.2">
      <c r="A10" s="8"/>
      <c r="B10" s="8" t="s">
        <v>22</v>
      </c>
      <c r="C10" s="8"/>
      <c r="D10" s="8"/>
      <c r="E10" s="8"/>
      <c r="F10" s="21" t="s">
        <v>23</v>
      </c>
      <c r="G10" s="9"/>
      <c r="H10" s="18" t="str">
        <f t="shared" si="0"/>
        <v>NO</v>
      </c>
      <c r="I10" s="22" t="s">
        <v>21</v>
      </c>
      <c r="J10" s="11"/>
      <c r="K10" s="11"/>
      <c r="L10" s="12"/>
      <c r="M10" s="12"/>
      <c r="N10" s="12"/>
      <c r="O10" s="23" t="b">
        <v>1</v>
      </c>
      <c r="P10" s="13"/>
      <c r="Q10" s="13"/>
      <c r="R10" s="22" t="s">
        <v>21</v>
      </c>
      <c r="S10" s="14"/>
      <c r="T10" s="14"/>
      <c r="U10" s="15"/>
      <c r="V10" s="15"/>
      <c r="W10" s="15"/>
      <c r="X10" s="15"/>
      <c r="Y10" s="15"/>
      <c r="Z10" s="15"/>
      <c r="AA10" s="7"/>
    </row>
    <row r="11" spans="1:27" ht="15.75" customHeight="1" x14ac:dyDescent="0.2">
      <c r="A11" s="8"/>
      <c r="B11" s="8" t="s">
        <v>24</v>
      </c>
      <c r="C11" s="8" t="s">
        <v>25</v>
      </c>
      <c r="D11" s="8">
        <v>1991</v>
      </c>
      <c r="E11" s="8"/>
      <c r="F11" s="25" t="str">
        <f>HYPERLINK("https://doi.org/10.1007/978-3-7091-9123-1_10")</f>
        <v>https://doi.org/10.1007/978-3-7091-9123-1_10</v>
      </c>
      <c r="G11" s="9" t="s">
        <v>26</v>
      </c>
      <c r="H11" s="18" t="str">
        <f t="shared" si="0"/>
        <v>NO</v>
      </c>
      <c r="I11" s="22" t="s">
        <v>21</v>
      </c>
      <c r="J11" s="11"/>
      <c r="K11" s="11"/>
      <c r="L11" s="12"/>
      <c r="M11" s="12"/>
      <c r="N11" s="12"/>
      <c r="O11" s="12"/>
      <c r="P11" s="13"/>
      <c r="Q11" s="13"/>
      <c r="R11" s="22" t="s">
        <v>21</v>
      </c>
      <c r="S11" s="14"/>
      <c r="T11" s="14"/>
      <c r="U11" s="15"/>
      <c r="V11" s="15"/>
      <c r="W11" s="15"/>
      <c r="X11" s="15"/>
      <c r="Y11" s="15"/>
      <c r="Z11" s="15"/>
      <c r="AA11" s="7"/>
    </row>
    <row r="12" spans="1:27" ht="15.75" customHeight="1" x14ac:dyDescent="0.2">
      <c r="A12" s="8"/>
      <c r="B12" s="8" t="s">
        <v>27</v>
      </c>
      <c r="C12" s="8" t="s">
        <v>28</v>
      </c>
      <c r="D12" s="8"/>
      <c r="E12" s="8"/>
      <c r="F12" s="9"/>
      <c r="G12" s="9"/>
      <c r="H12" s="18" t="str">
        <f t="shared" si="0"/>
        <v>NO</v>
      </c>
      <c r="I12" s="22" t="s">
        <v>21</v>
      </c>
      <c r="J12" s="11"/>
      <c r="K12" s="11"/>
      <c r="L12" s="12"/>
      <c r="M12" s="12"/>
      <c r="N12" s="12"/>
      <c r="O12" s="12"/>
      <c r="P12" s="13"/>
      <c r="Q12" s="13"/>
      <c r="R12" s="22" t="s">
        <v>21</v>
      </c>
      <c r="S12" s="14"/>
      <c r="T12" s="14"/>
      <c r="U12" s="15"/>
      <c r="V12" s="15"/>
      <c r="W12" s="15"/>
      <c r="X12" s="15"/>
      <c r="Y12" s="15"/>
      <c r="Z12" s="15"/>
      <c r="AA12" s="7"/>
    </row>
    <row r="13" spans="1:27" ht="15.75" customHeight="1" x14ac:dyDescent="0.2">
      <c r="A13" s="8"/>
      <c r="B13" s="8" t="s">
        <v>29</v>
      </c>
      <c r="C13" s="8" t="s">
        <v>30</v>
      </c>
      <c r="D13" s="8">
        <v>1992</v>
      </c>
      <c r="E13" s="8"/>
      <c r="F13" s="25" t="str">
        <f>HYPERLINK("https://doi.org/10.1016/0743-7315(92)90007-a")</f>
        <v>https://doi.org/10.1016/0743-7315(92)90007-a</v>
      </c>
      <c r="G13" s="9" t="s">
        <v>31</v>
      </c>
      <c r="H13" s="18" t="str">
        <f t="shared" si="0"/>
        <v>NO</v>
      </c>
      <c r="I13" s="22" t="s">
        <v>21</v>
      </c>
      <c r="J13" s="11"/>
      <c r="K13" s="11"/>
      <c r="L13" s="12"/>
      <c r="M13" s="12"/>
      <c r="N13" s="12"/>
      <c r="O13" s="12"/>
      <c r="P13" s="13"/>
      <c r="Q13" s="13"/>
      <c r="R13" s="22" t="s">
        <v>21</v>
      </c>
      <c r="S13" s="14"/>
      <c r="T13" s="14"/>
      <c r="U13" s="15"/>
      <c r="V13" s="15"/>
      <c r="W13" s="15"/>
      <c r="X13" s="15"/>
      <c r="Y13" s="15"/>
      <c r="Z13" s="15"/>
      <c r="AA13" s="7"/>
    </row>
    <row r="14" spans="1:27" ht="15.75" customHeight="1" x14ac:dyDescent="0.2">
      <c r="A14" s="8"/>
      <c r="B14" s="8" t="s">
        <v>32</v>
      </c>
      <c r="C14" s="8" t="s">
        <v>33</v>
      </c>
      <c r="D14" s="8"/>
      <c r="E14" s="8"/>
      <c r="F14" s="9"/>
      <c r="G14" s="9"/>
      <c r="H14" s="18" t="str">
        <f t="shared" si="0"/>
        <v>NO</v>
      </c>
      <c r="I14" s="26" t="s">
        <v>21</v>
      </c>
      <c r="J14" s="11"/>
      <c r="K14" s="11"/>
      <c r="L14" s="12"/>
      <c r="M14" s="12"/>
      <c r="N14" s="12"/>
      <c r="O14" s="12"/>
      <c r="P14" s="13"/>
      <c r="Q14" s="13"/>
      <c r="R14" s="26" t="s">
        <v>21</v>
      </c>
      <c r="S14" s="14"/>
      <c r="T14" s="14"/>
      <c r="U14" s="15"/>
      <c r="V14" s="15"/>
      <c r="W14" s="15"/>
      <c r="X14" s="15"/>
      <c r="Y14" s="15"/>
      <c r="Z14" s="15"/>
      <c r="AA14" s="7"/>
    </row>
    <row r="15" spans="1:27" ht="15.75" customHeight="1" x14ac:dyDescent="0.2">
      <c r="A15" s="8"/>
      <c r="B15" s="8" t="s">
        <v>34</v>
      </c>
      <c r="C15" s="8" t="s">
        <v>35</v>
      </c>
      <c r="D15" s="8">
        <v>2001</v>
      </c>
      <c r="E15" s="8"/>
      <c r="F15" s="9"/>
      <c r="G15" s="9"/>
      <c r="H15" s="18" t="str">
        <f t="shared" si="0"/>
        <v>NO</v>
      </c>
      <c r="I15" s="22" t="s">
        <v>21</v>
      </c>
      <c r="J15" s="11"/>
      <c r="K15" s="11"/>
      <c r="L15" s="12"/>
      <c r="M15" s="12"/>
      <c r="N15" s="12"/>
      <c r="O15" s="12"/>
      <c r="P15" s="13"/>
      <c r="Q15" s="13"/>
      <c r="R15" s="22" t="s">
        <v>21</v>
      </c>
      <c r="S15" s="14"/>
      <c r="T15" s="14"/>
      <c r="U15" s="15"/>
      <c r="V15" s="15"/>
      <c r="W15" s="15"/>
      <c r="X15" s="15"/>
      <c r="Y15" s="15"/>
      <c r="Z15" s="15"/>
      <c r="AA15" s="7"/>
    </row>
    <row r="16" spans="1:27" ht="15.75" customHeight="1" x14ac:dyDescent="0.2">
      <c r="A16" s="8"/>
      <c r="B16" s="8" t="s">
        <v>36</v>
      </c>
      <c r="C16" s="8" t="s">
        <v>37</v>
      </c>
      <c r="D16" s="8">
        <v>1999</v>
      </c>
      <c r="E16" s="8"/>
      <c r="F16" s="25" t="str">
        <f>HYPERLINK("https://doi.org/10.1109/pnpm.1999.796527")</f>
        <v>https://doi.org/10.1109/pnpm.1999.796527</v>
      </c>
      <c r="G16" s="9" t="s">
        <v>38</v>
      </c>
      <c r="H16" s="18" t="str">
        <f t="shared" si="0"/>
        <v>NO</v>
      </c>
      <c r="I16" s="22" t="s">
        <v>21</v>
      </c>
      <c r="J16" s="11"/>
      <c r="K16" s="11"/>
      <c r="L16" s="12"/>
      <c r="M16" s="12"/>
      <c r="N16" s="12"/>
      <c r="O16" s="12"/>
      <c r="P16" s="13"/>
      <c r="Q16" s="13"/>
      <c r="R16" s="22" t="s">
        <v>21</v>
      </c>
      <c r="S16" s="14"/>
      <c r="T16" s="14"/>
      <c r="U16" s="15"/>
      <c r="V16" s="15"/>
      <c r="W16" s="15"/>
      <c r="X16" s="15"/>
      <c r="Y16" s="15"/>
      <c r="Z16" s="15"/>
      <c r="AA16" s="7"/>
    </row>
    <row r="17" spans="1:27" ht="15.75" customHeight="1" x14ac:dyDescent="0.2">
      <c r="A17" s="8"/>
      <c r="B17" s="8" t="s">
        <v>39</v>
      </c>
      <c r="C17" s="8" t="s">
        <v>40</v>
      </c>
      <c r="D17" s="8">
        <v>1982</v>
      </c>
      <c r="E17" s="8"/>
      <c r="F17" s="25" t="str">
        <f>HYPERLINK("https://doi.org/10.1109/tc.1982.1676110")</f>
        <v>https://doi.org/10.1109/tc.1982.1676110</v>
      </c>
      <c r="G17" s="9" t="s">
        <v>41</v>
      </c>
      <c r="H17" s="18" t="str">
        <f t="shared" si="0"/>
        <v>NO</v>
      </c>
      <c r="I17" s="22" t="s">
        <v>21</v>
      </c>
      <c r="J17" s="11"/>
      <c r="K17" s="11"/>
      <c r="L17" s="12"/>
      <c r="M17" s="12"/>
      <c r="N17" s="12"/>
      <c r="O17" s="12"/>
      <c r="P17" s="13"/>
      <c r="Q17" s="13"/>
      <c r="R17" s="22" t="s">
        <v>21</v>
      </c>
      <c r="S17" s="14"/>
      <c r="T17" s="14"/>
      <c r="U17" s="15"/>
      <c r="V17" s="15"/>
      <c r="W17" s="15"/>
      <c r="X17" s="15"/>
      <c r="Y17" s="15"/>
      <c r="Z17" s="15"/>
      <c r="AA17" s="7"/>
    </row>
    <row r="18" spans="1:27" ht="15.75" customHeight="1" x14ac:dyDescent="0.2">
      <c r="A18" s="8"/>
      <c r="B18" s="8" t="s">
        <v>42</v>
      </c>
      <c r="C18" s="8" t="s">
        <v>43</v>
      </c>
      <c r="D18" s="8"/>
      <c r="E18" s="8"/>
      <c r="F18" s="25" t="str">
        <f>HYPERLINK("https://doi.org/10.1109/ipds.1996.540204")</f>
        <v>https://doi.org/10.1109/ipds.1996.540204</v>
      </c>
      <c r="G18" s="9" t="s">
        <v>44</v>
      </c>
      <c r="H18" s="18" t="str">
        <f t="shared" si="0"/>
        <v>NO</v>
      </c>
      <c r="I18" s="22" t="s">
        <v>21</v>
      </c>
      <c r="J18" s="11"/>
      <c r="K18" s="11"/>
      <c r="L18" s="12"/>
      <c r="M18" s="12"/>
      <c r="N18" s="12"/>
      <c r="O18" s="12"/>
      <c r="P18" s="13"/>
      <c r="Q18" s="13"/>
      <c r="R18" s="22" t="s">
        <v>21</v>
      </c>
      <c r="S18" s="14"/>
      <c r="T18" s="14"/>
      <c r="U18" s="15"/>
      <c r="V18" s="15"/>
      <c r="W18" s="15"/>
      <c r="X18" s="15"/>
      <c r="Y18" s="15"/>
      <c r="Z18" s="15"/>
      <c r="AA18" s="7"/>
    </row>
    <row r="19" spans="1:27" ht="15.75" customHeight="1" x14ac:dyDescent="0.2">
      <c r="A19" s="8"/>
      <c r="B19" s="8" t="s">
        <v>45</v>
      </c>
      <c r="C19" s="8" t="s">
        <v>46</v>
      </c>
      <c r="D19" s="8">
        <v>2001</v>
      </c>
      <c r="E19" s="8"/>
      <c r="F19" s="16" t="str">
        <f>HYPERLINK("https://doi.org/10.1007/3-540-44667-2_9")</f>
        <v>https://doi.org/10.1007/3-540-44667-2_9</v>
      </c>
      <c r="G19" s="9" t="s">
        <v>47</v>
      </c>
      <c r="H19" s="18" t="str">
        <f t="shared" si="0"/>
        <v>NO</v>
      </c>
      <c r="I19" s="22" t="s">
        <v>21</v>
      </c>
      <c r="J19" s="11"/>
      <c r="K19" s="11"/>
      <c r="L19" s="12"/>
      <c r="M19" s="12"/>
      <c r="N19" s="12"/>
      <c r="O19" s="12"/>
      <c r="P19" s="13"/>
      <c r="Q19" s="13"/>
      <c r="R19" s="22" t="s">
        <v>21</v>
      </c>
      <c r="S19" s="14"/>
      <c r="T19" s="14"/>
      <c r="U19" s="15"/>
      <c r="V19" s="15"/>
      <c r="W19" s="15"/>
      <c r="X19" s="15"/>
      <c r="Y19" s="15"/>
      <c r="Z19" s="15"/>
      <c r="AA19" s="7"/>
    </row>
    <row r="20" spans="1:27" ht="15.75" customHeight="1" x14ac:dyDescent="0.2">
      <c r="A20" s="8"/>
      <c r="B20" s="8" t="s">
        <v>48</v>
      </c>
      <c r="C20" s="8" t="s">
        <v>49</v>
      </c>
      <c r="D20" s="8">
        <v>2008</v>
      </c>
      <c r="E20" s="8"/>
      <c r="F20" s="25" t="str">
        <f>HYPERLINK("https://doi.org/10.1007/978-3-540-74173-2")</f>
        <v>https://doi.org/10.1007/978-3-540-74173-2</v>
      </c>
      <c r="G20" s="9" t="s">
        <v>50</v>
      </c>
      <c r="H20" s="18" t="str">
        <f t="shared" si="0"/>
        <v>NO</v>
      </c>
      <c r="I20" s="22" t="s">
        <v>21</v>
      </c>
      <c r="J20" s="11"/>
      <c r="K20" s="11"/>
      <c r="L20" s="12"/>
      <c r="M20" s="12"/>
      <c r="N20" s="12"/>
      <c r="O20" s="12"/>
      <c r="P20" s="13"/>
      <c r="Q20" s="13"/>
      <c r="R20" s="22" t="s">
        <v>21</v>
      </c>
      <c r="S20" s="14"/>
      <c r="T20" s="14"/>
      <c r="U20" s="15"/>
      <c r="V20" s="15"/>
      <c r="W20" s="15"/>
      <c r="X20" s="15"/>
      <c r="Y20" s="15"/>
      <c r="Z20" s="15"/>
      <c r="AA20" s="7"/>
    </row>
    <row r="21" spans="1:27" ht="15.75" customHeight="1" x14ac:dyDescent="0.2">
      <c r="A21" s="8"/>
      <c r="B21" s="8"/>
      <c r="C21" s="8"/>
      <c r="D21" s="8"/>
      <c r="E21" s="8"/>
      <c r="F21" s="9"/>
      <c r="G21" s="9"/>
      <c r="H21" s="18"/>
      <c r="I21" s="20"/>
      <c r="J21" s="11"/>
      <c r="K21" s="11"/>
      <c r="L21" s="12"/>
      <c r="M21" s="12"/>
      <c r="N21" s="12"/>
      <c r="O21" s="12"/>
      <c r="P21" s="13"/>
      <c r="Q21" s="13"/>
      <c r="R21" s="20"/>
      <c r="S21" s="14"/>
      <c r="T21" s="14"/>
      <c r="U21" s="15"/>
      <c r="V21" s="15"/>
      <c r="W21" s="15"/>
      <c r="X21" s="15"/>
      <c r="Y21" s="15"/>
      <c r="Z21" s="15"/>
      <c r="AA21" s="7"/>
    </row>
    <row r="22" spans="1:27" ht="15.75" customHeight="1" x14ac:dyDescent="0.2">
      <c r="A22" s="8"/>
      <c r="B22" s="8" t="s">
        <v>51</v>
      </c>
      <c r="C22" s="8"/>
      <c r="D22" s="8"/>
      <c r="E22" s="8"/>
      <c r="F22" s="9"/>
      <c r="G22" s="9"/>
      <c r="H22" s="18"/>
      <c r="I22" s="10"/>
      <c r="J22" s="11"/>
      <c r="K22" s="11"/>
      <c r="L22" s="12"/>
      <c r="M22" s="12"/>
      <c r="N22" s="12"/>
      <c r="O22" s="12"/>
      <c r="P22" s="13"/>
      <c r="Q22" s="13"/>
      <c r="R22" s="10"/>
      <c r="S22" s="14"/>
      <c r="T22" s="14"/>
      <c r="U22" s="15"/>
      <c r="V22" s="15"/>
      <c r="W22" s="15"/>
      <c r="X22" s="15"/>
      <c r="Y22" s="15"/>
      <c r="Z22" s="15"/>
      <c r="AA22" s="7"/>
    </row>
    <row r="23" spans="1:27" ht="15.75" customHeight="1" x14ac:dyDescent="0.2">
      <c r="A23" s="8"/>
      <c r="B23" s="8"/>
      <c r="C23" s="8"/>
      <c r="D23" s="8"/>
      <c r="E23" s="8"/>
      <c r="F23" s="9"/>
      <c r="G23" s="9"/>
      <c r="H23" s="18"/>
      <c r="I23" s="10"/>
      <c r="J23" s="11"/>
      <c r="K23" s="11"/>
      <c r="L23" s="12"/>
      <c r="M23" s="12"/>
      <c r="N23" s="12"/>
      <c r="O23" s="12"/>
      <c r="P23" s="13"/>
      <c r="Q23" s="13"/>
      <c r="R23" s="10"/>
      <c r="S23" s="14"/>
      <c r="T23" s="14"/>
      <c r="U23" s="15"/>
      <c r="V23" s="15"/>
      <c r="W23" s="15"/>
      <c r="X23" s="15"/>
      <c r="Y23" s="15"/>
      <c r="Z23" s="15"/>
      <c r="AA23" s="7"/>
    </row>
    <row r="24" spans="1:27" ht="15.75" customHeight="1" x14ac:dyDescent="0.2">
      <c r="A24" s="8"/>
      <c r="B24" s="8" t="s">
        <v>52</v>
      </c>
      <c r="C24" s="8" t="s">
        <v>53</v>
      </c>
      <c r="D24" s="8"/>
      <c r="E24" s="8"/>
      <c r="F24" s="25" t="s">
        <v>54</v>
      </c>
      <c r="G24" s="9"/>
      <c r="H24" s="18" t="str">
        <f>IF(I24=R24,I24,IF(AND(I24="YES",R24="MAYBE"),"YES",IF(AND(I24="MAYBE",R24="YES"),"YES",IF(OR(AND(I24="NO",R24="YES"),AND(I24="YES",R24="NO")),"MAYBE","NO"))))</f>
        <v>YES</v>
      </c>
      <c r="I24" s="22" t="s">
        <v>55</v>
      </c>
      <c r="J24" s="27" t="b">
        <v>1</v>
      </c>
      <c r="K24" s="27" t="b">
        <v>1</v>
      </c>
      <c r="L24" s="23" t="b">
        <v>0</v>
      </c>
      <c r="M24" s="23" t="b">
        <v>0</v>
      </c>
      <c r="N24" s="23" t="b">
        <v>0</v>
      </c>
      <c r="O24" s="23" t="b">
        <v>0</v>
      </c>
      <c r="P24" s="23" t="b">
        <v>0</v>
      </c>
      <c r="Q24" s="23" t="b">
        <v>0</v>
      </c>
      <c r="R24" s="22" t="s">
        <v>56</v>
      </c>
      <c r="S24" s="28" t="b">
        <v>1</v>
      </c>
      <c r="T24" s="28" t="b">
        <v>1</v>
      </c>
      <c r="U24" s="24" t="b">
        <v>0</v>
      </c>
      <c r="V24" s="24" t="b">
        <v>0</v>
      </c>
      <c r="W24" s="24" t="b">
        <v>0</v>
      </c>
      <c r="X24" s="24" t="b">
        <v>0</v>
      </c>
      <c r="Y24" s="24" t="b">
        <v>0</v>
      </c>
      <c r="Z24" s="24" t="b">
        <v>0</v>
      </c>
      <c r="AA24" s="7"/>
    </row>
    <row r="25" spans="1:27" ht="15.75" customHeight="1" x14ac:dyDescent="0.2">
      <c r="A25" s="8"/>
      <c r="B25" s="8"/>
      <c r="C25" s="8"/>
      <c r="D25" s="8"/>
      <c r="E25" s="8"/>
      <c r="F25" s="9"/>
      <c r="G25" s="9"/>
      <c r="H25" s="18"/>
      <c r="I25" s="10"/>
      <c r="J25" s="11"/>
      <c r="K25" s="11"/>
      <c r="L25" s="12"/>
      <c r="M25" s="12"/>
      <c r="N25" s="12"/>
      <c r="O25" s="12"/>
      <c r="P25" s="13"/>
      <c r="Q25" s="13"/>
      <c r="R25" s="10"/>
      <c r="S25" s="14"/>
      <c r="T25" s="14"/>
      <c r="U25" s="15"/>
      <c r="V25" s="15"/>
      <c r="W25" s="15"/>
      <c r="X25" s="15"/>
      <c r="Y25" s="15"/>
      <c r="Z25" s="15"/>
      <c r="AA25" s="7"/>
    </row>
    <row r="26" spans="1:27" ht="15.75" customHeight="1" x14ac:dyDescent="0.2">
      <c r="A26" s="8"/>
      <c r="B26" s="8" t="s">
        <v>57</v>
      </c>
      <c r="C26" s="8"/>
      <c r="D26" s="8"/>
      <c r="E26" s="8"/>
      <c r="F26" s="9"/>
      <c r="G26" s="9"/>
      <c r="H26" s="18"/>
      <c r="I26" s="10"/>
      <c r="J26" s="11"/>
      <c r="K26" s="11"/>
      <c r="L26" s="12"/>
      <c r="M26" s="12"/>
      <c r="N26" s="12"/>
      <c r="O26" s="12"/>
      <c r="P26" s="13"/>
      <c r="Q26" s="13"/>
      <c r="R26" s="10"/>
      <c r="S26" s="14"/>
      <c r="T26" s="14"/>
      <c r="U26" s="15"/>
      <c r="V26" s="15"/>
      <c r="W26" s="15"/>
      <c r="X26" s="15"/>
      <c r="Y26" s="15"/>
      <c r="Z26" s="15"/>
      <c r="AA26" s="7"/>
    </row>
    <row r="27" spans="1:27" ht="15.75" customHeight="1" x14ac:dyDescent="0.2">
      <c r="A27" s="8"/>
      <c r="B27" s="8"/>
      <c r="C27" s="8"/>
      <c r="D27" s="8"/>
      <c r="E27" s="8"/>
      <c r="F27" s="9"/>
      <c r="G27" s="9"/>
      <c r="H27" s="18"/>
      <c r="I27" s="17"/>
      <c r="J27" s="11"/>
      <c r="K27" s="11"/>
      <c r="L27" s="12"/>
      <c r="M27" s="12"/>
      <c r="N27" s="12"/>
      <c r="O27" s="12"/>
      <c r="P27" s="13"/>
      <c r="Q27" s="13"/>
      <c r="R27" s="17"/>
      <c r="S27" s="14"/>
      <c r="T27" s="14"/>
      <c r="U27" s="15"/>
      <c r="V27" s="15"/>
      <c r="W27" s="15"/>
      <c r="X27" s="15"/>
      <c r="Y27" s="15"/>
      <c r="Z27" s="15"/>
      <c r="AA27" s="7"/>
    </row>
    <row r="28" spans="1:27" ht="15.75" customHeight="1" x14ac:dyDescent="0.2">
      <c r="A28" s="8"/>
      <c r="B28" s="8"/>
      <c r="C28" s="8"/>
      <c r="D28" s="8"/>
      <c r="E28" s="8"/>
      <c r="F28" s="9"/>
      <c r="G28" s="9"/>
      <c r="H28" s="18"/>
      <c r="I28" s="10"/>
      <c r="J28" s="11"/>
      <c r="K28" s="11"/>
      <c r="L28" s="12"/>
      <c r="M28" s="12"/>
      <c r="N28" s="12"/>
      <c r="O28" s="12"/>
      <c r="P28" s="13"/>
      <c r="Q28" s="13"/>
      <c r="R28" s="10"/>
      <c r="S28" s="14"/>
      <c r="T28" s="14"/>
      <c r="U28" s="15"/>
      <c r="V28" s="15"/>
      <c r="W28" s="15"/>
      <c r="X28" s="15"/>
      <c r="Y28" s="15"/>
      <c r="Z28" s="15"/>
      <c r="AA28" s="7"/>
    </row>
    <row r="29" spans="1:27" ht="15.75" customHeight="1" x14ac:dyDescent="0.2">
      <c r="A29" s="8"/>
      <c r="B29" s="8" t="s">
        <v>58</v>
      </c>
      <c r="C29" s="8"/>
      <c r="D29" s="8"/>
      <c r="E29" s="8"/>
      <c r="F29" s="9"/>
      <c r="G29" s="9"/>
      <c r="H29" s="18"/>
      <c r="I29" s="10"/>
      <c r="J29" s="11"/>
      <c r="K29" s="11"/>
      <c r="L29" s="12"/>
      <c r="M29" s="12"/>
      <c r="N29" s="12"/>
      <c r="O29" s="12"/>
      <c r="P29" s="13"/>
      <c r="Q29" s="13"/>
      <c r="R29" s="10"/>
      <c r="S29" s="14"/>
      <c r="T29" s="14"/>
      <c r="U29" s="15"/>
      <c r="V29" s="15"/>
      <c r="W29" s="15"/>
      <c r="X29" s="15"/>
      <c r="Y29" s="15"/>
      <c r="Z29" s="15"/>
      <c r="AA29" s="7"/>
    </row>
    <row r="30" spans="1:27" ht="15.75" customHeight="1" x14ac:dyDescent="0.2">
      <c r="A30" s="8"/>
      <c r="B30" s="8"/>
      <c r="C30" s="8"/>
      <c r="D30" s="8"/>
      <c r="E30" s="8"/>
      <c r="F30" s="9"/>
      <c r="G30" s="9"/>
      <c r="H30" s="18"/>
      <c r="I30" s="10"/>
      <c r="J30" s="11"/>
      <c r="K30" s="11"/>
      <c r="L30" s="12"/>
      <c r="M30" s="12"/>
      <c r="N30" s="12"/>
      <c r="O30" s="12"/>
      <c r="P30" s="13"/>
      <c r="Q30" s="13"/>
      <c r="R30" s="10"/>
      <c r="S30" s="14"/>
      <c r="T30" s="14"/>
      <c r="U30" s="15"/>
      <c r="V30" s="15"/>
      <c r="W30" s="15"/>
      <c r="X30" s="15"/>
      <c r="Y30" s="15"/>
      <c r="Z30" s="15"/>
      <c r="AA30" s="7"/>
    </row>
    <row r="31" spans="1:27" ht="15.75" customHeight="1" x14ac:dyDescent="0.2">
      <c r="A31" s="8"/>
      <c r="B31" s="8" t="s">
        <v>59</v>
      </c>
      <c r="C31" s="8" t="s">
        <v>60</v>
      </c>
      <c r="D31" s="8">
        <v>2010</v>
      </c>
      <c r="E31" s="8"/>
      <c r="F31" s="25" t="str">
        <f>HYPERLINK("https://doi.org/10.1109/istel.2010.5734026")</f>
        <v>https://doi.org/10.1109/istel.2010.5734026</v>
      </c>
      <c r="G31" s="9" t="s">
        <v>61</v>
      </c>
      <c r="H31" s="18" t="str">
        <f t="shared" ref="H31:H45" si="1">IF(I31=R31,I31,IF(AND(I31="YES",R31="MAYBE"),"YES",IF(AND(I31="MAYBE",R31="YES"),"YES",IF(OR(AND(I31="NO",R31="YES"),AND(I31="YES",R31="NO")),"MAYBE","NO"))))</f>
        <v>NO</v>
      </c>
      <c r="I31" s="22" t="s">
        <v>21</v>
      </c>
      <c r="J31" s="11"/>
      <c r="K31" s="11"/>
      <c r="L31" s="12"/>
      <c r="M31" s="12"/>
      <c r="N31" s="12"/>
      <c r="O31" s="12"/>
      <c r="P31" s="13"/>
      <c r="Q31" s="13"/>
      <c r="R31" s="22" t="s">
        <v>21</v>
      </c>
      <c r="S31" s="14"/>
      <c r="T31" s="14"/>
      <c r="U31" s="15"/>
      <c r="V31" s="15"/>
      <c r="W31" s="15"/>
      <c r="X31" s="15"/>
      <c r="Y31" s="15"/>
      <c r="Z31" s="15"/>
      <c r="AA31" s="7"/>
    </row>
    <row r="32" spans="1:27" ht="15.75" customHeight="1" x14ac:dyDescent="0.2">
      <c r="A32" s="8"/>
      <c r="B32" s="8" t="s">
        <v>62</v>
      </c>
      <c r="C32" s="8" t="s">
        <v>63</v>
      </c>
      <c r="D32" s="8">
        <v>2013</v>
      </c>
      <c r="E32" s="8"/>
      <c r="F32" s="9"/>
      <c r="G32" s="9"/>
      <c r="H32" s="18" t="str">
        <f t="shared" si="1"/>
        <v>NO</v>
      </c>
      <c r="I32" s="22" t="s">
        <v>21</v>
      </c>
      <c r="J32" s="11"/>
      <c r="K32" s="11"/>
      <c r="L32" s="12"/>
      <c r="M32" s="12"/>
      <c r="N32" s="12"/>
      <c r="O32" s="12"/>
      <c r="P32" s="13"/>
      <c r="Q32" s="13"/>
      <c r="R32" s="22" t="s">
        <v>21</v>
      </c>
      <c r="S32" s="14"/>
      <c r="T32" s="14"/>
      <c r="U32" s="15"/>
      <c r="V32" s="15"/>
      <c r="W32" s="15"/>
      <c r="X32" s="15"/>
      <c r="Y32" s="15"/>
      <c r="Z32" s="15"/>
      <c r="AA32" s="7"/>
    </row>
    <row r="33" spans="1:27" ht="15.75" customHeight="1" x14ac:dyDescent="0.2">
      <c r="A33" s="8"/>
      <c r="B33" s="8" t="s">
        <v>64</v>
      </c>
      <c r="C33" s="8" t="s">
        <v>65</v>
      </c>
      <c r="D33" s="8">
        <v>2013</v>
      </c>
      <c r="E33" s="8"/>
      <c r="F33" s="25" t="str">
        <f>HYPERLINK("https://doi.org/10.3906/elk-1112-27")</f>
        <v>https://doi.org/10.3906/elk-1112-27</v>
      </c>
      <c r="G33" s="9" t="s">
        <v>66</v>
      </c>
      <c r="H33" s="18" t="str">
        <f t="shared" si="1"/>
        <v>NO</v>
      </c>
      <c r="I33" s="22" t="s">
        <v>21</v>
      </c>
      <c r="J33" s="11"/>
      <c r="K33" s="11"/>
      <c r="L33" s="12"/>
      <c r="M33" s="12"/>
      <c r="N33" s="12"/>
      <c r="O33" s="12"/>
      <c r="P33" s="13"/>
      <c r="Q33" s="13"/>
      <c r="R33" s="22" t="s">
        <v>21</v>
      </c>
      <c r="S33" s="14"/>
      <c r="T33" s="14"/>
      <c r="U33" s="15"/>
      <c r="V33" s="15"/>
      <c r="W33" s="15"/>
      <c r="X33" s="15"/>
      <c r="Y33" s="15"/>
      <c r="Z33" s="15"/>
      <c r="AA33" s="7"/>
    </row>
    <row r="34" spans="1:27" ht="15.75" customHeight="1" x14ac:dyDescent="0.2">
      <c r="A34" s="8"/>
      <c r="B34" s="8" t="s">
        <v>67</v>
      </c>
      <c r="C34" s="8" t="s">
        <v>68</v>
      </c>
      <c r="D34" s="8">
        <v>2013</v>
      </c>
      <c r="E34" s="8"/>
      <c r="F34" s="9"/>
      <c r="G34" s="9"/>
      <c r="H34" s="18" t="str">
        <f t="shared" si="1"/>
        <v>NO</v>
      </c>
      <c r="I34" s="22" t="s">
        <v>21</v>
      </c>
      <c r="J34" s="11"/>
      <c r="K34" s="11"/>
      <c r="L34" s="12"/>
      <c r="M34" s="12"/>
      <c r="N34" s="12"/>
      <c r="O34" s="12"/>
      <c r="P34" s="13"/>
      <c r="Q34" s="13"/>
      <c r="R34" s="22" t="s">
        <v>21</v>
      </c>
      <c r="S34" s="14"/>
      <c r="T34" s="14"/>
      <c r="U34" s="15"/>
      <c r="V34" s="15"/>
      <c r="W34" s="15"/>
      <c r="X34" s="15"/>
      <c r="Y34" s="15"/>
      <c r="Z34" s="15"/>
      <c r="AA34" s="7"/>
    </row>
    <row r="35" spans="1:27" ht="15.75" customHeight="1" x14ac:dyDescent="0.2">
      <c r="A35" s="8"/>
      <c r="B35" s="8" t="s">
        <v>69</v>
      </c>
      <c r="C35" s="8" t="s">
        <v>70</v>
      </c>
      <c r="D35" s="8">
        <v>2020</v>
      </c>
      <c r="E35" s="8"/>
      <c r="F35" s="16"/>
      <c r="G35" s="9"/>
      <c r="H35" s="18" t="str">
        <f t="shared" si="1"/>
        <v>NO</v>
      </c>
      <c r="I35" s="29" t="s">
        <v>21</v>
      </c>
      <c r="J35" s="11"/>
      <c r="K35" s="11"/>
      <c r="L35" s="12"/>
      <c r="M35" s="12"/>
      <c r="N35" s="12"/>
      <c r="O35" s="12"/>
      <c r="P35" s="13"/>
      <c r="Q35" s="13"/>
      <c r="R35" s="26" t="s">
        <v>21</v>
      </c>
      <c r="S35" s="14"/>
      <c r="T35" s="14"/>
      <c r="U35" s="15"/>
      <c r="V35" s="15"/>
      <c r="W35" s="15"/>
      <c r="X35" s="15"/>
      <c r="Y35" s="15"/>
      <c r="Z35" s="15"/>
      <c r="AA35" s="7"/>
    </row>
    <row r="36" spans="1:27" ht="15.75" customHeight="1" x14ac:dyDescent="0.2">
      <c r="A36" s="8"/>
      <c r="B36" s="8" t="s">
        <v>71</v>
      </c>
      <c r="C36" s="8" t="s">
        <v>72</v>
      </c>
      <c r="D36" s="8">
        <v>2011</v>
      </c>
      <c r="E36" s="8"/>
      <c r="F36" s="16" t="str">
        <f>HYPERLINK("https://doi.org/10.1007/s11227-011-0621-5")</f>
        <v>https://doi.org/10.1007/s11227-011-0621-5</v>
      </c>
      <c r="G36" s="9" t="s">
        <v>73</v>
      </c>
      <c r="H36" s="18" t="str">
        <f t="shared" si="1"/>
        <v>NO</v>
      </c>
      <c r="I36" s="29" t="s">
        <v>21</v>
      </c>
      <c r="J36" s="11"/>
      <c r="K36" s="11"/>
      <c r="L36" s="12"/>
      <c r="M36" s="12"/>
      <c r="N36" s="12"/>
      <c r="O36" s="12"/>
      <c r="P36" s="13"/>
      <c r="Q36" s="13"/>
      <c r="R36" s="29" t="s">
        <v>21</v>
      </c>
      <c r="S36" s="14"/>
      <c r="T36" s="14"/>
      <c r="U36" s="15"/>
      <c r="V36" s="15"/>
      <c r="W36" s="15"/>
      <c r="X36" s="15"/>
      <c r="Y36" s="15"/>
      <c r="Z36" s="15"/>
      <c r="AA36" s="7"/>
    </row>
    <row r="37" spans="1:27" ht="15.75" customHeight="1" x14ac:dyDescent="0.2">
      <c r="A37" s="8"/>
      <c r="B37" s="8" t="s">
        <v>74</v>
      </c>
      <c r="C37" s="8" t="s">
        <v>75</v>
      </c>
      <c r="D37" s="8">
        <v>2009</v>
      </c>
      <c r="E37" s="8"/>
      <c r="F37" s="25" t="str">
        <f>HYPERLINK("https://doi.org/10.1109/ams.2009.121")</f>
        <v>https://doi.org/10.1109/ams.2009.121</v>
      </c>
      <c r="G37" s="9" t="s">
        <v>76</v>
      </c>
      <c r="H37" s="18" t="str">
        <f t="shared" si="1"/>
        <v>NO</v>
      </c>
      <c r="I37" s="22" t="s">
        <v>21</v>
      </c>
      <c r="J37" s="11"/>
      <c r="K37" s="11"/>
      <c r="L37" s="12"/>
      <c r="M37" s="12"/>
      <c r="N37" s="12"/>
      <c r="O37" s="12"/>
      <c r="P37" s="13"/>
      <c r="Q37" s="13"/>
      <c r="R37" s="22" t="s">
        <v>21</v>
      </c>
      <c r="S37" s="14"/>
      <c r="T37" s="14"/>
      <c r="U37" s="15"/>
      <c r="V37" s="15"/>
      <c r="W37" s="15"/>
      <c r="X37" s="15"/>
      <c r="Y37" s="15"/>
      <c r="Z37" s="15"/>
      <c r="AA37" s="7"/>
    </row>
    <row r="38" spans="1:27" ht="15.75" customHeight="1" x14ac:dyDescent="0.2">
      <c r="A38" s="8"/>
      <c r="B38" s="8" t="s">
        <v>77</v>
      </c>
      <c r="C38" s="8" t="s">
        <v>78</v>
      </c>
      <c r="D38" s="8">
        <v>2013</v>
      </c>
      <c r="E38" s="8"/>
      <c r="F38" s="9"/>
      <c r="G38" s="9"/>
      <c r="H38" s="18" t="str">
        <f t="shared" si="1"/>
        <v>NO</v>
      </c>
      <c r="I38" s="22" t="s">
        <v>21</v>
      </c>
      <c r="J38" s="11"/>
      <c r="K38" s="11"/>
      <c r="L38" s="12"/>
      <c r="M38" s="12"/>
      <c r="N38" s="12"/>
      <c r="O38" s="12"/>
      <c r="P38" s="13"/>
      <c r="Q38" s="13"/>
      <c r="R38" s="22" t="s">
        <v>21</v>
      </c>
      <c r="S38" s="14"/>
      <c r="T38" s="14"/>
      <c r="U38" s="15"/>
      <c r="V38" s="15"/>
      <c r="W38" s="15"/>
      <c r="X38" s="15"/>
      <c r="Y38" s="15"/>
      <c r="Z38" s="15"/>
      <c r="AA38" s="7"/>
    </row>
    <row r="39" spans="1:27" ht="15.75" customHeight="1" x14ac:dyDescent="0.2">
      <c r="A39" s="8"/>
      <c r="B39" s="8" t="s">
        <v>79</v>
      </c>
      <c r="C39" s="8" t="s">
        <v>80</v>
      </c>
      <c r="D39" s="8">
        <v>2009</v>
      </c>
      <c r="E39" s="8"/>
      <c r="F39" s="25" t="str">
        <f>HYPERLINK("https://doi.org/10.1109/iit.2009.5413371")</f>
        <v>https://doi.org/10.1109/iit.2009.5413371</v>
      </c>
      <c r="G39" s="9" t="s">
        <v>81</v>
      </c>
      <c r="H39" s="18" t="str">
        <f t="shared" si="1"/>
        <v>NO</v>
      </c>
      <c r="I39" s="22" t="s">
        <v>21</v>
      </c>
      <c r="J39" s="11"/>
      <c r="K39" s="11"/>
      <c r="L39" s="12"/>
      <c r="M39" s="12"/>
      <c r="N39" s="12"/>
      <c r="O39" s="12"/>
      <c r="P39" s="13"/>
      <c r="Q39" s="13"/>
      <c r="R39" s="22" t="s">
        <v>21</v>
      </c>
      <c r="S39" s="14"/>
      <c r="T39" s="14"/>
      <c r="U39" s="15"/>
      <c r="V39" s="15"/>
      <c r="W39" s="15"/>
      <c r="X39" s="15"/>
      <c r="Y39" s="15"/>
      <c r="Z39" s="15"/>
      <c r="AA39" s="7"/>
    </row>
    <row r="40" spans="1:27" ht="15.75" customHeight="1" x14ac:dyDescent="0.2">
      <c r="A40" s="8"/>
      <c r="B40" s="8" t="s">
        <v>82</v>
      </c>
      <c r="C40" s="8" t="s">
        <v>83</v>
      </c>
      <c r="D40" s="8">
        <v>2012</v>
      </c>
      <c r="E40" s="8"/>
      <c r="F40" s="9"/>
      <c r="G40" s="9"/>
      <c r="H40" s="18" t="str">
        <f t="shared" si="1"/>
        <v>NO</v>
      </c>
      <c r="I40" s="22" t="s">
        <v>21</v>
      </c>
      <c r="J40" s="11"/>
      <c r="K40" s="11"/>
      <c r="L40" s="12"/>
      <c r="M40" s="12"/>
      <c r="N40" s="12"/>
      <c r="O40" s="12"/>
      <c r="P40" s="13"/>
      <c r="Q40" s="13"/>
      <c r="R40" s="26" t="s">
        <v>21</v>
      </c>
      <c r="S40" s="14"/>
      <c r="T40" s="14"/>
      <c r="U40" s="15"/>
      <c r="V40" s="15"/>
      <c r="W40" s="15"/>
      <c r="X40" s="15"/>
      <c r="Y40" s="15"/>
      <c r="Z40" s="15"/>
      <c r="AA40" s="7"/>
    </row>
    <row r="41" spans="1:27" ht="15.75" customHeight="1" x14ac:dyDescent="0.2">
      <c r="A41" s="8"/>
      <c r="B41" s="8" t="s">
        <v>71</v>
      </c>
      <c r="C41" s="8" t="s">
        <v>84</v>
      </c>
      <c r="D41" s="8">
        <v>2010</v>
      </c>
      <c r="E41" s="8"/>
      <c r="F41" s="25" t="str">
        <f>HYPERLINK("https://doi.org/10.1007/s10619-010-7066-3")</f>
        <v>https://doi.org/10.1007/s10619-010-7066-3</v>
      </c>
      <c r="G41" s="9" t="s">
        <v>85</v>
      </c>
      <c r="H41" s="18" t="str">
        <f t="shared" si="1"/>
        <v>NO</v>
      </c>
      <c r="I41" s="22" t="s">
        <v>21</v>
      </c>
      <c r="J41" s="11"/>
      <c r="K41" s="11"/>
      <c r="L41" s="12"/>
      <c r="M41" s="12"/>
      <c r="N41" s="12"/>
      <c r="O41" s="12"/>
      <c r="P41" s="13"/>
      <c r="Q41" s="13"/>
      <c r="R41" s="22" t="s">
        <v>21</v>
      </c>
      <c r="S41" s="14"/>
      <c r="T41" s="14"/>
      <c r="U41" s="15"/>
      <c r="V41" s="15"/>
      <c r="W41" s="15"/>
      <c r="X41" s="15"/>
      <c r="Y41" s="15"/>
      <c r="Z41" s="15"/>
      <c r="AA41" s="7"/>
    </row>
    <row r="42" spans="1:27" ht="15.75" customHeight="1" x14ac:dyDescent="0.2">
      <c r="A42" s="8"/>
      <c r="B42" s="8" t="s">
        <v>86</v>
      </c>
      <c r="C42" s="8" t="s">
        <v>87</v>
      </c>
      <c r="D42" s="8">
        <v>2013</v>
      </c>
      <c r="E42" s="8"/>
      <c r="F42" s="25" t="str">
        <f>HYPERLINK("https://doi.org/10.1177/0037549712473512")</f>
        <v>https://doi.org/10.1177/0037549712473512</v>
      </c>
      <c r="G42" s="9" t="s">
        <v>88</v>
      </c>
      <c r="H42" s="18" t="str">
        <f t="shared" si="1"/>
        <v>NO</v>
      </c>
      <c r="I42" s="22" t="s">
        <v>21</v>
      </c>
      <c r="J42" s="11"/>
      <c r="K42" s="11"/>
      <c r="L42" s="12"/>
      <c r="M42" s="12"/>
      <c r="N42" s="12"/>
      <c r="O42" s="12"/>
      <c r="P42" s="13"/>
      <c r="Q42" s="13"/>
      <c r="R42" s="22" t="s">
        <v>21</v>
      </c>
      <c r="S42" s="14"/>
      <c r="T42" s="14"/>
      <c r="U42" s="15"/>
      <c r="V42" s="15"/>
      <c r="W42" s="15"/>
      <c r="X42" s="15"/>
      <c r="Y42" s="15"/>
      <c r="Z42" s="15"/>
      <c r="AA42" s="7"/>
    </row>
    <row r="43" spans="1:27" ht="15.75" customHeight="1" x14ac:dyDescent="0.2">
      <c r="A43" s="8"/>
      <c r="B43" s="8" t="s">
        <v>89</v>
      </c>
      <c r="C43" s="8" t="s">
        <v>90</v>
      </c>
      <c r="D43" s="8">
        <v>2011</v>
      </c>
      <c r="E43" s="8"/>
      <c r="F43" s="25" t="s">
        <v>91</v>
      </c>
      <c r="G43" s="9"/>
      <c r="H43" s="18" t="str">
        <f t="shared" si="1"/>
        <v>NO</v>
      </c>
      <c r="I43" s="22" t="s">
        <v>21</v>
      </c>
      <c r="J43" s="11"/>
      <c r="K43" s="11"/>
      <c r="L43" s="12"/>
      <c r="M43" s="12"/>
      <c r="N43" s="12"/>
      <c r="O43" s="12"/>
      <c r="P43" s="13"/>
      <c r="Q43" s="13"/>
      <c r="R43" s="22" t="s">
        <v>21</v>
      </c>
      <c r="S43" s="14"/>
      <c r="T43" s="14"/>
      <c r="U43" s="15"/>
      <c r="V43" s="15"/>
      <c r="W43" s="15"/>
      <c r="X43" s="15"/>
      <c r="Y43" s="15"/>
      <c r="Z43" s="15"/>
      <c r="AA43" s="7"/>
    </row>
    <row r="44" spans="1:27" ht="15.75" customHeight="1" x14ac:dyDescent="0.2">
      <c r="A44" s="8"/>
      <c r="B44" s="8" t="s">
        <v>92</v>
      </c>
      <c r="C44" s="8" t="s">
        <v>93</v>
      </c>
      <c r="D44" s="8">
        <v>2011</v>
      </c>
      <c r="E44" s="8"/>
      <c r="F44" s="25" t="s">
        <v>94</v>
      </c>
      <c r="G44" s="9"/>
      <c r="H44" s="18" t="str">
        <f t="shared" si="1"/>
        <v>NO</v>
      </c>
      <c r="I44" s="22" t="s">
        <v>21</v>
      </c>
      <c r="J44" s="11" t="b">
        <v>0</v>
      </c>
      <c r="K44" s="11" t="b">
        <v>0</v>
      </c>
      <c r="L44" s="12" t="b">
        <v>0</v>
      </c>
      <c r="M44" s="12" t="b">
        <v>0</v>
      </c>
      <c r="N44" s="12" t="b">
        <v>0</v>
      </c>
      <c r="O44" s="12" t="b">
        <v>0</v>
      </c>
      <c r="P44" s="13" t="b">
        <v>0</v>
      </c>
      <c r="Q44" s="13" t="b">
        <v>0</v>
      </c>
      <c r="R44" s="22" t="s">
        <v>21</v>
      </c>
      <c r="S44" s="14" t="b">
        <v>0</v>
      </c>
      <c r="T44" s="14" t="b">
        <v>0</v>
      </c>
      <c r="U44" s="15" t="b">
        <v>0</v>
      </c>
      <c r="V44" s="15" t="b">
        <v>0</v>
      </c>
      <c r="W44" s="15" t="b">
        <v>0</v>
      </c>
      <c r="X44" s="15" t="b">
        <v>0</v>
      </c>
      <c r="Y44" s="15" t="b">
        <v>0</v>
      </c>
      <c r="Z44" s="15" t="b">
        <v>0</v>
      </c>
      <c r="AA44" s="7"/>
    </row>
    <row r="45" spans="1:27" ht="15.75" customHeight="1" x14ac:dyDescent="0.2">
      <c r="A45" s="8"/>
      <c r="B45" s="8" t="s">
        <v>95</v>
      </c>
      <c r="C45" s="8" t="s">
        <v>96</v>
      </c>
      <c r="D45" s="8">
        <v>2002</v>
      </c>
      <c r="E45" s="8"/>
      <c r="F45" s="25" t="s">
        <v>97</v>
      </c>
      <c r="G45" s="9"/>
      <c r="H45" s="18" t="str">
        <f t="shared" si="1"/>
        <v>NO</v>
      </c>
      <c r="I45" s="22" t="s">
        <v>21</v>
      </c>
      <c r="J45" s="11"/>
      <c r="K45" s="11"/>
      <c r="L45" s="12"/>
      <c r="M45" s="12"/>
      <c r="N45" s="12"/>
      <c r="O45" s="12"/>
      <c r="P45" s="13"/>
      <c r="Q45" s="13"/>
      <c r="R45" s="22" t="s">
        <v>21</v>
      </c>
      <c r="S45" s="14"/>
      <c r="T45" s="14"/>
      <c r="U45" s="15"/>
      <c r="V45" s="15"/>
      <c r="W45" s="15"/>
      <c r="X45" s="15"/>
      <c r="Y45" s="15"/>
      <c r="Z45" s="15"/>
      <c r="AA45" s="7"/>
    </row>
    <row r="46" spans="1:27" ht="14.25" x14ac:dyDescent="0.2">
      <c r="A46" s="8"/>
      <c r="B46" s="8"/>
      <c r="C46" s="8"/>
      <c r="D46" s="8"/>
      <c r="E46" s="8"/>
      <c r="F46" s="9"/>
      <c r="G46" s="9"/>
      <c r="H46" s="18"/>
      <c r="I46" s="10"/>
      <c r="J46" s="11"/>
      <c r="K46" s="11"/>
      <c r="L46" s="12"/>
      <c r="M46" s="12"/>
      <c r="N46" s="12"/>
      <c r="O46" s="12"/>
      <c r="P46" s="13"/>
      <c r="Q46" s="13"/>
      <c r="R46" s="22"/>
      <c r="S46" s="14"/>
      <c r="T46" s="14"/>
      <c r="U46" s="15"/>
      <c r="V46" s="15"/>
      <c r="W46" s="15"/>
      <c r="X46" s="15"/>
      <c r="Y46" s="15"/>
      <c r="Z46" s="15"/>
      <c r="AA46" s="7"/>
    </row>
    <row r="47" spans="1:27" ht="14.25" x14ac:dyDescent="0.2">
      <c r="A47" s="8"/>
      <c r="B47" s="8"/>
      <c r="C47" s="8"/>
      <c r="D47" s="8"/>
      <c r="E47" s="8"/>
      <c r="F47" s="9"/>
      <c r="G47" s="9"/>
      <c r="H47" s="18"/>
      <c r="I47" s="10"/>
      <c r="J47" s="11"/>
      <c r="K47" s="11"/>
      <c r="L47" s="12"/>
      <c r="M47" s="12"/>
      <c r="N47" s="12"/>
      <c r="O47" s="12"/>
      <c r="P47" s="13"/>
      <c r="Q47" s="13"/>
      <c r="R47" s="10"/>
      <c r="S47" s="14"/>
      <c r="T47" s="14"/>
      <c r="U47" s="15"/>
      <c r="V47" s="15"/>
      <c r="W47" s="15"/>
      <c r="X47" s="15"/>
      <c r="Y47" s="15"/>
      <c r="Z47" s="15"/>
      <c r="AA47" s="7"/>
    </row>
    <row r="48" spans="1:27" ht="14.25" x14ac:dyDescent="0.2">
      <c r="A48" s="8"/>
      <c r="B48" s="8" t="s">
        <v>98</v>
      </c>
      <c r="C48" s="8"/>
      <c r="D48" s="8"/>
      <c r="E48" s="8"/>
      <c r="F48" s="9"/>
      <c r="G48" s="9"/>
      <c r="H48" s="18"/>
      <c r="I48" s="10"/>
      <c r="J48" s="11"/>
      <c r="K48" s="11"/>
      <c r="L48" s="12"/>
      <c r="M48" s="12"/>
      <c r="N48" s="12"/>
      <c r="O48" s="12"/>
      <c r="P48" s="13"/>
      <c r="Q48" s="13"/>
      <c r="R48" s="10"/>
      <c r="S48" s="14"/>
      <c r="T48" s="14"/>
      <c r="U48" s="15"/>
      <c r="V48" s="15"/>
      <c r="W48" s="15"/>
      <c r="X48" s="15"/>
      <c r="Y48" s="15"/>
      <c r="Z48" s="15"/>
      <c r="AA48" s="7"/>
    </row>
  </sheetData>
  <autoFilter ref="H1:H48"/>
  <conditionalFormatting sqref="H2:I48 R2:R48">
    <cfRule type="cellIs" dxfId="3" priority="1" operator="equal">
      <formula>"YES"</formula>
    </cfRule>
  </conditionalFormatting>
  <conditionalFormatting sqref="H2:I48 R2:R48">
    <cfRule type="cellIs" dxfId="2" priority="2" operator="equal">
      <formula>"MAYBE"</formula>
    </cfRule>
  </conditionalFormatting>
  <conditionalFormatting sqref="H2:I48 R2:R48">
    <cfRule type="cellIs" dxfId="1" priority="3" operator="equal">
      <formula>"NO"</formula>
    </cfRule>
  </conditionalFormatting>
  <conditionalFormatting sqref="I1:I48 R1:R48">
    <cfRule type="containsBlanks" dxfId="0" priority="5">
      <formula>LEN(TRIM(I1))=0</formula>
    </cfRule>
  </conditionalFormatting>
  <hyperlinks>
    <hyperlink ref="F9" r:id="rId1"/>
    <hyperlink ref="F10" r:id="rId2"/>
    <hyperlink ref="F24" r:id="rId3"/>
    <hyperlink ref="F43" r:id="rId4"/>
    <hyperlink ref="F44" r:id="rId5"/>
    <hyperlink ref="F45" r:id="rId6"/>
  </hyperlinks>
  <pageMargins left="0.7" right="0.7" top="0.78740157499999996" bottom="0.78740157499999996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2021-08-15T12:43:39Z</dcterms:modified>
</cp:coreProperties>
</file>