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H56" i="1"/>
  <c r="F56" i="1"/>
  <c r="H55" i="1"/>
  <c r="F55" i="1"/>
  <c r="H54" i="1"/>
  <c r="F54" i="1"/>
  <c r="H53" i="1"/>
  <c r="F53" i="1"/>
  <c r="H52" i="1"/>
  <c r="F52" i="1"/>
  <c r="H51" i="1"/>
  <c r="F51" i="1"/>
  <c r="H41" i="1"/>
  <c r="H40" i="1"/>
  <c r="F40" i="1"/>
  <c r="H39" i="1"/>
  <c r="F39" i="1"/>
  <c r="H38" i="1"/>
  <c r="F38" i="1"/>
  <c r="H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H27" i="1"/>
  <c r="F27" i="1"/>
  <c r="H26" i="1"/>
  <c r="F26" i="1"/>
  <c r="H25" i="1"/>
  <c r="F25" i="1"/>
  <c r="H24" i="1"/>
  <c r="H23" i="1"/>
  <c r="F23" i="1"/>
  <c r="H22" i="1"/>
  <c r="F22" i="1"/>
  <c r="H21" i="1"/>
  <c r="F21" i="1"/>
  <c r="H20" i="1"/>
  <c r="F20" i="1"/>
  <c r="H19" i="1"/>
  <c r="F19" i="1"/>
  <c r="H18" i="1"/>
  <c r="H17" i="1"/>
  <c r="H16" i="1"/>
  <c r="F16" i="1"/>
  <c r="H15" i="1"/>
  <c r="F15" i="1"/>
  <c r="H14" i="1"/>
  <c r="F14" i="1"/>
  <c r="H13" i="1"/>
  <c r="H12" i="1"/>
  <c r="H11" i="1"/>
  <c r="F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<sst xmlns="http://schemas.openxmlformats.org/spreadsheetml/2006/main" count="226" uniqueCount="139">
  <si>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</si>
  <si>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</si>
  <si>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</si>
  <si>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</si>
  <si>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</si>
  <si>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</si>
  <si>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</si>
  <si>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</si>
  <si>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</si>
  <si>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</si>
  <si>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</si>
  <si>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</si>
  <si>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</si>
  <si>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</si>
  <si>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</si>
  <si>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</si>
  <si>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Simulation, identification and statistical variation in cardiovascular analysis (SISCA) – A software framework for multi-compartment lumped modeling</t>
  </si>
  <si>
    <t>References TOTAL 33.</t>
  </si>
  <si>
    <t>References NEW 33:</t>
  </si>
  <si>
    <t>J.K. Li, T. Cui, G.M. Drzewiecki</t>
  </si>
  <si>
    <t>A nonlinear model of the arterial system incorporating a pressure-dependent compliance</t>
  </si>
  <si>
    <t>10.1109/10.55678</t>
  </si>
  <si>
    <t>NO</t>
  </si>
  <si>
    <t>Theo Arts, Tammo Delhaas, Peter Bovendeerd, Xander Verbeek, Frits W. Prinzen</t>
  </si>
  <si>
    <t>Adaptation to mechanical load determines shape and properties of heart and circulation: the CircAdapt model</t>
  </si>
  <si>
    <t>10.1152/ajpheart.00444.2004</t>
  </si>
  <si>
    <t>Nicolaas Westerhof, Frederik Bosman, Cornelis J. De Vries, Abraham Noordergraaf</t>
  </si>
  <si>
    <t>Analog studies of the human systemic arterial tree</t>
  </si>
  <si>
    <t>10.1016/0021-9290(69)90024-4</t>
  </si>
  <si>
    <t>J. Alastruey, K. Parker, S. J. Sherwin</t>
  </si>
  <si>
    <t>Arterial pulse wave haemodynamics</t>
  </si>
  <si>
    <t>Ferreira</t>
  </si>
  <si>
    <t>A nonlinear state-space model of a combined cardiovascular system and a rotary pump</t>
  </si>
  <si>
    <t>N. Stergiopulos, D.F. Young, T.R. Rogge</t>
  </si>
  <si>
    <t>Computer simulation of arterial flow with applications to arterial and aortic stenoses</t>
  </si>
  <si>
    <t>10.1016/0021-9290(92)90060-e</t>
  </si>
  <si>
    <t>Alfio Quarteroni, Stefania Ragni, Alessandro Veneziani</t>
  </si>
  <si>
    <t>Coupling between lumped and distributed models for blood flow problems</t>
  </si>
  <si>
    <t>10.1007/s007910100063</t>
  </si>
  <si>
    <t>Dzung L. Pham, Chenyang Xu, Jerry L. Prince</t>
  </si>
  <si>
    <t>Current Methods in Medical Image Segmentation</t>
  </si>
  <si>
    <t>10.1146/annurev.bioeng.2.1.315</t>
  </si>
  <si>
    <t>T. Heldt, R. Mukkamala, G. Moody, R. Mark</t>
  </si>
  <si>
    <t>CVSim: An Open-Source Cardiovascular Simulator for Teaching and Research.</t>
  </si>
  <si>
    <t>O. Frank</t>
  </si>
  <si>
    <t>Die grundform des arteriellen pulses</t>
  </si>
  <si>
    <t>Ivo Čáp, Klára Čápová</t>
  </si>
  <si>
    <t>Electromagnetic modelling of blood flow in vessels</t>
  </si>
  <si>
    <t>10.3233/jae-2010-1180</t>
  </si>
  <si>
    <t>A. Kopustinskas, I. Kupčiūnas, J. Marcinkevičienė</t>
  </si>
  <si>
    <t>Estimation of Arterial Nonlinear Compliance using Ultrasound Images</t>
  </si>
  <si>
    <t>10.5755/j01.eee.105.9.9186</t>
  </si>
  <si>
    <t>Sven Zenker, Jonathan Rubin, Gilles Clermont</t>
  </si>
  <si>
    <t>From Inverse Problems in Mathematical Physiology to Quantitative Differential Diagnoses</t>
  </si>
  <si>
    <t>10.1371/journal.pcbi.0030204</t>
  </si>
  <si>
    <t>A. Quarteroni, A. Veneziani, C. Vergara</t>
  </si>
  <si>
    <t>Review Geometric multiscale modeling of the cardiovascular system, between theory and practice</t>
  </si>
  <si>
    <t>10.1016/j.cma.2016.01.007</t>
  </si>
  <si>
    <t>E. Butterworth, Bartholomew Jardine, G. Raymond, M. Neal, J. Bassingthwaighte</t>
  </si>
  <si>
    <t>JSim, an open-source modeling system for data analysis</t>
  </si>
  <si>
    <t>10.12688/f1000research.2-288.v1</t>
  </si>
  <si>
    <t>J. Sethian</t>
  </si>
  <si>
    <t>Level Set Methods and Fast Marching Methods: Evolving Interfaces in Computational Geometry, Fluid</t>
  </si>
  <si>
    <t>William E. Lorensen, Harvey E. Cline</t>
  </si>
  <si>
    <t>Marching cubes: A high resolution 3D surface construction algorithm</t>
  </si>
  <si>
    <t>10.1145/37402.37422</t>
  </si>
  <si>
    <t>R. Gul, C. Schütte, S. Bernhard</t>
  </si>
  <si>
    <t>Mathematical modeling and sensitivity analysis of arterial anastomosis in the arm</t>
  </si>
  <si>
    <t>10.1016/j.apm.2016.03.041</t>
  </si>
  <si>
    <t>R. Gul</t>
  </si>
  <si>
    <t>Mathematical Modeling and Sensitivity Analysis of Lumped-Parameter Model of the Human Cardiovascular System</t>
  </si>
  <si>
    <t>phd</t>
  </si>
  <si>
    <t>10.17169/refubium-13671</t>
  </si>
  <si>
    <t>J. A. Arimon</t>
  </si>
  <si>
    <t>Numerical modelling of pulse wave propagation in the cardiovascular system : development, validation and clinical applications</t>
  </si>
  <si>
    <t>M. Olufsen, A. Nadim</t>
  </si>
  <si>
    <t>On deriving lumped models for blood flow and pressure in the systemic arteries.</t>
  </si>
  <si>
    <t>10.1016/b978-008044046-0.50436-x</t>
  </si>
  <si>
    <t>R. Gul, S. Bernhard</t>
  </si>
  <si>
    <t>Parametric uncertainty and global sensitivity analysis in a model of the carotid bifurcation: Identification and ranking of most sensitive model parameters</t>
  </si>
  <si>
    <t>10.1016/j.mbs.2015.09.001</t>
  </si>
  <si>
    <t>D. E. Schiavazzi, A. Baretta, G. Pennati, T. Hsia, A. Marsden</t>
  </si>
  <si>
    <t>Patient-specific parameter estimation in single-ventricle lumped circulation models under uncertainty.</t>
  </si>
  <si>
    <t>10.1002/cnm.2799</t>
  </si>
  <si>
    <t>A. Lindinger, G. Schwedler, H.-W. Hense</t>
  </si>
  <si>
    <t>Prevalence of Congenital Heart Defects in Newborns in Germany: Results of the First Registration Year of the PAN Study (July 2006 to June 2007)</t>
  </si>
  <si>
    <t>10.1055/s-0030-1254155</t>
  </si>
  <si>
    <t>Frans N. van de Vosse, Nikos Stergiopulos</t>
  </si>
  <si>
    <t>Pulse Wave Propagation in the Arterial Tree</t>
  </si>
  <si>
    <t>10.1146/annurev-fluid-122109-160730</t>
  </si>
  <si>
    <t>George S. Reusz, Orsolya Cseprekal, Mohamed Temmar, Éva Kis, Abdelghani Bachir Cherif, Abddelhalim Thaleb, Andrea Fekete, Attila J. Szabó, Athanase Benetos, Paolo Salvi</t>
  </si>
  <si>
    <t>Reference Values of Pulse Wave Velocity in Healthy Children and Teenagers</t>
  </si>
  <si>
    <t>10.1161/hypertensionaha.110.152686</t>
  </si>
  <si>
    <t>Yubing Shi, Patricia Lawford, Rodney Hose</t>
  </si>
  <si>
    <t>Review of Zero-D and 1-D Models of Blood Flow in the Cardiovascular System</t>
  </si>
  <si>
    <t>10.1186/1475-925x-10-33</t>
  </si>
  <si>
    <t>Zhenghui Hu, Pengcheng Shi</t>
  </si>
  <si>
    <t>Sensitivity Analysis for Biomedical Models</t>
  </si>
  <si>
    <t>10.1109/tmi.2010.2053044</t>
  </si>
  <si>
    <t>R. V. D. Merwe, Eric A. Wan</t>
  </si>
  <si>
    <t>Sigma-point kalman filters for probabilistic inference in dynamic state-space models</t>
  </si>
  <si>
    <t>S. Bernhard, K. A. Zoukra, C. Schütte</t>
  </si>
  <si>
    <t>Statistical parameter estimation and signal classification in cardiovascular diagnosis</t>
  </si>
  <si>
    <t>10.2495/ehr110401</t>
  </si>
  <si>
    <t>Nico Westerhof, Jan-Willem Lankhaar, Berend E. Westerhof</t>
  </si>
  <si>
    <t>The arterial Windkessel</t>
  </si>
  <si>
    <t>10.1007/s11517-008-0359-2</t>
  </si>
  <si>
    <t>N. Stergiopulos, B. Westerhof, N. Westerhof</t>
  </si>
  <si>
    <t>Total arterial inertance as the fourth element of the windkessel model.</t>
  </si>
  <si>
    <t>10.1152/ajpheart.1999.276.1.h81</t>
  </si>
  <si>
    <t>P. Schlett, A. Brensing, S. Bernhard</t>
  </si>
  <si>
    <t>Herzkreislaufsimulator</t>
  </si>
  <si>
    <t>References already KNOWN 0:</t>
  </si>
  <si>
    <t>Cited by TOTAL 7</t>
  </si>
  <si>
    <t>Cited by NEW 7</t>
  </si>
  <si>
    <t>R. Gul, A. Shahzad, M. Zubair</t>
  </si>
  <si>
    <t>Application of 0D model of blood flow to study vessel abnormalities in the human systemic circulation: An in-silico study</t>
  </si>
  <si>
    <t>10.1142/s1793524518501061</t>
  </si>
  <si>
    <t>R. Gul, S. Shahzadi</t>
  </si>
  <si>
    <t>Beat-to-beat sensitivity analysis of human systemic circulation coupled with the left ventricle model of the heart: A simulation-based study</t>
  </si>
  <si>
    <t>10.1140/epjp/i2019-12673-3</t>
  </si>
  <si>
    <t>Urs Hackstein, Stefan Krickl, Stefan Bernhard</t>
  </si>
  <si>
    <t>Estimation of ARMA-model parameters to describe pathological conditions in cardiovascular system models</t>
  </si>
  <si>
    <t>10.1016/j.imu.2020.100310</t>
  </si>
  <si>
    <t>Stefan Krickl, Stefan Bernhard</t>
  </si>
  <si>
    <t>Monte-Carlo parameter variation study of cardiovascular pathologies to quantify parameter specific signal uncertainty</t>
  </si>
  <si>
    <t>10.1515/cdbme-2018-0091</t>
  </si>
  <si>
    <t>A. Khan, A. Shahzad, Muhammad Zubair, Abdullah Alvi, Raheem Gul</t>
  </si>
  <si>
    <t>Personalized 0D models of normal and stenosed carotid arteries.</t>
  </si>
  <si>
    <t>10.1016/j.cmpb.2020.105888</t>
  </si>
  <si>
    <t>L. Prokhorenko, D. Klimov, Denis Mishchenkov, Yuri V. Poduraev</t>
  </si>
  <si>
    <t>Surgeon-robot interface development framework</t>
  </si>
  <si>
    <t>10.1016/j.compbiomed.2020.103717</t>
  </si>
  <si>
    <t>U Hackstein, S Krickl, S Bernhard</t>
  </si>
  <si>
    <t>Informatics in Medicine Unlocked</t>
  </si>
  <si>
    <t>https://www.researchgate.net/profile/Stefan_Bernhard/publication/339771880_Estimation_of_ARMA-model_parameters_to_describe_pathological_conditions_in_cardiovascular_system_models/links/5e6b6cf792851c6ba7fde61e/Estimation-of-ARMA-model-parameters-to-describe-pathological-conditions-in-cardiovascular-system-models.pdf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</si>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</sst>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7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9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researchgate.net/profile/Stefan_Bernhard/publication/339771880_Estimation_of_ARMA-model_parameters_to_describe_pathological_conditions_in_cardiovascular_system_models/links/5e6b6cf792851c6ba7fde61e/Estimation-of-ARMA-model-parameters-to-describe-pathological-conditions-in-cardiovascular-system-model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9"/>
  <sheetViews>
    <sheetView tabSelected="1" workbookViewId="0">
      <pane xSplit="6" ySplit="1" topLeftCell="G33" activePane="bottomRight" state="frozen"/>
      <selection pane="topRight" activeCell="G1" sqref="G1"/>
      <selection pane="bottomLeft" activeCell="A2" sqref="A2"/>
      <selection pane="bottomRight" activeCell="B67" sqref="B67"/>
    </sheetView>
  </sheetViews>
  <sheetFormatPr defaultColWidth="14.42578125" defaultRowHeight="15.75" customHeight="1" x14ac:dyDescent="0.2"/>
  <cols>
    <col min="1" max="1" width="5.5703125" customWidth="1"/>
    <col min="2" max="2" width="32.7109375" customWidth="1"/>
    <col min="3" max="3" width="68.5703125" customWidth="1"/>
    <col min="4" max="4" width="5.42578125" customWidth="1"/>
    <col min="5" max="5" width="7.855468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137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7" t="s">
        <v>138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HYPERLINK("https://doi.org/10.1016/j.compbiomed.2017.05.021")</f>
        <v>https://doi.org/10.1016/j.compbiomed.2017.05.021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1990</v>
      </c>
      <c r="E9" s="8"/>
      <c r="F9" s="22" t="str">
        <f>HYPERLINK("https://doi.org/10.1109/10.55678")</f>
        <v>https://doi.org/10.1109/10.55678</v>
      </c>
      <c r="G9" s="10" t="s">
        <v>21</v>
      </c>
      <c r="H9" s="19" t="str">
        <f t="shared" ref="H9:H41" si="0">IF(I9=R9,I9,IF(AND(I9="YES",R9="MAYBE"),"YES",IF(AND(I9="MAYBE",R9="YES"),"YES",IF(OR(AND(I9="NO",R9="YES"),AND(I9="YES",R9="NO")),"MAYBE","NO"))))</f>
        <v>NO</v>
      </c>
      <c r="I9" s="23" t="s">
        <v>22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3" t="s">
        <v>22</v>
      </c>
      <c r="S9" s="15" t="b">
        <v>0</v>
      </c>
      <c r="T9" s="15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>
        <v>2005</v>
      </c>
      <c r="E10" s="8"/>
      <c r="F10" s="22" t="str">
        <f>HYPERLINK("https://doi.org/10.1152/ajpheart.00444.2004")</f>
        <v>https://doi.org/10.1152/ajpheart.00444.2004</v>
      </c>
      <c r="G10" s="10" t="s">
        <v>25</v>
      </c>
      <c r="H10" s="19" t="str">
        <f t="shared" si="0"/>
        <v>NO</v>
      </c>
      <c r="I10" s="23" t="s">
        <v>22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3" t="s">
        <v>22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 x14ac:dyDescent="0.2">
      <c r="A11" s="8"/>
      <c r="B11" s="8" t="s">
        <v>26</v>
      </c>
      <c r="C11" s="8" t="s">
        <v>27</v>
      </c>
      <c r="D11" s="8">
        <v>1969</v>
      </c>
      <c r="E11" s="8"/>
      <c r="F11" s="22" t="str">
        <f>HYPERLINK("https://doi.org/10.1016/0021-9290(69)90024-4")</f>
        <v>https://doi.org/10.1016/0021-9290(69)90024-4</v>
      </c>
      <c r="G11" s="10" t="s">
        <v>28</v>
      </c>
      <c r="H11" s="19" t="str">
        <f t="shared" si="0"/>
        <v>NO</v>
      </c>
      <c r="I11" s="23" t="s">
        <v>22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4" t="s">
        <v>22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 x14ac:dyDescent="0.2">
      <c r="A12" s="8"/>
      <c r="B12" s="8" t="s">
        <v>29</v>
      </c>
      <c r="C12" s="8" t="s">
        <v>30</v>
      </c>
      <c r="D12" s="8">
        <v>2012</v>
      </c>
      <c r="E12" s="8"/>
      <c r="F12" s="9"/>
      <c r="G12" s="10"/>
      <c r="H12" s="19" t="str">
        <f t="shared" si="0"/>
        <v>NO</v>
      </c>
      <c r="I12" s="23" t="s">
        <v>22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3" t="s">
        <v>22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 x14ac:dyDescent="0.2">
      <c r="A13" s="8"/>
      <c r="B13" s="8" t="s">
        <v>31</v>
      </c>
      <c r="C13" s="8" t="s">
        <v>32</v>
      </c>
      <c r="D13" s="8"/>
      <c r="E13" s="8"/>
      <c r="F13" s="10"/>
      <c r="G13" s="10"/>
      <c r="H13" s="19" t="str">
        <f t="shared" si="0"/>
        <v>NO</v>
      </c>
      <c r="I13" s="23" t="s">
        <v>22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3" t="s">
        <v>22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 x14ac:dyDescent="0.2">
      <c r="A14" s="8"/>
      <c r="B14" s="8" t="s">
        <v>33</v>
      </c>
      <c r="C14" s="8" t="s">
        <v>34</v>
      </c>
      <c r="D14" s="8">
        <v>1992</v>
      </c>
      <c r="E14" s="8"/>
      <c r="F14" s="22" t="str">
        <f>HYPERLINK("https://doi.org/10.1016/0021-9290(92)90060-e")</f>
        <v>https://doi.org/10.1016/0021-9290(92)90060-e</v>
      </c>
      <c r="G14" s="10" t="s">
        <v>35</v>
      </c>
      <c r="H14" s="19" t="str">
        <f t="shared" si="0"/>
        <v>NO</v>
      </c>
      <c r="I14" s="23" t="s">
        <v>22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3" t="s">
        <v>22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 x14ac:dyDescent="0.2">
      <c r="A15" s="8"/>
      <c r="B15" s="8" t="s">
        <v>36</v>
      </c>
      <c r="C15" s="8" t="s">
        <v>37</v>
      </c>
      <c r="D15" s="8">
        <v>2001</v>
      </c>
      <c r="E15" s="8"/>
      <c r="F15" s="9" t="str">
        <f>HYPERLINK("https://doi.org/10.1007/s007910100063")</f>
        <v>https://doi.org/10.1007/s007910100063</v>
      </c>
      <c r="G15" s="10" t="s">
        <v>38</v>
      </c>
      <c r="H15" s="19" t="str">
        <f t="shared" si="0"/>
        <v>NO</v>
      </c>
      <c r="I15" s="23" t="s">
        <v>22</v>
      </c>
      <c r="J15" s="12" t="b">
        <v>0</v>
      </c>
      <c r="K15" s="12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4" t="b">
        <v>0</v>
      </c>
      <c r="Q15" s="14" t="b">
        <v>0</v>
      </c>
      <c r="R15" s="24" t="s">
        <v>22</v>
      </c>
      <c r="S15" s="15" t="b">
        <v>0</v>
      </c>
      <c r="T15" s="15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7"/>
    </row>
    <row r="16" spans="1:27" ht="15.75" customHeight="1" x14ac:dyDescent="0.2">
      <c r="A16" s="8"/>
      <c r="B16" s="8" t="s">
        <v>39</v>
      </c>
      <c r="C16" s="8" t="s">
        <v>40</v>
      </c>
      <c r="D16" s="8">
        <v>2000</v>
      </c>
      <c r="E16" s="8"/>
      <c r="F16" s="22" t="str">
        <f>HYPERLINK("https://doi.org/10.1146/annurev.bioeng.2.1.315")</f>
        <v>https://doi.org/10.1146/annurev.bioeng.2.1.315</v>
      </c>
      <c r="G16" s="10" t="s">
        <v>41</v>
      </c>
      <c r="H16" s="19" t="str">
        <f t="shared" si="0"/>
        <v>NO</v>
      </c>
      <c r="I16" s="23" t="s">
        <v>22</v>
      </c>
      <c r="J16" s="12" t="b">
        <v>0</v>
      </c>
      <c r="K16" s="12" t="b">
        <v>0</v>
      </c>
      <c r="L16" s="13" t="b">
        <v>0</v>
      </c>
      <c r="M16" s="13" t="b">
        <v>0</v>
      </c>
      <c r="N16" s="13" t="b">
        <v>0</v>
      </c>
      <c r="O16" s="13" t="b">
        <v>0</v>
      </c>
      <c r="P16" s="14" t="b">
        <v>0</v>
      </c>
      <c r="Q16" s="14" t="b">
        <v>0</v>
      </c>
      <c r="R16" s="24" t="s">
        <v>22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7"/>
    </row>
    <row r="17" spans="1:27" ht="15.75" customHeight="1" x14ac:dyDescent="0.2">
      <c r="A17" s="8"/>
      <c r="B17" s="8" t="s">
        <v>42</v>
      </c>
      <c r="C17" s="8" t="s">
        <v>43</v>
      </c>
      <c r="D17" s="8">
        <v>2010</v>
      </c>
      <c r="E17" s="8"/>
      <c r="F17" s="10"/>
      <c r="G17" s="10"/>
      <c r="H17" s="19" t="str">
        <f t="shared" si="0"/>
        <v>NO</v>
      </c>
      <c r="I17" s="23" t="s">
        <v>22</v>
      </c>
      <c r="J17" s="12" t="b">
        <v>0</v>
      </c>
      <c r="K17" s="12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4" t="b">
        <v>0</v>
      </c>
      <c r="Q17" s="14" t="b">
        <v>0</v>
      </c>
      <c r="R17" s="23" t="s">
        <v>22</v>
      </c>
      <c r="S17" s="15" t="b">
        <v>0</v>
      </c>
      <c r="T17" s="15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7"/>
    </row>
    <row r="18" spans="1:27" ht="15.75" customHeight="1" x14ac:dyDescent="0.2">
      <c r="A18" s="8"/>
      <c r="B18" s="8" t="s">
        <v>44</v>
      </c>
      <c r="C18" s="8" t="s">
        <v>45</v>
      </c>
      <c r="D18" s="8">
        <v>1899</v>
      </c>
      <c r="E18" s="8"/>
      <c r="F18" s="10"/>
      <c r="G18" s="10"/>
      <c r="H18" s="19" t="str">
        <f t="shared" si="0"/>
        <v>NO</v>
      </c>
      <c r="I18" s="23" t="s">
        <v>22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14" t="b">
        <v>0</v>
      </c>
      <c r="R18" s="23" t="s">
        <v>22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7"/>
    </row>
    <row r="19" spans="1:27" ht="15.75" customHeight="1" x14ac:dyDescent="0.2">
      <c r="A19" s="8"/>
      <c r="B19" s="8" t="s">
        <v>46</v>
      </c>
      <c r="C19" s="8" t="s">
        <v>47</v>
      </c>
      <c r="D19" s="8">
        <v>2010</v>
      </c>
      <c r="E19" s="8"/>
      <c r="F19" s="22" t="str">
        <f>HYPERLINK("https://doi.org/10.3233/jae-2010-1180")</f>
        <v>https://doi.org/10.3233/jae-2010-1180</v>
      </c>
      <c r="G19" s="10" t="s">
        <v>48</v>
      </c>
      <c r="H19" s="19" t="str">
        <f t="shared" si="0"/>
        <v>NO</v>
      </c>
      <c r="I19" s="23" t="s">
        <v>22</v>
      </c>
      <c r="J19" s="12" t="b">
        <v>0</v>
      </c>
      <c r="K19" s="12" t="b">
        <v>0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14" t="b">
        <v>0</v>
      </c>
      <c r="R19" s="23" t="s">
        <v>22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7"/>
    </row>
    <row r="20" spans="1:27" ht="15.75" customHeight="1" x14ac:dyDescent="0.2">
      <c r="A20" s="8"/>
      <c r="B20" s="8" t="s">
        <v>49</v>
      </c>
      <c r="C20" s="8" t="s">
        <v>50</v>
      </c>
      <c r="D20" s="8">
        <v>2010</v>
      </c>
      <c r="E20" s="8"/>
      <c r="F20" s="22" t="str">
        <f>HYPERLINK("https://doi.org/10.5755/j01.eee.105.9.9186")</f>
        <v>https://doi.org/10.5755/j01.eee.105.9.9186</v>
      </c>
      <c r="G20" s="10" t="s">
        <v>51</v>
      </c>
      <c r="H20" s="19" t="str">
        <f t="shared" si="0"/>
        <v>NO</v>
      </c>
      <c r="I20" s="23" t="s">
        <v>22</v>
      </c>
      <c r="J20" s="12" t="b">
        <v>0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3" t="s">
        <v>22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7"/>
    </row>
    <row r="21" spans="1:27" ht="15.75" customHeight="1" x14ac:dyDescent="0.2">
      <c r="A21" s="8"/>
      <c r="B21" s="8" t="s">
        <v>52</v>
      </c>
      <c r="C21" s="8" t="s">
        <v>53</v>
      </c>
      <c r="D21" s="8">
        <v>2007</v>
      </c>
      <c r="E21" s="8"/>
      <c r="F21" s="22" t="str">
        <f>HYPERLINK("https://doi.org/10.1371/journal.pcbi.0030204")</f>
        <v>https://doi.org/10.1371/journal.pcbi.0030204</v>
      </c>
      <c r="G21" s="10" t="s">
        <v>54</v>
      </c>
      <c r="H21" s="19" t="str">
        <f t="shared" si="0"/>
        <v>NO</v>
      </c>
      <c r="I21" s="23" t="s">
        <v>22</v>
      </c>
      <c r="J21" s="12" t="b">
        <v>0</v>
      </c>
      <c r="K21" s="12" t="b">
        <v>0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3" t="s">
        <v>22</v>
      </c>
      <c r="S21" s="15" t="b">
        <v>0</v>
      </c>
      <c r="T21" s="15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7"/>
    </row>
    <row r="22" spans="1:27" ht="15.75" customHeight="1" x14ac:dyDescent="0.2">
      <c r="A22" s="8"/>
      <c r="B22" s="8" t="s">
        <v>55</v>
      </c>
      <c r="C22" s="8" t="s">
        <v>56</v>
      </c>
      <c r="D22" s="8">
        <v>2016</v>
      </c>
      <c r="E22" s="8"/>
      <c r="F22" s="22" t="str">
        <f>HYPERLINK("https://doi.org/10.1016/j.cma.2016.01.007")</f>
        <v>https://doi.org/10.1016/j.cma.2016.01.007</v>
      </c>
      <c r="G22" s="10" t="s">
        <v>57</v>
      </c>
      <c r="H22" s="19" t="str">
        <f t="shared" si="0"/>
        <v>NO</v>
      </c>
      <c r="I22" s="23" t="s">
        <v>22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3" t="s">
        <v>22</v>
      </c>
      <c r="S22" s="15" t="b">
        <v>0</v>
      </c>
      <c r="T22" s="15" t="b">
        <v>0</v>
      </c>
      <c r="U22" s="16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7"/>
    </row>
    <row r="23" spans="1:27" ht="15.75" customHeight="1" x14ac:dyDescent="0.2">
      <c r="A23" s="8"/>
      <c r="B23" s="8" t="s">
        <v>58</v>
      </c>
      <c r="C23" s="8" t="s">
        <v>59</v>
      </c>
      <c r="D23" s="8">
        <v>2013</v>
      </c>
      <c r="E23" s="8"/>
      <c r="F23" s="22" t="str">
        <f>HYPERLINK("https://doi.org/10.12688/f1000research.2-288.v1")</f>
        <v>https://doi.org/10.12688/f1000research.2-288.v1</v>
      </c>
      <c r="G23" s="10" t="s">
        <v>60</v>
      </c>
      <c r="H23" s="19" t="str">
        <f t="shared" si="0"/>
        <v>NO</v>
      </c>
      <c r="I23" s="23" t="s">
        <v>22</v>
      </c>
      <c r="J23" s="12" t="b">
        <v>0</v>
      </c>
      <c r="K23" s="12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4" t="b">
        <v>0</v>
      </c>
      <c r="Q23" s="14" t="b">
        <v>0</v>
      </c>
      <c r="R23" s="25" t="s">
        <v>22</v>
      </c>
      <c r="S23" s="15" t="b">
        <v>0</v>
      </c>
      <c r="T23" s="15" t="b">
        <v>0</v>
      </c>
      <c r="U23" s="16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7"/>
    </row>
    <row r="24" spans="1:27" ht="15.75" customHeight="1" x14ac:dyDescent="0.2">
      <c r="A24" s="8"/>
      <c r="B24" s="8" t="s">
        <v>61</v>
      </c>
      <c r="C24" s="8" t="s">
        <v>62</v>
      </c>
      <c r="D24" s="8">
        <v>1999</v>
      </c>
      <c r="E24" s="8"/>
      <c r="F24" s="10"/>
      <c r="G24" s="10"/>
      <c r="H24" s="19" t="str">
        <f t="shared" si="0"/>
        <v>NO</v>
      </c>
      <c r="I24" s="23" t="s">
        <v>22</v>
      </c>
      <c r="J24" s="12" t="b">
        <v>0</v>
      </c>
      <c r="K24" s="12" t="b">
        <v>0</v>
      </c>
      <c r="L24" s="13" t="b">
        <v>0</v>
      </c>
      <c r="M24" s="13" t="b">
        <v>0</v>
      </c>
      <c r="N24" s="13" t="b">
        <v>0</v>
      </c>
      <c r="O24" s="13" t="b">
        <v>0</v>
      </c>
      <c r="P24" s="14" t="b">
        <v>0</v>
      </c>
      <c r="Q24" s="14" t="b">
        <v>0</v>
      </c>
      <c r="R24" s="23" t="s">
        <v>22</v>
      </c>
      <c r="S24" s="15" t="b">
        <v>0</v>
      </c>
      <c r="T24" s="15" t="b">
        <v>0</v>
      </c>
      <c r="U24" s="16" t="b">
        <v>0</v>
      </c>
      <c r="V24" s="16" t="b">
        <v>0</v>
      </c>
      <c r="W24" s="16" t="b">
        <v>0</v>
      </c>
      <c r="X24" s="16" t="b">
        <v>0</v>
      </c>
      <c r="Y24" s="16" t="b">
        <v>0</v>
      </c>
      <c r="Z24" s="16" t="b">
        <v>0</v>
      </c>
      <c r="AA24" s="7"/>
    </row>
    <row r="25" spans="1:27" ht="15.75" customHeight="1" x14ac:dyDescent="0.2">
      <c r="A25" s="8"/>
      <c r="B25" s="8" t="s">
        <v>63</v>
      </c>
      <c r="C25" s="8" t="s">
        <v>64</v>
      </c>
      <c r="D25" s="8">
        <v>1987</v>
      </c>
      <c r="E25" s="8"/>
      <c r="F25" s="22" t="str">
        <f>HYPERLINK("https://doi.org/10.1145/37402.37422")</f>
        <v>https://doi.org/10.1145/37402.37422</v>
      </c>
      <c r="G25" s="10" t="s">
        <v>65</v>
      </c>
      <c r="H25" s="19" t="str">
        <f t="shared" si="0"/>
        <v>NO</v>
      </c>
      <c r="I25" s="23" t="s">
        <v>22</v>
      </c>
      <c r="J25" s="12" t="b">
        <v>0</v>
      </c>
      <c r="K25" s="12" t="b">
        <v>0</v>
      </c>
      <c r="L25" s="13" t="b">
        <v>0</v>
      </c>
      <c r="M25" s="13" t="b">
        <v>0</v>
      </c>
      <c r="N25" s="13" t="b">
        <v>0</v>
      </c>
      <c r="O25" s="13" t="b">
        <v>0</v>
      </c>
      <c r="P25" s="14" t="b">
        <v>0</v>
      </c>
      <c r="Q25" s="14" t="b">
        <v>0</v>
      </c>
      <c r="R25" s="23" t="s">
        <v>22</v>
      </c>
      <c r="S25" s="15" t="b">
        <v>0</v>
      </c>
      <c r="T25" s="15" t="b">
        <v>0</v>
      </c>
      <c r="U25" s="16" t="b">
        <v>0</v>
      </c>
      <c r="V25" s="16" t="b">
        <v>0</v>
      </c>
      <c r="W25" s="16" t="b">
        <v>0</v>
      </c>
      <c r="X25" s="16" t="b">
        <v>0</v>
      </c>
      <c r="Y25" s="16" t="b">
        <v>0</v>
      </c>
      <c r="Z25" s="16" t="b">
        <v>0</v>
      </c>
      <c r="AA25" s="7"/>
    </row>
    <row r="26" spans="1:27" ht="15.75" customHeight="1" x14ac:dyDescent="0.2">
      <c r="A26" s="8"/>
      <c r="B26" s="8" t="s">
        <v>66</v>
      </c>
      <c r="C26" s="8" t="s">
        <v>67</v>
      </c>
      <c r="D26" s="8">
        <v>2016</v>
      </c>
      <c r="E26" s="8"/>
      <c r="F26" s="22" t="str">
        <f>HYPERLINK("https://doi.org/10.1016/j.apm.2016.03.041")</f>
        <v>https://doi.org/10.1016/j.apm.2016.03.041</v>
      </c>
      <c r="G26" s="10" t="s">
        <v>68</v>
      </c>
      <c r="H26" s="19" t="str">
        <f t="shared" si="0"/>
        <v>NO</v>
      </c>
      <c r="I26" s="23" t="s">
        <v>22</v>
      </c>
      <c r="J26" s="12" t="b">
        <v>0</v>
      </c>
      <c r="K26" s="12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4" t="b">
        <v>0</v>
      </c>
      <c r="Q26" s="14" t="b">
        <v>0</v>
      </c>
      <c r="R26" s="23" t="s">
        <v>22</v>
      </c>
      <c r="S26" s="15" t="b">
        <v>0</v>
      </c>
      <c r="T26" s="15" t="b">
        <v>0</v>
      </c>
      <c r="U26" s="16" t="b">
        <v>0</v>
      </c>
      <c r="V26" s="16" t="b">
        <v>0</v>
      </c>
      <c r="W26" s="16" t="b">
        <v>0</v>
      </c>
      <c r="X26" s="16" t="b">
        <v>0</v>
      </c>
      <c r="Y26" s="16" t="b">
        <v>0</v>
      </c>
      <c r="Z26" s="16" t="b">
        <v>0</v>
      </c>
      <c r="AA26" s="7"/>
    </row>
    <row r="27" spans="1:27" ht="15.75" customHeight="1" x14ac:dyDescent="0.2">
      <c r="A27" s="8"/>
      <c r="B27" s="8" t="s">
        <v>69</v>
      </c>
      <c r="C27" s="8" t="s">
        <v>70</v>
      </c>
      <c r="D27" s="8">
        <v>2016</v>
      </c>
      <c r="E27" s="8" t="s">
        <v>71</v>
      </c>
      <c r="F27" s="22" t="str">
        <f>HYPERLINK("https://doi.org/10.17169/refubium-13671")</f>
        <v>https://doi.org/10.17169/refubium-13671</v>
      </c>
      <c r="G27" s="10" t="s">
        <v>72</v>
      </c>
      <c r="H27" s="19" t="str">
        <f t="shared" si="0"/>
        <v>NO</v>
      </c>
      <c r="I27" s="23" t="s">
        <v>22</v>
      </c>
      <c r="J27" s="12" t="b">
        <v>0</v>
      </c>
      <c r="K27" s="12" t="b">
        <v>0</v>
      </c>
      <c r="L27" s="13" t="b">
        <v>0</v>
      </c>
      <c r="M27" s="13" t="b">
        <v>0</v>
      </c>
      <c r="N27" s="13" t="b">
        <v>0</v>
      </c>
      <c r="O27" s="13" t="b">
        <v>0</v>
      </c>
      <c r="P27" s="14" t="b">
        <v>0</v>
      </c>
      <c r="Q27" s="14" t="b">
        <v>0</v>
      </c>
      <c r="R27" s="23" t="s">
        <v>22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7"/>
    </row>
    <row r="28" spans="1:27" ht="15.75" customHeight="1" x14ac:dyDescent="0.2">
      <c r="A28" s="8"/>
      <c r="B28" s="8" t="s">
        <v>73</v>
      </c>
      <c r="C28" s="8" t="s">
        <v>74</v>
      </c>
      <c r="D28" s="8">
        <v>2006</v>
      </c>
      <c r="E28" s="8"/>
      <c r="F28" s="10"/>
      <c r="G28" s="10"/>
      <c r="H28" s="19" t="str">
        <f t="shared" si="0"/>
        <v>NO</v>
      </c>
      <c r="I28" s="23" t="s">
        <v>22</v>
      </c>
      <c r="J28" s="12" t="b">
        <v>0</v>
      </c>
      <c r="K28" s="12" t="b">
        <v>0</v>
      </c>
      <c r="L28" s="13" t="b">
        <v>0</v>
      </c>
      <c r="M28" s="13" t="b">
        <v>0</v>
      </c>
      <c r="N28" s="13" t="b">
        <v>0</v>
      </c>
      <c r="O28" s="13" t="b">
        <v>0</v>
      </c>
      <c r="P28" s="14" t="b">
        <v>0</v>
      </c>
      <c r="Q28" s="14" t="b">
        <v>0</v>
      </c>
      <c r="R28" s="23" t="s">
        <v>22</v>
      </c>
      <c r="S28" s="15" t="b">
        <v>0</v>
      </c>
      <c r="T28" s="15" t="b">
        <v>0</v>
      </c>
      <c r="U28" s="16" t="b">
        <v>0</v>
      </c>
      <c r="V28" s="16" t="b">
        <v>0</v>
      </c>
      <c r="W28" s="16" t="b">
        <v>0</v>
      </c>
      <c r="X28" s="16" t="b">
        <v>0</v>
      </c>
      <c r="Y28" s="16" t="b">
        <v>0</v>
      </c>
      <c r="Z28" s="16" t="b">
        <v>0</v>
      </c>
      <c r="AA28" s="7"/>
    </row>
    <row r="29" spans="1:27" ht="15.75" customHeight="1" x14ac:dyDescent="0.2">
      <c r="A29" s="8"/>
      <c r="B29" s="8" t="s">
        <v>75</v>
      </c>
      <c r="C29" s="8" t="s">
        <v>76</v>
      </c>
      <c r="D29" s="8">
        <v>2004</v>
      </c>
      <c r="E29" s="8"/>
      <c r="F29" s="22" t="str">
        <f>HYPERLINK("https://doi.org/10.1016/b978-008044046-0.50436-x")</f>
        <v>https://doi.org/10.1016/b978-008044046-0.50436-x</v>
      </c>
      <c r="G29" s="10" t="s">
        <v>77</v>
      </c>
      <c r="H29" s="19" t="str">
        <f t="shared" si="0"/>
        <v>NO</v>
      </c>
      <c r="I29" s="23" t="s">
        <v>22</v>
      </c>
      <c r="J29" s="12" t="b">
        <v>0</v>
      </c>
      <c r="K29" s="12" t="b">
        <v>0</v>
      </c>
      <c r="L29" s="13" t="b">
        <v>0</v>
      </c>
      <c r="M29" s="13" t="b">
        <v>0</v>
      </c>
      <c r="N29" s="13" t="b">
        <v>0</v>
      </c>
      <c r="O29" s="13" t="b">
        <v>0</v>
      </c>
      <c r="P29" s="14" t="b">
        <v>0</v>
      </c>
      <c r="Q29" s="14" t="b">
        <v>0</v>
      </c>
      <c r="R29" s="23" t="s">
        <v>22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7"/>
    </row>
    <row r="30" spans="1:27" ht="15.75" customHeight="1" x14ac:dyDescent="0.2">
      <c r="A30" s="8"/>
      <c r="B30" s="8" t="s">
        <v>78</v>
      </c>
      <c r="C30" s="8" t="s">
        <v>79</v>
      </c>
      <c r="D30" s="8">
        <v>2015</v>
      </c>
      <c r="E30" s="8"/>
      <c r="F30" s="22" t="str">
        <f>HYPERLINK("https://doi.org/10.1016/j.mbs.2015.09.001")</f>
        <v>https://doi.org/10.1016/j.mbs.2015.09.001</v>
      </c>
      <c r="G30" s="10" t="s">
        <v>80</v>
      </c>
      <c r="H30" s="19" t="str">
        <f t="shared" si="0"/>
        <v>NO</v>
      </c>
      <c r="I30" s="23" t="s">
        <v>22</v>
      </c>
      <c r="J30" s="12" t="b">
        <v>0</v>
      </c>
      <c r="K30" s="12" t="b">
        <v>0</v>
      </c>
      <c r="L30" s="13" t="b">
        <v>0</v>
      </c>
      <c r="M30" s="13" t="b">
        <v>0</v>
      </c>
      <c r="N30" s="13" t="b">
        <v>0</v>
      </c>
      <c r="O30" s="13" t="b">
        <v>0</v>
      </c>
      <c r="P30" s="14" t="b">
        <v>0</v>
      </c>
      <c r="Q30" s="14" t="b">
        <v>0</v>
      </c>
      <c r="R30" s="23" t="s">
        <v>22</v>
      </c>
      <c r="S30" s="15" t="b">
        <v>0</v>
      </c>
      <c r="T30" s="15" t="b">
        <v>0</v>
      </c>
      <c r="U30" s="16" t="b">
        <v>0</v>
      </c>
      <c r="V30" s="16" t="b">
        <v>0</v>
      </c>
      <c r="W30" s="16" t="b">
        <v>0</v>
      </c>
      <c r="X30" s="16" t="b">
        <v>0</v>
      </c>
      <c r="Y30" s="16" t="b">
        <v>0</v>
      </c>
      <c r="Z30" s="16" t="b">
        <v>0</v>
      </c>
      <c r="AA30" s="7"/>
    </row>
    <row r="31" spans="1:27" ht="15.75" customHeight="1" x14ac:dyDescent="0.2">
      <c r="A31" s="8"/>
      <c r="B31" s="8" t="s">
        <v>81</v>
      </c>
      <c r="C31" s="8" t="s">
        <v>82</v>
      </c>
      <c r="D31" s="8">
        <v>2017</v>
      </c>
      <c r="E31" s="8"/>
      <c r="F31" s="17" t="str">
        <f>HYPERLINK("https://doi.org/10.1002/cnm.2799")</f>
        <v>https://doi.org/10.1002/cnm.2799</v>
      </c>
      <c r="G31" s="10" t="s">
        <v>83</v>
      </c>
      <c r="H31" s="19" t="str">
        <f t="shared" si="0"/>
        <v>NO</v>
      </c>
      <c r="I31" s="23" t="s">
        <v>22</v>
      </c>
      <c r="J31" s="12" t="b">
        <v>0</v>
      </c>
      <c r="K31" s="12" t="b">
        <v>0</v>
      </c>
      <c r="L31" s="13" t="b">
        <v>0</v>
      </c>
      <c r="M31" s="13" t="b">
        <v>0</v>
      </c>
      <c r="N31" s="13" t="b">
        <v>0</v>
      </c>
      <c r="O31" s="13" t="b">
        <v>0</v>
      </c>
      <c r="P31" s="14" t="b">
        <v>0</v>
      </c>
      <c r="Q31" s="14" t="b">
        <v>0</v>
      </c>
      <c r="R31" s="24" t="s">
        <v>22</v>
      </c>
      <c r="S31" s="15" t="b">
        <v>0</v>
      </c>
      <c r="T31" s="15" t="b">
        <v>0</v>
      </c>
      <c r="U31" s="16" t="b">
        <v>0</v>
      </c>
      <c r="V31" s="16" t="b">
        <v>0</v>
      </c>
      <c r="W31" s="16" t="b">
        <v>0</v>
      </c>
      <c r="X31" s="16" t="b">
        <v>0</v>
      </c>
      <c r="Y31" s="16" t="b">
        <v>0</v>
      </c>
      <c r="Z31" s="16" t="b">
        <v>0</v>
      </c>
      <c r="AA31" s="7"/>
    </row>
    <row r="32" spans="1:27" ht="15.75" customHeight="1" x14ac:dyDescent="0.2">
      <c r="A32" s="8"/>
      <c r="B32" s="8" t="s">
        <v>84</v>
      </c>
      <c r="C32" s="8" t="s">
        <v>85</v>
      </c>
      <c r="D32" s="8">
        <v>2010</v>
      </c>
      <c r="E32" s="8"/>
      <c r="F32" s="17" t="str">
        <f>HYPERLINK("https://doi.org/10.1055/s-0030-1254155")</f>
        <v>https://doi.org/10.1055/s-0030-1254155</v>
      </c>
      <c r="G32" s="10" t="s">
        <v>86</v>
      </c>
      <c r="H32" s="19" t="str">
        <f t="shared" si="0"/>
        <v>NO</v>
      </c>
      <c r="I32" s="23" t="s">
        <v>22</v>
      </c>
      <c r="J32" s="12" t="b">
        <v>0</v>
      </c>
      <c r="K32" s="12" t="b">
        <v>0</v>
      </c>
      <c r="L32" s="13" t="b">
        <v>0</v>
      </c>
      <c r="M32" s="13" t="b">
        <v>0</v>
      </c>
      <c r="N32" s="13" t="b">
        <v>0</v>
      </c>
      <c r="O32" s="13" t="b">
        <v>0</v>
      </c>
      <c r="P32" s="14" t="b">
        <v>0</v>
      </c>
      <c r="Q32" s="14" t="b">
        <v>0</v>
      </c>
      <c r="R32" s="25" t="s">
        <v>22</v>
      </c>
      <c r="S32" s="15" t="b">
        <v>0</v>
      </c>
      <c r="T32" s="15" t="b">
        <v>0</v>
      </c>
      <c r="U32" s="16" t="b">
        <v>0</v>
      </c>
      <c r="V32" s="16" t="b">
        <v>0</v>
      </c>
      <c r="W32" s="16" t="b">
        <v>0</v>
      </c>
      <c r="X32" s="16" t="b">
        <v>0</v>
      </c>
      <c r="Y32" s="16" t="b">
        <v>0</v>
      </c>
      <c r="Z32" s="16" t="b">
        <v>0</v>
      </c>
      <c r="AA32" s="7"/>
    </row>
    <row r="33" spans="1:27" ht="15.75" customHeight="1" x14ac:dyDescent="0.2">
      <c r="A33" s="8"/>
      <c r="B33" s="8" t="s">
        <v>87</v>
      </c>
      <c r="C33" s="8" t="s">
        <v>88</v>
      </c>
      <c r="D33" s="8">
        <v>2011</v>
      </c>
      <c r="E33" s="8"/>
      <c r="F33" s="22" t="str">
        <f>HYPERLINK("https://doi.org/10.1146/annurev-fluid-122109-160730")</f>
        <v>https://doi.org/10.1146/annurev-fluid-122109-160730</v>
      </c>
      <c r="G33" s="10" t="s">
        <v>89</v>
      </c>
      <c r="H33" s="19" t="str">
        <f t="shared" si="0"/>
        <v>NO</v>
      </c>
      <c r="I33" s="23" t="s">
        <v>22</v>
      </c>
      <c r="J33" s="12" t="b">
        <v>0</v>
      </c>
      <c r="K33" s="12" t="b">
        <v>0</v>
      </c>
      <c r="L33" s="13" t="b">
        <v>0</v>
      </c>
      <c r="M33" s="13" t="b">
        <v>0</v>
      </c>
      <c r="N33" s="13" t="b">
        <v>0</v>
      </c>
      <c r="O33" s="13" t="b">
        <v>0</v>
      </c>
      <c r="P33" s="14" t="b">
        <v>0</v>
      </c>
      <c r="Q33" s="14" t="b">
        <v>0</v>
      </c>
      <c r="R33" s="23" t="s">
        <v>22</v>
      </c>
      <c r="S33" s="15" t="b">
        <v>0</v>
      </c>
      <c r="T33" s="15" t="b">
        <v>0</v>
      </c>
      <c r="U33" s="16" t="b">
        <v>0</v>
      </c>
      <c r="V33" s="16" t="b">
        <v>0</v>
      </c>
      <c r="W33" s="16" t="b">
        <v>0</v>
      </c>
      <c r="X33" s="16" t="b">
        <v>0</v>
      </c>
      <c r="Y33" s="16" t="b">
        <v>0</v>
      </c>
      <c r="Z33" s="16" t="b">
        <v>0</v>
      </c>
      <c r="AA33" s="7"/>
    </row>
    <row r="34" spans="1:27" ht="15.75" customHeight="1" x14ac:dyDescent="0.2">
      <c r="A34" s="8"/>
      <c r="B34" s="8" t="s">
        <v>90</v>
      </c>
      <c r="C34" s="8" t="s">
        <v>91</v>
      </c>
      <c r="D34" s="8">
        <v>2010</v>
      </c>
      <c r="E34" s="8"/>
      <c r="F34" s="22" t="str">
        <f>HYPERLINK("https://doi.org/10.1161/hypertensionaha.110.152686")</f>
        <v>https://doi.org/10.1161/hypertensionaha.110.152686</v>
      </c>
      <c r="G34" s="10" t="s">
        <v>92</v>
      </c>
      <c r="H34" s="19" t="str">
        <f t="shared" si="0"/>
        <v>NO</v>
      </c>
      <c r="I34" s="23" t="s">
        <v>22</v>
      </c>
      <c r="J34" s="12" t="b">
        <v>0</v>
      </c>
      <c r="K34" s="12" t="b">
        <v>0</v>
      </c>
      <c r="L34" s="13" t="b">
        <v>0</v>
      </c>
      <c r="M34" s="13" t="b">
        <v>0</v>
      </c>
      <c r="N34" s="13" t="b">
        <v>0</v>
      </c>
      <c r="O34" s="13" t="b">
        <v>0</v>
      </c>
      <c r="P34" s="14" t="b">
        <v>0</v>
      </c>
      <c r="Q34" s="14" t="b">
        <v>0</v>
      </c>
      <c r="R34" s="23" t="s">
        <v>22</v>
      </c>
      <c r="S34" s="15" t="b">
        <v>0</v>
      </c>
      <c r="T34" s="15" t="b">
        <v>0</v>
      </c>
      <c r="U34" s="16" t="b">
        <v>0</v>
      </c>
      <c r="V34" s="16" t="b">
        <v>0</v>
      </c>
      <c r="W34" s="16" t="b">
        <v>0</v>
      </c>
      <c r="X34" s="16" t="b">
        <v>0</v>
      </c>
      <c r="Y34" s="16" t="b">
        <v>0</v>
      </c>
      <c r="Z34" s="16" t="b">
        <v>0</v>
      </c>
      <c r="AA34" s="7"/>
    </row>
    <row r="35" spans="1:27" ht="15.75" customHeight="1" x14ac:dyDescent="0.2">
      <c r="A35" s="8"/>
      <c r="B35" s="8" t="s">
        <v>93</v>
      </c>
      <c r="C35" s="8" t="s">
        <v>94</v>
      </c>
      <c r="D35" s="8">
        <v>2011</v>
      </c>
      <c r="E35" s="8"/>
      <c r="F35" s="22" t="str">
        <f>HYPERLINK("https://doi.org/10.1186/1475-925x-10-33")</f>
        <v>https://doi.org/10.1186/1475-925x-10-33</v>
      </c>
      <c r="G35" s="10" t="s">
        <v>95</v>
      </c>
      <c r="H35" s="19" t="str">
        <f t="shared" si="0"/>
        <v>NO</v>
      </c>
      <c r="I35" s="23" t="s">
        <v>22</v>
      </c>
      <c r="J35" s="12" t="b">
        <v>0</v>
      </c>
      <c r="K35" s="12" t="b">
        <v>0</v>
      </c>
      <c r="L35" s="13" t="b">
        <v>0</v>
      </c>
      <c r="M35" s="13" t="b">
        <v>0</v>
      </c>
      <c r="N35" s="13" t="b">
        <v>0</v>
      </c>
      <c r="O35" s="13" t="b">
        <v>0</v>
      </c>
      <c r="P35" s="14" t="b">
        <v>0</v>
      </c>
      <c r="Q35" s="14" t="b">
        <v>0</v>
      </c>
      <c r="R35" s="23" t="s">
        <v>22</v>
      </c>
      <c r="S35" s="15" t="b">
        <v>0</v>
      </c>
      <c r="T35" s="15" t="b">
        <v>0</v>
      </c>
      <c r="U35" s="16" t="b">
        <v>0</v>
      </c>
      <c r="V35" s="16" t="b">
        <v>0</v>
      </c>
      <c r="W35" s="16" t="b">
        <v>0</v>
      </c>
      <c r="X35" s="16" t="b">
        <v>0</v>
      </c>
      <c r="Y35" s="16" t="b">
        <v>0</v>
      </c>
      <c r="Z35" s="16" t="b">
        <v>0</v>
      </c>
      <c r="AA35" s="7"/>
    </row>
    <row r="36" spans="1:27" ht="15.75" customHeight="1" x14ac:dyDescent="0.2">
      <c r="A36" s="8"/>
      <c r="B36" s="8" t="s">
        <v>96</v>
      </c>
      <c r="C36" s="8" t="s">
        <v>97</v>
      </c>
      <c r="D36" s="8">
        <v>2010</v>
      </c>
      <c r="E36" s="8"/>
      <c r="F36" s="22" t="str">
        <f>HYPERLINK("https://doi.org/10.1109/tmi.2010.2053044")</f>
        <v>https://doi.org/10.1109/tmi.2010.2053044</v>
      </c>
      <c r="G36" s="10" t="s">
        <v>98</v>
      </c>
      <c r="H36" s="19" t="str">
        <f t="shared" si="0"/>
        <v>NO</v>
      </c>
      <c r="I36" s="23" t="s">
        <v>22</v>
      </c>
      <c r="J36" s="12" t="b">
        <v>0</v>
      </c>
      <c r="K36" s="12" t="b">
        <v>0</v>
      </c>
      <c r="L36" s="13" t="b">
        <v>0</v>
      </c>
      <c r="M36" s="13" t="b">
        <v>0</v>
      </c>
      <c r="N36" s="13" t="b">
        <v>0</v>
      </c>
      <c r="O36" s="13" t="b">
        <v>0</v>
      </c>
      <c r="P36" s="14" t="b">
        <v>0</v>
      </c>
      <c r="Q36" s="14" t="b">
        <v>0</v>
      </c>
      <c r="R36" s="24" t="s">
        <v>22</v>
      </c>
      <c r="S36" s="15" t="b">
        <v>0</v>
      </c>
      <c r="T36" s="15" t="b">
        <v>0</v>
      </c>
      <c r="U36" s="16" t="b">
        <v>0</v>
      </c>
      <c r="V36" s="16" t="b">
        <v>0</v>
      </c>
      <c r="W36" s="16" t="b">
        <v>0</v>
      </c>
      <c r="X36" s="16" t="b">
        <v>0</v>
      </c>
      <c r="Y36" s="16" t="b">
        <v>0</v>
      </c>
      <c r="Z36" s="16" t="b">
        <v>0</v>
      </c>
      <c r="AA36" s="7"/>
    </row>
    <row r="37" spans="1:27" ht="15.75" customHeight="1" x14ac:dyDescent="0.2">
      <c r="A37" s="8"/>
      <c r="B37" s="8" t="s">
        <v>99</v>
      </c>
      <c r="C37" s="8" t="s">
        <v>100</v>
      </c>
      <c r="D37" s="8">
        <v>2004</v>
      </c>
      <c r="E37" s="8"/>
      <c r="F37" s="10"/>
      <c r="G37" s="10"/>
      <c r="H37" s="19" t="str">
        <f t="shared" si="0"/>
        <v>NO</v>
      </c>
      <c r="I37" s="23" t="s">
        <v>22</v>
      </c>
      <c r="J37" s="12" t="b">
        <v>0</v>
      </c>
      <c r="K37" s="12" t="b">
        <v>0</v>
      </c>
      <c r="L37" s="13" t="b">
        <v>0</v>
      </c>
      <c r="M37" s="13" t="b">
        <v>0</v>
      </c>
      <c r="N37" s="13" t="b">
        <v>0</v>
      </c>
      <c r="O37" s="13" t="b">
        <v>0</v>
      </c>
      <c r="P37" s="14" t="b">
        <v>0</v>
      </c>
      <c r="Q37" s="14" t="b">
        <v>0</v>
      </c>
      <c r="R37" s="23" t="s">
        <v>22</v>
      </c>
      <c r="S37" s="15" t="b">
        <v>0</v>
      </c>
      <c r="T37" s="15" t="b">
        <v>0</v>
      </c>
      <c r="U37" s="16" t="b">
        <v>0</v>
      </c>
      <c r="V37" s="16" t="b">
        <v>0</v>
      </c>
      <c r="W37" s="16" t="b">
        <v>0</v>
      </c>
      <c r="X37" s="16" t="b">
        <v>0</v>
      </c>
      <c r="Y37" s="16" t="b">
        <v>0</v>
      </c>
      <c r="Z37" s="16" t="b">
        <v>0</v>
      </c>
      <c r="AA37" s="7"/>
    </row>
    <row r="38" spans="1:27" ht="15.75" customHeight="1" x14ac:dyDescent="0.2">
      <c r="A38" s="8"/>
      <c r="B38" s="8" t="s">
        <v>101</v>
      </c>
      <c r="C38" s="8" t="s">
        <v>102</v>
      </c>
      <c r="D38" s="8">
        <v>2011</v>
      </c>
      <c r="E38" s="8"/>
      <c r="F38" s="22" t="str">
        <f>HYPERLINK("https://doi.org/10.2495/ehr110401")</f>
        <v>https://doi.org/10.2495/ehr110401</v>
      </c>
      <c r="G38" s="10" t="s">
        <v>103</v>
      </c>
      <c r="H38" s="19" t="str">
        <f t="shared" si="0"/>
        <v>NO</v>
      </c>
      <c r="I38" s="23" t="s">
        <v>22</v>
      </c>
      <c r="J38" s="12" t="b">
        <v>0</v>
      </c>
      <c r="K38" s="12" t="b">
        <v>0</v>
      </c>
      <c r="L38" s="13" t="b">
        <v>0</v>
      </c>
      <c r="M38" s="13" t="b">
        <v>0</v>
      </c>
      <c r="N38" s="13" t="b">
        <v>0</v>
      </c>
      <c r="O38" s="13" t="b">
        <v>0</v>
      </c>
      <c r="P38" s="14" t="b">
        <v>0</v>
      </c>
      <c r="Q38" s="14" t="b">
        <v>0</v>
      </c>
      <c r="R38" s="23" t="s">
        <v>22</v>
      </c>
      <c r="S38" s="15" t="b">
        <v>0</v>
      </c>
      <c r="T38" s="15" t="b">
        <v>0</v>
      </c>
      <c r="U38" s="16" t="b">
        <v>0</v>
      </c>
      <c r="V38" s="16" t="b">
        <v>0</v>
      </c>
      <c r="W38" s="16" t="b">
        <v>0</v>
      </c>
      <c r="X38" s="16" t="b">
        <v>0</v>
      </c>
      <c r="Y38" s="16" t="b">
        <v>0</v>
      </c>
      <c r="Z38" s="16" t="b">
        <v>0</v>
      </c>
      <c r="AA38" s="7"/>
    </row>
    <row r="39" spans="1:27" ht="15.75" customHeight="1" x14ac:dyDescent="0.2">
      <c r="A39" s="8"/>
      <c r="B39" s="8" t="s">
        <v>104</v>
      </c>
      <c r="C39" s="8" t="s">
        <v>105</v>
      </c>
      <c r="D39" s="8">
        <v>2008</v>
      </c>
      <c r="E39" s="8"/>
      <c r="F39" s="22" t="str">
        <f>HYPERLINK("https://doi.org/10.1007/s11517-008-0359-2")</f>
        <v>https://doi.org/10.1007/s11517-008-0359-2</v>
      </c>
      <c r="G39" s="10" t="s">
        <v>106</v>
      </c>
      <c r="H39" s="19" t="str">
        <f t="shared" si="0"/>
        <v>NO</v>
      </c>
      <c r="I39" s="23" t="s">
        <v>22</v>
      </c>
      <c r="J39" s="12" t="b">
        <v>0</v>
      </c>
      <c r="K39" s="12" t="b">
        <v>0</v>
      </c>
      <c r="L39" s="13" t="b">
        <v>0</v>
      </c>
      <c r="M39" s="13" t="b">
        <v>0</v>
      </c>
      <c r="N39" s="13" t="b">
        <v>0</v>
      </c>
      <c r="O39" s="13" t="b">
        <v>0</v>
      </c>
      <c r="P39" s="14" t="b">
        <v>0</v>
      </c>
      <c r="Q39" s="14" t="b">
        <v>0</v>
      </c>
      <c r="R39" s="23" t="s">
        <v>22</v>
      </c>
      <c r="S39" s="15" t="b">
        <v>0</v>
      </c>
      <c r="T39" s="15" t="b">
        <v>0</v>
      </c>
      <c r="U39" s="16" t="b">
        <v>0</v>
      </c>
      <c r="V39" s="16" t="b">
        <v>0</v>
      </c>
      <c r="W39" s="16" t="b">
        <v>0</v>
      </c>
      <c r="X39" s="16" t="b">
        <v>0</v>
      </c>
      <c r="Y39" s="16" t="b">
        <v>0</v>
      </c>
      <c r="Z39" s="16" t="b">
        <v>0</v>
      </c>
      <c r="AA39" s="7"/>
    </row>
    <row r="40" spans="1:27" ht="15.75" customHeight="1" x14ac:dyDescent="0.2">
      <c r="A40" s="8"/>
      <c r="B40" s="8" t="s">
        <v>107</v>
      </c>
      <c r="C40" s="8" t="s">
        <v>108</v>
      </c>
      <c r="D40" s="8">
        <v>1999</v>
      </c>
      <c r="E40" s="8"/>
      <c r="F40" s="22" t="str">
        <f>HYPERLINK("https://doi.org/10.1152/ajpheart.1999.276.1.h81")</f>
        <v>https://doi.org/10.1152/ajpheart.1999.276.1.h81</v>
      </c>
      <c r="G40" s="10" t="s">
        <v>109</v>
      </c>
      <c r="H40" s="19" t="str">
        <f t="shared" si="0"/>
        <v>NO</v>
      </c>
      <c r="I40" s="23" t="s">
        <v>22</v>
      </c>
      <c r="J40" s="12" t="b">
        <v>0</v>
      </c>
      <c r="K40" s="12" t="b">
        <v>0</v>
      </c>
      <c r="L40" s="13" t="b">
        <v>0</v>
      </c>
      <c r="M40" s="13" t="b">
        <v>0</v>
      </c>
      <c r="N40" s="13" t="b">
        <v>0</v>
      </c>
      <c r="O40" s="13" t="b">
        <v>0</v>
      </c>
      <c r="P40" s="14" t="b">
        <v>0</v>
      </c>
      <c r="Q40" s="14" t="b">
        <v>0</v>
      </c>
      <c r="R40" s="23" t="s">
        <v>22</v>
      </c>
      <c r="S40" s="15" t="b">
        <v>0</v>
      </c>
      <c r="T40" s="15" t="b">
        <v>0</v>
      </c>
      <c r="U40" s="16" t="b">
        <v>0</v>
      </c>
      <c r="V40" s="16" t="b">
        <v>0</v>
      </c>
      <c r="W40" s="16" t="b">
        <v>0</v>
      </c>
      <c r="X40" s="16" t="b">
        <v>0</v>
      </c>
      <c r="Y40" s="16" t="b">
        <v>0</v>
      </c>
      <c r="Z40" s="16" t="b">
        <v>0</v>
      </c>
      <c r="AA40" s="7"/>
    </row>
    <row r="41" spans="1:27" ht="15.75" customHeight="1" x14ac:dyDescent="0.2">
      <c r="A41" s="8"/>
      <c r="B41" s="8" t="s">
        <v>110</v>
      </c>
      <c r="C41" s="8" t="s">
        <v>111</v>
      </c>
      <c r="D41" s="8">
        <v>2012</v>
      </c>
      <c r="E41" s="8"/>
      <c r="F41" s="10"/>
      <c r="G41" s="10"/>
      <c r="H41" s="19" t="str">
        <f t="shared" si="0"/>
        <v>NO</v>
      </c>
      <c r="I41" s="23" t="s">
        <v>22</v>
      </c>
      <c r="J41" s="12" t="b">
        <v>0</v>
      </c>
      <c r="K41" s="12" t="b">
        <v>0</v>
      </c>
      <c r="L41" s="13" t="b">
        <v>0</v>
      </c>
      <c r="M41" s="26" t="b">
        <v>1</v>
      </c>
      <c r="N41" s="13" t="b">
        <v>0</v>
      </c>
      <c r="O41" s="13" t="b">
        <v>0</v>
      </c>
      <c r="P41" s="14" t="b">
        <v>0</v>
      </c>
      <c r="Q41" s="14" t="b">
        <v>0</v>
      </c>
      <c r="R41" s="23" t="s">
        <v>22</v>
      </c>
      <c r="S41" s="15" t="b">
        <v>0</v>
      </c>
      <c r="T41" s="15" t="b">
        <v>0</v>
      </c>
      <c r="U41" s="16" t="b">
        <v>0</v>
      </c>
      <c r="V41" s="16" t="b">
        <v>0</v>
      </c>
      <c r="W41" s="16" t="b">
        <v>0</v>
      </c>
      <c r="X41" s="16" t="b">
        <v>0</v>
      </c>
      <c r="Y41" s="16" t="b">
        <v>0</v>
      </c>
      <c r="Z41" s="16" t="b">
        <v>0</v>
      </c>
      <c r="AA41" s="7"/>
    </row>
    <row r="42" spans="1:27" ht="15.75" customHeight="1" x14ac:dyDescent="0.2">
      <c r="A42" s="8"/>
      <c r="B42" s="8"/>
      <c r="C42" s="8"/>
      <c r="D42" s="8"/>
      <c r="E42" s="8"/>
      <c r="F42" s="10"/>
      <c r="G42" s="10"/>
      <c r="H42" s="19"/>
      <c r="I42" s="11"/>
      <c r="J42" s="12"/>
      <c r="K42" s="12"/>
      <c r="L42" s="13"/>
      <c r="M42" s="13"/>
      <c r="N42" s="13"/>
      <c r="O42" s="13"/>
      <c r="P42" s="14"/>
      <c r="Q42" s="14"/>
      <c r="R42" s="11"/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112</v>
      </c>
      <c r="C43" s="8"/>
      <c r="D43" s="8"/>
      <c r="E43" s="8"/>
      <c r="F43" s="10"/>
      <c r="G43" s="10"/>
      <c r="H43" s="19"/>
      <c r="I43" s="11"/>
      <c r="J43" s="12"/>
      <c r="K43" s="12"/>
      <c r="L43" s="13"/>
      <c r="M43" s="13"/>
      <c r="N43" s="13"/>
      <c r="O43" s="13"/>
      <c r="P43" s="14"/>
      <c r="Q43" s="14"/>
      <c r="R43" s="11"/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/>
      <c r="C44" s="8"/>
      <c r="D44" s="8"/>
      <c r="E44" s="8"/>
      <c r="F44" s="10"/>
      <c r="G44" s="10"/>
      <c r="H44" s="19"/>
      <c r="I44" s="11"/>
      <c r="J44" s="12"/>
      <c r="K44" s="12"/>
      <c r="L44" s="13"/>
      <c r="M44" s="13"/>
      <c r="N44" s="13"/>
      <c r="O44" s="13"/>
      <c r="P44" s="14"/>
      <c r="Q44" s="14"/>
      <c r="R44" s="11"/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/>
      <c r="C45" s="8"/>
      <c r="D45" s="8"/>
      <c r="E45" s="8"/>
      <c r="F45" s="10"/>
      <c r="G45" s="10"/>
      <c r="H45" s="19"/>
      <c r="I45" s="11"/>
      <c r="J45" s="12"/>
      <c r="K45" s="12"/>
      <c r="L45" s="13"/>
      <c r="M45" s="13"/>
      <c r="N45" s="13"/>
      <c r="O45" s="13"/>
      <c r="P45" s="14"/>
      <c r="Q45" s="14"/>
      <c r="R45" s="11"/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113</v>
      </c>
      <c r="C46" s="8"/>
      <c r="D46" s="8"/>
      <c r="E46" s="8"/>
      <c r="F46" s="10"/>
      <c r="G46" s="10"/>
      <c r="H46" s="19"/>
      <c r="I46" s="11"/>
      <c r="J46" s="12"/>
      <c r="K46" s="12"/>
      <c r="L46" s="13"/>
      <c r="M46" s="13"/>
      <c r="N46" s="13"/>
      <c r="O46" s="13"/>
      <c r="P46" s="14"/>
      <c r="Q46" s="14"/>
      <c r="R46" s="11"/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/>
      <c r="C47" s="8"/>
      <c r="D47" s="8"/>
      <c r="E47" s="8"/>
      <c r="F47" s="10"/>
      <c r="G47" s="10"/>
      <c r="H47" s="19"/>
      <c r="I47" s="11"/>
      <c r="J47" s="12"/>
      <c r="K47" s="12"/>
      <c r="L47" s="13"/>
      <c r="M47" s="13"/>
      <c r="N47" s="13"/>
      <c r="O47" s="13"/>
      <c r="P47" s="14"/>
      <c r="Q47" s="14"/>
      <c r="R47" s="11"/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/>
      <c r="C48" s="8"/>
      <c r="D48" s="8"/>
      <c r="E48" s="8"/>
      <c r="F48" s="10"/>
      <c r="G48" s="10"/>
      <c r="H48" s="19"/>
      <c r="I48" s="11"/>
      <c r="J48" s="12"/>
      <c r="K48" s="12"/>
      <c r="L48" s="13"/>
      <c r="M48" s="13"/>
      <c r="N48" s="13"/>
      <c r="O48" s="13"/>
      <c r="P48" s="14"/>
      <c r="Q48" s="14"/>
      <c r="R48" s="11"/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114</v>
      </c>
      <c r="C49" s="8"/>
      <c r="D49" s="8"/>
      <c r="E49" s="8"/>
      <c r="F49" s="10"/>
      <c r="G49" s="10"/>
      <c r="H49" s="19"/>
      <c r="I49" s="21"/>
      <c r="J49" s="12"/>
      <c r="K49" s="12"/>
      <c r="L49" s="13"/>
      <c r="M49" s="13"/>
      <c r="N49" s="13"/>
      <c r="O49" s="13"/>
      <c r="P49" s="14"/>
      <c r="Q49" s="14"/>
      <c r="R49" s="11"/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/>
      <c r="C50" s="8"/>
      <c r="D50" s="8"/>
      <c r="E50" s="8"/>
      <c r="F50" s="10"/>
      <c r="G50" s="10"/>
      <c r="H50" s="19"/>
      <c r="I50" s="11"/>
      <c r="J50" s="12"/>
      <c r="K50" s="12"/>
      <c r="L50" s="13"/>
      <c r="M50" s="13"/>
      <c r="N50" s="13"/>
      <c r="O50" s="13"/>
      <c r="P50" s="14"/>
      <c r="Q50" s="14"/>
      <c r="R50" s="11"/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115</v>
      </c>
      <c r="C51" s="8" t="s">
        <v>116</v>
      </c>
      <c r="D51" s="8">
        <v>2018</v>
      </c>
      <c r="E51" s="8"/>
      <c r="F51" s="22" t="str">
        <f>HYPERLINK("https://doi.org/10.1142/s1793524518501061")</f>
        <v>https://doi.org/10.1142/s1793524518501061</v>
      </c>
      <c r="G51" s="10" t="s">
        <v>117</v>
      </c>
      <c r="H51" s="19" t="str">
        <f t="shared" ref="H51:H57" si="1">IF(I51=R51,I51,IF(AND(I51="YES",R51="MAYBE"),"YES",IF(AND(I51="MAYBE",R51="YES"),"YES",IF(OR(AND(I51="NO",R51="YES"),AND(I51="YES",R51="NO")),"MAYBE","NO"))))</f>
        <v>NO</v>
      </c>
      <c r="I51" s="23" t="s">
        <v>22</v>
      </c>
      <c r="J51" s="12" t="b">
        <v>0</v>
      </c>
      <c r="K51" s="12" t="b">
        <v>0</v>
      </c>
      <c r="L51" s="13" t="b">
        <v>0</v>
      </c>
      <c r="M51" s="13" t="b">
        <v>0</v>
      </c>
      <c r="N51" s="13" t="b">
        <v>0</v>
      </c>
      <c r="O51" s="13" t="b">
        <v>0</v>
      </c>
      <c r="P51" s="14" t="b">
        <v>0</v>
      </c>
      <c r="Q51" s="14" t="b">
        <v>0</v>
      </c>
      <c r="R51" s="23" t="s">
        <v>22</v>
      </c>
      <c r="S51" s="15" t="b">
        <v>0</v>
      </c>
      <c r="T51" s="15" t="b">
        <v>0</v>
      </c>
      <c r="U51" s="16" t="b">
        <v>0</v>
      </c>
      <c r="V51" s="16" t="b">
        <v>0</v>
      </c>
      <c r="W51" s="16" t="b">
        <v>0</v>
      </c>
      <c r="X51" s="16" t="b">
        <v>0</v>
      </c>
      <c r="Y51" s="16" t="b">
        <v>0</v>
      </c>
      <c r="Z51" s="16" t="b">
        <v>0</v>
      </c>
      <c r="AA51" s="7"/>
    </row>
    <row r="52" spans="1:27" ht="14.25" x14ac:dyDescent="0.2">
      <c r="A52" s="8"/>
      <c r="B52" s="8" t="s">
        <v>118</v>
      </c>
      <c r="C52" s="8" t="s">
        <v>119</v>
      </c>
      <c r="D52" s="8">
        <v>2019</v>
      </c>
      <c r="E52" s="8"/>
      <c r="F52" s="22" t="str">
        <f>HYPERLINK("https://doi.org/10.1140/epjp/i2019-12673-3")</f>
        <v>https://doi.org/10.1140/epjp/i2019-12673-3</v>
      </c>
      <c r="G52" s="10" t="s">
        <v>120</v>
      </c>
      <c r="H52" s="19" t="str">
        <f t="shared" si="1"/>
        <v>NO</v>
      </c>
      <c r="I52" s="23" t="s">
        <v>22</v>
      </c>
      <c r="J52" s="12" t="b">
        <v>0</v>
      </c>
      <c r="K52" s="12" t="b">
        <v>0</v>
      </c>
      <c r="L52" s="13" t="b">
        <v>0</v>
      </c>
      <c r="M52" s="13" t="b">
        <v>0</v>
      </c>
      <c r="N52" s="13" t="b">
        <v>0</v>
      </c>
      <c r="O52" s="13" t="b">
        <v>0</v>
      </c>
      <c r="P52" s="14" t="b">
        <v>0</v>
      </c>
      <c r="Q52" s="14" t="b">
        <v>0</v>
      </c>
      <c r="R52" s="23" t="s">
        <v>22</v>
      </c>
      <c r="S52" s="15" t="b">
        <v>0</v>
      </c>
      <c r="T52" s="15" t="b">
        <v>0</v>
      </c>
      <c r="U52" s="16" t="b">
        <v>0</v>
      </c>
      <c r="V52" s="16" t="b">
        <v>0</v>
      </c>
      <c r="W52" s="16" t="b">
        <v>0</v>
      </c>
      <c r="X52" s="16" t="b">
        <v>0</v>
      </c>
      <c r="Y52" s="16" t="b">
        <v>0</v>
      </c>
      <c r="Z52" s="16" t="b">
        <v>0</v>
      </c>
      <c r="AA52" s="7"/>
    </row>
    <row r="53" spans="1:27" ht="14.25" x14ac:dyDescent="0.2">
      <c r="A53" s="8"/>
      <c r="B53" s="8" t="s">
        <v>121</v>
      </c>
      <c r="C53" s="8" t="s">
        <v>122</v>
      </c>
      <c r="D53" s="8">
        <v>2020</v>
      </c>
      <c r="E53" s="8"/>
      <c r="F53" s="17" t="str">
        <f>HYPERLINK("https://doi.org/10.1016/j.imu.2020.100310")</f>
        <v>https://doi.org/10.1016/j.imu.2020.100310</v>
      </c>
      <c r="G53" s="10" t="s">
        <v>123</v>
      </c>
      <c r="H53" s="19" t="str">
        <f t="shared" si="1"/>
        <v>NO</v>
      </c>
      <c r="I53" s="25" t="s">
        <v>22</v>
      </c>
      <c r="J53" s="12" t="b">
        <v>0</v>
      </c>
      <c r="K53" s="12" t="b">
        <v>0</v>
      </c>
      <c r="L53" s="13" t="b">
        <v>0</v>
      </c>
      <c r="M53" s="13" t="b">
        <v>0</v>
      </c>
      <c r="N53" s="13" t="b">
        <v>0</v>
      </c>
      <c r="O53" s="13" t="b">
        <v>0</v>
      </c>
      <c r="P53" s="14" t="b">
        <v>0</v>
      </c>
      <c r="Q53" s="14" t="b">
        <v>0</v>
      </c>
      <c r="R53" s="24" t="s">
        <v>22</v>
      </c>
      <c r="S53" s="15" t="b">
        <v>0</v>
      </c>
      <c r="T53" s="15" t="b">
        <v>0</v>
      </c>
      <c r="U53" s="16" t="b">
        <v>0</v>
      </c>
      <c r="V53" s="16" t="b">
        <v>0</v>
      </c>
      <c r="W53" s="16" t="b">
        <v>0</v>
      </c>
      <c r="X53" s="16" t="b">
        <v>0</v>
      </c>
      <c r="Y53" s="16" t="b">
        <v>0</v>
      </c>
      <c r="Z53" s="16" t="b">
        <v>0</v>
      </c>
      <c r="AA53" s="7"/>
    </row>
    <row r="54" spans="1:27" ht="14.25" x14ac:dyDescent="0.2">
      <c r="A54" s="8"/>
      <c r="B54" s="8" t="s">
        <v>124</v>
      </c>
      <c r="C54" s="8" t="s">
        <v>125</v>
      </c>
      <c r="D54" s="8">
        <v>2018</v>
      </c>
      <c r="E54" s="8"/>
      <c r="F54" s="22" t="str">
        <f>HYPERLINK("https://doi.org/10.1515/cdbme-2018-0091")</f>
        <v>https://doi.org/10.1515/cdbme-2018-0091</v>
      </c>
      <c r="G54" s="10" t="s">
        <v>126</v>
      </c>
      <c r="H54" s="19" t="str">
        <f t="shared" si="1"/>
        <v>NO</v>
      </c>
      <c r="I54" s="23" t="s">
        <v>22</v>
      </c>
      <c r="J54" s="12" t="b">
        <v>0</v>
      </c>
      <c r="K54" s="12" t="b">
        <v>0</v>
      </c>
      <c r="L54" s="13" t="b">
        <v>0</v>
      </c>
      <c r="M54" s="13" t="b">
        <v>0</v>
      </c>
      <c r="N54" s="13" t="b">
        <v>0</v>
      </c>
      <c r="O54" s="13" t="b">
        <v>0</v>
      </c>
      <c r="P54" s="14" t="b">
        <v>0</v>
      </c>
      <c r="Q54" s="14" t="b">
        <v>0</v>
      </c>
      <c r="R54" s="23" t="s">
        <v>22</v>
      </c>
      <c r="S54" s="15" t="b">
        <v>0</v>
      </c>
      <c r="T54" s="15" t="b">
        <v>0</v>
      </c>
      <c r="U54" s="16" t="b">
        <v>0</v>
      </c>
      <c r="V54" s="16" t="b">
        <v>0</v>
      </c>
      <c r="W54" s="16" t="b">
        <v>0</v>
      </c>
      <c r="X54" s="16" t="b">
        <v>0</v>
      </c>
      <c r="Y54" s="16" t="b">
        <v>0</v>
      </c>
      <c r="Z54" s="16" t="b">
        <v>0</v>
      </c>
      <c r="AA54" s="7"/>
    </row>
    <row r="55" spans="1:27" ht="14.25" x14ac:dyDescent="0.2">
      <c r="A55" s="8"/>
      <c r="B55" s="8" t="s">
        <v>127</v>
      </c>
      <c r="C55" s="8" t="s">
        <v>128</v>
      </c>
      <c r="D55" s="8">
        <v>2020</v>
      </c>
      <c r="E55" s="8"/>
      <c r="F55" s="22" t="str">
        <f>HYPERLINK("https://doi.org/10.1016/j.cmpb.2020.105888")</f>
        <v>https://doi.org/10.1016/j.cmpb.2020.105888</v>
      </c>
      <c r="G55" s="10" t="s">
        <v>129</v>
      </c>
      <c r="H55" s="19" t="str">
        <f t="shared" si="1"/>
        <v>NO</v>
      </c>
      <c r="I55" s="23" t="s">
        <v>22</v>
      </c>
      <c r="J55" s="12" t="b">
        <v>0</v>
      </c>
      <c r="K55" s="12" t="b">
        <v>0</v>
      </c>
      <c r="L55" s="13" t="b">
        <v>0</v>
      </c>
      <c r="M55" s="13" t="b">
        <v>0</v>
      </c>
      <c r="N55" s="13" t="b">
        <v>0</v>
      </c>
      <c r="O55" s="13" t="b">
        <v>0</v>
      </c>
      <c r="P55" s="14" t="b">
        <v>0</v>
      </c>
      <c r="Q55" s="14" t="b">
        <v>0</v>
      </c>
      <c r="R55" s="23" t="s">
        <v>22</v>
      </c>
      <c r="S55" s="15" t="b">
        <v>0</v>
      </c>
      <c r="T55" s="15" t="b">
        <v>0</v>
      </c>
      <c r="U55" s="16" t="b">
        <v>0</v>
      </c>
      <c r="V55" s="16" t="b">
        <v>0</v>
      </c>
      <c r="W55" s="16" t="b">
        <v>0</v>
      </c>
      <c r="X55" s="16" t="b">
        <v>0</v>
      </c>
      <c r="Y55" s="16" t="b">
        <v>0</v>
      </c>
      <c r="Z55" s="16" t="b">
        <v>0</v>
      </c>
      <c r="AA55" s="7"/>
    </row>
    <row r="56" spans="1:27" ht="14.25" x14ac:dyDescent="0.2">
      <c r="A56" s="8"/>
      <c r="B56" s="8" t="s">
        <v>130</v>
      </c>
      <c r="C56" s="8" t="s">
        <v>131</v>
      </c>
      <c r="D56" s="8">
        <v>2020</v>
      </c>
      <c r="E56" s="8"/>
      <c r="F56" s="22" t="str">
        <f>HYPERLINK("https://doi.org/10.1016/j.compbiomed.2020.103717")</f>
        <v>https://doi.org/10.1016/j.compbiomed.2020.103717</v>
      </c>
      <c r="G56" s="10" t="s">
        <v>132</v>
      </c>
      <c r="H56" s="19" t="str">
        <f t="shared" si="1"/>
        <v>NO</v>
      </c>
      <c r="I56" s="23" t="s">
        <v>22</v>
      </c>
      <c r="J56" s="12" t="b">
        <v>0</v>
      </c>
      <c r="K56" s="12" t="b">
        <v>0</v>
      </c>
      <c r="L56" s="13" t="b">
        <v>0</v>
      </c>
      <c r="M56" s="13" t="b">
        <v>0</v>
      </c>
      <c r="N56" s="13" t="b">
        <v>0</v>
      </c>
      <c r="O56" s="13" t="b">
        <v>0</v>
      </c>
      <c r="P56" s="14" t="b">
        <v>0</v>
      </c>
      <c r="Q56" s="14" t="b">
        <v>0</v>
      </c>
      <c r="R56" s="23" t="s">
        <v>22</v>
      </c>
      <c r="S56" s="15" t="b">
        <v>0</v>
      </c>
      <c r="T56" s="15" t="b">
        <v>0</v>
      </c>
      <c r="U56" s="16" t="b">
        <v>0</v>
      </c>
      <c r="V56" s="16" t="b">
        <v>0</v>
      </c>
      <c r="W56" s="16" t="b">
        <v>0</v>
      </c>
      <c r="X56" s="16" t="b">
        <v>0</v>
      </c>
      <c r="Y56" s="16" t="b">
        <v>0</v>
      </c>
      <c r="Z56" s="16" t="b">
        <v>0</v>
      </c>
      <c r="AA56" s="7"/>
    </row>
    <row r="57" spans="1:27" ht="14.25" x14ac:dyDescent="0.2">
      <c r="A57" s="8"/>
      <c r="B57" s="8" t="s">
        <v>133</v>
      </c>
      <c r="C57" s="8" t="s">
        <v>134</v>
      </c>
      <c r="D57" s="8"/>
      <c r="E57" s="8"/>
      <c r="F57" s="22" t="s">
        <v>135</v>
      </c>
      <c r="G57" s="10"/>
      <c r="H57" s="19" t="str">
        <f t="shared" si="1"/>
        <v>NO</v>
      </c>
      <c r="I57" s="25" t="s">
        <v>22</v>
      </c>
      <c r="J57" s="12" t="b">
        <v>0</v>
      </c>
      <c r="K57" s="12" t="b">
        <v>0</v>
      </c>
      <c r="L57" s="13" t="b">
        <v>0</v>
      </c>
      <c r="M57" s="13" t="b">
        <v>0</v>
      </c>
      <c r="N57" s="13" t="b">
        <v>0</v>
      </c>
      <c r="O57" s="13" t="b">
        <v>0</v>
      </c>
      <c r="P57" s="14" t="b">
        <v>0</v>
      </c>
      <c r="Q57" s="14" t="b">
        <v>0</v>
      </c>
      <c r="R57" s="25" t="s">
        <v>22</v>
      </c>
      <c r="S57" s="15" t="b">
        <v>0</v>
      </c>
      <c r="T57" s="15" t="b">
        <v>0</v>
      </c>
      <c r="U57" s="16" t="b">
        <v>0</v>
      </c>
      <c r="V57" s="16" t="b">
        <v>0</v>
      </c>
      <c r="W57" s="16" t="b">
        <v>0</v>
      </c>
      <c r="X57" s="16" t="b">
        <v>0</v>
      </c>
      <c r="Y57" s="16" t="b">
        <v>0</v>
      </c>
      <c r="Z57" s="16" t="b">
        <v>0</v>
      </c>
      <c r="AA57" s="7"/>
    </row>
    <row r="58" spans="1:27" ht="14.25" x14ac:dyDescent="0.2">
      <c r="A58" s="8"/>
      <c r="B58" s="8"/>
      <c r="C58" s="8"/>
      <c r="D58" s="8"/>
      <c r="E58" s="8"/>
      <c r="F58" s="10"/>
      <c r="G58" s="10"/>
      <c r="H58" s="19"/>
      <c r="I58" s="21"/>
      <c r="J58" s="12"/>
      <c r="K58" s="12"/>
      <c r="L58" s="13"/>
      <c r="M58" s="13"/>
      <c r="N58" s="13"/>
      <c r="O58" s="13"/>
      <c r="P58" s="14"/>
      <c r="Q58" s="14"/>
      <c r="R58" s="21"/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136</v>
      </c>
      <c r="C59" s="8"/>
      <c r="D59" s="8"/>
      <c r="E59" s="8"/>
      <c r="F59" s="10"/>
      <c r="G59" s="10"/>
      <c r="H59" s="19"/>
      <c r="I59" s="11"/>
      <c r="J59" s="12"/>
      <c r="K59" s="12"/>
      <c r="L59" s="13"/>
      <c r="M59" s="13"/>
      <c r="N59" s="13"/>
      <c r="O59" s="13"/>
      <c r="P59" s="14"/>
      <c r="Q59" s="14"/>
      <c r="R59" s="11"/>
      <c r="S59" s="15"/>
      <c r="T59" s="15"/>
      <c r="U59" s="16"/>
      <c r="V59" s="16"/>
      <c r="W59" s="16"/>
      <c r="X59" s="16"/>
      <c r="Y59" s="16"/>
      <c r="Z59" s="16"/>
      <c r="AA59" s="7"/>
    </row>
  </sheetData>
  <autoFilter ref="H1:H59"/>
  <conditionalFormatting sqref="H2:I59 R2:R59">
    <cfRule type="cellIs" dxfId="3" priority="1" operator="equal">
      <formula>"YES"</formula>
    </cfRule>
  </conditionalFormatting>
  <conditionalFormatting sqref="H2:I59 R2:R59">
    <cfRule type="cellIs" dxfId="2" priority="2" operator="equal">
      <formula>"MAYBE"</formula>
    </cfRule>
  </conditionalFormatting>
  <conditionalFormatting sqref="H2:I59 R2:R59">
    <cfRule type="cellIs" dxfId="1" priority="3" operator="equal">
      <formula>"NO"</formula>
    </cfRule>
  </conditionalFormatting>
  <conditionalFormatting sqref="I1:I59 R1:R59">
    <cfRule type="containsBlanks" dxfId="0" priority="5">
      <formula>LEN(TRIM(I1))=0</formula>
    </cfRule>
  </conditionalFormatting>
  <hyperlinks>
    <hyperlink ref="F57" r:id="rId1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2021-08-15T12:43:39Z</dcterms:modified>
</cp:coreProperties>
</file>