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8" i="1"/>
  <c r="H47" i="1"/>
  <c r="H46" i="1"/>
  <c r="H45" i="1"/>
  <c r="F45" i="1"/>
  <c r="H44" i="1"/>
  <c r="H43" i="1"/>
  <c r="F43" i="1"/>
  <c r="H42" i="1"/>
  <c r="F42" i="1"/>
  <c r="H41" i="1"/>
  <c r="F41" i="1"/>
  <c r="H40" i="1"/>
  <c r="F40" i="1"/>
  <c r="H27" i="1"/>
  <c r="H26" i="1"/>
  <c r="H25" i="1"/>
  <c r="F25" i="1"/>
  <c r="H24" i="1"/>
  <c r="F24" i="1"/>
  <c r="H23" i="1"/>
  <c r="F23" i="1"/>
  <c r="H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C2" i="1"/>
</calcChain>
</file>

<file path=xl/sharedStrings.xml><?xml version="1.0" encoding="utf-8"?>
<sst xmlns="http://schemas.openxmlformats.org/spreadsheetml/2006/main" count="249" uniqueCount="146">
  <si>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</si>
  <si>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</si>
  <si>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</si>
  <si>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</si>
  <si>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</si>
  <si>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</si>
  <si>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</si>
  <si>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</si>
  <si>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</si>
  <si>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</si>
  <si>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</si>
  <si>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</si>
  <si>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</si>
  <si>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</si>
  <si>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</si>
  <si>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</si>
  <si>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Constructing SDEs with the IPSEN meta environment</t>
  </si>
  <si>
    <t>References TOTAL 24.</t>
  </si>
  <si>
    <t>References NEW 19:</t>
  </si>
  <si>
    <t>J. Börstler</t>
  </si>
  <si>
    <t>1 IPSEN : An Integrated Environment to Support Development for and with Reuse</t>
  </si>
  <si>
    <t>NO</t>
  </si>
  <si>
    <t>E. Golin, Tom Magliery</t>
  </si>
  <si>
    <t>A compiler generator for visual languages</t>
  </si>
  <si>
    <t>10.1109/vl.1993.269617</t>
  </si>
  <si>
    <t>Ch. Kohring, M. Lefering, M. Nagl</t>
  </si>
  <si>
    <t>A requirements engineering environment within a tightly integrated SDE</t>
  </si>
  <si>
    <t>10.1007/bf01236424</t>
  </si>
  <si>
    <t>YES</t>
  </si>
  <si>
    <t>J. Paakki</t>
  </si>
  <si>
    <t>Attribute grammar paradigms—a high-level methodology in language implementation</t>
  </si>
  <si>
    <t>10.1145/210376.197409</t>
  </si>
  <si>
    <t>G. Engels, C. Lewerentz, M. Nagl, W. Schäfer, A. Schürr</t>
  </si>
  <si>
    <t>Experiences in Building integrated software development environments. Part I: tool specification</t>
  </si>
  <si>
    <t>10.1145/128894.128895</t>
  </si>
  <si>
    <t>M. Nagl</t>
  </si>
  <si>
    <t>Building Tightly Integrated Software Development Environments: The IPSEN Approach</t>
  </si>
  <si>
    <t>book</t>
  </si>
  <si>
    <t>10.1007/bfb0035684</t>
  </si>
  <si>
    <t>J. Rekers, A. Schürr</t>
  </si>
  <si>
    <t>Defining and Parsing Visual Languages with Layered Graph Grammars</t>
  </si>
  <si>
    <t>10.1006/jvlc.1996.0027</t>
  </si>
  <si>
    <t>M. Minas, Gerhard Viehstaedt</t>
  </si>
  <si>
    <t>DiaGen: a generator for diagram editors providing direct manipulation and execution of diagrams</t>
  </si>
  <si>
    <t>10.1109/vl.1995.520810</t>
  </si>
  <si>
    <t>Susan Horwitz, T. Teitelbaum</t>
  </si>
  <si>
    <t>Generating editing environments based on relations and attributes</t>
  </si>
  <si>
    <t>10.1145/6465.6512</t>
  </si>
  <si>
    <t>A. Schürr, A. Winter, A. Zündorf</t>
  </si>
  <si>
    <t>Graph Grammar Engineering with PROGRES</t>
  </si>
  <si>
    <t>10.1007/3-540-60406-5_17</t>
  </si>
  <si>
    <t>N. Kiesel, A. Schürr, B. Westfechtel</t>
  </si>
  <si>
    <t>GRAS, a Graph-Oriented (Software) Engineering Database System</t>
  </si>
  <si>
    <t>10.1016/0306-4379(95)00002-l</t>
  </si>
  <si>
    <t>B. Westfechtel</t>
  </si>
  <si>
    <t>Integrated Product and Process Management for Engineering Design Applications</t>
  </si>
  <si>
    <t>10.3233/ica-1996-3103</t>
  </si>
  <si>
    <t>U. Kastens, W. M. Waite</t>
  </si>
  <si>
    <t>Modularity and reusability in attribute grammars</t>
  </si>
  <si>
    <t>10.1007/bf01177548</t>
  </si>
  <si>
    <t>Softwaretechnik - methodisches Programmieren im Großen</t>
  </si>
  <si>
    <t>german</t>
  </si>
  <si>
    <t>Robert A. Ballance, S. Graham, M. V. D. Vanter</t>
  </si>
  <si>
    <t>The Pan language-based editing system</t>
  </si>
  <si>
    <t>10.1145/125489.122804</t>
  </si>
  <si>
    <t>Rolf Bahlke, G. Snelting</t>
  </si>
  <si>
    <t>The PSG system: from formal language definitions to interactive programming environments</t>
  </si>
  <si>
    <t>10.1145/6465.20890</t>
  </si>
  <si>
    <t>T. Reps, T. Teitelbaum</t>
  </si>
  <si>
    <t>The Synthesizer Generator Reference Manual</t>
  </si>
  <si>
    <t>manual</t>
  </si>
  <si>
    <t>10.1007/978-1-4613-9633-8</t>
  </si>
  <si>
    <t>M. Lefering</t>
  </si>
  <si>
    <t>Software Document Integration Using Graph Grammar Specifications</t>
  </si>
  <si>
    <t>https://scholar.google.com/scholar?as_q=Software+Document+Integration+Using+Graph+Grammar+Specifications&amp;as_occt=title&amp;hl=en&amp;as_sdt=0%2C31</t>
  </si>
  <si>
    <t>G. Snelting, R. Bahlke</t>
  </si>
  <si>
    <t>PSG: A Theory-Based Environment Generator</t>
  </si>
  <si>
    <t>https://scholar.google.com/scholar?as_q=PSG%3A+A+Theory-Based+Environment+Generator&amp;as_occt=title&amp;hl=en&amp;as_sdt=0%2C31</t>
  </si>
  <si>
    <t>References already KNOWN 3</t>
  </si>
  <si>
    <t>P. Klint</t>
  </si>
  <si>
    <t>A meta-environment for generating programming environments</t>
  </si>
  <si>
    <t>https://doi.org/10.1145/151257.151260</t>
  </si>
  <si>
    <t>10.1145/151257.151260</t>
  </si>
  <si>
    <t>P. Borras, D. Clement, Th. Despeyroux, J. Incerpi, G. Kahn, B. Lang, V. Pascual</t>
  </si>
  <si>
    <t>Centaur: the system</t>
  </si>
  <si>
    <t>https://doi.org/10.1145/64140.65005</t>
  </si>
  <si>
    <t>10.1145/64140.65005</t>
  </si>
  <si>
    <t>V. Donzeau-Gouge, G. Huet, G. Kahn, B. Lang</t>
  </si>
  <si>
    <t>Programming Environments Based on Structured Editors: The MENTOR Experience,</t>
  </si>
  <si>
    <t>Cited by TOTAL 20.</t>
  </si>
  <si>
    <t>Cited by NEW 14</t>
  </si>
  <si>
    <t>S. Günther</t>
  </si>
  <si>
    <t>Design Patterns and Design Principles for Internal Domain-Specific Languages</t>
  </si>
  <si>
    <t>10.4018/978-1-4666-2092-6.ch007</t>
  </si>
  <si>
    <t>A. Schürr</t>
  </si>
  <si>
    <t>Developing graphical (software engineering) tools with PROGRES</t>
  </si>
  <si>
    <t>10.1145/253228.253502</t>
  </si>
  <si>
    <t>Jörg Pleumann</t>
  </si>
  <si>
    <t>Ein Ansatz zur Entwicklung von Modellierungswerkzeugen für die softwaretechnische Lehre</t>
  </si>
  <si>
    <t>10.17877/de290r-7333</t>
  </si>
  <si>
    <t>M. Toleman, D. Carrington, P. Cook, A. Coyle, A. MacDonald, J. Welsh, T. Jones</t>
  </si>
  <si>
    <t>Generic description of a software document environment</t>
  </si>
  <si>
    <t>10.1109/hicss.2001.927258</t>
  </si>
  <si>
    <t>A. Behle, F. Gatzemeier, O. Meyer</t>
  </si>
  <si>
    <t>Graph Technology for Structured Documents</t>
  </si>
  <si>
    <t>Iterative and Pattern-Based Development of Internal Domain-Specific Languages</t>
  </si>
  <si>
    <t>10.4018/978-1-4666-2092-6.ch006</t>
  </si>
  <si>
    <t>H. Krahn</t>
  </si>
  <si>
    <t>MontiCore: Agile Entwicklung von domänenspezifischen Sprachen im Software-Engineering</t>
  </si>
  <si>
    <t>ftp://137.226.34.227/pub/reports/2010/2010-03.pdf</t>
  </si>
  <si>
    <t>H. Grönninger</t>
  </si>
  <si>
    <t>Systemmodell-basierte Definition objektbasierter Modellierungssprachen mit semantischen Variationspunkten</t>
  </si>
  <si>
    <t>HM Kienle</t>
  </si>
  <si>
    <t>Building reverse engineering tools with software components</t>
  </si>
  <si>
    <t>M. Monecke</t>
  </si>
  <si>
    <t>Adaptierbare CASE-Werkzeuge in prozeßorientierten Software-Entwicklungsumgebungen</t>
  </si>
  <si>
    <t>KE</t>
  </si>
  <si>
    <t>Kompositionale Entwicklung domänenspezifischer Sprachen</t>
  </si>
  <si>
    <t>DIM Monecke</t>
  </si>
  <si>
    <t>H Hu, R Lu, JL Zhu</t>
  </si>
  <si>
    <t>Swinburne Research Bank</t>
  </si>
  <si>
    <t xml:space="preserve">A De Lucia, G Tortora, M Tucci </t>
  </si>
  <si>
    <t>Creating tools in a software environment based on graph rewriting rules</t>
  </si>
  <si>
    <t>Cited by already KNOWN 6:</t>
  </si>
  <si>
    <t>N Zhu, JC Grundy, JG Hosking </t>
  </si>
  <si>
    <t>Constructing domain-specific design tools with a visual language meta-tool.</t>
  </si>
  <si>
    <t>http://ceur-ws.org/Vol-161/FORUM_23.pdf</t>
  </si>
  <si>
    <t>FP Andrés, J De Lara, E Guerra</t>
  </si>
  <si>
    <t>Domain specific languages with graphical and textual views</t>
  </si>
  <si>
    <t>https://link.springer.com/chapter/10.1007/978-3-540-89020-1_7</t>
  </si>
  <si>
    <t>MAYBE</t>
  </si>
  <si>
    <t>J Grundy, J Hosking, N Zhu… </t>
  </si>
  <si>
    <t>Generating domain-specific visual language editors from high-level tool specifications</t>
  </si>
  <si>
    <t>https://ieeexplore.ieee.org/abstract/document/4019559/?casa_token=Nm8W74mqOWwAAAAA:nAY_nei05ZWkAXGyBGTnRlFJyPEzYZQwcDVVBNTrri83dSXBmeBSlNSKm0ViB1RoPGEgXL8MetUL</t>
  </si>
  <si>
    <t>J Grundy, J Hosking, J Huh, KNL Li </t>
  </si>
  <si>
    <t>Marama: an eclipse meta-toolset for generating multi-view environments</t>
  </si>
  <si>
    <t>https://dl.acm.org/doi/abs/10.1145/1368088.1368210?casa_token=r2U4nsSC-2oAAAAA:woRA4cbB6s4WIiS3vELmtdFeoaC80McM7I_ah7rXWLMTX6L38AJwQphWSk81vrsz9o8bAL9rSqkR5MI</t>
  </si>
  <si>
    <t>N Zhu, J Grundy, J Hosking, N Liu, S Cao… </t>
  </si>
  <si>
    <t>Pounamu: A meta-tool for exploratory domain-specific visual language tool development</t>
  </si>
  <si>
    <t>https://www.sciencedirect.com/science/article/pii/S0164121206002871</t>
  </si>
  <si>
    <t>N. Zhu, J. Grundy, J. Hosking</t>
  </si>
  <si>
    <t>Pounamu: A Meta-Yool for Multi-View Visual Language Environment Construction</t>
  </si>
  <si>
    <t>https://doi.org/10.1109/vlhcc.2004.41</t>
  </si>
  <si>
    <t>10.1109/vlhcc.2004.41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</si>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</sst>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11" fillId="0" borderId="0" xfId="0" applyFont="1" applyAlignment="1"/>
    <xf numFmtId="0" fontId="5" fillId="6" borderId="0" xfId="0" applyFont="1" applyFill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12" fillId="0" borderId="0" xfId="0" applyFont="1" applyAlignment="1"/>
    <xf numFmtId="0" fontId="9" fillId="0" borderId="0" xfId="0" applyFont="1" applyAlignment="1"/>
    <xf numFmtId="0" fontId="12" fillId="0" borderId="0" xfId="0" applyFont="1"/>
    <xf numFmtId="0" fontId="7" fillId="6" borderId="0" xfId="0" applyFont="1" applyFill="1" applyAlignment="1"/>
    <xf numFmtId="0" fontId="7" fillId="7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62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abstract/document/4019559/?casa_token=Nm8W74mqOWwAAAAA:nAY_nei05ZWkAXGyBGTnRlFJyPEzYZQwcDVVBNTrri83dSXBmeBSlNSKm0ViB1RoPGEgXL8MetUL" TargetMode="External"/><Relationship Id="rId3" Type="http://schemas.openxmlformats.org/officeDocument/2006/relationships/hyperlink" Target="https://doi.org/10.1145/151257.151260" TargetMode="External"/><Relationship Id="rId7" Type="http://schemas.openxmlformats.org/officeDocument/2006/relationships/hyperlink" Target="https://link.springer.com/chapter/10.1007/978-3-540-89020-1_7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scholar.google.com/scholar?as_q=PSG%3A+A+Theory-Based+Environment+Generator&amp;as_occt=title&amp;hl=en&amp;as_sdt=0%2C31" TargetMode="External"/><Relationship Id="rId1" Type="http://schemas.openxmlformats.org/officeDocument/2006/relationships/hyperlink" Target="https://scholar.google.com/scholar?as_q=Software+Document+Integration+Using+Graph+Grammar+Specifications&amp;as_occt=title&amp;hl=en&amp;as_sdt=0%2C31" TargetMode="External"/><Relationship Id="rId6" Type="http://schemas.openxmlformats.org/officeDocument/2006/relationships/hyperlink" Target="http://ceur-ws.org/Vol-161/FORUM_23.pdf" TargetMode="External"/><Relationship Id="rId11" Type="http://schemas.openxmlformats.org/officeDocument/2006/relationships/hyperlink" Target="https://doi.org/10.1109/vlhcc.2004.41" TargetMode="External"/><Relationship Id="rId5" Type="http://schemas.openxmlformats.org/officeDocument/2006/relationships/hyperlink" Target="ftp://137.226.34.227/pub/reports/2010/2010-03.pdf" TargetMode="External"/><Relationship Id="rId10" Type="http://schemas.openxmlformats.org/officeDocument/2006/relationships/hyperlink" Target="https://www.sciencedirect.com/science/article/pii/S0164121206002871" TargetMode="External"/><Relationship Id="rId4" Type="http://schemas.openxmlformats.org/officeDocument/2006/relationships/hyperlink" Target="https://doi.org/10.1145/64140.65005" TargetMode="External"/><Relationship Id="rId9" Type="http://schemas.openxmlformats.org/officeDocument/2006/relationships/hyperlink" Target="https://dl.acm.org/doi/abs/10.1145/1368088.1368210?casa_token=r2U4nsSC-2oAAAAA:woRA4cbB6s4WIiS3vELmtdFeoaC80McM7I_ah7rXWLMTX6L38AJwQphWSk81vrsz9o8bAL9rSqkR5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6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78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144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3" t="s">
        <v>145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HYPERLINK("https://doi.org/10.1109/see.1997.591811")</f>
        <v>https://doi.org/10.1109/see.1997.591811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1994</v>
      </c>
      <c r="E9" s="8"/>
      <c r="F9" s="10"/>
      <c r="G9" s="10"/>
      <c r="H9" s="19" t="str">
        <f t="shared" ref="H9:H27" si="0">IF(I9=R9,I9,IF(AND(I9="YES",R9="MAYBE"),"YES",IF(AND(I9="MAYBE",R9="YES"),"YES",IF(OR(AND(I9="NO",R9="YES"),AND(I9="YES",R9="NO")),"MAYBE","NO"))))</f>
        <v>NO</v>
      </c>
      <c r="I9" s="22" t="s">
        <v>21</v>
      </c>
      <c r="J9" s="12"/>
      <c r="K9" s="12"/>
      <c r="L9" s="13"/>
      <c r="M9" s="13"/>
      <c r="N9" s="13"/>
      <c r="O9" s="13"/>
      <c r="P9" s="14"/>
      <c r="Q9" s="14"/>
      <c r="R9" s="22" t="s">
        <v>21</v>
      </c>
      <c r="S9" s="15"/>
      <c r="T9" s="15"/>
      <c r="U9" s="23"/>
      <c r="V9" s="16"/>
      <c r="W9" s="16"/>
      <c r="X9" s="23" t="b">
        <v>1</v>
      </c>
      <c r="Y9" s="16"/>
      <c r="Z9" s="16"/>
      <c r="AA9" s="7"/>
    </row>
    <row r="10" spans="1:27" ht="15.75" customHeight="1" x14ac:dyDescent="0.2">
      <c r="A10" s="8"/>
      <c r="B10" s="8" t="s">
        <v>22</v>
      </c>
      <c r="C10" s="8" t="s">
        <v>23</v>
      </c>
      <c r="D10" s="8">
        <v>1993</v>
      </c>
      <c r="E10" s="8"/>
      <c r="F10" s="24" t="str">
        <f>HYPERLINK("https://doi.org/10.1109/vl.1993.269617")</f>
        <v>https://doi.org/10.1109/vl.1993.269617</v>
      </c>
      <c r="G10" s="10" t="s">
        <v>24</v>
      </c>
      <c r="H10" s="19" t="str">
        <f t="shared" si="0"/>
        <v>NO</v>
      </c>
      <c r="I10" s="22" t="s">
        <v>21</v>
      </c>
      <c r="J10" s="12"/>
      <c r="K10" s="12"/>
      <c r="L10" s="13"/>
      <c r="M10" s="13"/>
      <c r="N10" s="13"/>
      <c r="O10" s="13"/>
      <c r="P10" s="14"/>
      <c r="Q10" s="14"/>
      <c r="R10" s="22" t="s">
        <v>21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25</v>
      </c>
      <c r="C11" s="8" t="s">
        <v>26</v>
      </c>
      <c r="D11" s="8">
        <v>1996</v>
      </c>
      <c r="E11" s="8"/>
      <c r="F11" s="24" t="str">
        <f>HYPERLINK("https://doi.org/10.1007/bf01236424")</f>
        <v>https://doi.org/10.1007/bf01236424</v>
      </c>
      <c r="G11" s="10" t="s">
        <v>27</v>
      </c>
      <c r="H11" s="19" t="str">
        <f t="shared" si="0"/>
        <v>MAYBE</v>
      </c>
      <c r="I11" s="22" t="s">
        <v>21</v>
      </c>
      <c r="J11" s="12"/>
      <c r="K11" s="12"/>
      <c r="L11" s="13"/>
      <c r="M11" s="13"/>
      <c r="N11" s="13"/>
      <c r="O11" s="13"/>
      <c r="P11" s="14"/>
      <c r="Q11" s="14"/>
      <c r="R11" s="22" t="s">
        <v>28</v>
      </c>
      <c r="S11" s="25" t="b">
        <v>1</v>
      </c>
      <c r="T11" s="25" t="b">
        <v>1</v>
      </c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29</v>
      </c>
      <c r="C12" s="8" t="s">
        <v>30</v>
      </c>
      <c r="D12" s="8">
        <v>1995</v>
      </c>
      <c r="E12" s="8"/>
      <c r="F12" s="24" t="str">
        <f>HYPERLINK("https://doi.org/10.1145/210376.197409")</f>
        <v>https://doi.org/10.1145/210376.197409</v>
      </c>
      <c r="G12" s="10" t="s">
        <v>31</v>
      </c>
      <c r="H12" s="19" t="str">
        <f t="shared" si="0"/>
        <v>NO</v>
      </c>
      <c r="I12" s="22" t="s">
        <v>21</v>
      </c>
      <c r="J12" s="12"/>
      <c r="K12" s="12"/>
      <c r="L12" s="13"/>
      <c r="M12" s="13"/>
      <c r="N12" s="13"/>
      <c r="O12" s="13"/>
      <c r="P12" s="14"/>
      <c r="Q12" s="14"/>
      <c r="R12" s="22" t="s">
        <v>21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32</v>
      </c>
      <c r="C13" s="8" t="s">
        <v>33</v>
      </c>
      <c r="D13" s="8">
        <v>1992</v>
      </c>
      <c r="E13" s="8"/>
      <c r="F13" s="24" t="str">
        <f>HYPERLINK("https://doi.org/10.1145/128894.128895")</f>
        <v>https://doi.org/10.1145/128894.128895</v>
      </c>
      <c r="G13" s="10" t="s">
        <v>34</v>
      </c>
      <c r="H13" s="19" t="str">
        <f t="shared" si="0"/>
        <v>NO</v>
      </c>
      <c r="I13" s="22" t="s">
        <v>21</v>
      </c>
      <c r="J13" s="12"/>
      <c r="K13" s="12"/>
      <c r="L13" s="13"/>
      <c r="M13" s="13"/>
      <c r="N13" s="13"/>
      <c r="O13" s="13"/>
      <c r="P13" s="14"/>
      <c r="Q13" s="14"/>
      <c r="R13" s="22" t="s">
        <v>21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35</v>
      </c>
      <c r="C14" s="8" t="s">
        <v>36</v>
      </c>
      <c r="D14" s="8">
        <v>1996</v>
      </c>
      <c r="E14" s="8" t="s">
        <v>37</v>
      </c>
      <c r="F14" s="9" t="str">
        <f>HYPERLINK("https://doi.org/10.1007/bfb0035684")</f>
        <v>https://doi.org/10.1007/bfb0035684</v>
      </c>
      <c r="G14" s="10" t="s">
        <v>38</v>
      </c>
      <c r="H14" s="19" t="str">
        <f t="shared" si="0"/>
        <v>NO</v>
      </c>
      <c r="I14" s="22" t="s">
        <v>21</v>
      </c>
      <c r="J14" s="12"/>
      <c r="K14" s="12"/>
      <c r="L14" s="13"/>
      <c r="M14" s="13"/>
      <c r="N14" s="13"/>
      <c r="O14" s="13"/>
      <c r="P14" s="14"/>
      <c r="Q14" s="14"/>
      <c r="R14" s="22" t="s">
        <v>21</v>
      </c>
      <c r="S14" s="15"/>
      <c r="T14" s="15"/>
      <c r="U14" s="16"/>
      <c r="V14" s="16"/>
      <c r="W14" s="16"/>
      <c r="X14" s="16"/>
      <c r="Y14" s="23" t="b">
        <v>1</v>
      </c>
      <c r="Z14" s="16"/>
      <c r="AA14" s="7"/>
    </row>
    <row r="15" spans="1:27" ht="15.75" customHeight="1" x14ac:dyDescent="0.2">
      <c r="A15" s="8"/>
      <c r="B15" s="8" t="s">
        <v>39</v>
      </c>
      <c r="C15" s="8" t="s">
        <v>40</v>
      </c>
      <c r="D15" s="8">
        <v>1997</v>
      </c>
      <c r="E15" s="8"/>
      <c r="F15" s="24" t="str">
        <f>HYPERLINK("https://doi.org/10.1006/jvlc.1996.0027")</f>
        <v>https://doi.org/10.1006/jvlc.1996.0027</v>
      </c>
      <c r="G15" s="10" t="s">
        <v>41</v>
      </c>
      <c r="H15" s="19" t="str">
        <f t="shared" si="0"/>
        <v>NO</v>
      </c>
      <c r="I15" s="22" t="s">
        <v>21</v>
      </c>
      <c r="J15" s="12"/>
      <c r="K15" s="12"/>
      <c r="L15" s="13"/>
      <c r="M15" s="13"/>
      <c r="N15" s="13"/>
      <c r="O15" s="13"/>
      <c r="P15" s="14"/>
      <c r="Q15" s="14"/>
      <c r="R15" s="22" t="s">
        <v>21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42</v>
      </c>
      <c r="C16" s="8" t="s">
        <v>43</v>
      </c>
      <c r="D16" s="8">
        <v>1995</v>
      </c>
      <c r="E16" s="8"/>
      <c r="F16" s="24" t="str">
        <f>HYPERLINK("https://doi.org/10.1109/vl.1995.520810")</f>
        <v>https://doi.org/10.1109/vl.1995.520810</v>
      </c>
      <c r="G16" s="10" t="s">
        <v>44</v>
      </c>
      <c r="H16" s="19" t="str">
        <f t="shared" si="0"/>
        <v>NO</v>
      </c>
      <c r="I16" s="22" t="s">
        <v>21</v>
      </c>
      <c r="J16" s="12"/>
      <c r="K16" s="12"/>
      <c r="L16" s="13"/>
      <c r="M16" s="13"/>
      <c r="N16" s="13"/>
      <c r="O16" s="13"/>
      <c r="P16" s="14"/>
      <c r="Q16" s="14"/>
      <c r="R16" s="22" t="s">
        <v>21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45</v>
      </c>
      <c r="C17" s="8" t="s">
        <v>46</v>
      </c>
      <c r="D17" s="8">
        <v>1986</v>
      </c>
      <c r="E17" s="8"/>
      <c r="F17" s="24" t="str">
        <f>HYPERLINK("https://doi.org/10.1145/6465.6512")</f>
        <v>https://doi.org/10.1145/6465.6512</v>
      </c>
      <c r="G17" s="10" t="s">
        <v>47</v>
      </c>
      <c r="H17" s="19" t="str">
        <f t="shared" si="0"/>
        <v>NO</v>
      </c>
      <c r="I17" s="22" t="s">
        <v>21</v>
      </c>
      <c r="J17" s="12"/>
      <c r="K17" s="12"/>
      <c r="L17" s="13"/>
      <c r="M17" s="13"/>
      <c r="N17" s="13"/>
      <c r="O17" s="13"/>
      <c r="P17" s="14"/>
      <c r="Q17" s="14"/>
      <c r="R17" s="22" t="s">
        <v>21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48</v>
      </c>
      <c r="C18" s="8" t="s">
        <v>49</v>
      </c>
      <c r="D18" s="8">
        <v>1995</v>
      </c>
      <c r="E18" s="8"/>
      <c r="F18" s="9" t="str">
        <f>HYPERLINK("https://doi.org/10.1007/3-540-60406-5_17")</f>
        <v>https://doi.org/10.1007/3-540-60406-5_17</v>
      </c>
      <c r="G18" s="10" t="s">
        <v>50</v>
      </c>
      <c r="H18" s="19" t="str">
        <f t="shared" si="0"/>
        <v>NO</v>
      </c>
      <c r="I18" s="26" t="s">
        <v>21</v>
      </c>
      <c r="J18" s="12"/>
      <c r="K18" s="12"/>
      <c r="L18" s="13"/>
      <c r="M18" s="13"/>
      <c r="N18" s="13"/>
      <c r="O18" s="13"/>
      <c r="P18" s="14"/>
      <c r="Q18" s="14"/>
      <c r="R18" s="22" t="s">
        <v>21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51</v>
      </c>
      <c r="C19" s="8" t="s">
        <v>52</v>
      </c>
      <c r="D19" s="8">
        <v>1995</v>
      </c>
      <c r="E19" s="8"/>
      <c r="F19" s="24" t="str">
        <f>HYPERLINK("https://doi.org/10.1016/0306-4379(95)00002-l")</f>
        <v>https://doi.org/10.1016/0306-4379(95)00002-l</v>
      </c>
      <c r="G19" s="10" t="s">
        <v>53</v>
      </c>
      <c r="H19" s="19" t="str">
        <f t="shared" si="0"/>
        <v>NO</v>
      </c>
      <c r="I19" s="27" t="s">
        <v>21</v>
      </c>
      <c r="J19" s="12"/>
      <c r="K19" s="12"/>
      <c r="L19" s="13"/>
      <c r="M19" s="13"/>
      <c r="N19" s="13"/>
      <c r="O19" s="13"/>
      <c r="P19" s="14"/>
      <c r="Q19" s="14"/>
      <c r="R19" s="22" t="s">
        <v>21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54</v>
      </c>
      <c r="C20" s="8" t="s">
        <v>55</v>
      </c>
      <c r="D20" s="8">
        <v>1996</v>
      </c>
      <c r="E20" s="8"/>
      <c r="F20" s="24" t="str">
        <f>HYPERLINK("https://doi.org/10.3233/ica-1996-3103")</f>
        <v>https://doi.org/10.3233/ica-1996-3103</v>
      </c>
      <c r="G20" s="10" t="s">
        <v>56</v>
      </c>
      <c r="H20" s="19" t="str">
        <f t="shared" si="0"/>
        <v>NO</v>
      </c>
      <c r="I20" s="22" t="s">
        <v>21</v>
      </c>
      <c r="J20" s="12"/>
      <c r="K20" s="12"/>
      <c r="L20" s="13"/>
      <c r="M20" s="13"/>
      <c r="N20" s="13"/>
      <c r="O20" s="13"/>
      <c r="P20" s="14"/>
      <c r="Q20" s="14"/>
      <c r="R20" s="22" t="s">
        <v>21</v>
      </c>
      <c r="S20" s="15"/>
      <c r="T20" s="15"/>
      <c r="U20" s="16"/>
      <c r="V20" s="16"/>
      <c r="W20" s="16"/>
      <c r="X20" s="23" t="b">
        <v>1</v>
      </c>
      <c r="Y20" s="16"/>
      <c r="Z20" s="16"/>
      <c r="AA20" s="7"/>
    </row>
    <row r="21" spans="1:27" ht="15.75" customHeight="1" x14ac:dyDescent="0.2">
      <c r="A21" s="8"/>
      <c r="B21" s="8" t="s">
        <v>57</v>
      </c>
      <c r="C21" s="8" t="s">
        <v>58</v>
      </c>
      <c r="D21" s="8">
        <v>1994</v>
      </c>
      <c r="E21" s="8"/>
      <c r="F21" s="24" t="str">
        <f>HYPERLINK("https://doi.org/10.1007/bf01177548")</f>
        <v>https://doi.org/10.1007/bf01177548</v>
      </c>
      <c r="G21" s="10" t="s">
        <v>59</v>
      </c>
      <c r="H21" s="19" t="str">
        <f t="shared" si="0"/>
        <v>NO</v>
      </c>
      <c r="I21" s="22" t="s">
        <v>21</v>
      </c>
      <c r="J21" s="12"/>
      <c r="K21" s="12"/>
      <c r="L21" s="13"/>
      <c r="M21" s="13"/>
      <c r="N21" s="13"/>
      <c r="O21" s="13"/>
      <c r="P21" s="14"/>
      <c r="Q21" s="14"/>
      <c r="R21" s="22" t="s">
        <v>21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35</v>
      </c>
      <c r="C22" s="8" t="s">
        <v>60</v>
      </c>
      <c r="D22" s="8">
        <v>1990</v>
      </c>
      <c r="E22" s="8" t="s">
        <v>61</v>
      </c>
      <c r="F22" s="10"/>
      <c r="G22" s="10"/>
      <c r="H22" s="19" t="str">
        <f t="shared" si="0"/>
        <v>NO</v>
      </c>
      <c r="I22" s="22" t="s">
        <v>21</v>
      </c>
      <c r="J22" s="12"/>
      <c r="K22" s="12"/>
      <c r="L22" s="13"/>
      <c r="M22" s="13"/>
      <c r="N22" s="13"/>
      <c r="O22" s="13"/>
      <c r="P22" s="14"/>
      <c r="Q22" s="14"/>
      <c r="R22" s="22" t="s">
        <v>21</v>
      </c>
      <c r="S22" s="15"/>
      <c r="T22" s="15"/>
      <c r="U22" s="16"/>
      <c r="V22" s="23" t="b">
        <v>1</v>
      </c>
      <c r="W22" s="16"/>
      <c r="X22" s="16"/>
      <c r="Y22" s="16"/>
      <c r="Z22" s="23" t="b">
        <v>0</v>
      </c>
      <c r="AA22" s="7"/>
    </row>
    <row r="23" spans="1:27" ht="15.75" customHeight="1" x14ac:dyDescent="0.2">
      <c r="A23" s="8"/>
      <c r="B23" s="8" t="s">
        <v>62</v>
      </c>
      <c r="C23" s="8" t="s">
        <v>63</v>
      </c>
      <c r="D23" s="8">
        <v>1992</v>
      </c>
      <c r="E23" s="8"/>
      <c r="F23" s="24" t="str">
        <f>HYPERLINK("https://doi.org/10.1145/125489.122804")</f>
        <v>https://doi.org/10.1145/125489.122804</v>
      </c>
      <c r="G23" s="10" t="s">
        <v>64</v>
      </c>
      <c r="H23" s="19" t="str">
        <f t="shared" si="0"/>
        <v>NO</v>
      </c>
      <c r="I23" s="22" t="s">
        <v>21</v>
      </c>
      <c r="J23" s="12"/>
      <c r="K23" s="12"/>
      <c r="L23" s="13"/>
      <c r="M23" s="13"/>
      <c r="N23" s="13"/>
      <c r="O23" s="13"/>
      <c r="P23" s="14"/>
      <c r="Q23" s="14"/>
      <c r="R23" s="22" t="s">
        <v>21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65</v>
      </c>
      <c r="C24" s="8" t="s">
        <v>66</v>
      </c>
      <c r="D24" s="8">
        <v>1986</v>
      </c>
      <c r="E24" s="8"/>
      <c r="F24" s="24" t="str">
        <f>HYPERLINK("https://doi.org/10.1145/6465.20890")</f>
        <v>https://doi.org/10.1145/6465.20890</v>
      </c>
      <c r="G24" s="10" t="s">
        <v>67</v>
      </c>
      <c r="H24" s="19" t="str">
        <f t="shared" si="0"/>
        <v>NO</v>
      </c>
      <c r="I24" s="22" t="s">
        <v>21</v>
      </c>
      <c r="J24" s="12"/>
      <c r="K24" s="12"/>
      <c r="L24" s="13"/>
      <c r="M24" s="13"/>
      <c r="N24" s="13"/>
      <c r="O24" s="13"/>
      <c r="P24" s="14"/>
      <c r="Q24" s="14"/>
      <c r="R24" s="22" t="s">
        <v>21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68</v>
      </c>
      <c r="C25" s="8" t="s">
        <v>69</v>
      </c>
      <c r="D25" s="8">
        <v>1989</v>
      </c>
      <c r="E25" s="8" t="s">
        <v>70</v>
      </c>
      <c r="F25" s="24" t="str">
        <f>HYPERLINK("https://doi.org/10.1007/978-1-4613-9633-8")</f>
        <v>https://doi.org/10.1007/978-1-4613-9633-8</v>
      </c>
      <c r="G25" s="10" t="s">
        <v>71</v>
      </c>
      <c r="H25" s="19" t="str">
        <f t="shared" si="0"/>
        <v>NO</v>
      </c>
      <c r="I25" s="22" t="s">
        <v>21</v>
      </c>
      <c r="J25" s="12"/>
      <c r="K25" s="12"/>
      <c r="L25" s="13"/>
      <c r="M25" s="13"/>
      <c r="N25" s="13"/>
      <c r="O25" s="13"/>
      <c r="P25" s="14"/>
      <c r="Q25" s="14"/>
      <c r="R25" s="22" t="s">
        <v>21</v>
      </c>
      <c r="S25" s="15"/>
      <c r="T25" s="15"/>
      <c r="U25" s="16"/>
      <c r="V25" s="16"/>
      <c r="W25" s="16"/>
      <c r="X25" s="16"/>
      <c r="Y25" s="16"/>
      <c r="Z25" s="23" t="b">
        <v>1</v>
      </c>
      <c r="AA25" s="7"/>
    </row>
    <row r="26" spans="1:27" ht="15.75" customHeight="1" x14ac:dyDescent="0.2">
      <c r="A26" s="8"/>
      <c r="B26" s="8" t="s">
        <v>72</v>
      </c>
      <c r="C26" s="8" t="s">
        <v>73</v>
      </c>
      <c r="D26" s="8">
        <v>1994</v>
      </c>
      <c r="E26" s="8"/>
      <c r="F26" s="24" t="s">
        <v>74</v>
      </c>
      <c r="G26" s="10"/>
      <c r="H26" s="19" t="str">
        <f t="shared" si="0"/>
        <v>NO</v>
      </c>
      <c r="I26" s="22" t="s">
        <v>21</v>
      </c>
      <c r="J26" s="12" t="b">
        <v>0</v>
      </c>
      <c r="K26" s="12" t="b">
        <v>0</v>
      </c>
      <c r="L26" s="13" t="b">
        <v>0</v>
      </c>
      <c r="M26" s="13" t="b">
        <v>0</v>
      </c>
      <c r="N26" s="13" t="b">
        <v>0</v>
      </c>
      <c r="O26" s="13" t="b">
        <v>0</v>
      </c>
      <c r="P26" s="14" t="b">
        <v>0</v>
      </c>
      <c r="Q26" s="14" t="b">
        <v>0</v>
      </c>
      <c r="R26" s="22" t="s">
        <v>21</v>
      </c>
      <c r="S26" s="15" t="b">
        <v>0</v>
      </c>
      <c r="T26" s="15" t="b">
        <v>0</v>
      </c>
      <c r="U26" s="16" t="b">
        <v>0</v>
      </c>
      <c r="V26" s="16" t="b">
        <v>0</v>
      </c>
      <c r="W26" s="16" t="b">
        <v>0</v>
      </c>
      <c r="X26" s="16" t="b">
        <v>0</v>
      </c>
      <c r="Y26" s="16" t="b">
        <v>0</v>
      </c>
      <c r="Z26" s="16" t="b">
        <v>0</v>
      </c>
      <c r="AA26" s="7"/>
    </row>
    <row r="27" spans="1:27" ht="15.75" customHeight="1" x14ac:dyDescent="0.2">
      <c r="A27" s="8"/>
      <c r="B27" s="8" t="s">
        <v>75</v>
      </c>
      <c r="C27" s="28" t="s">
        <v>76</v>
      </c>
      <c r="D27" s="8">
        <v>1990</v>
      </c>
      <c r="E27" s="8"/>
      <c r="F27" s="24" t="s">
        <v>77</v>
      </c>
      <c r="G27" s="10"/>
      <c r="H27" s="19" t="str">
        <f t="shared" si="0"/>
        <v>NO</v>
      </c>
      <c r="I27" s="22" t="s">
        <v>21</v>
      </c>
      <c r="J27" s="12" t="b">
        <v>0</v>
      </c>
      <c r="K27" s="12" t="b">
        <v>0</v>
      </c>
      <c r="L27" s="13" t="b">
        <v>0</v>
      </c>
      <c r="M27" s="13" t="b">
        <v>0</v>
      </c>
      <c r="N27" s="13" t="b">
        <v>0</v>
      </c>
      <c r="O27" s="13" t="b">
        <v>0</v>
      </c>
      <c r="P27" s="14" t="b">
        <v>0</v>
      </c>
      <c r="Q27" s="14" t="b">
        <v>0</v>
      </c>
      <c r="R27" s="22" t="s">
        <v>21</v>
      </c>
      <c r="S27" s="15" t="b">
        <v>0</v>
      </c>
      <c r="T27" s="15" t="b">
        <v>0</v>
      </c>
      <c r="U27" s="16" t="b">
        <v>0</v>
      </c>
      <c r="V27" s="16" t="b">
        <v>0</v>
      </c>
      <c r="W27" s="16" t="b">
        <v>0</v>
      </c>
      <c r="X27" s="16" t="b">
        <v>0</v>
      </c>
      <c r="Y27" s="16" t="b">
        <v>0</v>
      </c>
      <c r="Z27" s="16" t="b">
        <v>0</v>
      </c>
      <c r="AA27" s="7"/>
    </row>
    <row r="28" spans="1:27" ht="15.75" customHeight="1" x14ac:dyDescent="0.2">
      <c r="A28" s="8"/>
      <c r="B28" s="8"/>
      <c r="C28" s="8"/>
      <c r="D28" s="8"/>
      <c r="E28" s="8"/>
      <c r="F28" s="10"/>
      <c r="G28" s="10"/>
      <c r="H28" s="19"/>
      <c r="I28" s="11"/>
      <c r="J28" s="12"/>
      <c r="K28" s="12"/>
      <c r="L28" s="13"/>
      <c r="M28" s="13"/>
      <c r="N28" s="13"/>
      <c r="O28" s="13"/>
      <c r="P28" s="14"/>
      <c r="Q28" s="14"/>
      <c r="R28" s="11"/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78</v>
      </c>
      <c r="C29" s="8"/>
      <c r="D29" s="8"/>
      <c r="E29" s="8"/>
      <c r="F29" s="10"/>
      <c r="G29" s="10"/>
      <c r="H29" s="19"/>
      <c r="I29" s="11"/>
      <c r="J29" s="12"/>
      <c r="K29" s="12"/>
      <c r="L29" s="13"/>
      <c r="M29" s="13"/>
      <c r="N29" s="13"/>
      <c r="O29" s="13"/>
      <c r="P29" s="14"/>
      <c r="Q29" s="14"/>
      <c r="R29" s="11"/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/>
      <c r="C30" s="8"/>
      <c r="D30" s="8"/>
      <c r="E30" s="8"/>
      <c r="F30" s="10"/>
      <c r="G30" s="10"/>
      <c r="H30" s="19"/>
      <c r="I30" s="21"/>
      <c r="J30" s="12"/>
      <c r="K30" s="12"/>
      <c r="L30" s="13"/>
      <c r="M30" s="13"/>
      <c r="N30" s="13"/>
      <c r="O30" s="13"/>
      <c r="P30" s="14"/>
      <c r="Q30" s="14"/>
      <c r="R30" s="21"/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79</v>
      </c>
      <c r="C31" s="8" t="s">
        <v>80</v>
      </c>
      <c r="D31" s="8">
        <v>1993</v>
      </c>
      <c r="E31" s="8"/>
      <c r="F31" s="24" t="s">
        <v>81</v>
      </c>
      <c r="G31" s="10" t="s">
        <v>82</v>
      </c>
      <c r="H31" s="29" t="s">
        <v>21</v>
      </c>
      <c r="I31" s="22" t="s">
        <v>21</v>
      </c>
      <c r="J31" s="12"/>
      <c r="K31" s="12"/>
      <c r="L31" s="13"/>
      <c r="M31" s="13"/>
      <c r="N31" s="13"/>
      <c r="O31" s="13"/>
      <c r="P31" s="14"/>
      <c r="Q31" s="14"/>
      <c r="R31" s="22" t="s">
        <v>21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 t="s">
        <v>83</v>
      </c>
      <c r="C32" s="8" t="s">
        <v>84</v>
      </c>
      <c r="D32" s="8">
        <v>1989</v>
      </c>
      <c r="E32" s="8"/>
      <c r="F32" s="24" t="s">
        <v>85</v>
      </c>
      <c r="G32" s="10" t="s">
        <v>86</v>
      </c>
      <c r="H32" s="29" t="s">
        <v>21</v>
      </c>
      <c r="I32" s="22" t="s">
        <v>21</v>
      </c>
      <c r="J32" s="12"/>
      <c r="K32" s="12"/>
      <c r="L32" s="13"/>
      <c r="M32" s="13"/>
      <c r="N32" s="13"/>
      <c r="O32" s="13"/>
      <c r="P32" s="14"/>
      <c r="Q32" s="14"/>
      <c r="R32" s="22" t="s">
        <v>21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 x14ac:dyDescent="0.2">
      <c r="A33" s="8"/>
      <c r="B33" s="8" t="s">
        <v>87</v>
      </c>
      <c r="C33" s="8" t="s">
        <v>88</v>
      </c>
      <c r="D33" s="8">
        <v>1980</v>
      </c>
      <c r="E33" s="8"/>
      <c r="F33" s="10"/>
      <c r="G33" s="10"/>
      <c r="H33" s="29" t="s">
        <v>21</v>
      </c>
      <c r="I33" s="22" t="s">
        <v>21</v>
      </c>
      <c r="J33" s="12"/>
      <c r="K33" s="12"/>
      <c r="L33" s="13"/>
      <c r="M33" s="13"/>
      <c r="N33" s="13"/>
      <c r="O33" s="13"/>
      <c r="P33" s="14"/>
      <c r="Q33" s="14"/>
      <c r="R33" s="22" t="s">
        <v>21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/>
      <c r="C34" s="8"/>
      <c r="D34" s="8"/>
      <c r="E34" s="8"/>
      <c r="F34" s="10"/>
      <c r="G34" s="10"/>
      <c r="H34" s="19"/>
      <c r="I34" s="18"/>
      <c r="J34" s="12"/>
      <c r="K34" s="12"/>
      <c r="L34" s="13"/>
      <c r="M34" s="13"/>
      <c r="N34" s="13"/>
      <c r="O34" s="13"/>
      <c r="P34" s="14"/>
      <c r="Q34" s="14"/>
      <c r="R34" s="18"/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 t="s">
        <v>89</v>
      </c>
      <c r="C35" s="8"/>
      <c r="D35" s="8"/>
      <c r="E35" s="8"/>
      <c r="F35" s="10"/>
      <c r="G35" s="10"/>
      <c r="H35" s="19"/>
      <c r="I35" s="11"/>
      <c r="J35" s="12"/>
      <c r="K35" s="12"/>
      <c r="L35" s="13"/>
      <c r="M35" s="13"/>
      <c r="N35" s="13"/>
      <c r="O35" s="13"/>
      <c r="P35" s="14"/>
      <c r="Q35" s="14"/>
      <c r="R35" s="11"/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/>
      <c r="C36" s="8"/>
      <c r="D36" s="8"/>
      <c r="E36" s="8"/>
      <c r="F36" s="10"/>
      <c r="G36" s="10"/>
      <c r="H36" s="19"/>
      <c r="I36" s="11"/>
      <c r="J36" s="12"/>
      <c r="K36" s="12"/>
      <c r="L36" s="13"/>
      <c r="M36" s="13"/>
      <c r="N36" s="13"/>
      <c r="O36" s="13"/>
      <c r="P36" s="14"/>
      <c r="Q36" s="14"/>
      <c r="R36" s="11"/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 x14ac:dyDescent="0.2">
      <c r="A37" s="8"/>
      <c r="B37" s="8"/>
      <c r="C37" s="8"/>
      <c r="D37" s="8"/>
      <c r="E37" s="8"/>
      <c r="F37" s="10"/>
      <c r="G37" s="10"/>
      <c r="H37" s="19"/>
      <c r="I37" s="11"/>
      <c r="J37" s="12"/>
      <c r="K37" s="12"/>
      <c r="L37" s="13"/>
      <c r="M37" s="13"/>
      <c r="N37" s="13"/>
      <c r="O37" s="13"/>
      <c r="P37" s="14"/>
      <c r="Q37" s="14"/>
      <c r="R37" s="11"/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 t="s">
        <v>90</v>
      </c>
      <c r="C38" s="8"/>
      <c r="D38" s="8"/>
      <c r="E38" s="8"/>
      <c r="F38" s="10"/>
      <c r="G38" s="10"/>
      <c r="H38" s="19"/>
      <c r="I38" s="11"/>
      <c r="J38" s="12"/>
      <c r="K38" s="12"/>
      <c r="L38" s="13"/>
      <c r="M38" s="13"/>
      <c r="N38" s="13"/>
      <c r="O38" s="13"/>
      <c r="P38" s="14"/>
      <c r="Q38" s="14"/>
      <c r="R38" s="11"/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/>
      <c r="C39" s="8"/>
      <c r="D39" s="8"/>
      <c r="E39" s="8"/>
      <c r="F39" s="10"/>
      <c r="G39" s="10"/>
      <c r="H39" s="19"/>
      <c r="I39" s="11"/>
      <c r="J39" s="12"/>
      <c r="K39" s="12"/>
      <c r="L39" s="13"/>
      <c r="M39" s="13"/>
      <c r="N39" s="13"/>
      <c r="O39" s="13"/>
      <c r="P39" s="14"/>
      <c r="Q39" s="14"/>
      <c r="R39" s="11"/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 t="s">
        <v>91</v>
      </c>
      <c r="C40" s="8" t="s">
        <v>92</v>
      </c>
      <c r="D40" s="8">
        <v>2013</v>
      </c>
      <c r="E40" s="8"/>
      <c r="F40" s="24" t="str">
        <f>HYPERLINK("https://doi.org/10.4018/978-1-4666-2092-6.ch007")</f>
        <v>https://doi.org/10.4018/978-1-4666-2092-6.ch007</v>
      </c>
      <c r="G40" s="10" t="s">
        <v>93</v>
      </c>
      <c r="H40" s="19" t="str">
        <f t="shared" ref="H40:H53" si="1">IF(I40=R40,I40,IF(AND(I40="YES",R40="MAYBE"),"YES",IF(AND(I40="MAYBE",R40="YES"),"YES",IF(OR(AND(I40="NO",R40="YES"),AND(I40="YES",R40="NO")),"MAYBE","NO"))))</f>
        <v>NO</v>
      </c>
      <c r="I40" s="22" t="s">
        <v>21</v>
      </c>
      <c r="J40" s="12"/>
      <c r="K40" s="12"/>
      <c r="L40" s="13"/>
      <c r="M40" s="13"/>
      <c r="N40" s="13"/>
      <c r="O40" s="13"/>
      <c r="P40" s="14"/>
      <c r="Q40" s="14"/>
      <c r="R40" s="22" t="s">
        <v>21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94</v>
      </c>
      <c r="C41" s="8" t="s">
        <v>95</v>
      </c>
      <c r="D41" s="8">
        <v>1997</v>
      </c>
      <c r="E41" s="8"/>
      <c r="F41" s="17" t="str">
        <f>HYPERLINK("https://doi.org/10.1145/253228.253502")</f>
        <v>https://doi.org/10.1145/253228.253502</v>
      </c>
      <c r="G41" s="10" t="s">
        <v>96</v>
      </c>
      <c r="H41" s="19" t="str">
        <f t="shared" si="1"/>
        <v>NO</v>
      </c>
      <c r="I41" s="26" t="s">
        <v>21</v>
      </c>
      <c r="J41" s="12"/>
      <c r="K41" s="12"/>
      <c r="L41" s="13"/>
      <c r="M41" s="13"/>
      <c r="N41" s="13"/>
      <c r="O41" s="13"/>
      <c r="P41" s="14"/>
      <c r="Q41" s="14"/>
      <c r="R41" s="22" t="s">
        <v>21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 t="s">
        <v>97</v>
      </c>
      <c r="C42" s="8" t="s">
        <v>98</v>
      </c>
      <c r="D42" s="8">
        <v>2007</v>
      </c>
      <c r="E42" s="8"/>
      <c r="F42" s="24" t="str">
        <f>HYPERLINK("https://doi.org/10.17877/de290r-7333")</f>
        <v>https://doi.org/10.17877/de290r-7333</v>
      </c>
      <c r="G42" s="10" t="s">
        <v>99</v>
      </c>
      <c r="H42" s="19" t="str">
        <f t="shared" si="1"/>
        <v>NO</v>
      </c>
      <c r="I42" s="22" t="s">
        <v>21</v>
      </c>
      <c r="J42" s="12"/>
      <c r="K42" s="12"/>
      <c r="L42" s="13"/>
      <c r="M42" s="13"/>
      <c r="N42" s="13"/>
      <c r="O42" s="13"/>
      <c r="P42" s="14"/>
      <c r="Q42" s="14"/>
      <c r="R42" s="22" t="s">
        <v>21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100</v>
      </c>
      <c r="C43" s="8" t="s">
        <v>101</v>
      </c>
      <c r="D43" s="8">
        <v>2001</v>
      </c>
      <c r="E43" s="8"/>
      <c r="F43" s="17" t="str">
        <f>HYPERLINK("https://doi.org/10.1109/hicss.2001.927258")</f>
        <v>https://doi.org/10.1109/hicss.2001.927258</v>
      </c>
      <c r="G43" s="10" t="s">
        <v>102</v>
      </c>
      <c r="H43" s="19" t="str">
        <f t="shared" si="1"/>
        <v>NO</v>
      </c>
      <c r="I43" s="26" t="s">
        <v>21</v>
      </c>
      <c r="J43" s="12"/>
      <c r="K43" s="12"/>
      <c r="L43" s="13"/>
      <c r="M43" s="13"/>
      <c r="N43" s="13"/>
      <c r="O43" s="13"/>
      <c r="P43" s="14"/>
      <c r="Q43" s="14"/>
      <c r="R43" s="22" t="s">
        <v>21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 t="s">
        <v>103</v>
      </c>
      <c r="C44" s="8" t="s">
        <v>104</v>
      </c>
      <c r="D44" s="8">
        <v>1999</v>
      </c>
      <c r="E44" s="8"/>
      <c r="F44" s="10"/>
      <c r="G44" s="10"/>
      <c r="H44" s="19" t="str">
        <f t="shared" si="1"/>
        <v>NO</v>
      </c>
      <c r="I44" s="22" t="s">
        <v>21</v>
      </c>
      <c r="J44" s="12"/>
      <c r="K44" s="12"/>
      <c r="L44" s="13"/>
      <c r="M44" s="13"/>
      <c r="N44" s="13"/>
      <c r="O44" s="13"/>
      <c r="P44" s="14"/>
      <c r="Q44" s="14"/>
      <c r="R44" s="22" t="s">
        <v>21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 t="s">
        <v>91</v>
      </c>
      <c r="C45" s="8" t="s">
        <v>105</v>
      </c>
      <c r="D45" s="8">
        <v>2013</v>
      </c>
      <c r="E45" s="8"/>
      <c r="F45" s="24" t="str">
        <f>HYPERLINK("https://doi.org/10.4018/978-1-4666-2092-6.ch006")</f>
        <v>https://doi.org/10.4018/978-1-4666-2092-6.ch006</v>
      </c>
      <c r="G45" s="10" t="s">
        <v>106</v>
      </c>
      <c r="H45" s="19" t="str">
        <f t="shared" si="1"/>
        <v>NO</v>
      </c>
      <c r="I45" s="22" t="s">
        <v>21</v>
      </c>
      <c r="J45" s="12"/>
      <c r="K45" s="12"/>
      <c r="L45" s="13"/>
      <c r="M45" s="13"/>
      <c r="N45" s="13"/>
      <c r="O45" s="13"/>
      <c r="P45" s="14"/>
      <c r="Q45" s="14"/>
      <c r="R45" s="22" t="s">
        <v>21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107</v>
      </c>
      <c r="C46" s="8" t="s">
        <v>108</v>
      </c>
      <c r="D46" s="8">
        <v>2010</v>
      </c>
      <c r="E46" s="8" t="s">
        <v>37</v>
      </c>
      <c r="F46" s="24" t="s">
        <v>109</v>
      </c>
      <c r="G46" s="10"/>
      <c r="H46" s="19" t="str">
        <f t="shared" si="1"/>
        <v>NO</v>
      </c>
      <c r="I46" s="22" t="s">
        <v>21</v>
      </c>
      <c r="J46" s="12" t="b">
        <v>0</v>
      </c>
      <c r="K46" s="12" t="b">
        <v>0</v>
      </c>
      <c r="L46" s="13" t="b">
        <v>0</v>
      </c>
      <c r="M46" s="13" t="b">
        <v>0</v>
      </c>
      <c r="N46" s="13" t="b">
        <v>0</v>
      </c>
      <c r="O46" s="13" t="b">
        <v>0</v>
      </c>
      <c r="P46" s="14" t="b">
        <v>0</v>
      </c>
      <c r="Q46" s="14" t="b">
        <v>0</v>
      </c>
      <c r="R46" s="22" t="s">
        <v>21</v>
      </c>
      <c r="S46" s="15" t="b">
        <v>0</v>
      </c>
      <c r="T46" s="15" t="b">
        <v>0</v>
      </c>
      <c r="U46" s="16" t="b">
        <v>0</v>
      </c>
      <c r="V46" s="16" t="b">
        <v>0</v>
      </c>
      <c r="W46" s="16" t="b">
        <v>0</v>
      </c>
      <c r="X46" s="16" t="b">
        <v>0</v>
      </c>
      <c r="Y46" s="16" t="b">
        <v>0</v>
      </c>
      <c r="Z46" s="16" t="b">
        <v>0</v>
      </c>
      <c r="AA46" s="7"/>
    </row>
    <row r="47" spans="1:27" ht="14.25" x14ac:dyDescent="0.2">
      <c r="A47" s="8"/>
      <c r="B47" s="8" t="s">
        <v>110</v>
      </c>
      <c r="C47" s="8" t="s">
        <v>111</v>
      </c>
      <c r="D47" s="8">
        <v>2010</v>
      </c>
      <c r="E47" s="8" t="s">
        <v>37</v>
      </c>
      <c r="F47" s="10"/>
      <c r="G47" s="10"/>
      <c r="H47" s="19" t="str">
        <f t="shared" si="1"/>
        <v>NO</v>
      </c>
      <c r="I47" s="22" t="s">
        <v>21</v>
      </c>
      <c r="J47" s="12" t="b">
        <v>0</v>
      </c>
      <c r="K47" s="12" t="b">
        <v>0</v>
      </c>
      <c r="L47" s="13" t="b">
        <v>0</v>
      </c>
      <c r="M47" s="13" t="b">
        <v>0</v>
      </c>
      <c r="N47" s="13" t="b">
        <v>0</v>
      </c>
      <c r="O47" s="13" t="b">
        <v>0</v>
      </c>
      <c r="P47" s="14" t="b">
        <v>0</v>
      </c>
      <c r="Q47" s="14" t="b">
        <v>0</v>
      </c>
      <c r="R47" s="22" t="s">
        <v>21</v>
      </c>
      <c r="S47" s="15" t="b">
        <v>0</v>
      </c>
      <c r="T47" s="15" t="b">
        <v>0</v>
      </c>
      <c r="U47" s="16" t="b">
        <v>0</v>
      </c>
      <c r="V47" s="16" t="b">
        <v>0</v>
      </c>
      <c r="W47" s="16" t="b">
        <v>0</v>
      </c>
      <c r="X47" s="16" t="b">
        <v>0</v>
      </c>
      <c r="Y47" s="16" t="b">
        <v>0</v>
      </c>
      <c r="Z47" s="16" t="b">
        <v>0</v>
      </c>
      <c r="AA47" s="7"/>
    </row>
    <row r="48" spans="1:27" ht="14.25" x14ac:dyDescent="0.2">
      <c r="A48" s="8"/>
      <c r="B48" s="8" t="s">
        <v>112</v>
      </c>
      <c r="C48" s="8" t="s">
        <v>113</v>
      </c>
      <c r="D48" s="8">
        <v>2006</v>
      </c>
      <c r="E48" s="8"/>
      <c r="F48" s="10"/>
      <c r="G48" s="10"/>
      <c r="H48" s="19" t="str">
        <f t="shared" si="1"/>
        <v>NO</v>
      </c>
      <c r="I48" s="22" t="s">
        <v>21</v>
      </c>
      <c r="J48" s="12" t="b">
        <v>0</v>
      </c>
      <c r="K48" s="12" t="b">
        <v>0</v>
      </c>
      <c r="L48" s="13" t="b">
        <v>0</v>
      </c>
      <c r="M48" s="13" t="b">
        <v>0</v>
      </c>
      <c r="N48" s="13" t="b">
        <v>0</v>
      </c>
      <c r="O48" s="13" t="b">
        <v>0</v>
      </c>
      <c r="P48" s="14" t="b">
        <v>0</v>
      </c>
      <c r="Q48" s="14" t="b">
        <v>0</v>
      </c>
      <c r="R48" s="22" t="s">
        <v>21</v>
      </c>
      <c r="S48" s="15" t="b">
        <v>0</v>
      </c>
      <c r="T48" s="15" t="b">
        <v>0</v>
      </c>
      <c r="U48" s="16" t="b">
        <v>0</v>
      </c>
      <c r="V48" s="16" t="b">
        <v>0</v>
      </c>
      <c r="W48" s="16" t="b">
        <v>0</v>
      </c>
      <c r="X48" s="16" t="b">
        <v>0</v>
      </c>
      <c r="Y48" s="16" t="b">
        <v>0</v>
      </c>
      <c r="Z48" s="16" t="b">
        <v>0</v>
      </c>
      <c r="AA48" s="7"/>
    </row>
    <row r="49" spans="1:27" ht="14.25" x14ac:dyDescent="0.2">
      <c r="A49" s="8"/>
      <c r="B49" s="8" t="s">
        <v>114</v>
      </c>
      <c r="C49" s="8" t="s">
        <v>115</v>
      </c>
      <c r="D49" s="8">
        <v>2003</v>
      </c>
      <c r="E49" s="8"/>
      <c r="F49" s="10"/>
      <c r="G49" s="10"/>
      <c r="H49" s="19" t="str">
        <f t="shared" si="1"/>
        <v>NO</v>
      </c>
      <c r="I49" s="22" t="s">
        <v>21</v>
      </c>
      <c r="J49" s="12" t="b">
        <v>0</v>
      </c>
      <c r="K49" s="12" t="b">
        <v>0</v>
      </c>
      <c r="L49" s="13" t="b">
        <v>0</v>
      </c>
      <c r="M49" s="13" t="b">
        <v>0</v>
      </c>
      <c r="N49" s="13" t="b">
        <v>0</v>
      </c>
      <c r="O49" s="13" t="b">
        <v>0</v>
      </c>
      <c r="P49" s="14" t="b">
        <v>0</v>
      </c>
      <c r="Q49" s="14" t="b">
        <v>0</v>
      </c>
      <c r="R49" s="22" t="s">
        <v>21</v>
      </c>
      <c r="S49" s="15" t="b">
        <v>0</v>
      </c>
      <c r="T49" s="15" t="b">
        <v>0</v>
      </c>
      <c r="U49" s="16" t="b">
        <v>0</v>
      </c>
      <c r="V49" s="16" t="b">
        <v>0</v>
      </c>
      <c r="W49" s="16" t="b">
        <v>0</v>
      </c>
      <c r="X49" s="16" t="b">
        <v>0</v>
      </c>
      <c r="Y49" s="16" t="b">
        <v>0</v>
      </c>
      <c r="Z49" s="16" t="b">
        <v>0</v>
      </c>
      <c r="AA49" s="7"/>
    </row>
    <row r="50" spans="1:27" ht="14.25" x14ac:dyDescent="0.2">
      <c r="A50" s="8"/>
      <c r="B50" s="8" t="s">
        <v>116</v>
      </c>
      <c r="C50" s="8" t="s">
        <v>117</v>
      </c>
      <c r="D50" s="8"/>
      <c r="E50" s="8"/>
      <c r="F50" s="10"/>
      <c r="G50" s="10"/>
      <c r="H50" s="19" t="str">
        <f t="shared" si="1"/>
        <v>NO</v>
      </c>
      <c r="I50" s="22" t="s">
        <v>21</v>
      </c>
      <c r="J50" s="12" t="b">
        <v>0</v>
      </c>
      <c r="K50" s="12" t="b">
        <v>0</v>
      </c>
      <c r="L50" s="13" t="b">
        <v>0</v>
      </c>
      <c r="M50" s="13" t="b">
        <v>0</v>
      </c>
      <c r="N50" s="13" t="b">
        <v>0</v>
      </c>
      <c r="O50" s="13" t="b">
        <v>0</v>
      </c>
      <c r="P50" s="14" t="b">
        <v>0</v>
      </c>
      <c r="Q50" s="14" t="b">
        <v>0</v>
      </c>
      <c r="R50" s="22" t="s">
        <v>21</v>
      </c>
      <c r="S50" s="15" t="b">
        <v>0</v>
      </c>
      <c r="T50" s="15" t="b">
        <v>0</v>
      </c>
      <c r="U50" s="16" t="b">
        <v>0</v>
      </c>
      <c r="V50" s="16" t="b">
        <v>0</v>
      </c>
      <c r="W50" s="16" t="b">
        <v>0</v>
      </c>
      <c r="X50" s="16" t="b">
        <v>0</v>
      </c>
      <c r="Y50" s="16" t="b">
        <v>0</v>
      </c>
      <c r="Z50" s="16" t="b">
        <v>0</v>
      </c>
      <c r="AA50" s="7"/>
    </row>
    <row r="51" spans="1:27" ht="14.25" x14ac:dyDescent="0.2">
      <c r="A51" s="8"/>
      <c r="B51" s="8" t="s">
        <v>118</v>
      </c>
      <c r="C51" s="8" t="s">
        <v>115</v>
      </c>
      <c r="D51" s="8"/>
      <c r="E51" s="8"/>
      <c r="F51" s="10"/>
      <c r="G51" s="10"/>
      <c r="H51" s="19" t="str">
        <f t="shared" si="1"/>
        <v>NO</v>
      </c>
      <c r="I51" s="22" t="s">
        <v>21</v>
      </c>
      <c r="J51" s="12" t="b">
        <v>0</v>
      </c>
      <c r="K51" s="12" t="b">
        <v>0</v>
      </c>
      <c r="L51" s="13" t="b">
        <v>0</v>
      </c>
      <c r="M51" s="13" t="b">
        <v>0</v>
      </c>
      <c r="N51" s="13" t="b">
        <v>0</v>
      </c>
      <c r="O51" s="13" t="b">
        <v>0</v>
      </c>
      <c r="P51" s="14" t="b">
        <v>0</v>
      </c>
      <c r="Q51" s="14" t="b">
        <v>0</v>
      </c>
      <c r="R51" s="22" t="s">
        <v>21</v>
      </c>
      <c r="S51" s="15" t="b">
        <v>0</v>
      </c>
      <c r="T51" s="15" t="b">
        <v>0</v>
      </c>
      <c r="U51" s="16" t="b">
        <v>0</v>
      </c>
      <c r="V51" s="16" t="b">
        <v>0</v>
      </c>
      <c r="W51" s="16" t="b">
        <v>0</v>
      </c>
      <c r="X51" s="16" t="b">
        <v>0</v>
      </c>
      <c r="Y51" s="16" t="b">
        <v>0</v>
      </c>
      <c r="Z51" s="16" t="b">
        <v>0</v>
      </c>
      <c r="AA51" s="7"/>
    </row>
    <row r="52" spans="1:27" ht="14.25" x14ac:dyDescent="0.2">
      <c r="A52" s="8"/>
      <c r="B52" s="8" t="s">
        <v>119</v>
      </c>
      <c r="C52" s="8" t="s">
        <v>120</v>
      </c>
      <c r="D52" s="8">
        <v>2001</v>
      </c>
      <c r="E52" s="8"/>
      <c r="F52" s="10"/>
      <c r="G52" s="10"/>
      <c r="H52" s="19" t="str">
        <f t="shared" si="1"/>
        <v>NO</v>
      </c>
      <c r="I52" s="22" t="s">
        <v>21</v>
      </c>
      <c r="J52" s="12" t="b">
        <v>0</v>
      </c>
      <c r="K52" s="12" t="b">
        <v>0</v>
      </c>
      <c r="L52" s="13" t="b">
        <v>0</v>
      </c>
      <c r="M52" s="13" t="b">
        <v>0</v>
      </c>
      <c r="N52" s="13" t="b">
        <v>0</v>
      </c>
      <c r="O52" s="13" t="b">
        <v>0</v>
      </c>
      <c r="P52" s="14" t="b">
        <v>0</v>
      </c>
      <c r="Q52" s="14" t="b">
        <v>0</v>
      </c>
      <c r="R52" s="22" t="s">
        <v>21</v>
      </c>
      <c r="S52" s="15" t="b">
        <v>0</v>
      </c>
      <c r="T52" s="15" t="b">
        <v>0</v>
      </c>
      <c r="U52" s="16" t="b">
        <v>0</v>
      </c>
      <c r="V52" s="16" t="b">
        <v>0</v>
      </c>
      <c r="W52" s="16" t="b">
        <v>0</v>
      </c>
      <c r="X52" s="16" t="b">
        <v>0</v>
      </c>
      <c r="Y52" s="16" t="b">
        <v>0</v>
      </c>
      <c r="Z52" s="16" t="b">
        <v>0</v>
      </c>
      <c r="AA52" s="7"/>
    </row>
    <row r="53" spans="1:27" ht="14.25" x14ac:dyDescent="0.2">
      <c r="A53" s="8"/>
      <c r="B53" s="8" t="s">
        <v>121</v>
      </c>
      <c r="C53" s="8" t="s">
        <v>122</v>
      </c>
      <c r="D53" s="8">
        <v>2000</v>
      </c>
      <c r="E53" s="8"/>
      <c r="F53" s="10"/>
      <c r="G53" s="10"/>
      <c r="H53" s="19" t="str">
        <f t="shared" si="1"/>
        <v>NO</v>
      </c>
      <c r="I53" s="22" t="s">
        <v>21</v>
      </c>
      <c r="J53" s="12" t="b">
        <v>0</v>
      </c>
      <c r="K53" s="12" t="b">
        <v>0</v>
      </c>
      <c r="L53" s="13" t="b">
        <v>0</v>
      </c>
      <c r="M53" s="13" t="b">
        <v>0</v>
      </c>
      <c r="N53" s="13" t="b">
        <v>0</v>
      </c>
      <c r="O53" s="13" t="b">
        <v>0</v>
      </c>
      <c r="P53" s="14" t="b">
        <v>0</v>
      </c>
      <c r="Q53" s="14" t="b">
        <v>0</v>
      </c>
      <c r="R53" s="22" t="s">
        <v>21</v>
      </c>
      <c r="S53" s="15" t="b">
        <v>0</v>
      </c>
      <c r="T53" s="15" t="b">
        <v>0</v>
      </c>
      <c r="U53" s="16" t="b">
        <v>0</v>
      </c>
      <c r="V53" s="16" t="b">
        <v>0</v>
      </c>
      <c r="W53" s="16" t="b">
        <v>0</v>
      </c>
      <c r="X53" s="16" t="b">
        <v>0</v>
      </c>
      <c r="Y53" s="16" t="b">
        <v>0</v>
      </c>
      <c r="Z53" s="16" t="b">
        <v>0</v>
      </c>
      <c r="AA53" s="7"/>
    </row>
    <row r="54" spans="1:27" ht="14.25" x14ac:dyDescent="0.2">
      <c r="A54" s="8"/>
      <c r="B54" s="8"/>
      <c r="C54" s="8"/>
      <c r="D54" s="8"/>
      <c r="E54" s="8"/>
      <c r="F54" s="10"/>
      <c r="G54" s="10"/>
      <c r="H54" s="19"/>
      <c r="I54" s="11"/>
      <c r="J54" s="12"/>
      <c r="K54" s="12"/>
      <c r="L54" s="13"/>
      <c r="M54" s="13"/>
      <c r="N54" s="13"/>
      <c r="O54" s="13"/>
      <c r="P54" s="14"/>
      <c r="Q54" s="14"/>
      <c r="R54" s="11"/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 x14ac:dyDescent="0.2">
      <c r="A55" s="8"/>
      <c r="B55" s="8" t="s">
        <v>123</v>
      </c>
      <c r="C55" s="8"/>
      <c r="D55" s="8"/>
      <c r="E55" s="8"/>
      <c r="F55" s="10"/>
      <c r="G55" s="10"/>
      <c r="H55" s="19"/>
      <c r="I55" s="11"/>
      <c r="J55" s="12"/>
      <c r="K55" s="12"/>
      <c r="L55" s="13"/>
      <c r="M55" s="13"/>
      <c r="N55" s="13"/>
      <c r="O55" s="13"/>
      <c r="P55" s="14"/>
      <c r="Q55" s="14"/>
      <c r="R55" s="18"/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/>
      <c r="C56" s="8"/>
      <c r="D56" s="8"/>
      <c r="E56" s="8"/>
      <c r="F56" s="10"/>
      <c r="G56" s="10"/>
      <c r="H56" s="19"/>
      <c r="I56" s="11"/>
      <c r="J56" s="12"/>
      <c r="K56" s="12"/>
      <c r="L56" s="13"/>
      <c r="M56" s="13"/>
      <c r="N56" s="13"/>
      <c r="O56" s="13"/>
      <c r="P56" s="14"/>
      <c r="Q56" s="14"/>
      <c r="R56" s="11"/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 x14ac:dyDescent="0.2">
      <c r="A57" s="8"/>
      <c r="B57" s="8" t="s">
        <v>124</v>
      </c>
      <c r="C57" s="8" t="s">
        <v>125</v>
      </c>
      <c r="D57" s="8">
        <v>2005</v>
      </c>
      <c r="E57" s="8"/>
      <c r="F57" s="24" t="s">
        <v>126</v>
      </c>
      <c r="G57" s="10"/>
      <c r="H57" s="29" t="s">
        <v>21</v>
      </c>
      <c r="I57" s="22" t="s">
        <v>21</v>
      </c>
      <c r="J57" s="12"/>
      <c r="K57" s="12"/>
      <c r="L57" s="13"/>
      <c r="M57" s="13"/>
      <c r="N57" s="13"/>
      <c r="O57" s="13"/>
      <c r="P57" s="14"/>
      <c r="Q57" s="14"/>
      <c r="R57" s="22" t="s">
        <v>21</v>
      </c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 x14ac:dyDescent="0.2">
      <c r="A58" s="8"/>
      <c r="B58" s="30" t="s">
        <v>127</v>
      </c>
      <c r="C58" s="8" t="s">
        <v>128</v>
      </c>
      <c r="D58" s="8">
        <v>2007</v>
      </c>
      <c r="E58" s="8"/>
      <c r="F58" s="24" t="s">
        <v>129</v>
      </c>
      <c r="G58" s="10"/>
      <c r="H58" s="29" t="s">
        <v>28</v>
      </c>
      <c r="I58" s="22" t="s">
        <v>28</v>
      </c>
      <c r="J58" s="31" t="b">
        <v>1</v>
      </c>
      <c r="K58" s="31" t="b">
        <v>1</v>
      </c>
      <c r="L58" s="32" t="b">
        <v>0</v>
      </c>
      <c r="M58" s="32" t="b">
        <v>0</v>
      </c>
      <c r="N58" s="32" t="b">
        <v>0</v>
      </c>
      <c r="O58" s="32" t="b">
        <v>0</v>
      </c>
      <c r="P58" s="32" t="b">
        <v>0</v>
      </c>
      <c r="Q58" s="32" t="b">
        <v>0</v>
      </c>
      <c r="R58" s="22" t="s">
        <v>130</v>
      </c>
      <c r="S58" s="25" t="b">
        <v>1</v>
      </c>
      <c r="T58" s="25" t="b">
        <v>1</v>
      </c>
      <c r="U58" s="23" t="b">
        <v>0</v>
      </c>
      <c r="V58" s="23" t="b">
        <v>0</v>
      </c>
      <c r="W58" s="23" t="b">
        <v>0</v>
      </c>
      <c r="X58" s="23" t="b">
        <v>0</v>
      </c>
      <c r="Y58" s="23" t="b">
        <v>0</v>
      </c>
      <c r="Z58" s="23" t="b">
        <v>0</v>
      </c>
      <c r="AA58" s="7"/>
    </row>
    <row r="59" spans="1:27" ht="14.25" x14ac:dyDescent="0.2">
      <c r="A59" s="8"/>
      <c r="B59" s="8" t="s">
        <v>131</v>
      </c>
      <c r="C59" s="8" t="s">
        <v>132</v>
      </c>
      <c r="D59" s="8">
        <v>2006</v>
      </c>
      <c r="E59" s="8"/>
      <c r="F59" s="24" t="s">
        <v>133</v>
      </c>
      <c r="G59" s="10"/>
      <c r="H59" s="29" t="s">
        <v>21</v>
      </c>
      <c r="I59" s="22" t="s">
        <v>21</v>
      </c>
      <c r="J59" s="12"/>
      <c r="K59" s="12"/>
      <c r="L59" s="13"/>
      <c r="M59" s="13"/>
      <c r="N59" s="13"/>
      <c r="O59" s="13"/>
      <c r="P59" s="14"/>
      <c r="Q59" s="14"/>
      <c r="R59" s="22" t="s">
        <v>21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 x14ac:dyDescent="0.2">
      <c r="A60" s="8"/>
      <c r="B60" s="8" t="s">
        <v>134</v>
      </c>
      <c r="C60" s="8" t="s">
        <v>135</v>
      </c>
      <c r="D60" s="8">
        <v>2008</v>
      </c>
      <c r="E60" s="8"/>
      <c r="F60" s="24" t="s">
        <v>136</v>
      </c>
      <c r="G60" s="10"/>
      <c r="H60" s="29" t="s">
        <v>130</v>
      </c>
      <c r="I60" s="22" t="s">
        <v>21</v>
      </c>
      <c r="J60" s="12"/>
      <c r="K60" s="12"/>
      <c r="L60" s="13"/>
      <c r="M60" s="13"/>
      <c r="N60" s="13"/>
      <c r="O60" s="13"/>
      <c r="P60" s="14"/>
      <c r="Q60" s="14"/>
      <c r="R60" s="22" t="s">
        <v>28</v>
      </c>
      <c r="S60" s="25" t="b">
        <v>1</v>
      </c>
      <c r="T60" s="25" t="b">
        <v>1</v>
      </c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 t="s">
        <v>137</v>
      </c>
      <c r="C61" s="8" t="s">
        <v>138</v>
      </c>
      <c r="D61" s="8">
        <v>2007</v>
      </c>
      <c r="E61" s="8"/>
      <c r="F61" s="24" t="s">
        <v>139</v>
      </c>
      <c r="G61" s="10"/>
      <c r="H61" s="29" t="s">
        <v>130</v>
      </c>
      <c r="I61" s="22" t="s">
        <v>21</v>
      </c>
      <c r="J61" s="12"/>
      <c r="K61" s="12"/>
      <c r="L61" s="13"/>
      <c r="M61" s="13"/>
      <c r="N61" s="13"/>
      <c r="O61" s="13"/>
      <c r="P61" s="14"/>
      <c r="Q61" s="14"/>
      <c r="R61" s="22" t="s">
        <v>28</v>
      </c>
      <c r="S61" s="25" t="b">
        <v>1</v>
      </c>
      <c r="T61" s="25" t="b">
        <v>1</v>
      </c>
      <c r="U61" s="16"/>
      <c r="V61" s="16"/>
      <c r="W61" s="16"/>
      <c r="X61" s="16"/>
      <c r="Y61" s="16"/>
      <c r="Z61" s="16"/>
      <c r="AA61" s="7"/>
    </row>
    <row r="62" spans="1:27" ht="14.25" x14ac:dyDescent="0.2">
      <c r="A62" s="8"/>
      <c r="B62" s="8" t="s">
        <v>140</v>
      </c>
      <c r="C62" s="8" t="s">
        <v>141</v>
      </c>
      <c r="D62" s="8">
        <v>2004</v>
      </c>
      <c r="E62" s="8"/>
      <c r="F62" s="24" t="s">
        <v>142</v>
      </c>
      <c r="G62" s="10" t="s">
        <v>143</v>
      </c>
      <c r="H62" s="29" t="s">
        <v>21</v>
      </c>
      <c r="I62" s="22" t="s">
        <v>21</v>
      </c>
      <c r="J62" s="12"/>
      <c r="K62" s="12"/>
      <c r="L62" s="13"/>
      <c r="M62" s="13"/>
      <c r="N62" s="13"/>
      <c r="O62" s="13"/>
      <c r="P62" s="14"/>
      <c r="Q62" s="14"/>
      <c r="R62" s="22" t="s">
        <v>21</v>
      </c>
      <c r="S62" s="15"/>
      <c r="T62" s="15"/>
      <c r="U62" s="16"/>
      <c r="V62" s="16"/>
      <c r="W62" s="16"/>
      <c r="X62" s="16"/>
      <c r="Y62" s="16"/>
      <c r="Z62" s="16"/>
      <c r="AA62" s="7"/>
    </row>
  </sheetData>
  <autoFilter ref="H1:H62"/>
  <conditionalFormatting sqref="H2:I62 R2:R62">
    <cfRule type="cellIs" dxfId="3" priority="1" operator="equal">
      <formula>"YES"</formula>
    </cfRule>
  </conditionalFormatting>
  <conditionalFormatting sqref="H2:I62 R2:R62">
    <cfRule type="cellIs" dxfId="2" priority="2" operator="equal">
      <formula>"MAYBE"</formula>
    </cfRule>
  </conditionalFormatting>
  <conditionalFormatting sqref="H2:I62 R2:R62">
    <cfRule type="cellIs" dxfId="1" priority="3" operator="equal">
      <formula>"NO"</formula>
    </cfRule>
  </conditionalFormatting>
  <conditionalFormatting sqref="I1:I62 R1:R62">
    <cfRule type="containsBlanks" dxfId="0" priority="5">
      <formula>LEN(TRIM(I1))=0</formula>
    </cfRule>
  </conditionalFormatting>
  <hyperlinks>
    <hyperlink ref="F26" r:id="rId1"/>
    <hyperlink ref="F27" r:id="rId2"/>
    <hyperlink ref="F31" r:id="rId3"/>
    <hyperlink ref="F32" r:id="rId4"/>
    <hyperlink ref="F46" r:id="rId5"/>
    <hyperlink ref="F57" r:id="rId6"/>
    <hyperlink ref="F58" r:id="rId7"/>
    <hyperlink ref="F59" r:id="rId8"/>
    <hyperlink ref="F60" r:id="rId9"/>
    <hyperlink ref="F61" r:id="rId10"/>
    <hyperlink ref="F62" r:id="rId11"/>
  </hyperlinks>
  <pageMargins left="0.7" right="0.7" top="0.78740157499999996" bottom="0.78740157499999996" header="0.3" footer="0.3"/>
  <tableParts count="1"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H2:H62 R2:R62 I2:I62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2021-08-15T12:43:46Z</dcterms:modified>
</cp:coreProperties>
</file>