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F37" i="1"/>
  <c r="H36" i="1"/>
  <c r="F36" i="1"/>
  <c r="H26" i="1"/>
  <c r="F26" i="1"/>
  <c r="H25" i="1"/>
  <c r="H24" i="1"/>
  <c r="H23" i="1"/>
  <c r="H22" i="1"/>
  <c r="H21" i="1"/>
  <c r="H20" i="1"/>
  <c r="F20" i="1"/>
  <c r="H19" i="1"/>
  <c r="F19" i="1"/>
  <c r="H18" i="1"/>
  <c r="F18" i="1"/>
  <c r="H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H9" i="1"/>
  <c r="F9" i="1"/>
  <c r="C2" i="1"/>
</calcChain>
</file>

<file path=xl/sharedStrings.xml><?xml version="1.0" encoding="utf-8"?>
<sst xmlns="http://schemas.openxmlformats.org/spreadsheetml/2006/main" count="128" uniqueCount="81">
  <si>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</si>
  <si>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</si>
  <si>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</si>
  <si>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</si>
  <si>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</si>
  <si>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</si>
  <si>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</si>
  <si>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</si>
  <si>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</si>
  <si>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</si>
  <si>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</si>
  <si>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</si>
  <si>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</si>
  <si>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</si>
  <si>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</si>
  <si>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</si>
  <si>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 Novel Framework and Tool for Multi-Purpose Modeling of Physical Infrastructures</t>
  </si>
  <si>
    <t>References TOTAL 18.</t>
  </si>
  <si>
    <t>References NEW 18:</t>
  </si>
  <si>
    <t>Martin Goldberg, Zhanyang Zhang</t>
  </si>
  <si>
    <t>A cyber-physical system framework towards smart city and urban computing to aid people with disabilities</t>
  </si>
  <si>
    <t>10.1109/wocc.2018.8372688</t>
  </si>
  <si>
    <t>NO</t>
  </si>
  <si>
    <t>Drago, A., Marrone, S., Mazzocca, N., Nardone, R., Tedesco, A. and Vittorini, V:</t>
  </si>
  <si>
    <t>A model-driven approach for vulnerability evaluation of modern physical protection systems</t>
  </si>
  <si>
    <t>Muhammad Waseem Anwar, Muhammad Rashid, Farooque Azam, Muhammad Kashif, Wasi Haider Butt</t>
  </si>
  <si>
    <t>A model-driven framework for design and verification of embedded systems through SystemVerilog</t>
  </si>
  <si>
    <t>10.1007/s10617-019-09229-y</t>
  </si>
  <si>
    <t>J. Lara, E. Guerra</t>
  </si>
  <si>
    <t>A Posteriori Typing for Model-Driven Engineering</t>
  </si>
  <si>
    <t>10.1145/3063384</t>
  </si>
  <si>
    <t>Jesús Sánchez Cuadrado, Javier Luis Cánovas Izquierdo, Jesús García Molina</t>
  </si>
  <si>
    <t>Applying model-driven engineering in small software enterprises</t>
  </si>
  <si>
    <t>10.1016/j.scico.2013.04.007</t>
  </si>
  <si>
    <t>Jim Davies, Jeremy Gibbons, James Welch, Edward Crichton</t>
  </si>
  <si>
    <t>Model-driven engineering of information systems: 10 years and 1000 versions</t>
  </si>
  <si>
    <t>10.1016/j.scico.2013.02.002</t>
  </si>
  <si>
    <t>Lin Jiwei, Tai Kang, Robert Tiong Lee Kong, Sim Mong Soon</t>
  </si>
  <si>
    <t>Modelling critical infrastructure network interdependencies and failure</t>
  </si>
  <si>
    <t>10.1504/ijcis.2019.096557</t>
  </si>
  <si>
    <t>Ricardo J. Rodríguez, José Merseguer, Simona Bernardi</t>
  </si>
  <si>
    <t>Modelling Security of Critical Infrastructures: A Survivability Assessment</t>
  </si>
  <si>
    <t>10.1093/comjnl/bxu096</t>
  </si>
  <si>
    <t>Brown Theresa</t>
  </si>
  <si>
    <t>Multiple modeling approaches and insights for critical infrastructure protection</t>
  </si>
  <si>
    <t>Jason Andress, Steve Winterfeld</t>
  </si>
  <si>
    <t>The Cyberspace Battlefield</t>
  </si>
  <si>
    <t>10.1016/b978-0-12-416672-1.00003-9</t>
  </si>
  <si>
    <t>E. Bagheri, A. Ghorbani</t>
  </si>
  <si>
    <t>UML-CI: A reference model for profiling critical infrastructure systems</t>
  </si>
  <si>
    <t>10.1007/s10796-008-9127-y</t>
  </si>
  <si>
    <t>Silvia Abrahao, Francis Bourdeleau, Betty Cheng, Sahar Kokaly, Richard Paige, Harald Stoerrle, Jon Whittle</t>
  </si>
  <si>
    <t>User Experience for Model-Driven Engineering: Challenges and Future Directions</t>
  </si>
  <si>
    <t>10.1109/models.2017.5</t>
  </si>
  <si>
    <t>Pescador, A., Garmendia, A., Guerra, E., Cuadrado, J. S., &amp; de Lara, J.</t>
  </si>
  <si>
    <t>Pattern-based development of domain-specific modelling language</t>
  </si>
  <si>
    <t>Casalicchio, Emiliano, Emanuele Galli, and Salvatore Tucci</t>
  </si>
  <si>
    <t>Macro and micro agent-based modeling and simulation of critical infrastructures.</t>
  </si>
  <si>
    <t>https://doi.org/10.1109/COMPENG.2010.20</t>
  </si>
  <si>
    <t>10.1109/COMPENG.2010.20</t>
  </si>
  <si>
    <t>Rasheed Yawar</t>
  </si>
  <si>
    <t>A Model-Driven Approach for Creating Storyboards of Web Based User Interfaces.</t>
  </si>
  <si>
    <t>Ul Haq Sami</t>
  </si>
  <si>
    <t>A Novel Approach for Modeling Security Aspects of Physical Infrastructures.</t>
  </si>
  <si>
    <t>Marrone, S., Nardone, R., Tedesco, A., D'Amore, P., Vittorini, V., Setola, R., De Cillis, F. and Mazzocca, N.</t>
  </si>
  <si>
    <t>Vulnerability modeling and analysis for critical infrastructure protection applications</t>
  </si>
  <si>
    <t>Irene Eusgeld, Cen Nan, Sven Dietz</t>
  </si>
  <si>
    <t>“System-of-systems” approach for interdependent critical infrastructures</t>
  </si>
  <si>
    <t>10.1016/j.ress.2010.12.010</t>
  </si>
  <si>
    <t>References already KNOWN 0:</t>
  </si>
  <si>
    <t>Cited by TOTAL 2.</t>
  </si>
  <si>
    <t>Cited by NEW 2:</t>
  </si>
  <si>
    <t>M. Arif, F. Azam, M. Anwar, Yawar Rasheed</t>
  </si>
  <si>
    <t>A Model-Driven Framework for Optimum Application Placement in Fog Computing Using a Machine Learning Based Approach</t>
  </si>
  <si>
    <t>10.1007/978-3-030-59506-7_9</t>
  </si>
  <si>
    <t>Yawar Rasheed, Muhammad Abbas, M. Anwar, W. H. Butt, Urooj Fatima</t>
  </si>
  <si>
    <t>A Novel Model Driven Framework for Image Enhancement and Object Recognition</t>
  </si>
  <si>
    <t>10.1007/978-3-030-59506-7_2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</si>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</sst>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7E3794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 applyAlignment="1"/>
    <xf numFmtId="0" fontId="4" fillId="8" borderId="0" xfId="0" applyFont="1" applyFill="1" applyAlignment="1"/>
    <xf numFmtId="0" fontId="5" fillId="7" borderId="0" xfId="0" applyFont="1" applyFill="1" applyAlignment="1"/>
    <xf numFmtId="0" fontId="10" fillId="0" borderId="0" xfId="0" applyFont="1" applyAlignment="1"/>
    <xf numFmtId="0" fontId="11" fillId="5" borderId="0" xfId="0" applyFont="1" applyFill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12" fillId="0" borderId="0" xfId="0" applyFont="1" applyAlignment="1"/>
    <xf numFmtId="0" fontId="4" fillId="8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i.org/10.1109/COMPENG.2010.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9"/>
  <sheetViews>
    <sheetView tabSelected="1" topLeftCell="F1" workbookViewId="0">
      <pane ySplit="1" topLeftCell="A2" activePane="bottomLeft" state="frozen"/>
      <selection pane="bottomLeft" activeCell="R2" sqref="R2"/>
    </sheetView>
  </sheetViews>
  <sheetFormatPr defaultColWidth="14.42578125" defaultRowHeight="15.75" customHeight="1" x14ac:dyDescent="0.2"/>
  <cols>
    <col min="1" max="1" width="5.5703125" customWidth="1"/>
    <col min="2" max="2" width="44.140625" customWidth="1"/>
    <col min="3" max="3" width="66.710937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2.570312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79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9" t="s">
        <v>80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HYPERLINK("https://doi.org/10.1145/3408066.3408076")</f>
        <v>https://doi.org/10.1145/3408066.3408076</v>
      </c>
      <c r="D2" s="8"/>
      <c r="E2" s="8"/>
      <c r="F2" s="10"/>
      <c r="G2" s="10"/>
      <c r="H2" s="11"/>
      <c r="I2" s="12"/>
      <c r="J2" s="13"/>
      <c r="K2" s="13"/>
      <c r="L2" s="14"/>
      <c r="M2" s="14"/>
      <c r="N2" s="14"/>
      <c r="O2" s="14"/>
      <c r="P2" s="15"/>
      <c r="Q2" s="15"/>
      <c r="R2" s="12"/>
      <c r="S2" s="16"/>
      <c r="T2" s="16"/>
      <c r="U2" s="17"/>
      <c r="V2" s="17"/>
      <c r="W2" s="17"/>
      <c r="X2" s="17"/>
      <c r="Y2" s="17"/>
      <c r="Z2" s="17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1"/>
      <c r="I3" s="12"/>
      <c r="J3" s="13"/>
      <c r="K3" s="13"/>
      <c r="L3" s="14"/>
      <c r="M3" s="14"/>
      <c r="N3" s="14"/>
      <c r="O3" s="14"/>
      <c r="P3" s="15"/>
      <c r="Q3" s="15"/>
      <c r="R3" s="12"/>
      <c r="S3" s="16"/>
      <c r="T3" s="16"/>
      <c r="U3" s="17"/>
      <c r="V3" s="17"/>
      <c r="W3" s="17"/>
      <c r="X3" s="17"/>
      <c r="Y3" s="17"/>
      <c r="Z3" s="17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7"/>
    </row>
    <row r="6" spans="1:27" ht="15.75" customHeight="1" x14ac:dyDescent="0.2">
      <c r="A6" s="8"/>
      <c r="B6" s="8"/>
      <c r="C6" s="8"/>
      <c r="D6" s="8"/>
      <c r="E6" s="8"/>
      <c r="F6" s="18"/>
      <c r="G6" s="10"/>
      <c r="H6" s="11"/>
      <c r="I6" s="21"/>
      <c r="J6" s="13"/>
      <c r="K6" s="13"/>
      <c r="L6" s="14"/>
      <c r="M6" s="14"/>
      <c r="N6" s="14"/>
      <c r="O6" s="14"/>
      <c r="P6" s="15"/>
      <c r="Q6" s="15"/>
      <c r="R6" s="19"/>
      <c r="S6" s="16"/>
      <c r="T6" s="16"/>
      <c r="U6" s="17"/>
      <c r="V6" s="17"/>
      <c r="W6" s="17"/>
      <c r="X6" s="17"/>
      <c r="Y6" s="17"/>
      <c r="Z6" s="17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22"/>
      <c r="V7" s="17"/>
      <c r="W7" s="17"/>
      <c r="X7" s="17"/>
      <c r="Y7" s="17"/>
      <c r="Z7" s="17"/>
      <c r="AA7" s="7"/>
    </row>
    <row r="8" spans="1:27" ht="15.75" customHeight="1" x14ac:dyDescent="0.2">
      <c r="A8" s="8"/>
      <c r="B8" s="8"/>
      <c r="C8" s="8"/>
      <c r="D8" s="8"/>
      <c r="E8" s="8"/>
      <c r="F8" s="10"/>
      <c r="G8" s="10"/>
      <c r="H8" s="11"/>
      <c r="I8" s="12"/>
      <c r="J8" s="13"/>
      <c r="K8" s="13"/>
      <c r="L8" s="14"/>
      <c r="M8" s="14"/>
      <c r="N8" s="14"/>
      <c r="O8" s="14"/>
      <c r="P8" s="15"/>
      <c r="Q8" s="15"/>
      <c r="R8" s="12"/>
      <c r="S8" s="16"/>
      <c r="T8" s="16"/>
      <c r="U8" s="17"/>
      <c r="V8" s="17"/>
      <c r="W8" s="17"/>
      <c r="X8" s="17"/>
      <c r="Y8" s="17"/>
      <c r="Z8" s="17"/>
      <c r="AA8" s="7"/>
    </row>
    <row r="9" spans="1:27" ht="15" x14ac:dyDescent="0.25">
      <c r="A9" s="8"/>
      <c r="B9" s="8" t="s">
        <v>19</v>
      </c>
      <c r="C9" s="8" t="s">
        <v>20</v>
      </c>
      <c r="D9" s="8">
        <v>2018</v>
      </c>
      <c r="E9" s="8"/>
      <c r="F9" s="23" t="str">
        <f>HYPERLINK("https://doi.org/10.1109/wocc.2018.8372688")</f>
        <v>https://doi.org/10.1109/wocc.2018.8372688</v>
      </c>
      <c r="G9" s="10" t="s">
        <v>21</v>
      </c>
      <c r="H9" s="24" t="str">
        <f t="shared" ref="H9:H26" si="0">IF(I9=R9,I9,IF(AND(I9="YES",R9="MAYBE"),"YES",IF(AND(I9="MAYBE",R9="YES"),"YES",IF(OR(AND(I9="NO",R9="YES"),AND(I9="YES",R9="NO")),"MAYBE","NO"))))</f>
        <v>NO</v>
      </c>
      <c r="I9" s="25" t="s">
        <v>22</v>
      </c>
      <c r="J9" s="13" t="b">
        <v>0</v>
      </c>
      <c r="K9" s="13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5" t="b">
        <v>0</v>
      </c>
      <c r="Q9" s="15" t="b">
        <v>0</v>
      </c>
      <c r="R9" s="25" t="s">
        <v>22</v>
      </c>
      <c r="S9" s="16" t="b">
        <v>0</v>
      </c>
      <c r="T9" s="16" t="b">
        <v>0</v>
      </c>
      <c r="U9" s="17" t="b">
        <v>0</v>
      </c>
      <c r="V9" s="17" t="b">
        <v>0</v>
      </c>
      <c r="W9" s="17" t="b">
        <v>0</v>
      </c>
      <c r="X9" s="17" t="b">
        <v>0</v>
      </c>
      <c r="Y9" s="17" t="b">
        <v>0</v>
      </c>
      <c r="Z9" s="17" t="b">
        <v>0</v>
      </c>
      <c r="AA9" s="7"/>
    </row>
    <row r="10" spans="1:27" ht="15" x14ac:dyDescent="0.25">
      <c r="A10" s="8"/>
      <c r="B10" s="8" t="s">
        <v>23</v>
      </c>
      <c r="C10" s="8" t="s">
        <v>24</v>
      </c>
      <c r="D10" s="8"/>
      <c r="E10" s="8"/>
      <c r="F10" s="10"/>
      <c r="G10" s="10"/>
      <c r="H10" s="24" t="str">
        <f t="shared" si="0"/>
        <v>NO</v>
      </c>
      <c r="I10" s="25" t="s">
        <v>22</v>
      </c>
      <c r="J10" s="13" t="b">
        <v>0</v>
      </c>
      <c r="K10" s="13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25" t="s">
        <v>22</v>
      </c>
      <c r="S10" s="16" t="b">
        <v>0</v>
      </c>
      <c r="T10" s="16" t="b">
        <v>0</v>
      </c>
      <c r="U10" s="17" t="b">
        <v>0</v>
      </c>
      <c r="V10" s="17" t="b">
        <v>0</v>
      </c>
      <c r="W10" s="17" t="b">
        <v>0</v>
      </c>
      <c r="X10" s="17" t="b">
        <v>0</v>
      </c>
      <c r="Y10" s="17" t="b">
        <v>0</v>
      </c>
      <c r="Z10" s="17" t="b">
        <v>0</v>
      </c>
      <c r="AA10" s="7"/>
    </row>
    <row r="11" spans="1:27" ht="15" x14ac:dyDescent="0.25">
      <c r="A11" s="8"/>
      <c r="B11" s="8" t="s">
        <v>25</v>
      </c>
      <c r="C11" s="8" t="s">
        <v>26</v>
      </c>
      <c r="D11" s="8">
        <v>2019</v>
      </c>
      <c r="E11" s="8"/>
      <c r="F11" s="23" t="str">
        <f>HYPERLINK("https://doi.org/10.1007/s10617-019-09229-y")</f>
        <v>https://doi.org/10.1007/s10617-019-09229-y</v>
      </c>
      <c r="G11" s="10" t="s">
        <v>27</v>
      </c>
      <c r="H11" s="24" t="str">
        <f t="shared" si="0"/>
        <v>NO</v>
      </c>
      <c r="I11" s="25" t="s">
        <v>22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26" t="s">
        <v>22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7"/>
    </row>
    <row r="12" spans="1:27" ht="15" x14ac:dyDescent="0.25">
      <c r="A12" s="8"/>
      <c r="B12" s="8" t="s">
        <v>28</v>
      </c>
      <c r="C12" s="8" t="s">
        <v>29</v>
      </c>
      <c r="D12" s="8">
        <v>2017</v>
      </c>
      <c r="E12" s="8"/>
      <c r="F12" s="9" t="str">
        <f>HYPERLINK("https://doi.org/10.1145/3063384")</f>
        <v>https://doi.org/10.1145/3063384</v>
      </c>
      <c r="G12" s="10" t="s">
        <v>30</v>
      </c>
      <c r="H12" s="24" t="str">
        <f t="shared" si="0"/>
        <v>NO</v>
      </c>
      <c r="I12" s="25" t="s">
        <v>22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15" t="b">
        <v>0</v>
      </c>
      <c r="R12" s="25" t="s">
        <v>22</v>
      </c>
      <c r="S12" s="16" t="b">
        <v>0</v>
      </c>
      <c r="T12" s="16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7"/>
    </row>
    <row r="13" spans="1:27" ht="15" x14ac:dyDescent="0.25">
      <c r="A13" s="8"/>
      <c r="B13" s="8" t="s">
        <v>31</v>
      </c>
      <c r="C13" s="8" t="s">
        <v>32</v>
      </c>
      <c r="D13" s="8">
        <v>2014</v>
      </c>
      <c r="E13" s="8"/>
      <c r="F13" s="23" t="str">
        <f>HYPERLINK("https://doi.org/10.1016/j.scico.2013.04.007")</f>
        <v>https://doi.org/10.1016/j.scico.2013.04.007</v>
      </c>
      <c r="G13" s="10" t="s">
        <v>33</v>
      </c>
      <c r="H13" s="24" t="str">
        <f t="shared" si="0"/>
        <v>NO</v>
      </c>
      <c r="I13" s="25" t="s">
        <v>22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5" t="s">
        <v>22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7"/>
    </row>
    <row r="14" spans="1:27" ht="15" x14ac:dyDescent="0.25">
      <c r="A14" s="8"/>
      <c r="B14" s="8" t="s">
        <v>34</v>
      </c>
      <c r="C14" s="8" t="s">
        <v>35</v>
      </c>
      <c r="D14" s="8">
        <v>2014</v>
      </c>
      <c r="E14" s="8"/>
      <c r="F14" s="23" t="str">
        <f>HYPERLINK("https://doi.org/10.1016/j.scico.2013.02.002")</f>
        <v>https://doi.org/10.1016/j.scico.2013.02.002</v>
      </c>
      <c r="G14" s="10" t="s">
        <v>36</v>
      </c>
      <c r="H14" s="24" t="str">
        <f t="shared" si="0"/>
        <v>NO</v>
      </c>
      <c r="I14" s="26" t="s">
        <v>22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6" t="s">
        <v>22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7"/>
    </row>
    <row r="15" spans="1:27" ht="15" x14ac:dyDescent="0.25">
      <c r="A15" s="8"/>
      <c r="B15" s="8" t="s">
        <v>37</v>
      </c>
      <c r="C15" s="8" t="s">
        <v>38</v>
      </c>
      <c r="D15" s="8">
        <v>2019</v>
      </c>
      <c r="E15" s="8"/>
      <c r="F15" s="23" t="str">
        <f>HYPERLINK("https://doi.org/10.1504/ijcis.2019.096557")</f>
        <v>https://doi.org/10.1504/ijcis.2019.096557</v>
      </c>
      <c r="G15" s="10" t="s">
        <v>39</v>
      </c>
      <c r="H15" s="24" t="str">
        <f t="shared" si="0"/>
        <v>NO</v>
      </c>
      <c r="I15" s="25" t="s">
        <v>22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5" t="b">
        <v>0</v>
      </c>
      <c r="Q15" s="15" t="b">
        <v>0</v>
      </c>
      <c r="R15" s="25" t="s">
        <v>22</v>
      </c>
      <c r="S15" s="16" t="b">
        <v>0</v>
      </c>
      <c r="T15" s="16" t="b">
        <v>0</v>
      </c>
      <c r="U15" s="17" t="b">
        <v>0</v>
      </c>
      <c r="V15" s="17" t="b">
        <v>0</v>
      </c>
      <c r="W15" s="17" t="b">
        <v>0</v>
      </c>
      <c r="X15" s="17" t="b">
        <v>0</v>
      </c>
      <c r="Y15" s="17" t="b">
        <v>0</v>
      </c>
      <c r="Z15" s="17" t="b">
        <v>0</v>
      </c>
      <c r="AA15" s="7"/>
    </row>
    <row r="16" spans="1:27" ht="15" x14ac:dyDescent="0.25">
      <c r="A16" s="8"/>
      <c r="B16" s="8" t="s">
        <v>40</v>
      </c>
      <c r="C16" s="8" t="s">
        <v>41</v>
      </c>
      <c r="D16" s="8">
        <v>2014</v>
      </c>
      <c r="E16" s="8"/>
      <c r="F16" s="23" t="str">
        <f>HYPERLINK("https://doi.org/10.1093/comjnl/bxu096")</f>
        <v>https://doi.org/10.1093/comjnl/bxu096</v>
      </c>
      <c r="G16" s="10" t="s">
        <v>42</v>
      </c>
      <c r="H16" s="24" t="str">
        <f t="shared" si="0"/>
        <v>NO</v>
      </c>
      <c r="I16" s="25" t="s">
        <v>22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25" t="s">
        <v>22</v>
      </c>
      <c r="S16" s="16" t="b">
        <v>0</v>
      </c>
      <c r="T16" s="16" t="b">
        <v>0</v>
      </c>
      <c r="U16" s="17" t="b">
        <v>0</v>
      </c>
      <c r="V16" s="17" t="b">
        <v>0</v>
      </c>
      <c r="W16" s="17" t="b">
        <v>0</v>
      </c>
      <c r="X16" s="17" t="b">
        <v>0</v>
      </c>
      <c r="Y16" s="17" t="b">
        <v>0</v>
      </c>
      <c r="Z16" s="17" t="b">
        <v>0</v>
      </c>
      <c r="AA16" s="7"/>
    </row>
    <row r="17" spans="1:27" ht="15" x14ac:dyDescent="0.25">
      <c r="A17" s="8"/>
      <c r="B17" s="8" t="s">
        <v>43</v>
      </c>
      <c r="C17" s="8" t="s">
        <v>44</v>
      </c>
      <c r="D17" s="8"/>
      <c r="E17" s="8"/>
      <c r="F17" s="10"/>
      <c r="G17" s="10"/>
      <c r="H17" s="24" t="str">
        <f t="shared" si="0"/>
        <v>NO</v>
      </c>
      <c r="I17" s="25" t="s">
        <v>22</v>
      </c>
      <c r="J17" s="13" t="b">
        <v>0</v>
      </c>
      <c r="K17" s="13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5" t="b">
        <v>0</v>
      </c>
      <c r="Q17" s="15" t="b">
        <v>0</v>
      </c>
      <c r="R17" s="25" t="s">
        <v>22</v>
      </c>
      <c r="S17" s="16" t="b">
        <v>0</v>
      </c>
      <c r="T17" s="16" t="b">
        <v>0</v>
      </c>
      <c r="U17" s="17" t="b">
        <v>0</v>
      </c>
      <c r="V17" s="17" t="b">
        <v>0</v>
      </c>
      <c r="W17" s="17" t="b">
        <v>0</v>
      </c>
      <c r="X17" s="17" t="b">
        <v>0</v>
      </c>
      <c r="Y17" s="17" t="b">
        <v>0</v>
      </c>
      <c r="Z17" s="17" t="b">
        <v>0</v>
      </c>
      <c r="AA17" s="7"/>
    </row>
    <row r="18" spans="1:27" ht="15" x14ac:dyDescent="0.25">
      <c r="A18" s="8"/>
      <c r="B18" s="8" t="s">
        <v>45</v>
      </c>
      <c r="C18" s="8" t="s">
        <v>46</v>
      </c>
      <c r="D18" s="8">
        <v>2014</v>
      </c>
      <c r="E18" s="8"/>
      <c r="F18" s="23" t="str">
        <f>HYPERLINK("https://doi.org/10.1016/b978-0-12-416672-1.00003-9")</f>
        <v>https://doi.org/10.1016/b978-0-12-416672-1.00003-9</v>
      </c>
      <c r="G18" s="10" t="s">
        <v>47</v>
      </c>
      <c r="H18" s="24" t="str">
        <f t="shared" si="0"/>
        <v>NO</v>
      </c>
      <c r="I18" s="25" t="s">
        <v>22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25" t="s">
        <v>22</v>
      </c>
      <c r="S18" s="16" t="b">
        <v>0</v>
      </c>
      <c r="T18" s="16" t="b">
        <v>0</v>
      </c>
      <c r="U18" s="17" t="b">
        <v>0</v>
      </c>
      <c r="V18" s="17" t="b">
        <v>0</v>
      </c>
      <c r="W18" s="17" t="b">
        <v>0</v>
      </c>
      <c r="X18" s="17" t="b">
        <v>0</v>
      </c>
      <c r="Y18" s="17" t="b">
        <v>0</v>
      </c>
      <c r="Z18" s="17" t="b">
        <v>0</v>
      </c>
      <c r="AA18" s="7"/>
    </row>
    <row r="19" spans="1:27" ht="15" x14ac:dyDescent="0.25">
      <c r="A19" s="8"/>
      <c r="B19" s="8" t="s">
        <v>48</v>
      </c>
      <c r="C19" s="8" t="s">
        <v>49</v>
      </c>
      <c r="D19" s="8">
        <v>2010</v>
      </c>
      <c r="E19" s="8"/>
      <c r="F19" s="23" t="str">
        <f>HYPERLINK("https://doi.org/10.1007/s10796-008-9127-y")</f>
        <v>https://doi.org/10.1007/s10796-008-9127-y</v>
      </c>
      <c r="G19" s="10" t="s">
        <v>50</v>
      </c>
      <c r="H19" s="24" t="str">
        <f t="shared" si="0"/>
        <v>NO</v>
      </c>
      <c r="I19" s="25" t="s">
        <v>22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5" t="s">
        <v>22</v>
      </c>
      <c r="S19" s="16" t="b">
        <v>0</v>
      </c>
      <c r="T19" s="16" t="b">
        <v>0</v>
      </c>
      <c r="U19" s="17" t="b">
        <v>0</v>
      </c>
      <c r="V19" s="17" t="b">
        <v>0</v>
      </c>
      <c r="W19" s="17" t="b">
        <v>0</v>
      </c>
      <c r="X19" s="17" t="b">
        <v>0</v>
      </c>
      <c r="Y19" s="17" t="b">
        <v>0</v>
      </c>
      <c r="Z19" s="17" t="b">
        <v>0</v>
      </c>
      <c r="AA19" s="7"/>
    </row>
    <row r="20" spans="1:27" ht="15" x14ac:dyDescent="0.25">
      <c r="A20" s="8"/>
      <c r="B20" s="8" t="s">
        <v>51</v>
      </c>
      <c r="C20" s="8" t="s">
        <v>52</v>
      </c>
      <c r="D20" s="8">
        <v>2017</v>
      </c>
      <c r="E20" s="8"/>
      <c r="F20" s="18" t="str">
        <f>HYPERLINK("https://doi.org/10.1109/models.2017.5")</f>
        <v>https://doi.org/10.1109/models.2017.5</v>
      </c>
      <c r="G20" s="10" t="s">
        <v>53</v>
      </c>
      <c r="H20" s="24" t="str">
        <f t="shared" si="0"/>
        <v>NO</v>
      </c>
      <c r="I20" s="25" t="s">
        <v>22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25" t="s">
        <v>22</v>
      </c>
      <c r="S20" s="16" t="b">
        <v>0</v>
      </c>
      <c r="T20" s="16" t="b">
        <v>0</v>
      </c>
      <c r="U20" s="17" t="b">
        <v>0</v>
      </c>
      <c r="V20" s="17" t="b">
        <v>0</v>
      </c>
      <c r="W20" s="17" t="b">
        <v>0</v>
      </c>
      <c r="X20" s="17" t="b">
        <v>0</v>
      </c>
      <c r="Y20" s="17" t="b">
        <v>0</v>
      </c>
      <c r="Z20" s="17" t="b">
        <v>0</v>
      </c>
      <c r="AA20" s="7"/>
    </row>
    <row r="21" spans="1:27" ht="15" x14ac:dyDescent="0.25">
      <c r="A21" s="8"/>
      <c r="B21" s="8" t="s">
        <v>54</v>
      </c>
      <c r="C21" s="8" t="s">
        <v>55</v>
      </c>
      <c r="D21" s="8">
        <v>2015</v>
      </c>
      <c r="E21" s="8"/>
      <c r="F21" s="10"/>
      <c r="G21" s="10"/>
      <c r="H21" s="24" t="str">
        <f t="shared" si="0"/>
        <v>NO</v>
      </c>
      <c r="I21" s="25" t="s">
        <v>22</v>
      </c>
      <c r="J21" s="13" t="b">
        <v>0</v>
      </c>
      <c r="K21" s="13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5" t="b">
        <v>0</v>
      </c>
      <c r="Q21" s="15" t="b">
        <v>0</v>
      </c>
      <c r="R21" s="25" t="s">
        <v>22</v>
      </c>
      <c r="S21" s="16" t="b">
        <v>0</v>
      </c>
      <c r="T21" s="16" t="b">
        <v>0</v>
      </c>
      <c r="U21" s="17" t="b">
        <v>0</v>
      </c>
      <c r="V21" s="17" t="b">
        <v>0</v>
      </c>
      <c r="W21" s="17" t="b">
        <v>0</v>
      </c>
      <c r="X21" s="17" t="b">
        <v>0</v>
      </c>
      <c r="Y21" s="17" t="b">
        <v>0</v>
      </c>
      <c r="Z21" s="17" t="b">
        <v>0</v>
      </c>
      <c r="AA21" s="7"/>
    </row>
    <row r="22" spans="1:27" ht="15" x14ac:dyDescent="0.25">
      <c r="A22" s="8"/>
      <c r="B22" s="8" t="s">
        <v>56</v>
      </c>
      <c r="C22" s="8" t="s">
        <v>57</v>
      </c>
      <c r="D22" s="8">
        <v>2010</v>
      </c>
      <c r="E22" s="8"/>
      <c r="F22" s="18" t="s">
        <v>58</v>
      </c>
      <c r="G22" s="27" t="s">
        <v>59</v>
      </c>
      <c r="H22" s="24" t="str">
        <f t="shared" si="0"/>
        <v>NO</v>
      </c>
      <c r="I22" s="25" t="s">
        <v>22</v>
      </c>
      <c r="J22" s="13" t="b">
        <v>0</v>
      </c>
      <c r="K22" s="13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 t="b">
        <v>0</v>
      </c>
      <c r="Q22" s="15" t="b">
        <v>0</v>
      </c>
      <c r="R22" s="25" t="s">
        <v>22</v>
      </c>
      <c r="S22" s="16" t="b">
        <v>0</v>
      </c>
      <c r="T22" s="16" t="b">
        <v>0</v>
      </c>
      <c r="U22" s="17" t="b">
        <v>0</v>
      </c>
      <c r="V22" s="17" t="b">
        <v>0</v>
      </c>
      <c r="W22" s="17" t="b">
        <v>0</v>
      </c>
      <c r="X22" s="17" t="b">
        <v>0</v>
      </c>
      <c r="Y22" s="17" t="b">
        <v>0</v>
      </c>
      <c r="Z22" s="17" t="b">
        <v>0</v>
      </c>
      <c r="AA22" s="7"/>
    </row>
    <row r="23" spans="1:27" ht="15" x14ac:dyDescent="0.25">
      <c r="A23" s="8"/>
      <c r="B23" s="8" t="s">
        <v>60</v>
      </c>
      <c r="C23" s="8" t="s">
        <v>61</v>
      </c>
      <c r="D23" s="8">
        <v>2019</v>
      </c>
      <c r="E23" s="8"/>
      <c r="F23" s="10"/>
      <c r="G23" s="10"/>
      <c r="H23" s="24" t="str">
        <f t="shared" si="0"/>
        <v>NO</v>
      </c>
      <c r="I23" s="28" t="s">
        <v>22</v>
      </c>
      <c r="J23" s="13" t="b">
        <v>0</v>
      </c>
      <c r="K23" s="13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5" t="b">
        <v>0</v>
      </c>
      <c r="Q23" s="15" t="b">
        <v>0</v>
      </c>
      <c r="R23" s="28" t="s">
        <v>22</v>
      </c>
      <c r="S23" s="16" t="b">
        <v>0</v>
      </c>
      <c r="T23" s="16" t="b">
        <v>0</v>
      </c>
      <c r="U23" s="17" t="b">
        <v>0</v>
      </c>
      <c r="V23" s="17" t="b">
        <v>0</v>
      </c>
      <c r="W23" s="17" t="b">
        <v>0</v>
      </c>
      <c r="X23" s="17" t="b">
        <v>0</v>
      </c>
      <c r="Y23" s="17" t="b">
        <v>0</v>
      </c>
      <c r="Z23" s="17" t="b">
        <v>0</v>
      </c>
      <c r="AA23" s="7"/>
    </row>
    <row r="24" spans="1:27" ht="15" x14ac:dyDescent="0.25">
      <c r="A24" s="8"/>
      <c r="B24" s="8" t="s">
        <v>62</v>
      </c>
      <c r="C24" s="8" t="s">
        <v>63</v>
      </c>
      <c r="D24" s="8">
        <v>2017</v>
      </c>
      <c r="E24" s="8"/>
      <c r="F24" s="10"/>
      <c r="G24" s="10"/>
      <c r="H24" s="24" t="str">
        <f t="shared" si="0"/>
        <v>NO</v>
      </c>
      <c r="I24" s="25" t="s">
        <v>22</v>
      </c>
      <c r="J24" s="13" t="b">
        <v>0</v>
      </c>
      <c r="K24" s="13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5" t="b">
        <v>0</v>
      </c>
      <c r="Q24" s="15" t="b">
        <v>0</v>
      </c>
      <c r="R24" s="25" t="s">
        <v>22</v>
      </c>
      <c r="S24" s="16" t="b">
        <v>0</v>
      </c>
      <c r="T24" s="16" t="b">
        <v>0</v>
      </c>
      <c r="U24" s="17" t="b">
        <v>0</v>
      </c>
      <c r="V24" s="17" t="b">
        <v>0</v>
      </c>
      <c r="W24" s="17" t="b">
        <v>0</v>
      </c>
      <c r="X24" s="17" t="b">
        <v>0</v>
      </c>
      <c r="Y24" s="17" t="b">
        <v>0</v>
      </c>
      <c r="Z24" s="17" t="b">
        <v>0</v>
      </c>
      <c r="AA24" s="7"/>
    </row>
    <row r="25" spans="1:27" ht="15" x14ac:dyDescent="0.25">
      <c r="A25" s="8"/>
      <c r="B25" s="8" t="s">
        <v>64</v>
      </c>
      <c r="C25" s="8" t="s">
        <v>65</v>
      </c>
      <c r="D25" s="8">
        <v>2013</v>
      </c>
      <c r="E25" s="8"/>
      <c r="F25" s="10"/>
      <c r="G25" s="10"/>
      <c r="H25" s="24" t="str">
        <f t="shared" si="0"/>
        <v>NO</v>
      </c>
      <c r="I25" s="25" t="s">
        <v>22</v>
      </c>
      <c r="J25" s="13" t="b">
        <v>0</v>
      </c>
      <c r="K25" s="13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5" t="b">
        <v>0</v>
      </c>
      <c r="Q25" s="15" t="b">
        <v>0</v>
      </c>
      <c r="R25" s="25" t="s">
        <v>22</v>
      </c>
      <c r="S25" s="16" t="b">
        <v>0</v>
      </c>
      <c r="T25" s="16" t="b">
        <v>0</v>
      </c>
      <c r="U25" s="17" t="b">
        <v>0</v>
      </c>
      <c r="V25" s="17" t="b">
        <v>0</v>
      </c>
      <c r="W25" s="17" t="b">
        <v>0</v>
      </c>
      <c r="X25" s="17" t="b">
        <v>0</v>
      </c>
      <c r="Y25" s="17" t="b">
        <v>0</v>
      </c>
      <c r="Z25" s="17" t="b">
        <v>0</v>
      </c>
      <c r="AA25" s="7"/>
    </row>
    <row r="26" spans="1:27" ht="15" x14ac:dyDescent="0.25">
      <c r="A26" s="8"/>
      <c r="B26" s="8" t="s">
        <v>66</v>
      </c>
      <c r="C26" s="8" t="s">
        <v>67</v>
      </c>
      <c r="D26" s="8">
        <v>2011</v>
      </c>
      <c r="E26" s="8"/>
      <c r="F26" s="23" t="str">
        <f>HYPERLINK("https://doi.org/10.1016/j.ress.2010.12.010")</f>
        <v>https://doi.org/10.1016/j.ress.2010.12.010</v>
      </c>
      <c r="G26" s="10" t="s">
        <v>68</v>
      </c>
      <c r="H26" s="24" t="str">
        <f t="shared" si="0"/>
        <v>NO</v>
      </c>
      <c r="I26" s="25" t="s">
        <v>22</v>
      </c>
      <c r="J26" s="13" t="b">
        <v>0</v>
      </c>
      <c r="K26" s="13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5" t="b">
        <v>0</v>
      </c>
      <c r="Q26" s="15" t="b">
        <v>0</v>
      </c>
      <c r="R26" s="25" t="s">
        <v>22</v>
      </c>
      <c r="S26" s="16" t="b">
        <v>0</v>
      </c>
      <c r="T26" s="16" t="b">
        <v>0</v>
      </c>
      <c r="U26" s="17" t="b">
        <v>0</v>
      </c>
      <c r="V26" s="17" t="b">
        <v>0</v>
      </c>
      <c r="W26" s="17" t="b">
        <v>0</v>
      </c>
      <c r="X26" s="17" t="b">
        <v>0</v>
      </c>
      <c r="Y26" s="17" t="b">
        <v>0</v>
      </c>
      <c r="Z26" s="17" t="b">
        <v>0</v>
      </c>
      <c r="AA26" s="7"/>
    </row>
    <row r="27" spans="1:27" ht="15.75" customHeight="1" x14ac:dyDescent="0.2">
      <c r="A27" s="8"/>
      <c r="B27" s="8"/>
      <c r="C27" s="8"/>
      <c r="D27" s="8"/>
      <c r="E27" s="8"/>
      <c r="F27" s="10"/>
      <c r="G27" s="10"/>
      <c r="H27" s="11"/>
      <c r="I27" s="12"/>
      <c r="J27" s="13"/>
      <c r="K27" s="13"/>
      <c r="L27" s="14"/>
      <c r="M27" s="14"/>
      <c r="N27" s="14"/>
      <c r="O27" s="14"/>
      <c r="P27" s="15"/>
      <c r="Q27" s="15"/>
      <c r="R27" s="12"/>
      <c r="S27" s="16"/>
      <c r="T27" s="16"/>
      <c r="U27" s="17"/>
      <c r="V27" s="17"/>
      <c r="W27" s="17"/>
      <c r="X27" s="17"/>
      <c r="Y27" s="17"/>
      <c r="Z27" s="17"/>
      <c r="AA27" s="7"/>
    </row>
    <row r="28" spans="1:27" ht="15.75" customHeight="1" x14ac:dyDescent="0.2">
      <c r="A28" s="8"/>
      <c r="B28" s="8" t="s">
        <v>69</v>
      </c>
      <c r="C28" s="8"/>
      <c r="D28" s="8"/>
      <c r="E28" s="8"/>
      <c r="F28" s="10"/>
      <c r="G28" s="10"/>
      <c r="H28" s="11"/>
      <c r="I28" s="12"/>
      <c r="J28" s="13"/>
      <c r="K28" s="13"/>
      <c r="L28" s="14"/>
      <c r="M28" s="14"/>
      <c r="N28" s="14"/>
      <c r="O28" s="14"/>
      <c r="P28" s="15"/>
      <c r="Q28" s="15"/>
      <c r="R28" s="12"/>
      <c r="S28" s="16"/>
      <c r="T28" s="16"/>
      <c r="U28" s="17"/>
      <c r="V28" s="17"/>
      <c r="W28" s="17"/>
      <c r="X28" s="17"/>
      <c r="Y28" s="17"/>
      <c r="Z28" s="17"/>
      <c r="AA28" s="7"/>
    </row>
    <row r="29" spans="1:27" ht="15.75" customHeight="1" x14ac:dyDescent="0.2">
      <c r="A29" s="8"/>
      <c r="B29" s="8"/>
      <c r="C29" s="8"/>
      <c r="D29" s="8"/>
      <c r="E29" s="8"/>
      <c r="F29" s="10"/>
      <c r="G29" s="10"/>
      <c r="H29" s="11"/>
      <c r="I29" s="19"/>
      <c r="J29" s="13"/>
      <c r="K29" s="13"/>
      <c r="L29" s="14"/>
      <c r="M29" s="14"/>
      <c r="N29" s="14"/>
      <c r="O29" s="14"/>
      <c r="P29" s="15"/>
      <c r="Q29" s="15"/>
      <c r="R29" s="19"/>
      <c r="S29" s="16"/>
      <c r="T29" s="16"/>
      <c r="U29" s="17"/>
      <c r="V29" s="17"/>
      <c r="W29" s="17"/>
      <c r="X29" s="17"/>
      <c r="Y29" s="17"/>
      <c r="Z29" s="17"/>
      <c r="AA29" s="7"/>
    </row>
    <row r="30" spans="1:27" ht="15.75" customHeight="1" x14ac:dyDescent="0.2">
      <c r="A30" s="8"/>
      <c r="B30" s="8"/>
      <c r="C30" s="8"/>
      <c r="D30" s="8"/>
      <c r="E30" s="8"/>
      <c r="F30" s="10"/>
      <c r="G30" s="10"/>
      <c r="H30" s="11"/>
      <c r="I30" s="12"/>
      <c r="J30" s="13"/>
      <c r="K30" s="13"/>
      <c r="L30" s="14"/>
      <c r="M30" s="14"/>
      <c r="N30" s="14"/>
      <c r="O30" s="14"/>
      <c r="P30" s="15"/>
      <c r="Q30" s="15"/>
      <c r="R30" s="12"/>
      <c r="S30" s="16"/>
      <c r="T30" s="16"/>
      <c r="U30" s="17"/>
      <c r="V30" s="17"/>
      <c r="W30" s="17"/>
      <c r="X30" s="17"/>
      <c r="Y30" s="17"/>
      <c r="Z30" s="17"/>
      <c r="AA30" s="7"/>
    </row>
    <row r="31" spans="1:27" ht="15.75" customHeight="1" x14ac:dyDescent="0.2">
      <c r="A31" s="8"/>
      <c r="B31" s="8" t="s">
        <v>70</v>
      </c>
      <c r="C31" s="8"/>
      <c r="D31" s="8"/>
      <c r="E31" s="8"/>
      <c r="F31" s="10"/>
      <c r="G31" s="10"/>
      <c r="H31" s="11"/>
      <c r="I31" s="12"/>
      <c r="J31" s="13"/>
      <c r="K31" s="13"/>
      <c r="L31" s="14"/>
      <c r="M31" s="14"/>
      <c r="N31" s="14"/>
      <c r="O31" s="14"/>
      <c r="P31" s="15"/>
      <c r="Q31" s="15"/>
      <c r="R31" s="12"/>
      <c r="S31" s="16"/>
      <c r="T31" s="16"/>
      <c r="U31" s="17"/>
      <c r="V31" s="17"/>
      <c r="W31" s="17"/>
      <c r="X31" s="17"/>
      <c r="Y31" s="17"/>
      <c r="Z31" s="17"/>
      <c r="AA31" s="7"/>
    </row>
    <row r="32" spans="1:27" ht="15.75" customHeight="1" x14ac:dyDescent="0.2">
      <c r="A32" s="8"/>
      <c r="B32" s="8"/>
      <c r="C32" s="8"/>
      <c r="D32" s="8"/>
      <c r="E32" s="8"/>
      <c r="F32" s="10"/>
      <c r="G32" s="10"/>
      <c r="H32" s="11"/>
      <c r="I32" s="12"/>
      <c r="J32" s="13"/>
      <c r="K32" s="13"/>
      <c r="L32" s="14"/>
      <c r="M32" s="14"/>
      <c r="N32" s="14"/>
      <c r="O32" s="14"/>
      <c r="P32" s="15"/>
      <c r="Q32" s="15"/>
      <c r="R32" s="12"/>
      <c r="S32" s="16"/>
      <c r="T32" s="16"/>
      <c r="U32" s="17"/>
      <c r="V32" s="17"/>
      <c r="W32" s="17"/>
      <c r="X32" s="17"/>
      <c r="Y32" s="17"/>
      <c r="Z32" s="17"/>
      <c r="AA32" s="7"/>
    </row>
    <row r="33" spans="1:27" ht="15.75" customHeight="1" x14ac:dyDescent="0.2">
      <c r="A33" s="8"/>
      <c r="B33" s="8"/>
      <c r="C33" s="8"/>
      <c r="D33" s="8"/>
      <c r="E33" s="8"/>
      <c r="F33" s="10"/>
      <c r="G33" s="10"/>
      <c r="H33" s="11"/>
      <c r="I33" s="12"/>
      <c r="J33" s="13"/>
      <c r="K33" s="13"/>
      <c r="L33" s="14"/>
      <c r="M33" s="14"/>
      <c r="N33" s="14"/>
      <c r="O33" s="14"/>
      <c r="P33" s="15"/>
      <c r="Q33" s="15"/>
      <c r="R33" s="12"/>
      <c r="S33" s="16"/>
      <c r="T33" s="16"/>
      <c r="U33" s="17"/>
      <c r="V33" s="17"/>
      <c r="W33" s="17"/>
      <c r="X33" s="17"/>
      <c r="Y33" s="17"/>
      <c r="Z33" s="17"/>
      <c r="AA33" s="7"/>
    </row>
    <row r="34" spans="1:27" ht="15.75" customHeight="1" x14ac:dyDescent="0.2">
      <c r="A34" s="8"/>
      <c r="B34" s="8" t="s">
        <v>71</v>
      </c>
      <c r="C34" s="8"/>
      <c r="D34" s="8"/>
      <c r="E34" s="8"/>
      <c r="F34" s="10"/>
      <c r="G34" s="10"/>
      <c r="H34" s="11"/>
      <c r="I34" s="12"/>
      <c r="J34" s="13"/>
      <c r="K34" s="13"/>
      <c r="L34" s="14"/>
      <c r="M34" s="14"/>
      <c r="N34" s="14"/>
      <c r="O34" s="14"/>
      <c r="P34" s="15"/>
      <c r="Q34" s="15"/>
      <c r="R34" s="12"/>
      <c r="S34" s="16"/>
      <c r="T34" s="16"/>
      <c r="U34" s="17"/>
      <c r="V34" s="17"/>
      <c r="W34" s="17"/>
      <c r="X34" s="17"/>
      <c r="Y34" s="17"/>
      <c r="Z34" s="17"/>
      <c r="AA34" s="7"/>
    </row>
    <row r="35" spans="1:27" ht="15.75" customHeight="1" x14ac:dyDescent="0.2">
      <c r="A35" s="8"/>
      <c r="B35" s="8"/>
      <c r="C35" s="8"/>
      <c r="D35" s="8"/>
      <c r="E35" s="8"/>
      <c r="F35" s="10"/>
      <c r="G35" s="10"/>
      <c r="H35" s="11"/>
      <c r="I35" s="12"/>
      <c r="J35" s="13"/>
      <c r="K35" s="13"/>
      <c r="L35" s="14"/>
      <c r="M35" s="14"/>
      <c r="N35" s="14"/>
      <c r="O35" s="14"/>
      <c r="P35" s="15"/>
      <c r="Q35" s="15"/>
      <c r="R35" s="12"/>
      <c r="S35" s="16"/>
      <c r="T35" s="16"/>
      <c r="U35" s="17"/>
      <c r="V35" s="17"/>
      <c r="W35" s="17"/>
      <c r="X35" s="17"/>
      <c r="Y35" s="17"/>
      <c r="Z35" s="17"/>
      <c r="AA35" s="7"/>
    </row>
    <row r="36" spans="1:27" ht="15" x14ac:dyDescent="0.25">
      <c r="A36" s="8"/>
      <c r="B36" s="8" t="s">
        <v>72</v>
      </c>
      <c r="C36" s="8" t="s">
        <v>73</v>
      </c>
      <c r="D36" s="8">
        <v>2020</v>
      </c>
      <c r="E36" s="8"/>
      <c r="F36" s="23" t="str">
        <f>HYPERLINK("https://doi.org/10.1007/978-3-030-59506-7_9")</f>
        <v>https://doi.org/10.1007/978-3-030-59506-7_9</v>
      </c>
      <c r="G36" s="10" t="s">
        <v>74</v>
      </c>
      <c r="H36" s="24" t="str">
        <f>IF(I36=R36,I36,IF(AND(I36="YES",R36="MAYBE"),"YES",IF(AND(I36="MAYBE",R36="YES"),"YES",IF(OR(AND(I36="NO",R36="YES"),AND(I36="YES",R36="NO")),"MAYBE","NO"))))</f>
        <v>NO</v>
      </c>
      <c r="I36" s="25" t="s">
        <v>22</v>
      </c>
      <c r="J36" s="13" t="b">
        <v>0</v>
      </c>
      <c r="K36" s="13" t="b">
        <v>0</v>
      </c>
      <c r="L36" s="14" t="b">
        <v>0</v>
      </c>
      <c r="M36" s="14" t="b">
        <v>0</v>
      </c>
      <c r="N36" s="14" t="b">
        <v>0</v>
      </c>
      <c r="O36" s="14" t="b">
        <v>0</v>
      </c>
      <c r="P36" s="15" t="b">
        <v>0</v>
      </c>
      <c r="Q36" s="15" t="b">
        <v>0</v>
      </c>
      <c r="R36" s="25" t="s">
        <v>22</v>
      </c>
      <c r="S36" s="16" t="b">
        <v>0</v>
      </c>
      <c r="T36" s="16" t="b">
        <v>0</v>
      </c>
      <c r="U36" s="17" t="b">
        <v>0</v>
      </c>
      <c r="V36" s="17" t="b">
        <v>0</v>
      </c>
      <c r="W36" s="17" t="b">
        <v>0</v>
      </c>
      <c r="X36" s="17" t="b">
        <v>0</v>
      </c>
      <c r="Y36" s="17" t="b">
        <v>0</v>
      </c>
      <c r="Z36" s="17" t="b">
        <v>0</v>
      </c>
      <c r="AA36" s="7"/>
    </row>
    <row r="37" spans="1:27" ht="15" x14ac:dyDescent="0.25">
      <c r="A37" s="8"/>
      <c r="B37" s="8" t="s">
        <v>75</v>
      </c>
      <c r="C37" s="8" t="s">
        <v>76</v>
      </c>
      <c r="D37" s="8">
        <v>2020</v>
      </c>
      <c r="E37" s="8"/>
      <c r="F37" s="18" t="str">
        <f>HYPERLINK("https://doi.org/10.1007/978-3-030-59506-7_2")</f>
        <v>https://doi.org/10.1007/978-3-030-59506-7_2</v>
      </c>
      <c r="G37" s="10" t="s">
        <v>77</v>
      </c>
      <c r="H37" s="24" t="str">
        <f>IF(I37=R37,I37,IF(AND(I37="YES",R37="MAYBE"),"YES",IF(AND(I37="MAYBE",R37="YES"),"YES",IF(OR(AND(I37="NO",R37="YES"),AND(I37="YES",R37="NO")),"MAYBE","NO"))))</f>
        <v>NO</v>
      </c>
      <c r="I37" s="28" t="s">
        <v>22</v>
      </c>
      <c r="J37" s="13" t="b">
        <v>0</v>
      </c>
      <c r="K37" s="13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5" t="b">
        <v>0</v>
      </c>
      <c r="Q37" s="15" t="b">
        <v>0</v>
      </c>
      <c r="R37" s="26" t="s">
        <v>22</v>
      </c>
      <c r="S37" s="16" t="b">
        <v>0</v>
      </c>
      <c r="T37" s="16" t="b">
        <v>0</v>
      </c>
      <c r="U37" s="17" t="b">
        <v>0</v>
      </c>
      <c r="V37" s="17" t="b">
        <v>0</v>
      </c>
      <c r="W37" s="17" t="b">
        <v>0</v>
      </c>
      <c r="X37" s="17" t="b">
        <v>0</v>
      </c>
      <c r="Y37" s="17" t="b">
        <v>0</v>
      </c>
      <c r="Z37" s="17" t="b">
        <v>0</v>
      </c>
      <c r="AA37" s="7"/>
    </row>
    <row r="38" spans="1:27" ht="15.75" customHeight="1" x14ac:dyDescent="0.2">
      <c r="A38" s="8"/>
      <c r="B38" s="8"/>
      <c r="C38" s="8"/>
      <c r="D38" s="8"/>
      <c r="E38" s="8"/>
      <c r="F38" s="10"/>
      <c r="G38" s="10"/>
      <c r="H38" s="11"/>
      <c r="I38" s="12"/>
      <c r="J38" s="13"/>
      <c r="K38" s="13"/>
      <c r="L38" s="14"/>
      <c r="M38" s="14"/>
      <c r="N38" s="14"/>
      <c r="O38" s="14"/>
      <c r="P38" s="15"/>
      <c r="Q38" s="15"/>
      <c r="R38" s="12"/>
      <c r="S38" s="16"/>
      <c r="T38" s="16"/>
      <c r="U38" s="17"/>
      <c r="V38" s="17"/>
      <c r="W38" s="17"/>
      <c r="X38" s="17"/>
      <c r="Y38" s="17"/>
      <c r="Z38" s="17"/>
      <c r="AA38" s="7"/>
    </row>
    <row r="39" spans="1:27" ht="15.75" customHeight="1" x14ac:dyDescent="0.2">
      <c r="A39" s="8"/>
      <c r="B39" s="8" t="s">
        <v>78</v>
      </c>
      <c r="C39" s="8"/>
      <c r="D39" s="8"/>
      <c r="E39" s="8"/>
      <c r="F39" s="18"/>
      <c r="G39" s="10"/>
      <c r="H39" s="11"/>
      <c r="I39" s="21"/>
      <c r="J39" s="13"/>
      <c r="K39" s="13"/>
      <c r="L39" s="14"/>
      <c r="M39" s="14"/>
      <c r="N39" s="14"/>
      <c r="O39" s="14"/>
      <c r="P39" s="15"/>
      <c r="Q39" s="15"/>
      <c r="R39" s="21"/>
      <c r="S39" s="16"/>
      <c r="T39" s="16"/>
      <c r="U39" s="17"/>
      <c r="V39" s="17"/>
      <c r="W39" s="17"/>
      <c r="X39" s="17"/>
      <c r="Y39" s="17"/>
      <c r="Z39" s="17"/>
      <c r="AA39" s="7"/>
    </row>
  </sheetData>
  <conditionalFormatting sqref="H2:I39 R2:R39">
    <cfRule type="cellIs" dxfId="3" priority="1" operator="equal">
      <formula>"YES"</formula>
    </cfRule>
  </conditionalFormatting>
  <conditionalFormatting sqref="H2:I39 R2:R39">
    <cfRule type="cellIs" dxfId="2" priority="2" operator="equal">
      <formula>"MAYBE"</formula>
    </cfRule>
  </conditionalFormatting>
  <conditionalFormatting sqref="H2:I39 R2:R39">
    <cfRule type="cellIs" dxfId="1" priority="3" operator="equal">
      <formula>"NO"</formula>
    </cfRule>
  </conditionalFormatting>
  <conditionalFormatting sqref="I1:I39 R1:R39">
    <cfRule type="containsBlanks" dxfId="0" priority="5">
      <formula>LEN(TRIM(I1))=0</formula>
    </cfRule>
  </conditionalFormatting>
  <hyperlinks>
    <hyperlink ref="F22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2021-08-15T12:43:31Z</dcterms:modified>
</cp:coreProperties>
</file>