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1" l="1"/>
  <c r="F62" i="1"/>
  <c r="H52" i="1"/>
  <c r="F52" i="1"/>
  <c r="H51" i="1"/>
  <c r="F51" i="1"/>
  <c r="H50" i="1"/>
  <c r="F50" i="1"/>
  <c r="H49" i="1"/>
  <c r="H48" i="1"/>
  <c r="F48" i="1"/>
  <c r="H47" i="1"/>
  <c r="H46" i="1"/>
  <c r="H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H32" i="1"/>
  <c r="F32" i="1"/>
  <c r="H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H22" i="1"/>
  <c r="F22" i="1"/>
  <c r="H21" i="1"/>
  <c r="F21" i="1"/>
  <c r="H20" i="1"/>
  <c r="F20" i="1"/>
  <c r="H19" i="1"/>
  <c r="F19" i="1"/>
  <c r="H18" i="1"/>
  <c r="H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C2" i="1"/>
</calcChain>
</file>

<file path=xl/sharedStrings.xml><?xml version="1.0" encoding="utf-8"?>
<sst xmlns="http://schemas.openxmlformats.org/spreadsheetml/2006/main" count="257" uniqueCount="160">
  <si>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</si>
  <si>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</si>
  <si>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</si>
  <si>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</si>
  <si>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</si>
  <si>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</si>
  <si>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</si>
  <si>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</si>
  <si>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</si>
  <si>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</si>
  <si>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</si>
  <si>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</si>
  <si>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</si>
  <si>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</si>
  <si>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</si>
  <si>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</si>
  <si>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Correct-by-construction model-based design of reactive streaming software for multi-core embedded systems</t>
  </si>
  <si>
    <t>References TOTAL 44</t>
  </si>
  <si>
    <t>References NEW 44</t>
  </si>
  <si>
    <t>Autofocus tool.</t>
  </si>
  <si>
    <t>https://af3.fortiss.org/</t>
  </si>
  <si>
    <t>NO</t>
  </si>
  <si>
    <t>Florian Hölzl, Martin Feilkas</t>
  </si>
  <si>
    <t>13 AutoFocus 3 - A Scientific Tool Prototype for Model-Based Development of Component-Based, Reactive, Distributed Systems</t>
  </si>
  <si>
    <t>10.1007/978-3-642-16277-0_13</t>
  </si>
  <si>
    <t>Fotios Gioulekas, Peter Poplavko, Panagiotis Katsaros, Saddek Bensalem, Pedro Palomo</t>
  </si>
  <si>
    <t>A Process Network Model for Reactive Streaming Software with Deterministic Task Parallelism</t>
  </si>
  <si>
    <t>10.1007/978-3-319-89363-1_6</t>
  </si>
  <si>
    <t>Md Tawhid Bin Waez, Juergen Dingel, Karen Rudie</t>
  </si>
  <si>
    <t>A survey of timed automata for the development of real-time systems</t>
  </si>
  <si>
    <t>10.1016/j.cosrev.2013.05.001</t>
  </si>
  <si>
    <t>Dario Socci, Peter Poplavko, Saddek Bensalem, Marius Bozga</t>
  </si>
  <si>
    <t>A Timed-Automata Based Middleware for Time-Critical Multicore Applications</t>
  </si>
  <si>
    <t>10.1109/isorcw.2015.55</t>
  </si>
  <si>
    <t>Wesley M. Johnston, J. R. Paul Hanna, Richard J. Millar</t>
  </si>
  <si>
    <t>Advances in dataflow programming languages</t>
  </si>
  <si>
    <t>10.1145/1013208.1013209</t>
  </si>
  <si>
    <t>Ananda Basu, Saddek Bensalem, Marius Bozga, Paraskevas Bourgos, Mayur Maheshwari, Joseph Sifakis</t>
  </si>
  <si>
    <t>Component Assemblies in the Context of Manycore</t>
  </si>
  <si>
    <t>10.1007/978-3-642-35887-6_17</t>
  </si>
  <si>
    <t>A. Hansson, K. Goossens, M. Bekooij, J. Huisken</t>
  </si>
  <si>
    <t>CoMPSoC: A template for composable and predictable multi-processor system on chips</t>
  </si>
  <si>
    <t>10.1145/1455229.1455231</t>
  </si>
  <si>
    <t>Mikel Cordovilla, F. Boniol, J. Forget, E. Noulard, C. Pagetti</t>
  </si>
  <si>
    <t>Developing critical embedded systems on multicore architectures: the PRELUDE-SCHEDMCORE toolset</t>
  </si>
  <si>
    <t>https://hal.inria.fr/inria-00618587/file/cordovilla-RTNS11.pdf</t>
  </si>
  <si>
    <t>S. Chaki, D. Kyle</t>
  </si>
  <si>
    <t>DMPL: Programming and Verifying Distributed Mixed Synchrony and Mixed Critical Software</t>
  </si>
  <si>
    <t>https://kilthub.cmu.edu/articles/journal_contribution/DMPL_Programming_and_Verifying_Distributed_Mixed-Synchrony_and_Mixed-Critical_Software/6573233</t>
  </si>
  <si>
    <t>Georgia Giannopoulou, Peter Poplavko, Dario Socci, Pengcheng Huang, Nikolay Stoimenov, Paraskevas Bourgos, Lothar Thiele, Marius Bozga, Saddek Bensalem, Sylvain Girbal, Madeleine Faugere, Romain Soulat, Benoît Dupont de Dinechin</t>
  </si>
  <si>
    <t>DOL-BIP-Critical: a tool chain for rigorous design and implementation of mixed-criticality multi-core systems</t>
  </si>
  <si>
    <t>10.1007/s10617-018-9206-3</t>
  </si>
  <si>
    <t>Hana Mkaouar, Bechir Zalila, Jérôme Hugues, Mohamed Jmaiel</t>
  </si>
  <si>
    <t>From AADL Model to LNT Specification</t>
  </si>
  <si>
    <t>10.1007/978-3-319-19584-1_10</t>
  </si>
  <si>
    <t>Zhibin Yang, Kai Hu, Dianfu Ma, Jean-Paul Bodeveix, Lei Pi, Jean-Pierre Talpin</t>
  </si>
  <si>
    <t>From AADL to Timed Abstract State Machines: A verified model transformation</t>
  </si>
  <si>
    <t>10.1016/j.jss.2014.02.058</t>
  </si>
  <si>
    <t>Jerome Hugues, Bechir Zalila, Laurent Pautet, Fabrice Kordon</t>
  </si>
  <si>
    <t>From the prototype to the final embedded system using the Ocarina AADL tool suite</t>
  </si>
  <si>
    <t>10.1145/1376804.1376810</t>
  </si>
  <si>
    <t>Claraz, D., Grimal, F., Laydier, T., Mader, R., Wirrer, G.</t>
  </si>
  <si>
    <t>Introducing multi-core at automotive engine systems</t>
  </si>
  <si>
    <t>https://hal.archives-ouvertes.fr/hal-02272464/document</t>
  </si>
  <si>
    <t>Peter Poplavko, Rany Kahil, Dario Socci, Saddek Bensalem, Marius Bozga</t>
  </si>
  <si>
    <t>Mixed-Critical Systems Design with Coarse-Grained Multi-core Interference</t>
  </si>
  <si>
    <t>10.1007/978-3-319-47166-2_42</t>
  </si>
  <si>
    <t>Ahlem Triki, Jacques Combaz, Saddek Bensalem, Joseph Sifakis</t>
  </si>
  <si>
    <t>Model-Based Implementation of Parallel Real-Time Systems</t>
  </si>
  <si>
    <t>10.1007/978-3-642-37057-1_18</t>
  </si>
  <si>
    <t>Tesnim Abdellatif, Jacques Combaz, Joseph Sifakis</t>
  </si>
  <si>
    <t>Model-based implementation of real-time applications</t>
  </si>
  <si>
    <t>10.1145/1879021.1879052</t>
  </si>
  <si>
    <t>Hauke Fuhrmann, Reinhard von Hanxleden, Jorn Rennhack, Jens Koch</t>
  </si>
  <si>
    <t>Model-Based System Design of Time-Triggered Architectures - Avionics Case Study</t>
  </si>
  <si>
    <t>10.1109/dasc.2006.313745</t>
  </si>
  <si>
    <t>P. Poplavko, D. Socci, P. Bourgos, S. Bensalem, M. Bozga</t>
  </si>
  <si>
    <t>Models for deterministic execution of real-time multiprocessor applications</t>
  </si>
  <si>
    <t>10.7873/date.2015.0302</t>
  </si>
  <si>
    <t>Selma Saidi</t>
  </si>
  <si>
    <t>On the Benefits of Multicores for Real-Time Systems</t>
  </si>
  <si>
    <t>10.1109/dsd.2017.85</t>
  </si>
  <si>
    <t>S. Ha, Sungchan Kim, Choonseung Lee, Youngmin Yi, Seongnam Kwon, Young-Pyo Joo</t>
  </si>
  <si>
    <t>PeaCE: A hardware-software codesign environment for multimedia embedded systems</t>
  </si>
  <si>
    <t>10.1145/1255456.1255461</t>
  </si>
  <si>
    <t>C. Baier, J. Katoen</t>
  </si>
  <si>
    <t>Principles of Model Checking (Representation and Mind Series)</t>
  </si>
  <si>
    <t>https://mitpress.mit.edu/books/principles-model-checking</t>
  </si>
  <si>
    <t>Fotios Gioulekas, Peter Poplavko, Panagiotis Katsaros, Pedro Palomo</t>
  </si>
  <si>
    <t>Process Network Models for Embedded System Design Based on the Real-Time BIP Execution Engine</t>
  </si>
  <si>
    <t>10.4204/eptcs.272.7</t>
  </si>
  <si>
    <t>GR-CPCI-LEON4-N2X</t>
  </si>
  <si>
    <t>Quad-core LEON4 next generation microprocessor evaluation board, http</t>
  </si>
  <si>
    <t>http://microelectronics.esa.int/gr740/NGFP-BPROD-0017-i1r0.pdf</t>
  </si>
  <si>
    <t>Marc Geilen, Twan Basten</t>
  </si>
  <si>
    <t>Reactive process networks</t>
  </si>
  <si>
    <t>10.1145/1017753.1017778</t>
  </si>
  <si>
    <t>Peter Poplavko, Ayoub Nouri, Lefteris Angelis, Alexandros Zerzelidis, Saddek Bensalem, Panagiotis Katsaros</t>
  </si>
  <si>
    <t>Regression-Based Statistical Bounds on Software Execution Time</t>
  </si>
  <si>
    <t>10.1007/978-3-319-66176-6_4</t>
  </si>
  <si>
    <t>Julien Forget, Frédéric Boniol, Emmanuel Grolleau, David Lesens, Claire Pagetti</t>
  </si>
  <si>
    <t>Scheduling Dependent Periodic Tasks without Synchronization Mechanisms</t>
  </si>
  <si>
    <t>10.1109/rtas.2010.26</t>
  </si>
  <si>
    <t>Manfred Broy, Jorge Fox, Florian Hölzl, Dagmar Koss, Marco Kuhrmann, Michael Meisinger, Birgit Penzenstadler, Sabine Rittmann, Bernhard Schätz, Maria Spichkova, Doris Wild</t>
  </si>
  <si>
    <t>Service-Oriented Modeling of CoCoME with Focus and AutoFocus</t>
  </si>
  <si>
    <t>10.1007/978-3-540-85289-6_8</t>
  </si>
  <si>
    <t>Manfred Broy, Ketil Stølen</t>
  </si>
  <si>
    <t>Specification and Development of Interactive Systems</t>
  </si>
  <si>
    <t>10.1007/978-1-4613-0091-5</t>
  </si>
  <si>
    <t>Edward Ashford Lee, David G. Messerschmitt</t>
  </si>
  <si>
    <t>Static Scheduling of Synchronous Data Flow Programs for Digital Signal Processing</t>
  </si>
  <si>
    <t>10.1109/tc.1987.5009446</t>
  </si>
  <si>
    <t>E.A. Lee, D.G. Messerschmitt</t>
  </si>
  <si>
    <t>Synchronous data flow</t>
  </si>
  <si>
    <t>10.1109/proc.1987.13876</t>
  </si>
  <si>
    <t>N. Halbwachs</t>
  </si>
  <si>
    <t>Synchronous Programming of Reactive Systems</t>
  </si>
  <si>
    <t>10.1007/bfb0028726</t>
  </si>
  <si>
    <t>J. Eker, J.W. Janneck, E.A. Lee, Jie Liu, Xiaojun Liu, J. Ludvig, S. Neuendorffer, S. Sachs, Yuhong Xiong</t>
  </si>
  <si>
    <t>Taming heterogeneity - the Ptolemy approach</t>
  </si>
  <si>
    <t>10.1109/jproc.2002.805829</t>
  </si>
  <si>
    <t>Maxime Perrotin, Eric Conquet, Julien Delange, André Schiele, Thanassis Tsiodras</t>
  </si>
  <si>
    <t>TASTE: A Real-Time Software Engineering Tool-Chain Overview, Status, and Future</t>
  </si>
  <si>
    <t>10.1007/978-3-642-25264-8_4</t>
  </si>
  <si>
    <t>P. Feiler, D. Gluch, J. Hudak</t>
  </si>
  <si>
    <t>The Architecture Analysis &amp; Design Language (AADL): An Introduction</t>
  </si>
  <si>
    <t>10.21236/ada455842</t>
  </si>
  <si>
    <t>M. Broy, F. Dederichs, C. Dendorfer, M. Fuchs, T. Gritzner, R. Weber</t>
  </si>
  <si>
    <t>The Design of Distributed Systems - An Introduction to FOCUS-revised version</t>
  </si>
  <si>
    <t>https://www.semanticscholar.org/paper/The-Design-of-Distributed-Systems-An-Introduction-Broy-Dederichs/5e218dcb6a9ebb95282f2b7cdc9378622b069e53</t>
  </si>
  <si>
    <t>G. Kahn</t>
  </si>
  <si>
    <t>The Semantics of a Simple Language for Parallel Programming</t>
  </si>
  <si>
    <t>https://perso.ensta-paris.fr/~chapoutot/various/kahn_networks.pdf</t>
  </si>
  <si>
    <t>Jacques Combaz, P. Poplavko</t>
  </si>
  <si>
    <t>Time-Critical Applications on Multicore Platforms</t>
  </si>
  <si>
    <t>Tobias Amnell, Elena Fersman, Leonid Mokrushin, Paul Pettersson, Wang Yi</t>
  </si>
  <si>
    <t>TIMES: A Tool for Schedulability Analysis and Code Generation of Real-Time Systems</t>
  </si>
  <si>
    <t>10.1007/978-3-540-40903-8_6</t>
  </si>
  <si>
    <t>A. Ghamarian</t>
  </si>
  <si>
    <t>Timing analysis of synchronous data flow graphs</t>
  </si>
  <si>
    <t>https://doi.org/10.6100/IR635718</t>
  </si>
  <si>
    <t>10.6100/IR635718</t>
  </si>
  <si>
    <t>F. Huber, S. Molterer, A. Rausch, B. Schätz, M. Sihling, O. Slotosch</t>
  </si>
  <si>
    <t>Tool Supported Specification and Simulation of Distributed Systems</t>
  </si>
  <si>
    <t>10.1109/pdse.1998.668174</t>
  </si>
  <si>
    <t>Zhibin Yang, Kai Hu, Dianfu Ma, Lei Pi</t>
  </si>
  <si>
    <t>Towards a formal semantics for the AADL behavior annex</t>
  </si>
  <si>
    <t>10.1109/date.2009.5090839</t>
  </si>
  <si>
    <t>Guillaume Brau, Jérôme Hugues, Nicolas Navet</t>
  </si>
  <si>
    <t>Towards the systematic analysis of non-functional properties in Model-Based Engineering for real-time embedded systems</t>
  </si>
  <si>
    <t>10.1016/j.scico.2017.12.007</t>
  </si>
  <si>
    <t>References already KNOWN 0:</t>
  </si>
  <si>
    <t>Cited by TOTAL 1.</t>
  </si>
  <si>
    <t>Cited by NEW 1:</t>
  </si>
  <si>
    <t>A. Russo, A. Schürr</t>
  </si>
  <si>
    <t>Model-based software quality assurance tools and techniques presented at FASE 2018</t>
  </si>
  <si>
    <t>10.1007/s10009-019-00541-3</t>
  </si>
  <si>
    <t>Cited by already KNOWN 0: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</si>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</sst>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7E3794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12" fillId="0" borderId="0" xfId="0" applyFont="1"/>
    <xf numFmtId="0" fontId="4" fillId="5" borderId="0" xfId="0" applyFont="1" applyFill="1" applyAlignment="1"/>
    <xf numFmtId="0" fontId="5" fillId="7" borderId="0" xfId="0" applyFont="1" applyFill="1" applyAlignment="1"/>
    <xf numFmtId="0" fontId="13" fillId="0" borderId="0" xfId="0" applyFont="1" applyAlignment="1"/>
    <xf numFmtId="0" fontId="7" fillId="6" borderId="0" xfId="0" applyFont="1" applyFill="1" applyAlignment="1"/>
    <xf numFmtId="0" fontId="4" fillId="3" borderId="0" xfId="0" applyFont="1" applyFill="1" applyAlignment="1"/>
    <xf numFmtId="0" fontId="4" fillId="8" borderId="0" xfId="0" applyFont="1" applyFill="1" applyAlignment="1"/>
    <xf numFmtId="0" fontId="14" fillId="0" borderId="0" xfId="0" applyFont="1" applyAlignment="1"/>
    <xf numFmtId="0" fontId="7" fillId="7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64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erso.ensta-paris.fr/~chapoutot/various/kahn_networks.pdf" TargetMode="External"/><Relationship Id="rId3" Type="http://schemas.openxmlformats.org/officeDocument/2006/relationships/hyperlink" Target="https://kilthub.cmu.edu/articles/journal_contribution/DMPL_Programming_and_Verifying_Distributed_Mixed-Synchrony_and_Mixed-Critical_Software/6573233" TargetMode="External"/><Relationship Id="rId7" Type="http://schemas.openxmlformats.org/officeDocument/2006/relationships/hyperlink" Target="https://www.semanticscholar.org/paper/The-Design-of-Distributed-Systems-An-Introduction-Broy-Dederichs/5e218dcb6a9ebb95282f2b7cdc9378622b069e53" TargetMode="External"/><Relationship Id="rId2" Type="http://schemas.openxmlformats.org/officeDocument/2006/relationships/hyperlink" Target="https://hal.inria.fr/inria-00618587/file/cordovilla-RTNS11.pdf" TargetMode="External"/><Relationship Id="rId1" Type="http://schemas.openxmlformats.org/officeDocument/2006/relationships/hyperlink" Target="https://af3.fortiss.org/" TargetMode="External"/><Relationship Id="rId6" Type="http://schemas.openxmlformats.org/officeDocument/2006/relationships/hyperlink" Target="http://microelectronics.esa.int/gr740/NGFP-BPROD-0017-i1r0.pdf" TargetMode="External"/><Relationship Id="rId5" Type="http://schemas.openxmlformats.org/officeDocument/2006/relationships/hyperlink" Target="https://mitpress.mit.edu/books/principles-model-checking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hal.archives-ouvertes.fr/hal-02272464/document" TargetMode="External"/><Relationship Id="rId9" Type="http://schemas.openxmlformats.org/officeDocument/2006/relationships/hyperlink" Target="https://doi.org/10.6100/IR6357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64"/>
  <sheetViews>
    <sheetView tabSelected="1" workbookViewId="0">
      <pane xSplit="6" ySplit="1" topLeftCell="H8" activePane="bottomRight" state="frozen"/>
      <selection pane="topRight" activeCell="G1" sqref="G1"/>
      <selection pane="bottomLeft" activeCell="A2" sqref="A2"/>
      <selection pane="bottomRight" activeCell="R2" sqref="R2"/>
    </sheetView>
  </sheetViews>
  <sheetFormatPr defaultColWidth="14.42578125" defaultRowHeight="15.75" customHeight="1" x14ac:dyDescent="0.2"/>
  <cols>
    <col min="1" max="1" width="5.5703125" customWidth="1"/>
    <col min="2" max="2" width="29.5703125" customWidth="1"/>
    <col min="3" max="3" width="77.28515625" customWidth="1"/>
    <col min="4" max="4" width="5.42578125" customWidth="1"/>
    <col min="5" max="5" width="26.7109375" hidden="1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158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2" t="s">
        <v>159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19" t="s">
        <v>16</v>
      </c>
      <c r="C2" s="20" t="str">
        <f>HYPERLINK("https://doi.org/10.1007/s10009-019-00521-7")</f>
        <v>https://doi.org/10.1007/s10009-019-00521-7</v>
      </c>
      <c r="D2" s="8"/>
      <c r="E2" s="8"/>
      <c r="F2" s="17"/>
      <c r="G2" s="10"/>
      <c r="H2" s="10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0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0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0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0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0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0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C9" s="8" t="s">
        <v>19</v>
      </c>
      <c r="D9" s="8">
        <v>2019</v>
      </c>
      <c r="E9" s="8"/>
      <c r="F9" s="22" t="s">
        <v>20</v>
      </c>
      <c r="G9" s="10"/>
      <c r="H9" s="23" t="str">
        <f t="shared" ref="H9:H40" si="0">IF(I9=R9,I9,IF(AND(I9="YES",R9="MAYBE"),"YES",IF(AND(I9="MAYBE",R9="YES"),"YES",IF(OR(AND(I9="NO",R9="YES"),AND(I9="YES",R9="NO")),"MAYBE","NO"))))</f>
        <v>NO</v>
      </c>
      <c r="I9" s="24" t="s">
        <v>21</v>
      </c>
      <c r="J9" s="12" t="b">
        <v>0</v>
      </c>
      <c r="K9" s="12" t="b">
        <v>0</v>
      </c>
      <c r="L9" s="13" t="b">
        <v>0</v>
      </c>
      <c r="M9" s="13" t="b">
        <v>0</v>
      </c>
      <c r="N9" s="13" t="b">
        <v>0</v>
      </c>
      <c r="O9" s="13" t="b">
        <v>0</v>
      </c>
      <c r="P9" s="14" t="b">
        <v>0</v>
      </c>
      <c r="Q9" s="14" t="b">
        <v>0</v>
      </c>
      <c r="R9" s="24" t="s">
        <v>21</v>
      </c>
      <c r="S9" s="15" t="b">
        <v>0</v>
      </c>
      <c r="T9" s="15" t="b">
        <v>0</v>
      </c>
      <c r="U9" s="25" t="b">
        <v>0</v>
      </c>
      <c r="V9" s="16" t="b">
        <v>0</v>
      </c>
      <c r="W9" s="16" t="b">
        <v>0</v>
      </c>
      <c r="X9" s="16" t="b">
        <v>0</v>
      </c>
      <c r="Y9" s="16" t="b">
        <v>0</v>
      </c>
      <c r="Z9" s="16" t="b">
        <v>0</v>
      </c>
      <c r="AA9" s="7"/>
    </row>
    <row r="10" spans="1:27" ht="15.75" customHeight="1" x14ac:dyDescent="0.2">
      <c r="A10" s="8"/>
      <c r="B10" s="8" t="s">
        <v>22</v>
      </c>
      <c r="C10" s="8" t="s">
        <v>23</v>
      </c>
      <c r="D10" s="8">
        <v>2010</v>
      </c>
      <c r="E10" s="8"/>
      <c r="F10" s="26" t="str">
        <f>HYPERLINK("https://doi.org/10.1007/978-3-642-16277-0_13")</f>
        <v>https://doi.org/10.1007/978-3-642-16277-0_13</v>
      </c>
      <c r="G10" s="10" t="s">
        <v>24</v>
      </c>
      <c r="H10" s="23" t="str">
        <f t="shared" si="0"/>
        <v>NO</v>
      </c>
      <c r="I10" s="24" t="s">
        <v>21</v>
      </c>
      <c r="J10" s="27" t="b">
        <v>1</v>
      </c>
      <c r="K10" s="12" t="b">
        <v>0</v>
      </c>
      <c r="L10" s="13" t="b">
        <v>0</v>
      </c>
      <c r="M10" s="13" t="b">
        <v>0</v>
      </c>
      <c r="N10" s="13" t="b">
        <v>0</v>
      </c>
      <c r="O10" s="13" t="b">
        <v>0</v>
      </c>
      <c r="P10" s="14" t="b">
        <v>0</v>
      </c>
      <c r="Q10" s="14" t="b">
        <v>0</v>
      </c>
      <c r="R10" s="28" t="s">
        <v>21</v>
      </c>
      <c r="S10" s="15" t="b">
        <v>0</v>
      </c>
      <c r="T10" s="15" t="b">
        <v>0</v>
      </c>
      <c r="U10" s="16" t="b">
        <v>0</v>
      </c>
      <c r="V10" s="16" t="b">
        <v>0</v>
      </c>
      <c r="W10" s="16" t="b">
        <v>0</v>
      </c>
      <c r="X10" s="16" t="b">
        <v>0</v>
      </c>
      <c r="Y10" s="16" t="b">
        <v>0</v>
      </c>
      <c r="Z10" s="16" t="b">
        <v>0</v>
      </c>
      <c r="AA10" s="7"/>
    </row>
    <row r="11" spans="1:27" ht="15.75" customHeight="1" x14ac:dyDescent="0.2">
      <c r="A11" s="8"/>
      <c r="B11" s="8" t="s">
        <v>25</v>
      </c>
      <c r="C11" s="8" t="s">
        <v>26</v>
      </c>
      <c r="D11" s="8">
        <v>2018</v>
      </c>
      <c r="E11" s="8"/>
      <c r="F11" s="9" t="str">
        <f>HYPERLINK("https://doi.org/10.1007/978-3-319-89363-1_6")</f>
        <v>https://doi.org/10.1007/978-3-319-89363-1_6</v>
      </c>
      <c r="G11" s="10" t="s">
        <v>27</v>
      </c>
      <c r="H11" s="23" t="str">
        <f t="shared" si="0"/>
        <v>NO</v>
      </c>
      <c r="I11" s="24" t="s">
        <v>21</v>
      </c>
      <c r="J11" s="12" t="b">
        <v>0</v>
      </c>
      <c r="K11" s="12" t="b">
        <v>0</v>
      </c>
      <c r="L11" s="13" t="b">
        <v>0</v>
      </c>
      <c r="M11" s="13" t="b">
        <v>0</v>
      </c>
      <c r="N11" s="13" t="b">
        <v>0</v>
      </c>
      <c r="O11" s="13" t="b">
        <v>0</v>
      </c>
      <c r="P11" s="14" t="b">
        <v>0</v>
      </c>
      <c r="Q11" s="14" t="b">
        <v>0</v>
      </c>
      <c r="R11" s="24" t="s">
        <v>21</v>
      </c>
      <c r="S11" s="15" t="b">
        <v>0</v>
      </c>
      <c r="T11" s="15" t="b">
        <v>0</v>
      </c>
      <c r="U11" s="16" t="b">
        <v>0</v>
      </c>
      <c r="V11" s="16" t="b">
        <v>0</v>
      </c>
      <c r="W11" s="16" t="b">
        <v>0</v>
      </c>
      <c r="X11" s="16" t="b">
        <v>0</v>
      </c>
      <c r="Y11" s="16" t="b">
        <v>0</v>
      </c>
      <c r="Z11" s="16" t="b">
        <v>0</v>
      </c>
      <c r="AA11" s="7"/>
    </row>
    <row r="12" spans="1:27" ht="15.75" customHeight="1" x14ac:dyDescent="0.2">
      <c r="A12" s="8"/>
      <c r="B12" s="8" t="s">
        <v>28</v>
      </c>
      <c r="C12" s="8" t="s">
        <v>29</v>
      </c>
      <c r="D12" s="8">
        <v>2013</v>
      </c>
      <c r="E12" s="8"/>
      <c r="F12" s="26" t="str">
        <f>HYPERLINK("https://doi.org/10.1016/j.cosrev.2013.05.001")</f>
        <v>https://doi.org/10.1016/j.cosrev.2013.05.001</v>
      </c>
      <c r="G12" s="10" t="s">
        <v>30</v>
      </c>
      <c r="H12" s="23" t="str">
        <f t="shared" si="0"/>
        <v>NO</v>
      </c>
      <c r="I12" s="24" t="s">
        <v>21</v>
      </c>
      <c r="J12" s="12" t="b">
        <v>0</v>
      </c>
      <c r="K12" s="12" t="b">
        <v>0</v>
      </c>
      <c r="L12" s="13" t="b">
        <v>0</v>
      </c>
      <c r="M12" s="13" t="b">
        <v>0</v>
      </c>
      <c r="N12" s="13" t="b">
        <v>0</v>
      </c>
      <c r="O12" s="13" t="b">
        <v>0</v>
      </c>
      <c r="P12" s="14" t="b">
        <v>0</v>
      </c>
      <c r="Q12" s="14" t="b">
        <v>0</v>
      </c>
      <c r="R12" s="24" t="s">
        <v>21</v>
      </c>
      <c r="S12" s="15" t="b">
        <v>0</v>
      </c>
      <c r="T12" s="15" t="b">
        <v>0</v>
      </c>
      <c r="U12" s="16" t="b">
        <v>0</v>
      </c>
      <c r="V12" s="16" t="b">
        <v>0</v>
      </c>
      <c r="W12" s="16" t="b">
        <v>0</v>
      </c>
      <c r="X12" s="16" t="b">
        <v>0</v>
      </c>
      <c r="Y12" s="16" t="b">
        <v>0</v>
      </c>
      <c r="Z12" s="16" t="b">
        <v>0</v>
      </c>
      <c r="AA12" s="7"/>
    </row>
    <row r="13" spans="1:27" ht="15.75" customHeight="1" x14ac:dyDescent="0.2">
      <c r="A13" s="8"/>
      <c r="B13" s="8" t="s">
        <v>31</v>
      </c>
      <c r="C13" s="8" t="s">
        <v>32</v>
      </c>
      <c r="D13" s="8">
        <v>2015</v>
      </c>
      <c r="E13" s="8"/>
      <c r="F13" s="26" t="str">
        <f>HYPERLINK("https://doi.org/10.1109/isorcw.2015.55")</f>
        <v>https://doi.org/10.1109/isorcw.2015.55</v>
      </c>
      <c r="G13" s="10" t="s">
        <v>33</v>
      </c>
      <c r="H13" s="23" t="str">
        <f t="shared" si="0"/>
        <v>NO</v>
      </c>
      <c r="I13" s="24" t="s">
        <v>21</v>
      </c>
      <c r="J13" s="12" t="b">
        <v>0</v>
      </c>
      <c r="K13" s="12" t="b">
        <v>0</v>
      </c>
      <c r="L13" s="13" t="b">
        <v>0</v>
      </c>
      <c r="M13" s="13" t="b">
        <v>0</v>
      </c>
      <c r="N13" s="13" t="b">
        <v>0</v>
      </c>
      <c r="O13" s="13" t="b">
        <v>0</v>
      </c>
      <c r="P13" s="14" t="b">
        <v>0</v>
      </c>
      <c r="Q13" s="14" t="b">
        <v>0</v>
      </c>
      <c r="R13" s="24" t="s">
        <v>21</v>
      </c>
      <c r="S13" s="15" t="b">
        <v>0</v>
      </c>
      <c r="T13" s="15" t="b">
        <v>0</v>
      </c>
      <c r="U13" s="16" t="b">
        <v>0</v>
      </c>
      <c r="V13" s="16" t="b">
        <v>0</v>
      </c>
      <c r="W13" s="16" t="b">
        <v>0</v>
      </c>
      <c r="X13" s="16" t="b">
        <v>0</v>
      </c>
      <c r="Y13" s="16" t="b">
        <v>0</v>
      </c>
      <c r="Z13" s="16" t="b">
        <v>0</v>
      </c>
      <c r="AA13" s="7"/>
    </row>
    <row r="14" spans="1:27" ht="15.75" customHeight="1" x14ac:dyDescent="0.2">
      <c r="A14" s="8"/>
      <c r="B14" s="8" t="s">
        <v>34</v>
      </c>
      <c r="C14" s="8" t="s">
        <v>35</v>
      </c>
      <c r="D14" s="8">
        <v>2004</v>
      </c>
      <c r="E14" s="8"/>
      <c r="F14" s="26" t="str">
        <f>HYPERLINK("https://doi.org/10.1145/1013208.1013209")</f>
        <v>https://doi.org/10.1145/1013208.1013209</v>
      </c>
      <c r="G14" s="10" t="s">
        <v>36</v>
      </c>
      <c r="H14" s="23" t="str">
        <f t="shared" si="0"/>
        <v>NO</v>
      </c>
      <c r="I14" s="24" t="s">
        <v>21</v>
      </c>
      <c r="J14" s="12" t="b">
        <v>0</v>
      </c>
      <c r="K14" s="12" t="b">
        <v>0</v>
      </c>
      <c r="L14" s="13" t="b">
        <v>0</v>
      </c>
      <c r="M14" s="13" t="b">
        <v>0</v>
      </c>
      <c r="N14" s="13" t="b">
        <v>0</v>
      </c>
      <c r="O14" s="13" t="b">
        <v>0</v>
      </c>
      <c r="P14" s="14" t="b">
        <v>0</v>
      </c>
      <c r="Q14" s="14" t="b">
        <v>0</v>
      </c>
      <c r="R14" s="24" t="s">
        <v>21</v>
      </c>
      <c r="S14" s="15" t="b">
        <v>0</v>
      </c>
      <c r="T14" s="15" t="b">
        <v>0</v>
      </c>
      <c r="U14" s="16" t="b">
        <v>0</v>
      </c>
      <c r="V14" s="16" t="b">
        <v>0</v>
      </c>
      <c r="W14" s="16" t="b">
        <v>0</v>
      </c>
      <c r="X14" s="16" t="b">
        <v>0</v>
      </c>
      <c r="Y14" s="16" t="b">
        <v>0</v>
      </c>
      <c r="Z14" s="16" t="b">
        <v>0</v>
      </c>
      <c r="AA14" s="7"/>
    </row>
    <row r="15" spans="1:27" ht="15.75" customHeight="1" x14ac:dyDescent="0.2">
      <c r="A15" s="8"/>
      <c r="B15" s="8" t="s">
        <v>37</v>
      </c>
      <c r="C15" s="8" t="s">
        <v>38</v>
      </c>
      <c r="D15" s="8">
        <v>2013</v>
      </c>
      <c r="E15" s="8"/>
      <c r="F15" s="9" t="str">
        <f>HYPERLINK("https://doi.org/10.1007/978-3-642-35887-6_17")</f>
        <v>https://doi.org/10.1007/978-3-642-35887-6_17</v>
      </c>
      <c r="G15" s="10" t="s">
        <v>39</v>
      </c>
      <c r="H15" s="23" t="str">
        <f t="shared" si="0"/>
        <v>NO</v>
      </c>
      <c r="I15" s="29" t="s">
        <v>21</v>
      </c>
      <c r="J15" s="12" t="b">
        <v>0</v>
      </c>
      <c r="K15" s="12" t="b">
        <v>0</v>
      </c>
      <c r="L15" s="13" t="b">
        <v>0</v>
      </c>
      <c r="M15" s="13" t="b">
        <v>0</v>
      </c>
      <c r="N15" s="13" t="b">
        <v>0</v>
      </c>
      <c r="O15" s="13" t="b">
        <v>0</v>
      </c>
      <c r="P15" s="14" t="b">
        <v>0</v>
      </c>
      <c r="Q15" s="14" t="b">
        <v>0</v>
      </c>
      <c r="R15" s="28" t="s">
        <v>21</v>
      </c>
      <c r="S15" s="15" t="b">
        <v>0</v>
      </c>
      <c r="T15" s="15" t="b">
        <v>0</v>
      </c>
      <c r="U15" s="16" t="b">
        <v>0</v>
      </c>
      <c r="V15" s="16" t="b">
        <v>0</v>
      </c>
      <c r="W15" s="16" t="b">
        <v>0</v>
      </c>
      <c r="X15" s="16" t="b">
        <v>0</v>
      </c>
      <c r="Y15" s="16" t="b">
        <v>0</v>
      </c>
      <c r="Z15" s="16" t="b">
        <v>0</v>
      </c>
      <c r="AA15" s="7"/>
    </row>
    <row r="16" spans="1:27" ht="15.75" customHeight="1" x14ac:dyDescent="0.2">
      <c r="A16" s="8"/>
      <c r="B16" s="8" t="s">
        <v>40</v>
      </c>
      <c r="C16" s="8" t="s">
        <v>41</v>
      </c>
      <c r="D16" s="8">
        <v>2009</v>
      </c>
      <c r="E16" s="8"/>
      <c r="F16" s="26" t="str">
        <f>HYPERLINK("https://doi.org/10.1145/1455229.1455231")</f>
        <v>https://doi.org/10.1145/1455229.1455231</v>
      </c>
      <c r="G16" s="10" t="s">
        <v>42</v>
      </c>
      <c r="H16" s="23" t="str">
        <f t="shared" si="0"/>
        <v>NO</v>
      </c>
      <c r="I16" s="24" t="s">
        <v>21</v>
      </c>
      <c r="J16" s="12" t="b">
        <v>0</v>
      </c>
      <c r="K16" s="12" t="b">
        <v>0</v>
      </c>
      <c r="L16" s="13" t="b">
        <v>0</v>
      </c>
      <c r="M16" s="13" t="b">
        <v>0</v>
      </c>
      <c r="N16" s="13" t="b">
        <v>0</v>
      </c>
      <c r="O16" s="13" t="b">
        <v>0</v>
      </c>
      <c r="P16" s="14" t="b">
        <v>0</v>
      </c>
      <c r="Q16" s="14" t="b">
        <v>0</v>
      </c>
      <c r="R16" s="24" t="s">
        <v>21</v>
      </c>
      <c r="S16" s="15" t="b">
        <v>0</v>
      </c>
      <c r="T16" s="15" t="b">
        <v>0</v>
      </c>
      <c r="U16" s="16" t="b">
        <v>0</v>
      </c>
      <c r="V16" s="16" t="b">
        <v>0</v>
      </c>
      <c r="W16" s="16" t="b">
        <v>0</v>
      </c>
      <c r="X16" s="16" t="b">
        <v>0</v>
      </c>
      <c r="Y16" s="16" t="b">
        <v>0</v>
      </c>
      <c r="Z16" s="16" t="b">
        <v>0</v>
      </c>
      <c r="AA16" s="7"/>
    </row>
    <row r="17" spans="1:27" ht="15.75" customHeight="1" x14ac:dyDescent="0.2">
      <c r="A17" s="8"/>
      <c r="B17" s="8" t="s">
        <v>43</v>
      </c>
      <c r="C17" s="8" t="s">
        <v>44</v>
      </c>
      <c r="D17" s="8">
        <v>2011</v>
      </c>
      <c r="E17" s="8"/>
      <c r="F17" s="30" t="s">
        <v>45</v>
      </c>
      <c r="G17" s="10"/>
      <c r="H17" s="23" t="str">
        <f t="shared" si="0"/>
        <v>NO</v>
      </c>
      <c r="I17" s="24" t="s">
        <v>21</v>
      </c>
      <c r="J17" s="12" t="b">
        <v>0</v>
      </c>
      <c r="K17" s="12" t="b">
        <v>0</v>
      </c>
      <c r="L17" s="13" t="b">
        <v>0</v>
      </c>
      <c r="M17" s="13" t="b">
        <v>0</v>
      </c>
      <c r="N17" s="13" t="b">
        <v>0</v>
      </c>
      <c r="O17" s="13" t="b">
        <v>0</v>
      </c>
      <c r="P17" s="14" t="b">
        <v>0</v>
      </c>
      <c r="Q17" s="14" t="b">
        <v>0</v>
      </c>
      <c r="R17" s="24" t="s">
        <v>21</v>
      </c>
      <c r="S17" s="15" t="b">
        <v>0</v>
      </c>
      <c r="T17" s="15" t="b">
        <v>0</v>
      </c>
      <c r="U17" s="16" t="b">
        <v>0</v>
      </c>
      <c r="V17" s="16" t="b">
        <v>0</v>
      </c>
      <c r="W17" s="16" t="b">
        <v>0</v>
      </c>
      <c r="X17" s="16" t="b">
        <v>0</v>
      </c>
      <c r="Y17" s="16" t="b">
        <v>0</v>
      </c>
      <c r="Z17" s="16" t="b">
        <v>0</v>
      </c>
      <c r="AA17" s="7"/>
    </row>
    <row r="18" spans="1:27" ht="15.75" customHeight="1" x14ac:dyDescent="0.2">
      <c r="A18" s="8"/>
      <c r="B18" s="8" t="s">
        <v>46</v>
      </c>
      <c r="C18" s="8" t="s">
        <v>47</v>
      </c>
      <c r="D18" s="8">
        <v>2016</v>
      </c>
      <c r="E18" s="8"/>
      <c r="F18" s="26" t="s">
        <v>48</v>
      </c>
      <c r="G18" s="10"/>
      <c r="H18" s="23" t="str">
        <f t="shared" si="0"/>
        <v>NO</v>
      </c>
      <c r="I18" s="24" t="s">
        <v>21</v>
      </c>
      <c r="J18" s="12" t="b">
        <v>0</v>
      </c>
      <c r="K18" s="12" t="b">
        <v>0</v>
      </c>
      <c r="L18" s="13" t="b">
        <v>0</v>
      </c>
      <c r="M18" s="13" t="b">
        <v>0</v>
      </c>
      <c r="N18" s="13" t="b">
        <v>0</v>
      </c>
      <c r="O18" s="13" t="b">
        <v>0</v>
      </c>
      <c r="P18" s="14" t="b">
        <v>0</v>
      </c>
      <c r="Q18" s="31" t="b">
        <v>1</v>
      </c>
      <c r="R18" s="24" t="s">
        <v>21</v>
      </c>
      <c r="S18" s="15" t="b">
        <v>0</v>
      </c>
      <c r="T18" s="15" t="b">
        <v>0</v>
      </c>
      <c r="U18" s="16" t="b">
        <v>0</v>
      </c>
      <c r="V18" s="16" t="b">
        <v>0</v>
      </c>
      <c r="W18" s="16" t="b">
        <v>0</v>
      </c>
      <c r="X18" s="16" t="b">
        <v>0</v>
      </c>
      <c r="Y18" s="16" t="b">
        <v>0</v>
      </c>
      <c r="Z18" s="16" t="b">
        <v>0</v>
      </c>
      <c r="AA18" s="7"/>
    </row>
    <row r="19" spans="1:27" ht="15.75" customHeight="1" x14ac:dyDescent="0.2">
      <c r="A19" s="8"/>
      <c r="B19" s="8" t="s">
        <v>49</v>
      </c>
      <c r="C19" s="8" t="s">
        <v>50</v>
      </c>
      <c r="D19" s="8">
        <v>2018</v>
      </c>
      <c r="E19" s="8"/>
      <c r="F19" s="26" t="str">
        <f>HYPERLINK("https://doi.org/10.1007/s10617-018-9206-3")</f>
        <v>https://doi.org/10.1007/s10617-018-9206-3</v>
      </c>
      <c r="G19" s="10" t="s">
        <v>51</v>
      </c>
      <c r="H19" s="23" t="str">
        <f t="shared" si="0"/>
        <v>NO</v>
      </c>
      <c r="I19" s="24" t="s">
        <v>21</v>
      </c>
      <c r="J19" s="12" t="b">
        <v>0</v>
      </c>
      <c r="K19" s="12" t="b">
        <v>0</v>
      </c>
      <c r="L19" s="13" t="b">
        <v>0</v>
      </c>
      <c r="M19" s="13" t="b">
        <v>0</v>
      </c>
      <c r="N19" s="13" t="b">
        <v>0</v>
      </c>
      <c r="O19" s="13" t="b">
        <v>0</v>
      </c>
      <c r="P19" s="14" t="b">
        <v>0</v>
      </c>
      <c r="Q19" s="14" t="b">
        <v>0</v>
      </c>
      <c r="R19" s="24" t="s">
        <v>21</v>
      </c>
      <c r="S19" s="15" t="b">
        <v>0</v>
      </c>
      <c r="T19" s="15" t="b">
        <v>0</v>
      </c>
      <c r="U19" s="16" t="b">
        <v>0</v>
      </c>
      <c r="V19" s="16" t="b">
        <v>0</v>
      </c>
      <c r="W19" s="16" t="b">
        <v>0</v>
      </c>
      <c r="X19" s="16" t="b">
        <v>0</v>
      </c>
      <c r="Y19" s="16" t="b">
        <v>0</v>
      </c>
      <c r="Z19" s="16" t="b">
        <v>0</v>
      </c>
      <c r="AA19" s="7"/>
    </row>
    <row r="20" spans="1:27" ht="15.75" customHeight="1" x14ac:dyDescent="0.2">
      <c r="A20" s="8"/>
      <c r="B20" s="8" t="s">
        <v>52</v>
      </c>
      <c r="C20" s="8" t="s">
        <v>53</v>
      </c>
      <c r="D20" s="8">
        <v>2015</v>
      </c>
      <c r="E20" s="8"/>
      <c r="F20" s="17" t="str">
        <f>HYPERLINK("https://doi.org/10.1007/978-3-319-19584-1_10")</f>
        <v>https://doi.org/10.1007/978-3-319-19584-1_10</v>
      </c>
      <c r="G20" s="10" t="s">
        <v>54</v>
      </c>
      <c r="H20" s="23" t="str">
        <f t="shared" si="0"/>
        <v>NO</v>
      </c>
      <c r="I20" s="24" t="s">
        <v>21</v>
      </c>
      <c r="J20" s="12" t="b">
        <v>0</v>
      </c>
      <c r="K20" s="12" t="b">
        <v>0</v>
      </c>
      <c r="L20" s="13" t="b">
        <v>0</v>
      </c>
      <c r="M20" s="13" t="b">
        <v>0</v>
      </c>
      <c r="N20" s="13" t="b">
        <v>0</v>
      </c>
      <c r="O20" s="13" t="b">
        <v>0</v>
      </c>
      <c r="P20" s="14" t="b">
        <v>0</v>
      </c>
      <c r="Q20" s="14" t="b">
        <v>0</v>
      </c>
      <c r="R20" s="24" t="s">
        <v>21</v>
      </c>
      <c r="S20" s="15" t="b">
        <v>0</v>
      </c>
      <c r="T20" s="15" t="b">
        <v>0</v>
      </c>
      <c r="U20" s="16" t="b">
        <v>0</v>
      </c>
      <c r="V20" s="16" t="b">
        <v>0</v>
      </c>
      <c r="W20" s="16" t="b">
        <v>0</v>
      </c>
      <c r="X20" s="16" t="b">
        <v>0</v>
      </c>
      <c r="Y20" s="16" t="b">
        <v>0</v>
      </c>
      <c r="Z20" s="16" t="b">
        <v>0</v>
      </c>
      <c r="AA20" s="7"/>
    </row>
    <row r="21" spans="1:27" ht="15.75" customHeight="1" x14ac:dyDescent="0.2">
      <c r="A21" s="8"/>
      <c r="B21" s="8" t="s">
        <v>55</v>
      </c>
      <c r="C21" s="8" t="s">
        <v>56</v>
      </c>
      <c r="D21" s="8">
        <v>2014</v>
      </c>
      <c r="E21" s="8"/>
      <c r="F21" s="26" t="str">
        <f>HYPERLINK("https://doi.org/10.1016/j.jss.2014.02.058")</f>
        <v>https://doi.org/10.1016/j.jss.2014.02.058</v>
      </c>
      <c r="G21" s="10" t="s">
        <v>57</v>
      </c>
      <c r="H21" s="23" t="str">
        <f t="shared" si="0"/>
        <v>NO</v>
      </c>
      <c r="I21" s="24" t="s">
        <v>21</v>
      </c>
      <c r="J21" s="12" t="b">
        <v>0</v>
      </c>
      <c r="K21" s="12" t="b">
        <v>0</v>
      </c>
      <c r="L21" s="13" t="b">
        <v>0</v>
      </c>
      <c r="M21" s="13" t="b">
        <v>0</v>
      </c>
      <c r="N21" s="13" t="b">
        <v>0</v>
      </c>
      <c r="O21" s="13" t="b">
        <v>0</v>
      </c>
      <c r="P21" s="14" t="b">
        <v>0</v>
      </c>
      <c r="Q21" s="14" t="b">
        <v>0</v>
      </c>
      <c r="R21" s="24" t="s">
        <v>21</v>
      </c>
      <c r="S21" s="15" t="b">
        <v>0</v>
      </c>
      <c r="T21" s="15" t="b">
        <v>0</v>
      </c>
      <c r="U21" s="16" t="b">
        <v>0</v>
      </c>
      <c r="V21" s="16" t="b">
        <v>0</v>
      </c>
      <c r="W21" s="16" t="b">
        <v>0</v>
      </c>
      <c r="X21" s="16" t="b">
        <v>0</v>
      </c>
      <c r="Y21" s="16" t="b">
        <v>0</v>
      </c>
      <c r="Z21" s="16" t="b">
        <v>0</v>
      </c>
      <c r="AA21" s="7"/>
    </row>
    <row r="22" spans="1:27" ht="15.75" customHeight="1" x14ac:dyDescent="0.2">
      <c r="A22" s="8"/>
      <c r="B22" s="8" t="s">
        <v>58</v>
      </c>
      <c r="C22" s="8" t="s">
        <v>59</v>
      </c>
      <c r="D22" s="8">
        <v>2008</v>
      </c>
      <c r="E22" s="8"/>
      <c r="F22" s="26" t="str">
        <f>HYPERLINK("https://doi.org/10.1145/1376804.1376810")</f>
        <v>https://doi.org/10.1145/1376804.1376810</v>
      </c>
      <c r="G22" s="10" t="s">
        <v>60</v>
      </c>
      <c r="H22" s="23" t="str">
        <f t="shared" si="0"/>
        <v>NO</v>
      </c>
      <c r="I22" s="24" t="s">
        <v>21</v>
      </c>
      <c r="J22" s="12" t="b">
        <v>0</v>
      </c>
      <c r="K22" s="12" t="b">
        <v>0</v>
      </c>
      <c r="L22" s="13" t="b">
        <v>0</v>
      </c>
      <c r="M22" s="13" t="b">
        <v>0</v>
      </c>
      <c r="N22" s="13" t="b">
        <v>0</v>
      </c>
      <c r="O22" s="13" t="b">
        <v>0</v>
      </c>
      <c r="P22" s="14" t="b">
        <v>0</v>
      </c>
      <c r="Q22" s="14" t="b">
        <v>0</v>
      </c>
      <c r="R22" s="24" t="s">
        <v>21</v>
      </c>
      <c r="S22" s="15" t="b">
        <v>0</v>
      </c>
      <c r="T22" s="15" t="b">
        <v>0</v>
      </c>
      <c r="U22" s="16" t="b">
        <v>0</v>
      </c>
      <c r="V22" s="16" t="b">
        <v>0</v>
      </c>
      <c r="W22" s="16" t="b">
        <v>0</v>
      </c>
      <c r="X22" s="16" t="b">
        <v>0</v>
      </c>
      <c r="Y22" s="16" t="b">
        <v>0</v>
      </c>
      <c r="Z22" s="16" t="b">
        <v>0</v>
      </c>
      <c r="AA22" s="7"/>
    </row>
    <row r="23" spans="1:27" ht="15.75" customHeight="1" x14ac:dyDescent="0.2">
      <c r="A23" s="8"/>
      <c r="B23" s="8" t="s">
        <v>61</v>
      </c>
      <c r="C23" s="8" t="s">
        <v>62</v>
      </c>
      <c r="D23" s="8">
        <v>2019</v>
      </c>
      <c r="E23" s="8"/>
      <c r="F23" s="26" t="s">
        <v>63</v>
      </c>
      <c r="G23" s="10"/>
      <c r="H23" s="23" t="str">
        <f t="shared" si="0"/>
        <v>NO</v>
      </c>
      <c r="I23" s="29" t="s">
        <v>21</v>
      </c>
      <c r="J23" s="12" t="b">
        <v>0</v>
      </c>
      <c r="K23" s="12" t="b">
        <v>0</v>
      </c>
      <c r="L23" s="13" t="b">
        <v>0</v>
      </c>
      <c r="M23" s="13" t="b">
        <v>0</v>
      </c>
      <c r="N23" s="13" t="b">
        <v>0</v>
      </c>
      <c r="O23" s="13" t="b">
        <v>0</v>
      </c>
      <c r="P23" s="14" t="b">
        <v>0</v>
      </c>
      <c r="Q23" s="14" t="b">
        <v>0</v>
      </c>
      <c r="R23" s="29" t="s">
        <v>21</v>
      </c>
      <c r="S23" s="15" t="b">
        <v>0</v>
      </c>
      <c r="T23" s="15" t="b">
        <v>0</v>
      </c>
      <c r="U23" s="16" t="b">
        <v>0</v>
      </c>
      <c r="V23" s="16" t="b">
        <v>0</v>
      </c>
      <c r="W23" s="16" t="b">
        <v>0</v>
      </c>
      <c r="X23" s="16" t="b">
        <v>0</v>
      </c>
      <c r="Y23" s="16" t="b">
        <v>0</v>
      </c>
      <c r="Z23" s="16" t="b">
        <v>0</v>
      </c>
      <c r="AA23" s="7"/>
    </row>
    <row r="24" spans="1:27" ht="15.75" customHeight="1" x14ac:dyDescent="0.2">
      <c r="A24" s="8"/>
      <c r="B24" s="8" t="s">
        <v>64</v>
      </c>
      <c r="C24" s="8" t="s">
        <v>65</v>
      </c>
      <c r="D24" s="8">
        <v>2016</v>
      </c>
      <c r="E24" s="8"/>
      <c r="F24" s="26" t="str">
        <f>HYPERLINK("https://doi.org/10.1007/978-3-319-47166-2_42")</f>
        <v>https://doi.org/10.1007/978-3-319-47166-2_42</v>
      </c>
      <c r="G24" s="10" t="s">
        <v>66</v>
      </c>
      <c r="H24" s="23" t="str">
        <f t="shared" si="0"/>
        <v>NO</v>
      </c>
      <c r="I24" s="24" t="s">
        <v>21</v>
      </c>
      <c r="J24" s="12" t="b">
        <v>0</v>
      </c>
      <c r="K24" s="12" t="b">
        <v>0</v>
      </c>
      <c r="L24" s="13" t="b">
        <v>0</v>
      </c>
      <c r="M24" s="13" t="b">
        <v>0</v>
      </c>
      <c r="N24" s="13" t="b">
        <v>0</v>
      </c>
      <c r="O24" s="13" t="b">
        <v>0</v>
      </c>
      <c r="P24" s="14" t="b">
        <v>0</v>
      </c>
      <c r="Q24" s="14" t="b">
        <v>0</v>
      </c>
      <c r="R24" s="24" t="s">
        <v>21</v>
      </c>
      <c r="S24" s="15" t="b">
        <v>0</v>
      </c>
      <c r="T24" s="15" t="b">
        <v>0</v>
      </c>
      <c r="U24" s="16" t="b">
        <v>0</v>
      </c>
      <c r="V24" s="16" t="b">
        <v>0</v>
      </c>
      <c r="W24" s="16" t="b">
        <v>0</v>
      </c>
      <c r="X24" s="16" t="b">
        <v>0</v>
      </c>
      <c r="Y24" s="16" t="b">
        <v>0</v>
      </c>
      <c r="Z24" s="16" t="b">
        <v>0</v>
      </c>
      <c r="AA24" s="7"/>
    </row>
    <row r="25" spans="1:27" ht="15.75" customHeight="1" x14ac:dyDescent="0.2">
      <c r="A25" s="8"/>
      <c r="B25" s="8" t="s">
        <v>67</v>
      </c>
      <c r="C25" s="8" t="s">
        <v>68</v>
      </c>
      <c r="D25" s="8">
        <v>2013</v>
      </c>
      <c r="E25" s="8"/>
      <c r="F25" s="26" t="str">
        <f>HYPERLINK("https://doi.org/10.1007/978-3-642-37057-1_18")</f>
        <v>https://doi.org/10.1007/978-3-642-37057-1_18</v>
      </c>
      <c r="G25" s="10" t="s">
        <v>69</v>
      </c>
      <c r="H25" s="23" t="str">
        <f t="shared" si="0"/>
        <v>NO</v>
      </c>
      <c r="I25" s="24" t="s">
        <v>21</v>
      </c>
      <c r="J25" s="12" t="b">
        <v>0</v>
      </c>
      <c r="K25" s="12" t="b">
        <v>0</v>
      </c>
      <c r="L25" s="13" t="b">
        <v>0</v>
      </c>
      <c r="M25" s="13" t="b">
        <v>0</v>
      </c>
      <c r="N25" s="13" t="b">
        <v>0</v>
      </c>
      <c r="O25" s="13" t="b">
        <v>0</v>
      </c>
      <c r="P25" s="14" t="b">
        <v>0</v>
      </c>
      <c r="Q25" s="14" t="b">
        <v>0</v>
      </c>
      <c r="R25" s="24" t="s">
        <v>21</v>
      </c>
      <c r="S25" s="15" t="b">
        <v>0</v>
      </c>
      <c r="T25" s="15" t="b">
        <v>0</v>
      </c>
      <c r="U25" s="16" t="b">
        <v>0</v>
      </c>
      <c r="V25" s="16" t="b">
        <v>0</v>
      </c>
      <c r="W25" s="16" t="b">
        <v>0</v>
      </c>
      <c r="X25" s="16" t="b">
        <v>0</v>
      </c>
      <c r="Y25" s="16" t="b">
        <v>0</v>
      </c>
      <c r="Z25" s="16" t="b">
        <v>0</v>
      </c>
      <c r="AA25" s="7"/>
    </row>
    <row r="26" spans="1:27" ht="15.75" customHeight="1" x14ac:dyDescent="0.2">
      <c r="A26" s="8"/>
      <c r="B26" s="8" t="s">
        <v>70</v>
      </c>
      <c r="C26" s="8" t="s">
        <v>71</v>
      </c>
      <c r="D26" s="8">
        <v>2010</v>
      </c>
      <c r="E26" s="8"/>
      <c r="F26" s="26" t="str">
        <f>HYPERLINK("https://doi.org/10.1145/1879021.1879052")</f>
        <v>https://doi.org/10.1145/1879021.1879052</v>
      </c>
      <c r="G26" s="10" t="s">
        <v>72</v>
      </c>
      <c r="H26" s="23" t="str">
        <f t="shared" si="0"/>
        <v>NO</v>
      </c>
      <c r="I26" s="24" t="s">
        <v>21</v>
      </c>
      <c r="J26" s="12" t="b">
        <v>0</v>
      </c>
      <c r="K26" s="12" t="b">
        <v>0</v>
      </c>
      <c r="L26" s="13" t="b">
        <v>0</v>
      </c>
      <c r="M26" s="13" t="b">
        <v>0</v>
      </c>
      <c r="N26" s="13" t="b">
        <v>0</v>
      </c>
      <c r="O26" s="13" t="b">
        <v>0</v>
      </c>
      <c r="P26" s="14" t="b">
        <v>0</v>
      </c>
      <c r="Q26" s="14" t="b">
        <v>0</v>
      </c>
      <c r="R26" s="24" t="s">
        <v>21</v>
      </c>
      <c r="S26" s="15" t="b">
        <v>0</v>
      </c>
      <c r="T26" s="15" t="b">
        <v>0</v>
      </c>
      <c r="U26" s="16" t="b">
        <v>0</v>
      </c>
      <c r="V26" s="16" t="b">
        <v>0</v>
      </c>
      <c r="W26" s="16" t="b">
        <v>0</v>
      </c>
      <c r="X26" s="16" t="b">
        <v>0</v>
      </c>
      <c r="Y26" s="16" t="b">
        <v>0</v>
      </c>
      <c r="Z26" s="16" t="b">
        <v>0</v>
      </c>
      <c r="AA26" s="7"/>
    </row>
    <row r="27" spans="1:27" ht="15.75" customHeight="1" x14ac:dyDescent="0.2">
      <c r="A27" s="8"/>
      <c r="B27" s="8" t="s">
        <v>73</v>
      </c>
      <c r="C27" s="8" t="s">
        <v>74</v>
      </c>
      <c r="D27" s="8">
        <v>2006</v>
      </c>
      <c r="E27" s="8"/>
      <c r="F27" s="26" t="str">
        <f>HYPERLINK("https://doi.org/10.1109/dasc.2006.313745")</f>
        <v>https://doi.org/10.1109/dasc.2006.313745</v>
      </c>
      <c r="G27" s="10" t="s">
        <v>75</v>
      </c>
      <c r="H27" s="23" t="str">
        <f t="shared" si="0"/>
        <v>NO</v>
      </c>
      <c r="I27" s="24" t="s">
        <v>21</v>
      </c>
      <c r="J27" s="12" t="b">
        <v>0</v>
      </c>
      <c r="K27" s="12" t="b">
        <v>0</v>
      </c>
      <c r="L27" s="13" t="b">
        <v>0</v>
      </c>
      <c r="M27" s="13" t="b">
        <v>0</v>
      </c>
      <c r="N27" s="13" t="b">
        <v>0</v>
      </c>
      <c r="O27" s="13" t="b">
        <v>0</v>
      </c>
      <c r="P27" s="14" t="b">
        <v>0</v>
      </c>
      <c r="Q27" s="14" t="b">
        <v>0</v>
      </c>
      <c r="R27" s="24" t="s">
        <v>21</v>
      </c>
      <c r="S27" s="15" t="b">
        <v>0</v>
      </c>
      <c r="T27" s="15" t="b">
        <v>0</v>
      </c>
      <c r="U27" s="16" t="b">
        <v>0</v>
      </c>
      <c r="V27" s="16" t="b">
        <v>0</v>
      </c>
      <c r="W27" s="16" t="b">
        <v>0</v>
      </c>
      <c r="X27" s="16" t="b">
        <v>0</v>
      </c>
      <c r="Y27" s="16" t="b">
        <v>0</v>
      </c>
      <c r="Z27" s="16" t="b">
        <v>0</v>
      </c>
      <c r="AA27" s="7"/>
    </row>
    <row r="28" spans="1:27" ht="15.75" customHeight="1" x14ac:dyDescent="0.2">
      <c r="A28" s="8"/>
      <c r="B28" s="8" t="s">
        <v>76</v>
      </c>
      <c r="C28" s="8" t="s">
        <v>77</v>
      </c>
      <c r="D28" s="8">
        <v>2015</v>
      </c>
      <c r="E28" s="8"/>
      <c r="F28" s="26" t="str">
        <f>HYPERLINK("https://doi.org/10.7873/date.2015.0302")</f>
        <v>https://doi.org/10.7873/date.2015.0302</v>
      </c>
      <c r="G28" s="10" t="s">
        <v>78</v>
      </c>
      <c r="H28" s="23" t="str">
        <f t="shared" si="0"/>
        <v>NO</v>
      </c>
      <c r="I28" s="24" t="s">
        <v>21</v>
      </c>
      <c r="J28" s="12" t="b">
        <v>0</v>
      </c>
      <c r="K28" s="12" t="b">
        <v>0</v>
      </c>
      <c r="L28" s="13" t="b">
        <v>0</v>
      </c>
      <c r="M28" s="13" t="b">
        <v>0</v>
      </c>
      <c r="N28" s="13" t="b">
        <v>0</v>
      </c>
      <c r="O28" s="13" t="b">
        <v>0</v>
      </c>
      <c r="P28" s="14" t="b">
        <v>0</v>
      </c>
      <c r="Q28" s="14" t="b">
        <v>0</v>
      </c>
      <c r="R28" s="24" t="s">
        <v>21</v>
      </c>
      <c r="S28" s="15" t="b">
        <v>0</v>
      </c>
      <c r="T28" s="15" t="b">
        <v>0</v>
      </c>
      <c r="U28" s="16" t="b">
        <v>0</v>
      </c>
      <c r="V28" s="16" t="b">
        <v>0</v>
      </c>
      <c r="W28" s="16" t="b">
        <v>0</v>
      </c>
      <c r="X28" s="16" t="b">
        <v>0</v>
      </c>
      <c r="Y28" s="16" t="b">
        <v>0</v>
      </c>
      <c r="Z28" s="16" t="b">
        <v>0</v>
      </c>
      <c r="AA28" s="7"/>
    </row>
    <row r="29" spans="1:27" ht="15.75" customHeight="1" x14ac:dyDescent="0.2">
      <c r="A29" s="8"/>
      <c r="B29" s="8" t="s">
        <v>79</v>
      </c>
      <c r="C29" s="8" t="s">
        <v>80</v>
      </c>
      <c r="D29" s="8">
        <v>2017</v>
      </c>
      <c r="E29" s="8"/>
      <c r="F29" s="26" t="str">
        <f>HYPERLINK("https://doi.org/10.1109/dsd.2017.85")</f>
        <v>https://doi.org/10.1109/dsd.2017.85</v>
      </c>
      <c r="G29" s="10" t="s">
        <v>81</v>
      </c>
      <c r="H29" s="23" t="str">
        <f t="shared" si="0"/>
        <v>NO</v>
      </c>
      <c r="I29" s="24" t="s">
        <v>21</v>
      </c>
      <c r="J29" s="12" t="b">
        <v>0</v>
      </c>
      <c r="K29" s="12" t="b">
        <v>0</v>
      </c>
      <c r="L29" s="13" t="b">
        <v>0</v>
      </c>
      <c r="M29" s="13" t="b">
        <v>0</v>
      </c>
      <c r="N29" s="13" t="b">
        <v>0</v>
      </c>
      <c r="O29" s="13" t="b">
        <v>0</v>
      </c>
      <c r="P29" s="14" t="b">
        <v>0</v>
      </c>
      <c r="Q29" s="14" t="b">
        <v>0</v>
      </c>
      <c r="R29" s="24" t="s">
        <v>21</v>
      </c>
      <c r="S29" s="15" t="b">
        <v>0</v>
      </c>
      <c r="T29" s="15" t="b">
        <v>0</v>
      </c>
      <c r="U29" s="16" t="b">
        <v>0</v>
      </c>
      <c r="V29" s="16" t="b">
        <v>0</v>
      </c>
      <c r="W29" s="16" t="b">
        <v>0</v>
      </c>
      <c r="X29" s="16" t="b">
        <v>0</v>
      </c>
      <c r="Y29" s="16" t="b">
        <v>0</v>
      </c>
      <c r="Z29" s="16" t="b">
        <v>0</v>
      </c>
      <c r="AA29" s="7"/>
    </row>
    <row r="30" spans="1:27" ht="15.75" customHeight="1" x14ac:dyDescent="0.2">
      <c r="A30" s="8"/>
      <c r="B30" s="8" t="s">
        <v>82</v>
      </c>
      <c r="C30" s="8" t="s">
        <v>83</v>
      </c>
      <c r="D30" s="8">
        <v>2008</v>
      </c>
      <c r="E30" s="8"/>
      <c r="F30" s="26" t="str">
        <f>HYPERLINK("https://doi.org/10.1145/1255456.1255461")</f>
        <v>https://doi.org/10.1145/1255456.1255461</v>
      </c>
      <c r="G30" s="10" t="s">
        <v>84</v>
      </c>
      <c r="H30" s="23" t="str">
        <f t="shared" si="0"/>
        <v>NO</v>
      </c>
      <c r="I30" s="24" t="s">
        <v>21</v>
      </c>
      <c r="J30" s="12" t="b">
        <v>0</v>
      </c>
      <c r="K30" s="12" t="b">
        <v>0</v>
      </c>
      <c r="L30" s="13" t="b">
        <v>0</v>
      </c>
      <c r="M30" s="13" t="b">
        <v>0</v>
      </c>
      <c r="N30" s="13" t="b">
        <v>0</v>
      </c>
      <c r="O30" s="13" t="b">
        <v>0</v>
      </c>
      <c r="P30" s="14" t="b">
        <v>0</v>
      </c>
      <c r="Q30" s="14" t="b">
        <v>0</v>
      </c>
      <c r="R30" s="24" t="s">
        <v>21</v>
      </c>
      <c r="S30" s="15" t="b">
        <v>0</v>
      </c>
      <c r="T30" s="15" t="b">
        <v>0</v>
      </c>
      <c r="U30" s="16" t="b">
        <v>0</v>
      </c>
      <c r="V30" s="16" t="b">
        <v>0</v>
      </c>
      <c r="W30" s="16" t="b">
        <v>0</v>
      </c>
      <c r="X30" s="16" t="b">
        <v>0</v>
      </c>
      <c r="Y30" s="16" t="b">
        <v>0</v>
      </c>
      <c r="Z30" s="16" t="b">
        <v>0</v>
      </c>
      <c r="AA30" s="7"/>
    </row>
    <row r="31" spans="1:27" ht="15.75" customHeight="1" x14ac:dyDescent="0.2">
      <c r="A31" s="8"/>
      <c r="B31" s="8" t="s">
        <v>85</v>
      </c>
      <c r="C31" s="8" t="s">
        <v>86</v>
      </c>
      <c r="D31" s="8">
        <v>2008</v>
      </c>
      <c r="E31" s="8"/>
      <c r="F31" s="26" t="s">
        <v>87</v>
      </c>
      <c r="G31" s="10"/>
      <c r="H31" s="23" t="str">
        <f t="shared" si="0"/>
        <v>NO</v>
      </c>
      <c r="I31" s="24" t="s">
        <v>21</v>
      </c>
      <c r="J31" s="12" t="b">
        <v>0</v>
      </c>
      <c r="K31" s="12" t="b">
        <v>0</v>
      </c>
      <c r="L31" s="13" t="b">
        <v>0</v>
      </c>
      <c r="M31" s="13" t="b">
        <v>0</v>
      </c>
      <c r="N31" s="13" t="b">
        <v>0</v>
      </c>
      <c r="O31" s="13" t="b">
        <v>0</v>
      </c>
      <c r="P31" s="31" t="b">
        <v>1</v>
      </c>
      <c r="Q31" s="14" t="b">
        <v>0</v>
      </c>
      <c r="R31" s="24" t="s">
        <v>21</v>
      </c>
      <c r="S31" s="15" t="b">
        <v>0</v>
      </c>
      <c r="T31" s="15" t="b">
        <v>0</v>
      </c>
      <c r="U31" s="16" t="b">
        <v>0</v>
      </c>
      <c r="V31" s="16" t="b">
        <v>0</v>
      </c>
      <c r="W31" s="16" t="b">
        <v>0</v>
      </c>
      <c r="X31" s="16" t="b">
        <v>0</v>
      </c>
      <c r="Y31" s="16" t="b">
        <v>0</v>
      </c>
      <c r="Z31" s="16" t="b">
        <v>0</v>
      </c>
      <c r="AA31" s="7"/>
    </row>
    <row r="32" spans="1:27" ht="15.75" customHeight="1" x14ac:dyDescent="0.2">
      <c r="A32" s="8"/>
      <c r="B32" s="8" t="s">
        <v>88</v>
      </c>
      <c r="C32" s="8" t="s">
        <v>89</v>
      </c>
      <c r="D32" s="8">
        <v>2018</v>
      </c>
      <c r="E32" s="8"/>
      <c r="F32" s="26" t="str">
        <f>HYPERLINK("https://doi.org/10.4204/eptcs.272.7")</f>
        <v>https://doi.org/10.4204/eptcs.272.7</v>
      </c>
      <c r="G32" s="10" t="s">
        <v>90</v>
      </c>
      <c r="H32" s="23" t="str">
        <f t="shared" si="0"/>
        <v>NO</v>
      </c>
      <c r="I32" s="24" t="s">
        <v>21</v>
      </c>
      <c r="J32" s="12" t="b">
        <v>0</v>
      </c>
      <c r="K32" s="12" t="b">
        <v>0</v>
      </c>
      <c r="L32" s="13" t="b">
        <v>0</v>
      </c>
      <c r="M32" s="13" t="b">
        <v>0</v>
      </c>
      <c r="N32" s="13" t="b">
        <v>0</v>
      </c>
      <c r="O32" s="13" t="b">
        <v>0</v>
      </c>
      <c r="P32" s="14" t="b">
        <v>0</v>
      </c>
      <c r="Q32" s="14" t="b">
        <v>0</v>
      </c>
      <c r="R32" s="24" t="s">
        <v>21</v>
      </c>
      <c r="S32" s="15" t="b">
        <v>0</v>
      </c>
      <c r="T32" s="15" t="b">
        <v>0</v>
      </c>
      <c r="U32" s="16" t="b">
        <v>0</v>
      </c>
      <c r="V32" s="16" t="b">
        <v>0</v>
      </c>
      <c r="W32" s="16" t="b">
        <v>0</v>
      </c>
      <c r="X32" s="16" t="b">
        <v>0</v>
      </c>
      <c r="Y32" s="16" t="b">
        <v>0</v>
      </c>
      <c r="Z32" s="16" t="b">
        <v>0</v>
      </c>
      <c r="AA32" s="7"/>
    </row>
    <row r="33" spans="1:27" ht="15.75" customHeight="1" x14ac:dyDescent="0.2">
      <c r="A33" s="8"/>
      <c r="B33" s="8" t="s">
        <v>91</v>
      </c>
      <c r="C33" s="8" t="s">
        <v>92</v>
      </c>
      <c r="D33" s="8"/>
      <c r="E33" s="8"/>
      <c r="F33" s="17" t="s">
        <v>93</v>
      </c>
      <c r="G33" s="10"/>
      <c r="H33" s="23" t="str">
        <f t="shared" si="0"/>
        <v>NO</v>
      </c>
      <c r="I33" s="29" t="s">
        <v>21</v>
      </c>
      <c r="J33" s="12" t="b">
        <v>0</v>
      </c>
      <c r="K33" s="12" t="b">
        <v>0</v>
      </c>
      <c r="L33" s="13" t="b">
        <v>0</v>
      </c>
      <c r="M33" s="13" t="b">
        <v>0</v>
      </c>
      <c r="N33" s="13" t="b">
        <v>0</v>
      </c>
      <c r="O33" s="13" t="b">
        <v>0</v>
      </c>
      <c r="P33" s="14" t="b">
        <v>0</v>
      </c>
      <c r="Q33" s="14" t="b">
        <v>0</v>
      </c>
      <c r="R33" s="28" t="s">
        <v>21</v>
      </c>
      <c r="S33" s="15" t="b">
        <v>0</v>
      </c>
      <c r="T33" s="15" t="b">
        <v>0</v>
      </c>
      <c r="U33" s="16" t="b">
        <v>0</v>
      </c>
      <c r="V33" s="16" t="b">
        <v>0</v>
      </c>
      <c r="W33" s="16" t="b">
        <v>0</v>
      </c>
      <c r="X33" s="16" t="b">
        <v>0</v>
      </c>
      <c r="Y33" s="16" t="b">
        <v>0</v>
      </c>
      <c r="Z33" s="16" t="b">
        <v>0</v>
      </c>
      <c r="AA33" s="7"/>
    </row>
    <row r="34" spans="1:27" ht="15.75" customHeight="1" x14ac:dyDescent="0.2">
      <c r="A34" s="8"/>
      <c r="B34" s="8" t="s">
        <v>94</v>
      </c>
      <c r="C34" s="8" t="s">
        <v>95</v>
      </c>
      <c r="D34" s="8">
        <v>2004</v>
      </c>
      <c r="E34" s="8"/>
      <c r="F34" s="26" t="str">
        <f>HYPERLINK("https://doi.org/10.1145/1017753.1017778")</f>
        <v>https://doi.org/10.1145/1017753.1017778</v>
      </c>
      <c r="G34" s="10" t="s">
        <v>96</v>
      </c>
      <c r="H34" s="23" t="str">
        <f t="shared" si="0"/>
        <v>NO</v>
      </c>
      <c r="I34" s="24" t="s">
        <v>21</v>
      </c>
      <c r="J34" s="12" t="b">
        <v>0</v>
      </c>
      <c r="K34" s="12" t="b">
        <v>0</v>
      </c>
      <c r="L34" s="13" t="b">
        <v>0</v>
      </c>
      <c r="M34" s="13" t="b">
        <v>0</v>
      </c>
      <c r="N34" s="13" t="b">
        <v>0</v>
      </c>
      <c r="O34" s="13" t="b">
        <v>0</v>
      </c>
      <c r="P34" s="14" t="b">
        <v>0</v>
      </c>
      <c r="Q34" s="14" t="b">
        <v>0</v>
      </c>
      <c r="R34" s="24" t="s">
        <v>21</v>
      </c>
      <c r="S34" s="15" t="b">
        <v>0</v>
      </c>
      <c r="T34" s="15" t="b">
        <v>0</v>
      </c>
      <c r="U34" s="16" t="b">
        <v>0</v>
      </c>
      <c r="V34" s="16" t="b">
        <v>0</v>
      </c>
      <c r="W34" s="16" t="b">
        <v>0</v>
      </c>
      <c r="X34" s="16" t="b">
        <v>0</v>
      </c>
      <c r="Y34" s="16" t="b">
        <v>0</v>
      </c>
      <c r="Z34" s="16" t="b">
        <v>0</v>
      </c>
      <c r="AA34" s="7"/>
    </row>
    <row r="35" spans="1:27" ht="15.75" customHeight="1" x14ac:dyDescent="0.2">
      <c r="A35" s="8"/>
      <c r="B35" s="8" t="s">
        <v>97</v>
      </c>
      <c r="C35" s="8" t="s">
        <v>98</v>
      </c>
      <c r="D35" s="8">
        <v>2017</v>
      </c>
      <c r="E35" s="8"/>
      <c r="F35" s="17" t="str">
        <f>HYPERLINK("https://doi.org/10.1007/978-3-319-66176-6_4")</f>
        <v>https://doi.org/10.1007/978-3-319-66176-6_4</v>
      </c>
      <c r="G35" s="10" t="s">
        <v>99</v>
      </c>
      <c r="H35" s="23" t="str">
        <f t="shared" si="0"/>
        <v>NO</v>
      </c>
      <c r="I35" s="29" t="s">
        <v>21</v>
      </c>
      <c r="J35" s="12" t="b">
        <v>0</v>
      </c>
      <c r="K35" s="12" t="b">
        <v>0</v>
      </c>
      <c r="L35" s="13" t="b">
        <v>0</v>
      </c>
      <c r="M35" s="13" t="b">
        <v>0</v>
      </c>
      <c r="N35" s="13" t="b">
        <v>0</v>
      </c>
      <c r="O35" s="13" t="b">
        <v>0</v>
      </c>
      <c r="P35" s="14" t="b">
        <v>0</v>
      </c>
      <c r="Q35" s="14" t="b">
        <v>0</v>
      </c>
      <c r="R35" s="29" t="s">
        <v>21</v>
      </c>
      <c r="S35" s="15" t="b">
        <v>0</v>
      </c>
      <c r="T35" s="15" t="b">
        <v>0</v>
      </c>
      <c r="U35" s="16" t="b">
        <v>0</v>
      </c>
      <c r="V35" s="16" t="b">
        <v>0</v>
      </c>
      <c r="W35" s="16" t="b">
        <v>0</v>
      </c>
      <c r="X35" s="16" t="b">
        <v>0</v>
      </c>
      <c r="Y35" s="16" t="b">
        <v>0</v>
      </c>
      <c r="Z35" s="16" t="b">
        <v>0</v>
      </c>
      <c r="AA35" s="7"/>
    </row>
    <row r="36" spans="1:27" ht="15.75" customHeight="1" x14ac:dyDescent="0.2">
      <c r="A36" s="8"/>
      <c r="B36" s="8" t="s">
        <v>100</v>
      </c>
      <c r="C36" s="8" t="s">
        <v>101</v>
      </c>
      <c r="D36" s="8">
        <v>2010</v>
      </c>
      <c r="E36" s="8"/>
      <c r="F36" s="26" t="str">
        <f>HYPERLINK("https://doi.org/10.1109/rtas.2010.26")</f>
        <v>https://doi.org/10.1109/rtas.2010.26</v>
      </c>
      <c r="G36" s="10" t="s">
        <v>102</v>
      </c>
      <c r="H36" s="23" t="str">
        <f t="shared" si="0"/>
        <v>NO</v>
      </c>
      <c r="I36" s="24" t="s">
        <v>21</v>
      </c>
      <c r="J36" s="12" t="b">
        <v>0</v>
      </c>
      <c r="K36" s="12" t="b">
        <v>0</v>
      </c>
      <c r="L36" s="13" t="b">
        <v>0</v>
      </c>
      <c r="M36" s="13" t="b">
        <v>0</v>
      </c>
      <c r="N36" s="13" t="b">
        <v>0</v>
      </c>
      <c r="O36" s="13" t="b">
        <v>0</v>
      </c>
      <c r="P36" s="14" t="b">
        <v>0</v>
      </c>
      <c r="Q36" s="14" t="b">
        <v>0</v>
      </c>
      <c r="R36" s="24" t="s">
        <v>21</v>
      </c>
      <c r="S36" s="15" t="b">
        <v>0</v>
      </c>
      <c r="T36" s="15" t="b">
        <v>0</v>
      </c>
      <c r="U36" s="16" t="b">
        <v>0</v>
      </c>
      <c r="V36" s="16" t="b">
        <v>0</v>
      </c>
      <c r="W36" s="16" t="b">
        <v>0</v>
      </c>
      <c r="X36" s="16" t="b">
        <v>0</v>
      </c>
      <c r="Y36" s="16" t="b">
        <v>0</v>
      </c>
      <c r="Z36" s="16" t="b">
        <v>0</v>
      </c>
      <c r="AA36" s="7"/>
    </row>
    <row r="37" spans="1:27" ht="15.75" customHeight="1" x14ac:dyDescent="0.2">
      <c r="A37" s="8"/>
      <c r="B37" s="8" t="s">
        <v>103</v>
      </c>
      <c r="C37" s="8" t="s">
        <v>104</v>
      </c>
      <c r="D37" s="8">
        <v>2008</v>
      </c>
      <c r="E37" s="8"/>
      <c r="F37" s="26" t="str">
        <f>HYPERLINK("https://doi.org/10.1007/978-3-540-85289-6_8")</f>
        <v>https://doi.org/10.1007/978-3-540-85289-6_8</v>
      </c>
      <c r="G37" s="10" t="s">
        <v>105</v>
      </c>
      <c r="H37" s="23" t="str">
        <f t="shared" si="0"/>
        <v>NO</v>
      </c>
      <c r="I37" s="24" t="s">
        <v>21</v>
      </c>
      <c r="J37" s="12" t="b">
        <v>0</v>
      </c>
      <c r="K37" s="12" t="b">
        <v>0</v>
      </c>
      <c r="L37" s="13" t="b">
        <v>0</v>
      </c>
      <c r="M37" s="13" t="b">
        <v>0</v>
      </c>
      <c r="N37" s="13" t="b">
        <v>0</v>
      </c>
      <c r="O37" s="13" t="b">
        <v>0</v>
      </c>
      <c r="P37" s="14" t="b">
        <v>0</v>
      </c>
      <c r="Q37" s="14" t="b">
        <v>0</v>
      </c>
      <c r="R37" s="24" t="s">
        <v>21</v>
      </c>
      <c r="S37" s="15" t="b">
        <v>0</v>
      </c>
      <c r="T37" s="15" t="b">
        <v>0</v>
      </c>
      <c r="U37" s="16" t="b">
        <v>0</v>
      </c>
      <c r="V37" s="16" t="b">
        <v>0</v>
      </c>
      <c r="W37" s="16" t="b">
        <v>0</v>
      </c>
      <c r="X37" s="16" t="b">
        <v>0</v>
      </c>
      <c r="Y37" s="16" t="b">
        <v>0</v>
      </c>
      <c r="Z37" s="16" t="b">
        <v>0</v>
      </c>
      <c r="AA37" s="7"/>
    </row>
    <row r="38" spans="1:27" ht="15.75" customHeight="1" x14ac:dyDescent="0.2">
      <c r="A38" s="8"/>
      <c r="B38" s="8" t="s">
        <v>106</v>
      </c>
      <c r="C38" s="8" t="s">
        <v>107</v>
      </c>
      <c r="D38" s="8">
        <v>2001</v>
      </c>
      <c r="E38" s="8"/>
      <c r="F38" s="26" t="str">
        <f>HYPERLINK("https://doi.org/10.1007/978-1-4613-0091-5")</f>
        <v>https://doi.org/10.1007/978-1-4613-0091-5</v>
      </c>
      <c r="G38" s="10" t="s">
        <v>108</v>
      </c>
      <c r="H38" s="23" t="str">
        <f t="shared" si="0"/>
        <v>NO</v>
      </c>
      <c r="I38" s="24" t="s">
        <v>21</v>
      </c>
      <c r="J38" s="12" t="b">
        <v>0</v>
      </c>
      <c r="K38" s="12" t="b">
        <v>0</v>
      </c>
      <c r="L38" s="13" t="b">
        <v>0</v>
      </c>
      <c r="M38" s="13" t="b">
        <v>0</v>
      </c>
      <c r="N38" s="13" t="b">
        <v>0</v>
      </c>
      <c r="O38" s="13" t="b">
        <v>0</v>
      </c>
      <c r="P38" s="14" t="b">
        <v>0</v>
      </c>
      <c r="Q38" s="14" t="b">
        <v>0</v>
      </c>
      <c r="R38" s="24" t="s">
        <v>21</v>
      </c>
      <c r="S38" s="15" t="b">
        <v>0</v>
      </c>
      <c r="T38" s="15" t="b">
        <v>0</v>
      </c>
      <c r="U38" s="16" t="b">
        <v>0</v>
      </c>
      <c r="V38" s="16" t="b">
        <v>0</v>
      </c>
      <c r="W38" s="16" t="b">
        <v>0</v>
      </c>
      <c r="X38" s="16" t="b">
        <v>0</v>
      </c>
      <c r="Y38" s="16" t="b">
        <v>0</v>
      </c>
      <c r="Z38" s="16" t="b">
        <v>0</v>
      </c>
      <c r="AA38" s="7"/>
    </row>
    <row r="39" spans="1:27" ht="15.75" customHeight="1" x14ac:dyDescent="0.2">
      <c r="A39" s="8"/>
      <c r="B39" s="8" t="s">
        <v>109</v>
      </c>
      <c r="C39" s="8" t="s">
        <v>110</v>
      </c>
      <c r="D39" s="8">
        <v>1987</v>
      </c>
      <c r="E39" s="8"/>
      <c r="F39" s="26" t="str">
        <f>HYPERLINK("https://doi.org/10.1109/tc.1987.5009446")</f>
        <v>https://doi.org/10.1109/tc.1987.5009446</v>
      </c>
      <c r="G39" s="10" t="s">
        <v>111</v>
      </c>
      <c r="H39" s="23" t="str">
        <f t="shared" si="0"/>
        <v>NO</v>
      </c>
      <c r="I39" s="24" t="s">
        <v>21</v>
      </c>
      <c r="J39" s="12" t="b">
        <v>0</v>
      </c>
      <c r="K39" s="12" t="b">
        <v>0</v>
      </c>
      <c r="L39" s="13" t="b">
        <v>0</v>
      </c>
      <c r="M39" s="13" t="b">
        <v>0</v>
      </c>
      <c r="N39" s="13" t="b">
        <v>0</v>
      </c>
      <c r="O39" s="13" t="b">
        <v>0</v>
      </c>
      <c r="P39" s="14" t="b">
        <v>0</v>
      </c>
      <c r="Q39" s="14" t="b">
        <v>0</v>
      </c>
      <c r="R39" s="28" t="s">
        <v>21</v>
      </c>
      <c r="S39" s="15" t="b">
        <v>0</v>
      </c>
      <c r="T39" s="15" t="b">
        <v>0</v>
      </c>
      <c r="U39" s="16" t="b">
        <v>0</v>
      </c>
      <c r="V39" s="16" t="b">
        <v>0</v>
      </c>
      <c r="W39" s="16" t="b">
        <v>0</v>
      </c>
      <c r="X39" s="16" t="b">
        <v>0</v>
      </c>
      <c r="Y39" s="16" t="b">
        <v>0</v>
      </c>
      <c r="Z39" s="16" t="b">
        <v>0</v>
      </c>
      <c r="AA39" s="7"/>
    </row>
    <row r="40" spans="1:27" ht="15.75" customHeight="1" x14ac:dyDescent="0.2">
      <c r="A40" s="8"/>
      <c r="B40" s="8" t="s">
        <v>112</v>
      </c>
      <c r="C40" s="8" t="s">
        <v>113</v>
      </c>
      <c r="D40" s="8">
        <v>1987</v>
      </c>
      <c r="E40" s="8"/>
      <c r="F40" s="26" t="str">
        <f>HYPERLINK("https://doi.org/10.1109/proc.1987.13876")</f>
        <v>https://doi.org/10.1109/proc.1987.13876</v>
      </c>
      <c r="G40" s="10" t="s">
        <v>114</v>
      </c>
      <c r="H40" s="23" t="str">
        <f t="shared" si="0"/>
        <v>NO</v>
      </c>
      <c r="I40" s="24" t="s">
        <v>21</v>
      </c>
      <c r="J40" s="12" t="b">
        <v>0</v>
      </c>
      <c r="K40" s="12" t="b">
        <v>0</v>
      </c>
      <c r="L40" s="13" t="b">
        <v>0</v>
      </c>
      <c r="M40" s="13" t="b">
        <v>0</v>
      </c>
      <c r="N40" s="13" t="b">
        <v>0</v>
      </c>
      <c r="O40" s="13" t="b">
        <v>0</v>
      </c>
      <c r="P40" s="14" t="b">
        <v>0</v>
      </c>
      <c r="Q40" s="14" t="b">
        <v>0</v>
      </c>
      <c r="R40" s="24" t="s">
        <v>21</v>
      </c>
      <c r="S40" s="15" t="b">
        <v>0</v>
      </c>
      <c r="T40" s="15" t="b">
        <v>0</v>
      </c>
      <c r="U40" s="16" t="b">
        <v>0</v>
      </c>
      <c r="V40" s="16" t="b">
        <v>0</v>
      </c>
      <c r="W40" s="16" t="b">
        <v>0</v>
      </c>
      <c r="X40" s="16" t="b">
        <v>0</v>
      </c>
      <c r="Y40" s="16" t="b">
        <v>0</v>
      </c>
      <c r="Z40" s="16" t="b">
        <v>0</v>
      </c>
      <c r="AA40" s="7"/>
    </row>
    <row r="41" spans="1:27" ht="15.75" customHeight="1" x14ac:dyDescent="0.2">
      <c r="A41" s="8"/>
      <c r="B41" s="8" t="s">
        <v>115</v>
      </c>
      <c r="C41" s="8" t="s">
        <v>116</v>
      </c>
      <c r="D41" s="8">
        <v>1998</v>
      </c>
      <c r="E41" s="8"/>
      <c r="F41" s="26" t="str">
        <f>HYPERLINK("https://doi.org/10.1007/bfb0028726")</f>
        <v>https://doi.org/10.1007/bfb0028726</v>
      </c>
      <c r="G41" s="10" t="s">
        <v>117</v>
      </c>
      <c r="H41" s="23" t="str">
        <f t="shared" ref="H41:H62" si="1">IF(I41=R41,I41,IF(AND(I41="YES",R41="MAYBE"),"YES",IF(AND(I41="MAYBE",R41="YES"),"YES",IF(OR(AND(I41="NO",R41="YES"),AND(I41="YES",R41="NO")),"MAYBE","NO"))))</f>
        <v>NO</v>
      </c>
      <c r="I41" s="24" t="s">
        <v>21</v>
      </c>
      <c r="J41" s="12" t="b">
        <v>0</v>
      </c>
      <c r="K41" s="12" t="b">
        <v>0</v>
      </c>
      <c r="L41" s="13" t="b">
        <v>0</v>
      </c>
      <c r="M41" s="13" t="b">
        <v>0</v>
      </c>
      <c r="N41" s="13" t="b">
        <v>0</v>
      </c>
      <c r="O41" s="13" t="b">
        <v>0</v>
      </c>
      <c r="P41" s="14" t="b">
        <v>0</v>
      </c>
      <c r="Q41" s="14" t="b">
        <v>0</v>
      </c>
      <c r="R41" s="24" t="s">
        <v>21</v>
      </c>
      <c r="S41" s="15" t="b">
        <v>0</v>
      </c>
      <c r="T41" s="15" t="b">
        <v>0</v>
      </c>
      <c r="U41" s="16" t="b">
        <v>0</v>
      </c>
      <c r="V41" s="16" t="b">
        <v>0</v>
      </c>
      <c r="W41" s="16" t="b">
        <v>0</v>
      </c>
      <c r="X41" s="16" t="b">
        <v>0</v>
      </c>
      <c r="Y41" s="16" t="b">
        <v>0</v>
      </c>
      <c r="Z41" s="16" t="b">
        <v>0</v>
      </c>
      <c r="AA41" s="7"/>
    </row>
    <row r="42" spans="1:27" ht="15.75" customHeight="1" x14ac:dyDescent="0.2">
      <c r="A42" s="8"/>
      <c r="B42" s="8" t="s">
        <v>118</v>
      </c>
      <c r="C42" s="8" t="s">
        <v>119</v>
      </c>
      <c r="D42" s="8">
        <v>2003</v>
      </c>
      <c r="E42" s="8"/>
      <c r="F42" s="26" t="str">
        <f>HYPERLINK("https://doi.org/10.1109/jproc.2002.805829")</f>
        <v>https://doi.org/10.1109/jproc.2002.805829</v>
      </c>
      <c r="G42" s="10" t="s">
        <v>120</v>
      </c>
      <c r="H42" s="23" t="str">
        <f t="shared" si="1"/>
        <v>NO</v>
      </c>
      <c r="I42" s="24" t="s">
        <v>21</v>
      </c>
      <c r="J42" s="12" t="b">
        <v>0</v>
      </c>
      <c r="K42" s="12" t="b">
        <v>0</v>
      </c>
      <c r="L42" s="13" t="b">
        <v>0</v>
      </c>
      <c r="M42" s="13" t="b">
        <v>0</v>
      </c>
      <c r="N42" s="13" t="b">
        <v>0</v>
      </c>
      <c r="O42" s="13" t="b">
        <v>0</v>
      </c>
      <c r="P42" s="14" t="b">
        <v>0</v>
      </c>
      <c r="Q42" s="14" t="b">
        <v>0</v>
      </c>
      <c r="R42" s="24" t="s">
        <v>21</v>
      </c>
      <c r="S42" s="15" t="b">
        <v>0</v>
      </c>
      <c r="T42" s="15" t="b">
        <v>0</v>
      </c>
      <c r="U42" s="16" t="b">
        <v>0</v>
      </c>
      <c r="V42" s="16" t="b">
        <v>0</v>
      </c>
      <c r="W42" s="16" t="b">
        <v>0</v>
      </c>
      <c r="X42" s="16" t="b">
        <v>0</v>
      </c>
      <c r="Y42" s="16" t="b">
        <v>0</v>
      </c>
      <c r="Z42" s="16" t="b">
        <v>0</v>
      </c>
      <c r="AA42" s="7"/>
    </row>
    <row r="43" spans="1:27" ht="15.75" customHeight="1" x14ac:dyDescent="0.2">
      <c r="A43" s="8"/>
      <c r="B43" s="8" t="s">
        <v>121</v>
      </c>
      <c r="C43" s="8" t="s">
        <v>122</v>
      </c>
      <c r="D43" s="8">
        <v>2011</v>
      </c>
      <c r="E43" s="8"/>
      <c r="F43" s="26" t="str">
        <f>HYPERLINK("https://doi.org/10.1007/978-3-642-25264-8_4")</f>
        <v>https://doi.org/10.1007/978-3-642-25264-8_4</v>
      </c>
      <c r="G43" s="10" t="s">
        <v>123</v>
      </c>
      <c r="H43" s="23" t="str">
        <f t="shared" si="1"/>
        <v>NO</v>
      </c>
      <c r="I43" s="24" t="s">
        <v>21</v>
      </c>
      <c r="J43" s="12" t="b">
        <v>0</v>
      </c>
      <c r="K43" s="12" t="b">
        <v>0</v>
      </c>
      <c r="L43" s="13" t="b">
        <v>0</v>
      </c>
      <c r="M43" s="13" t="b">
        <v>0</v>
      </c>
      <c r="N43" s="13" t="b">
        <v>0</v>
      </c>
      <c r="O43" s="13" t="b">
        <v>0</v>
      </c>
      <c r="P43" s="14" t="b">
        <v>0</v>
      </c>
      <c r="Q43" s="14" t="b">
        <v>0</v>
      </c>
      <c r="R43" s="24" t="s">
        <v>21</v>
      </c>
      <c r="S43" s="15" t="b">
        <v>0</v>
      </c>
      <c r="T43" s="15" t="b">
        <v>0</v>
      </c>
      <c r="U43" s="16" t="b">
        <v>0</v>
      </c>
      <c r="V43" s="16" t="b">
        <v>0</v>
      </c>
      <c r="W43" s="16" t="b">
        <v>0</v>
      </c>
      <c r="X43" s="16" t="b">
        <v>0</v>
      </c>
      <c r="Y43" s="16" t="b">
        <v>0</v>
      </c>
      <c r="Z43" s="16" t="b">
        <v>0</v>
      </c>
      <c r="AA43" s="7"/>
    </row>
    <row r="44" spans="1:27" ht="15.75" customHeight="1" x14ac:dyDescent="0.2">
      <c r="A44" s="8"/>
      <c r="B44" s="8" t="s">
        <v>124</v>
      </c>
      <c r="C44" s="8" t="s">
        <v>125</v>
      </c>
      <c r="D44" s="8">
        <v>2006</v>
      </c>
      <c r="E44" s="8"/>
      <c r="F44" s="26" t="str">
        <f>HYPERLINK("https://doi.org/10.21236/ada455842")</f>
        <v>https://doi.org/10.21236/ada455842</v>
      </c>
      <c r="G44" s="10" t="s">
        <v>126</v>
      </c>
      <c r="H44" s="23" t="str">
        <f t="shared" si="1"/>
        <v>NO</v>
      </c>
      <c r="I44" s="24" t="s">
        <v>21</v>
      </c>
      <c r="J44" s="12" t="b">
        <v>0</v>
      </c>
      <c r="K44" s="12" t="b">
        <v>0</v>
      </c>
      <c r="L44" s="13" t="b">
        <v>0</v>
      </c>
      <c r="M44" s="13" t="b">
        <v>0</v>
      </c>
      <c r="N44" s="13" t="b">
        <v>0</v>
      </c>
      <c r="O44" s="13" t="b">
        <v>0</v>
      </c>
      <c r="P44" s="14" t="b">
        <v>0</v>
      </c>
      <c r="Q44" s="14" t="b">
        <v>0</v>
      </c>
      <c r="R44" s="24" t="s">
        <v>21</v>
      </c>
      <c r="S44" s="15" t="b">
        <v>0</v>
      </c>
      <c r="T44" s="15" t="b">
        <v>0</v>
      </c>
      <c r="U44" s="16" t="b">
        <v>0</v>
      </c>
      <c r="V44" s="16" t="b">
        <v>0</v>
      </c>
      <c r="W44" s="16" t="b">
        <v>0</v>
      </c>
      <c r="X44" s="16" t="b">
        <v>0</v>
      </c>
      <c r="Y44" s="16" t="b">
        <v>0</v>
      </c>
      <c r="Z44" s="16" t="b">
        <v>0</v>
      </c>
      <c r="AA44" s="7"/>
    </row>
    <row r="45" spans="1:27" ht="15.75" customHeight="1" x14ac:dyDescent="0.2">
      <c r="A45" s="8"/>
      <c r="B45" s="8" t="s">
        <v>127</v>
      </c>
      <c r="C45" s="8" t="s">
        <v>128</v>
      </c>
      <c r="D45" s="8">
        <v>1992</v>
      </c>
      <c r="E45" s="8"/>
      <c r="F45" s="26" t="s">
        <v>129</v>
      </c>
      <c r="G45" s="10"/>
      <c r="H45" s="23" t="str">
        <f t="shared" si="1"/>
        <v>NO</v>
      </c>
      <c r="I45" s="24" t="s">
        <v>21</v>
      </c>
      <c r="J45" s="12" t="b">
        <v>0</v>
      </c>
      <c r="K45" s="12" t="b">
        <v>0</v>
      </c>
      <c r="L45" s="13" t="b">
        <v>0</v>
      </c>
      <c r="M45" s="13" t="b">
        <v>0</v>
      </c>
      <c r="N45" s="13" t="b">
        <v>0</v>
      </c>
      <c r="O45" s="13" t="b">
        <v>0</v>
      </c>
      <c r="P45" s="14" t="b">
        <v>0</v>
      </c>
      <c r="Q45" s="14" t="b">
        <v>0</v>
      </c>
      <c r="R45" s="24" t="s">
        <v>21</v>
      </c>
      <c r="S45" s="15" t="b">
        <v>0</v>
      </c>
      <c r="T45" s="15" t="b">
        <v>0</v>
      </c>
      <c r="U45" s="16" t="b">
        <v>0</v>
      </c>
      <c r="V45" s="16" t="b">
        <v>0</v>
      </c>
      <c r="W45" s="16" t="b">
        <v>0</v>
      </c>
      <c r="X45" s="16" t="b">
        <v>0</v>
      </c>
      <c r="Y45" s="16" t="b">
        <v>0</v>
      </c>
      <c r="Z45" s="16" t="b">
        <v>0</v>
      </c>
      <c r="AA45" s="7"/>
    </row>
    <row r="46" spans="1:27" ht="14.25" x14ac:dyDescent="0.2">
      <c r="A46" s="8"/>
      <c r="B46" s="8" t="s">
        <v>130</v>
      </c>
      <c r="C46" s="8" t="s">
        <v>131</v>
      </c>
      <c r="D46" s="8">
        <v>1974</v>
      </c>
      <c r="E46" s="8"/>
      <c r="F46" s="26" t="s">
        <v>132</v>
      </c>
      <c r="G46" s="10"/>
      <c r="H46" s="23" t="str">
        <f t="shared" si="1"/>
        <v>NO</v>
      </c>
      <c r="I46" s="24" t="s">
        <v>21</v>
      </c>
      <c r="J46" s="12" t="b">
        <v>0</v>
      </c>
      <c r="K46" s="12" t="b">
        <v>0</v>
      </c>
      <c r="L46" s="13" t="b">
        <v>0</v>
      </c>
      <c r="M46" s="13" t="b">
        <v>0</v>
      </c>
      <c r="N46" s="13" t="b">
        <v>0</v>
      </c>
      <c r="O46" s="13" t="b">
        <v>0</v>
      </c>
      <c r="P46" s="14" t="b">
        <v>0</v>
      </c>
      <c r="Q46" s="14" t="b">
        <v>0</v>
      </c>
      <c r="R46" s="24" t="s">
        <v>21</v>
      </c>
      <c r="S46" s="15" t="b">
        <v>0</v>
      </c>
      <c r="T46" s="15" t="b">
        <v>0</v>
      </c>
      <c r="U46" s="16" t="b">
        <v>0</v>
      </c>
      <c r="V46" s="16" t="b">
        <v>0</v>
      </c>
      <c r="W46" s="16" t="b">
        <v>0</v>
      </c>
      <c r="X46" s="16" t="b">
        <v>0</v>
      </c>
      <c r="Y46" s="16" t="b">
        <v>0</v>
      </c>
      <c r="Z46" s="16" t="b">
        <v>0</v>
      </c>
      <c r="AA46" s="7"/>
    </row>
    <row r="47" spans="1:27" ht="14.25" x14ac:dyDescent="0.2">
      <c r="A47" s="8"/>
      <c r="B47" s="8" t="s">
        <v>133</v>
      </c>
      <c r="C47" s="8" t="s">
        <v>134</v>
      </c>
      <c r="D47" s="8">
        <v>2014</v>
      </c>
      <c r="E47" s="8"/>
      <c r="F47" s="10"/>
      <c r="G47" s="10"/>
      <c r="H47" s="23" t="str">
        <f t="shared" si="1"/>
        <v>NO</v>
      </c>
      <c r="I47" s="24" t="s">
        <v>21</v>
      </c>
      <c r="J47" s="12" t="b">
        <v>0</v>
      </c>
      <c r="K47" s="12" t="b">
        <v>0</v>
      </c>
      <c r="L47" s="13" t="b">
        <v>0</v>
      </c>
      <c r="M47" s="13" t="b">
        <v>0</v>
      </c>
      <c r="N47" s="13" t="b">
        <v>0</v>
      </c>
      <c r="O47" s="13" t="b">
        <v>0</v>
      </c>
      <c r="P47" s="14" t="b">
        <v>0</v>
      </c>
      <c r="Q47" s="31" t="b">
        <v>1</v>
      </c>
      <c r="R47" s="24" t="s">
        <v>21</v>
      </c>
      <c r="S47" s="15" t="b">
        <v>0</v>
      </c>
      <c r="T47" s="15" t="b">
        <v>0</v>
      </c>
      <c r="U47" s="16" t="b">
        <v>0</v>
      </c>
      <c r="V47" s="16" t="b">
        <v>0</v>
      </c>
      <c r="W47" s="16" t="b">
        <v>0</v>
      </c>
      <c r="X47" s="16" t="b">
        <v>0</v>
      </c>
      <c r="Y47" s="16" t="b">
        <v>0</v>
      </c>
      <c r="Z47" s="16" t="b">
        <v>0</v>
      </c>
      <c r="AA47" s="7"/>
    </row>
    <row r="48" spans="1:27" ht="14.25" x14ac:dyDescent="0.2">
      <c r="A48" s="8"/>
      <c r="B48" s="8" t="s">
        <v>135</v>
      </c>
      <c r="C48" s="8" t="s">
        <v>136</v>
      </c>
      <c r="D48" s="8">
        <v>2004</v>
      </c>
      <c r="E48" s="8"/>
      <c r="F48" s="26" t="str">
        <f>HYPERLINK("https://doi.org/10.1007/978-3-540-40903-8_6")</f>
        <v>https://doi.org/10.1007/978-3-540-40903-8_6</v>
      </c>
      <c r="G48" s="10" t="s">
        <v>137</v>
      </c>
      <c r="H48" s="23" t="str">
        <f t="shared" si="1"/>
        <v>NO</v>
      </c>
      <c r="I48" s="24" t="s">
        <v>21</v>
      </c>
      <c r="J48" s="12" t="b">
        <v>0</v>
      </c>
      <c r="K48" s="12" t="b">
        <v>0</v>
      </c>
      <c r="L48" s="13" t="b">
        <v>0</v>
      </c>
      <c r="M48" s="13" t="b">
        <v>0</v>
      </c>
      <c r="N48" s="13" t="b">
        <v>0</v>
      </c>
      <c r="O48" s="13" t="b">
        <v>0</v>
      </c>
      <c r="P48" s="14" t="b">
        <v>0</v>
      </c>
      <c r="Q48" s="14" t="b">
        <v>0</v>
      </c>
      <c r="R48" s="24" t="s">
        <v>21</v>
      </c>
      <c r="S48" s="15" t="b">
        <v>0</v>
      </c>
      <c r="T48" s="15" t="b">
        <v>0</v>
      </c>
      <c r="U48" s="16" t="b">
        <v>0</v>
      </c>
      <c r="V48" s="16" t="b">
        <v>0</v>
      </c>
      <c r="W48" s="16" t="b">
        <v>0</v>
      </c>
      <c r="X48" s="16" t="b">
        <v>0</v>
      </c>
      <c r="Y48" s="16" t="b">
        <v>0</v>
      </c>
      <c r="Z48" s="16" t="b">
        <v>0</v>
      </c>
      <c r="AA48" s="7"/>
    </row>
    <row r="49" spans="1:27" ht="14.25" x14ac:dyDescent="0.2">
      <c r="A49" s="8"/>
      <c r="B49" s="8" t="s">
        <v>138</v>
      </c>
      <c r="C49" s="8" t="s">
        <v>139</v>
      </c>
      <c r="D49" s="8">
        <v>2008</v>
      </c>
      <c r="E49" s="8"/>
      <c r="F49" s="26" t="s">
        <v>140</v>
      </c>
      <c r="G49" s="10" t="s">
        <v>141</v>
      </c>
      <c r="H49" s="23" t="str">
        <f t="shared" si="1"/>
        <v>NO</v>
      </c>
      <c r="I49" s="29" t="s">
        <v>21</v>
      </c>
      <c r="J49" s="12" t="b">
        <v>0</v>
      </c>
      <c r="K49" s="12" t="b">
        <v>0</v>
      </c>
      <c r="L49" s="13" t="b">
        <v>0</v>
      </c>
      <c r="M49" s="13" t="b">
        <v>0</v>
      </c>
      <c r="N49" s="13" t="b">
        <v>0</v>
      </c>
      <c r="O49" s="13" t="b">
        <v>0</v>
      </c>
      <c r="P49" s="31" t="b">
        <v>1</v>
      </c>
      <c r="Q49" s="31" t="b">
        <v>0</v>
      </c>
      <c r="R49" s="24" t="s">
        <v>21</v>
      </c>
      <c r="S49" s="15" t="b">
        <v>0</v>
      </c>
      <c r="T49" s="15" t="b">
        <v>0</v>
      </c>
      <c r="U49" s="16" t="b">
        <v>0</v>
      </c>
      <c r="V49" s="16" t="b">
        <v>0</v>
      </c>
      <c r="W49" s="16" t="b">
        <v>0</v>
      </c>
      <c r="X49" s="16" t="b">
        <v>0</v>
      </c>
      <c r="Y49" s="16" t="b">
        <v>0</v>
      </c>
      <c r="Z49" s="16" t="b">
        <v>0</v>
      </c>
      <c r="AA49" s="7"/>
    </row>
    <row r="50" spans="1:27" ht="14.25" x14ac:dyDescent="0.2">
      <c r="A50" s="8"/>
      <c r="B50" s="8" t="s">
        <v>142</v>
      </c>
      <c r="C50" s="8" t="s">
        <v>143</v>
      </c>
      <c r="D50" s="8">
        <v>1998</v>
      </c>
      <c r="E50" s="8"/>
      <c r="F50" s="26" t="str">
        <f>HYPERLINK("https://doi.org/10.1109/pdse.1998.668174")</f>
        <v>https://doi.org/10.1109/pdse.1998.668174</v>
      </c>
      <c r="G50" s="10" t="s">
        <v>144</v>
      </c>
      <c r="H50" s="23" t="str">
        <f t="shared" si="1"/>
        <v>NO</v>
      </c>
      <c r="I50" s="24" t="s">
        <v>21</v>
      </c>
      <c r="J50" s="12" t="b">
        <v>0</v>
      </c>
      <c r="K50" s="12" t="b">
        <v>0</v>
      </c>
      <c r="L50" s="13" t="b">
        <v>0</v>
      </c>
      <c r="M50" s="13" t="b">
        <v>0</v>
      </c>
      <c r="N50" s="13" t="b">
        <v>0</v>
      </c>
      <c r="O50" s="13" t="b">
        <v>0</v>
      </c>
      <c r="P50" s="14" t="b">
        <v>0</v>
      </c>
      <c r="Q50" s="14" t="b">
        <v>0</v>
      </c>
      <c r="R50" s="24" t="s">
        <v>21</v>
      </c>
      <c r="S50" s="15" t="b">
        <v>0</v>
      </c>
      <c r="T50" s="15" t="b">
        <v>0</v>
      </c>
      <c r="U50" s="16" t="b">
        <v>0</v>
      </c>
      <c r="V50" s="16" t="b">
        <v>0</v>
      </c>
      <c r="W50" s="16" t="b">
        <v>0</v>
      </c>
      <c r="X50" s="16" t="b">
        <v>0</v>
      </c>
      <c r="Y50" s="16" t="b">
        <v>0</v>
      </c>
      <c r="Z50" s="16" t="b">
        <v>0</v>
      </c>
      <c r="AA50" s="7"/>
    </row>
    <row r="51" spans="1:27" ht="14.25" x14ac:dyDescent="0.2">
      <c r="A51" s="8"/>
      <c r="B51" s="8" t="s">
        <v>145</v>
      </c>
      <c r="C51" s="8" t="s">
        <v>146</v>
      </c>
      <c r="D51" s="8">
        <v>2009</v>
      </c>
      <c r="E51" s="8"/>
      <c r="F51" s="26" t="str">
        <f>HYPERLINK("https://doi.org/10.1109/date.2009.5090839")</f>
        <v>https://doi.org/10.1109/date.2009.5090839</v>
      </c>
      <c r="G51" s="10" t="s">
        <v>147</v>
      </c>
      <c r="H51" s="23" t="str">
        <f t="shared" si="1"/>
        <v>NO</v>
      </c>
      <c r="I51" s="24" t="s">
        <v>21</v>
      </c>
      <c r="J51" s="12" t="b">
        <v>0</v>
      </c>
      <c r="K51" s="12" t="b">
        <v>0</v>
      </c>
      <c r="L51" s="13" t="b">
        <v>0</v>
      </c>
      <c r="M51" s="13" t="b">
        <v>0</v>
      </c>
      <c r="N51" s="13" t="b">
        <v>0</v>
      </c>
      <c r="O51" s="13" t="b">
        <v>0</v>
      </c>
      <c r="P51" s="14" t="b">
        <v>0</v>
      </c>
      <c r="Q51" s="14" t="b">
        <v>0</v>
      </c>
      <c r="R51" s="24" t="s">
        <v>21</v>
      </c>
      <c r="S51" s="15" t="b">
        <v>0</v>
      </c>
      <c r="T51" s="15" t="b">
        <v>0</v>
      </c>
      <c r="U51" s="16" t="b">
        <v>0</v>
      </c>
      <c r="V51" s="16" t="b">
        <v>0</v>
      </c>
      <c r="W51" s="16" t="b">
        <v>0</v>
      </c>
      <c r="X51" s="16" t="b">
        <v>0</v>
      </c>
      <c r="Y51" s="16" t="b">
        <v>0</v>
      </c>
      <c r="Z51" s="16" t="b">
        <v>0</v>
      </c>
      <c r="AA51" s="7"/>
    </row>
    <row r="52" spans="1:27" ht="14.25" x14ac:dyDescent="0.2">
      <c r="A52" s="8"/>
      <c r="B52" s="8" t="s">
        <v>148</v>
      </c>
      <c r="C52" s="8" t="s">
        <v>149</v>
      </c>
      <c r="D52" s="8">
        <v>2018</v>
      </c>
      <c r="E52" s="8"/>
      <c r="F52" s="17" t="str">
        <f>HYPERLINK("https://doi.org/10.1016/j.scico.2017.12.007")</f>
        <v>https://doi.org/10.1016/j.scico.2017.12.007</v>
      </c>
      <c r="G52" s="10" t="s">
        <v>150</v>
      </c>
      <c r="H52" s="23" t="str">
        <f t="shared" si="1"/>
        <v>NO</v>
      </c>
      <c r="I52" s="29" t="s">
        <v>21</v>
      </c>
      <c r="J52" s="12" t="b">
        <v>0</v>
      </c>
      <c r="K52" s="12" t="b">
        <v>0</v>
      </c>
      <c r="L52" s="13" t="b">
        <v>0</v>
      </c>
      <c r="M52" s="13" t="b">
        <v>0</v>
      </c>
      <c r="N52" s="13" t="b">
        <v>0</v>
      </c>
      <c r="O52" s="13" t="b">
        <v>0</v>
      </c>
      <c r="P52" s="14" t="b">
        <v>0</v>
      </c>
      <c r="Q52" s="14" t="b">
        <v>0</v>
      </c>
      <c r="R52" s="28" t="s">
        <v>21</v>
      </c>
      <c r="S52" s="15" t="b">
        <v>0</v>
      </c>
      <c r="T52" s="15" t="b">
        <v>0</v>
      </c>
      <c r="U52" s="16" t="b">
        <v>0</v>
      </c>
      <c r="V52" s="16" t="b">
        <v>0</v>
      </c>
      <c r="W52" s="16" t="b">
        <v>0</v>
      </c>
      <c r="X52" s="16" t="b">
        <v>0</v>
      </c>
      <c r="Y52" s="16" t="b">
        <v>0</v>
      </c>
      <c r="Z52" s="16" t="b">
        <v>0</v>
      </c>
      <c r="AA52" s="7"/>
    </row>
    <row r="53" spans="1:27" ht="14.25" x14ac:dyDescent="0.2">
      <c r="A53" s="8"/>
      <c r="B53" s="8"/>
      <c r="C53" s="8"/>
      <c r="D53" s="8"/>
      <c r="E53" s="8"/>
      <c r="F53" s="10"/>
      <c r="G53" s="10"/>
      <c r="H53" s="23"/>
      <c r="I53" s="11"/>
      <c r="J53" s="12"/>
      <c r="K53" s="12"/>
      <c r="L53" s="13"/>
      <c r="M53" s="13"/>
      <c r="N53" s="13"/>
      <c r="O53" s="13"/>
      <c r="P53" s="14"/>
      <c r="Q53" s="14"/>
      <c r="R53" s="11"/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 x14ac:dyDescent="0.2">
      <c r="A54" s="8"/>
      <c r="B54" s="8" t="s">
        <v>151</v>
      </c>
      <c r="C54" s="8"/>
      <c r="D54" s="8"/>
      <c r="E54" s="8"/>
      <c r="F54" s="10"/>
      <c r="G54" s="10"/>
      <c r="H54" s="23"/>
      <c r="I54" s="11"/>
      <c r="J54" s="12"/>
      <c r="K54" s="12"/>
      <c r="L54" s="13"/>
      <c r="M54" s="13"/>
      <c r="N54" s="13"/>
      <c r="O54" s="13"/>
      <c r="P54" s="14"/>
      <c r="Q54" s="14"/>
      <c r="R54" s="11"/>
      <c r="S54" s="15"/>
      <c r="T54" s="15"/>
      <c r="U54" s="16"/>
      <c r="V54" s="16"/>
      <c r="W54" s="16"/>
      <c r="X54" s="16"/>
      <c r="Y54" s="16"/>
      <c r="Z54" s="16"/>
      <c r="AA54" s="7"/>
    </row>
    <row r="55" spans="1:27" ht="14.25" x14ac:dyDescent="0.2">
      <c r="A55" s="8"/>
      <c r="B55" s="8"/>
      <c r="C55" s="8"/>
      <c r="D55" s="8"/>
      <c r="E55" s="8"/>
      <c r="F55" s="10"/>
      <c r="G55" s="10"/>
      <c r="H55" s="23"/>
      <c r="I55" s="11"/>
      <c r="J55" s="12"/>
      <c r="K55" s="12"/>
      <c r="L55" s="13"/>
      <c r="M55" s="13"/>
      <c r="N55" s="13"/>
      <c r="O55" s="13"/>
      <c r="P55" s="14"/>
      <c r="Q55" s="14"/>
      <c r="R55" s="11"/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 x14ac:dyDescent="0.2">
      <c r="A56" s="8"/>
      <c r="B56" s="8"/>
      <c r="C56" s="8"/>
      <c r="D56" s="8"/>
      <c r="E56" s="8"/>
      <c r="F56" s="10"/>
      <c r="G56" s="10"/>
      <c r="H56" s="23"/>
      <c r="I56" s="21"/>
      <c r="J56" s="12"/>
      <c r="K56" s="12"/>
      <c r="L56" s="13"/>
      <c r="M56" s="13"/>
      <c r="N56" s="13"/>
      <c r="O56" s="13"/>
      <c r="P56" s="14"/>
      <c r="Q56" s="14"/>
      <c r="R56" s="21"/>
      <c r="S56" s="15"/>
      <c r="T56" s="15"/>
      <c r="U56" s="16"/>
      <c r="V56" s="16"/>
      <c r="W56" s="16"/>
      <c r="X56" s="16"/>
      <c r="Y56" s="16"/>
      <c r="Z56" s="16"/>
      <c r="AA56" s="7"/>
    </row>
    <row r="57" spans="1:27" ht="14.25" x14ac:dyDescent="0.2">
      <c r="A57" s="8"/>
      <c r="B57" s="8" t="s">
        <v>152</v>
      </c>
      <c r="C57" s="8"/>
      <c r="D57" s="8"/>
      <c r="E57" s="8"/>
      <c r="F57" s="10"/>
      <c r="G57" s="10"/>
      <c r="H57" s="23"/>
      <c r="I57" s="11"/>
      <c r="J57" s="12"/>
      <c r="K57" s="12"/>
      <c r="L57" s="13"/>
      <c r="M57" s="13"/>
      <c r="N57" s="13"/>
      <c r="O57" s="13"/>
      <c r="P57" s="14"/>
      <c r="Q57" s="14"/>
      <c r="R57" s="11"/>
      <c r="S57" s="15"/>
      <c r="T57" s="15"/>
      <c r="U57" s="16"/>
      <c r="V57" s="16"/>
      <c r="W57" s="16"/>
      <c r="X57" s="16"/>
      <c r="Y57" s="16"/>
      <c r="Z57" s="16"/>
      <c r="AA57" s="7"/>
    </row>
    <row r="58" spans="1:27" ht="14.25" x14ac:dyDescent="0.2">
      <c r="A58" s="8"/>
      <c r="B58" s="8"/>
      <c r="C58" s="8"/>
      <c r="D58" s="8"/>
      <c r="E58" s="8"/>
      <c r="F58" s="10"/>
      <c r="G58" s="10"/>
      <c r="H58" s="23"/>
      <c r="I58" s="11"/>
      <c r="J58" s="12"/>
      <c r="K58" s="12"/>
      <c r="L58" s="13"/>
      <c r="M58" s="13"/>
      <c r="N58" s="13"/>
      <c r="O58" s="13"/>
      <c r="P58" s="14"/>
      <c r="Q58" s="14"/>
      <c r="R58" s="11"/>
      <c r="S58" s="15"/>
      <c r="T58" s="15"/>
      <c r="U58" s="16"/>
      <c r="V58" s="16"/>
      <c r="W58" s="16"/>
      <c r="X58" s="16"/>
      <c r="Y58" s="16"/>
      <c r="Z58" s="16"/>
      <c r="AA58" s="7"/>
    </row>
    <row r="59" spans="1:27" ht="14.25" x14ac:dyDescent="0.2">
      <c r="A59" s="8"/>
      <c r="B59" s="8"/>
      <c r="C59" s="8"/>
      <c r="D59" s="8"/>
      <c r="E59" s="8"/>
      <c r="F59" s="10"/>
      <c r="G59" s="10"/>
      <c r="H59" s="23"/>
      <c r="I59" s="11"/>
      <c r="J59" s="12"/>
      <c r="K59" s="12"/>
      <c r="L59" s="13"/>
      <c r="M59" s="13"/>
      <c r="N59" s="13"/>
      <c r="O59" s="13"/>
      <c r="P59" s="14"/>
      <c r="Q59" s="14"/>
      <c r="R59" s="11"/>
      <c r="S59" s="15"/>
      <c r="T59" s="15"/>
      <c r="U59" s="16"/>
      <c r="V59" s="16"/>
      <c r="W59" s="16"/>
      <c r="X59" s="16"/>
      <c r="Y59" s="16"/>
      <c r="Z59" s="16"/>
      <c r="AA59" s="7"/>
    </row>
    <row r="60" spans="1:27" ht="14.25" x14ac:dyDescent="0.2">
      <c r="A60" s="8"/>
      <c r="B60" s="8" t="s">
        <v>153</v>
      </c>
      <c r="C60" s="8"/>
      <c r="D60" s="8"/>
      <c r="E60" s="8"/>
      <c r="F60" s="10"/>
      <c r="G60" s="10"/>
      <c r="H60" s="23"/>
      <c r="I60" s="11"/>
      <c r="J60" s="12"/>
      <c r="K60" s="12"/>
      <c r="L60" s="13"/>
      <c r="M60" s="13"/>
      <c r="N60" s="13"/>
      <c r="O60" s="13"/>
      <c r="P60" s="14"/>
      <c r="Q60" s="14"/>
      <c r="R60" s="11"/>
      <c r="S60" s="15"/>
      <c r="T60" s="15"/>
      <c r="U60" s="16"/>
      <c r="V60" s="16"/>
      <c r="W60" s="16"/>
      <c r="X60" s="16"/>
      <c r="Y60" s="16"/>
      <c r="Z60" s="16"/>
      <c r="AA60" s="7"/>
    </row>
    <row r="61" spans="1:27" ht="14.25" x14ac:dyDescent="0.2">
      <c r="A61" s="8"/>
      <c r="B61" s="8"/>
      <c r="C61" s="8"/>
      <c r="D61" s="8"/>
      <c r="E61" s="8"/>
      <c r="F61" s="10"/>
      <c r="G61" s="10"/>
      <c r="H61" s="23"/>
      <c r="I61" s="11"/>
      <c r="J61" s="12"/>
      <c r="K61" s="12"/>
      <c r="L61" s="13"/>
      <c r="M61" s="13"/>
      <c r="N61" s="13"/>
      <c r="O61" s="13"/>
      <c r="P61" s="14"/>
      <c r="Q61" s="14"/>
      <c r="R61" s="11"/>
      <c r="S61" s="15"/>
      <c r="T61" s="15"/>
      <c r="U61" s="16"/>
      <c r="V61" s="16"/>
      <c r="W61" s="16"/>
      <c r="X61" s="16"/>
      <c r="Y61" s="16"/>
      <c r="Z61" s="16"/>
      <c r="AA61" s="7"/>
    </row>
    <row r="62" spans="1:27" ht="14.25" x14ac:dyDescent="0.2">
      <c r="A62" s="8"/>
      <c r="B62" s="8" t="s">
        <v>154</v>
      </c>
      <c r="C62" s="8" t="s">
        <v>155</v>
      </c>
      <c r="D62" s="8">
        <v>2019</v>
      </c>
      <c r="E62" s="8"/>
      <c r="F62" s="26" t="str">
        <f>HYPERLINK("https://doi.org/10.1007/s10009-019-00541-3")</f>
        <v>https://doi.org/10.1007/s10009-019-00541-3</v>
      </c>
      <c r="G62" s="10" t="s">
        <v>156</v>
      </c>
      <c r="H62" s="23" t="str">
        <f t="shared" si="1"/>
        <v>NO</v>
      </c>
      <c r="I62" s="24" t="s">
        <v>21</v>
      </c>
      <c r="J62" s="12" t="b">
        <v>0</v>
      </c>
      <c r="K62" s="12" t="b">
        <v>0</v>
      </c>
      <c r="L62" s="13" t="b">
        <v>0</v>
      </c>
      <c r="M62" s="13" t="b">
        <v>0</v>
      </c>
      <c r="N62" s="13" t="b">
        <v>0</v>
      </c>
      <c r="O62" s="13" t="b">
        <v>0</v>
      </c>
      <c r="P62" s="14" t="b">
        <v>0</v>
      </c>
      <c r="Q62" s="14" t="b">
        <v>0</v>
      </c>
      <c r="R62" s="24" t="s">
        <v>21</v>
      </c>
      <c r="S62" s="15" t="b">
        <v>0</v>
      </c>
      <c r="T62" s="15" t="b">
        <v>0</v>
      </c>
      <c r="U62" s="16" t="b">
        <v>0</v>
      </c>
      <c r="V62" s="16" t="b">
        <v>0</v>
      </c>
      <c r="W62" s="16" t="b">
        <v>0</v>
      </c>
      <c r="X62" s="16" t="b">
        <v>0</v>
      </c>
      <c r="Y62" s="16" t="b">
        <v>0</v>
      </c>
      <c r="Z62" s="16" t="b">
        <v>0</v>
      </c>
      <c r="AA62" s="7"/>
    </row>
    <row r="63" spans="1:27" ht="14.25" x14ac:dyDescent="0.2">
      <c r="A63" s="8"/>
      <c r="B63" s="8"/>
      <c r="C63" s="8"/>
      <c r="D63" s="8"/>
      <c r="E63" s="8"/>
      <c r="F63" s="10"/>
      <c r="G63" s="10"/>
      <c r="H63" s="23"/>
      <c r="I63" s="11"/>
      <c r="J63" s="12" t="b">
        <v>0</v>
      </c>
      <c r="K63" s="12" t="b">
        <v>0</v>
      </c>
      <c r="L63" s="13" t="b">
        <v>0</v>
      </c>
      <c r="M63" s="13" t="b">
        <v>0</v>
      </c>
      <c r="N63" s="13" t="b">
        <v>0</v>
      </c>
      <c r="O63" s="13" t="b">
        <v>0</v>
      </c>
      <c r="P63" s="14" t="b">
        <v>0</v>
      </c>
      <c r="Q63" s="14" t="b">
        <v>0</v>
      </c>
      <c r="R63" s="11"/>
      <c r="S63" s="15" t="b">
        <v>0</v>
      </c>
      <c r="T63" s="15" t="b">
        <v>0</v>
      </c>
      <c r="U63" s="16" t="b">
        <v>0</v>
      </c>
      <c r="V63" s="16" t="b">
        <v>0</v>
      </c>
      <c r="W63" s="16" t="b">
        <v>0</v>
      </c>
      <c r="X63" s="16" t="b">
        <v>0</v>
      </c>
      <c r="Y63" s="16" t="b">
        <v>0</v>
      </c>
      <c r="Z63" s="16" t="b">
        <v>0</v>
      </c>
      <c r="AA63" s="7"/>
    </row>
    <row r="64" spans="1:27" ht="12.75" x14ac:dyDescent="0.2">
      <c r="A64" s="8"/>
      <c r="B64" s="8" t="s">
        <v>157</v>
      </c>
      <c r="C64" s="8"/>
      <c r="D64" s="8"/>
      <c r="E64" s="22"/>
      <c r="F64" s="17"/>
      <c r="G64" s="10"/>
      <c r="H64" s="10"/>
      <c r="I64" s="21"/>
      <c r="J64" s="12" t="b">
        <v>0</v>
      </c>
      <c r="K64" s="12" t="b">
        <v>0</v>
      </c>
      <c r="L64" s="13" t="b">
        <v>0</v>
      </c>
      <c r="M64" s="13" t="b">
        <v>0</v>
      </c>
      <c r="N64" s="13" t="b">
        <v>0</v>
      </c>
      <c r="O64" s="13" t="b">
        <v>0</v>
      </c>
      <c r="P64" s="14" t="b">
        <v>0</v>
      </c>
      <c r="Q64" s="14" t="b">
        <v>0</v>
      </c>
      <c r="R64" s="21"/>
      <c r="S64" s="15" t="b">
        <v>0</v>
      </c>
      <c r="T64" s="15" t="b">
        <v>0</v>
      </c>
      <c r="U64" s="16" t="b">
        <v>0</v>
      </c>
      <c r="V64" s="16" t="b">
        <v>0</v>
      </c>
      <c r="W64" s="16" t="b">
        <v>0</v>
      </c>
      <c r="X64" s="16" t="b">
        <v>0</v>
      </c>
      <c r="Y64" s="16" t="b">
        <v>0</v>
      </c>
      <c r="Z64" s="16" t="b">
        <v>0</v>
      </c>
      <c r="AA64" s="7"/>
    </row>
  </sheetData>
  <autoFilter ref="H1:H64"/>
  <conditionalFormatting sqref="H2:I64 R2:R64">
    <cfRule type="cellIs" dxfId="3" priority="1" operator="equal">
      <formula>"YES"</formula>
    </cfRule>
  </conditionalFormatting>
  <conditionalFormatting sqref="H2:I64 R2:R64">
    <cfRule type="cellIs" dxfId="2" priority="2" operator="equal">
      <formula>"MAYBE"</formula>
    </cfRule>
  </conditionalFormatting>
  <conditionalFormatting sqref="H2:I64 R2:R64">
    <cfRule type="cellIs" dxfId="1" priority="3" operator="equal">
      <formula>"NO"</formula>
    </cfRule>
  </conditionalFormatting>
  <conditionalFormatting sqref="I1:I64 R1:R64">
    <cfRule type="containsBlanks" dxfId="0" priority="5">
      <formula>LEN(TRIM(I1))=0</formula>
    </cfRule>
  </conditionalFormatting>
  <hyperlinks>
    <hyperlink ref="F9" r:id="rId1"/>
    <hyperlink ref="F17" r:id="rId2"/>
    <hyperlink ref="F18" r:id="rId3"/>
    <hyperlink ref="F23" r:id="rId4"/>
    <hyperlink ref="F31" r:id="rId5"/>
    <hyperlink ref="F33" r:id="rId6"/>
    <hyperlink ref="F45" r:id="rId7"/>
    <hyperlink ref="F46" r:id="rId8"/>
    <hyperlink ref="F49" r:id="rId9"/>
  </hyperlinks>
  <pageMargins left="0.7" right="0.7" top="0.78740157499999996" bottom="0.78740157499999996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2021-08-15T12:43:33Z</dcterms:modified>
</cp:coreProperties>
</file>