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externalReferences>
    <externalReference r:id="rId2"/>
  </externalReferences>
  <definedNames>
    <definedName name="_xlnm._FilterDatabase" localSheetId="0" hidden="1">'publications-merged'!$H$1:$H$109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" i="1" l="1"/>
  <c r="H99" i="1"/>
  <c r="H98" i="1"/>
  <c r="H97" i="1"/>
  <c r="H96" i="1"/>
  <c r="H95" i="1"/>
  <c r="H94" i="1"/>
  <c r="H93" i="1"/>
  <c r="F93" i="1"/>
  <c r="H92" i="1"/>
  <c r="F92" i="1"/>
  <c r="H91" i="1"/>
  <c r="F91" i="1"/>
  <c r="H90" i="1"/>
  <c r="H89" i="1"/>
  <c r="H88" i="1"/>
  <c r="F88" i="1"/>
  <c r="H87" i="1"/>
  <c r="F87" i="1"/>
  <c r="H86" i="1"/>
  <c r="F86" i="1"/>
  <c r="H85" i="1"/>
  <c r="F85" i="1"/>
  <c r="H84" i="1"/>
  <c r="F84" i="1"/>
  <c r="H83" i="1"/>
  <c r="F83" i="1"/>
  <c r="H82" i="1"/>
  <c r="H81" i="1"/>
  <c r="F81" i="1"/>
  <c r="H80" i="1"/>
  <c r="F80" i="1"/>
  <c r="H79" i="1"/>
  <c r="H78" i="1"/>
  <c r="F78" i="1"/>
  <c r="H77" i="1"/>
  <c r="H76" i="1"/>
  <c r="H75" i="1"/>
  <c r="H74" i="1"/>
  <c r="H73" i="1"/>
  <c r="F73" i="1"/>
  <c r="H72" i="1"/>
  <c r="F72" i="1"/>
  <c r="H71" i="1"/>
  <c r="H70" i="1"/>
  <c r="F70" i="1"/>
  <c r="H69" i="1"/>
  <c r="F69" i="1"/>
  <c r="H68" i="1"/>
  <c r="H67" i="1"/>
  <c r="F67" i="1"/>
  <c r="H66" i="1"/>
  <c r="F66" i="1"/>
  <c r="H59" i="1"/>
  <c r="H58" i="1"/>
  <c r="H57" i="1"/>
  <c r="H56" i="1"/>
  <c r="H55" i="1"/>
  <c r="H54" i="1"/>
  <c r="H53" i="1"/>
  <c r="H52" i="1"/>
  <c r="H51" i="1"/>
  <c r="H50" i="1"/>
  <c r="H49" i="1"/>
  <c r="H45" i="1"/>
  <c r="F45" i="1"/>
  <c r="H44" i="1"/>
  <c r="H43" i="1"/>
  <c r="H42" i="1"/>
  <c r="H41" i="1"/>
  <c r="F41" i="1"/>
  <c r="H40" i="1"/>
  <c r="F40" i="1"/>
  <c r="H39" i="1"/>
  <c r="F39" i="1"/>
  <c r="H38" i="1"/>
  <c r="F38" i="1"/>
  <c r="H37" i="1"/>
  <c r="H36" i="1"/>
  <c r="F36" i="1"/>
  <c r="H35" i="1"/>
  <c r="F35" i="1"/>
  <c r="H34" i="1"/>
  <c r="H33" i="1"/>
  <c r="F33" i="1"/>
  <c r="H32" i="1"/>
  <c r="H31" i="1"/>
  <c r="H30" i="1"/>
  <c r="F30" i="1"/>
  <c r="H29" i="1"/>
  <c r="F29" i="1"/>
  <c r="H28" i="1"/>
  <c r="F28" i="1"/>
  <c r="H27" i="1"/>
  <c r="F27" i="1"/>
  <c r="H26" i="1"/>
  <c r="F26" i="1"/>
  <c r="H25" i="1"/>
  <c r="H24" i="1"/>
  <c r="F24" i="1"/>
  <c r="H23" i="1"/>
  <c r="F23" i="1"/>
  <c r="H22" i="1"/>
  <c r="H21" i="1"/>
  <c r="H20" i="1"/>
  <c r="F20" i="1"/>
  <c r="H19" i="1"/>
  <c r="H18" i="1"/>
  <c r="H17" i="1"/>
  <c r="H16" i="1"/>
  <c r="H15" i="1"/>
  <c r="F15" i="1"/>
  <c r="H14" i="1"/>
  <c r="H13" i="1"/>
  <c r="F13" i="1"/>
  <c r="H12" i="1"/>
  <c r="F12" i="1"/>
  <c r="H11" i="1"/>
  <c r="F11" i="1"/>
  <c r="H10" i="1"/>
  <c r="F10" i="1"/>
  <c r="H9" i="1"/>
  <c r="F9" i="1"/>
  <c r="C2" i="1"/>
</calcChain>
</file>

<file path=xl/sharedStrings.xml><?xml version="1.0" encoding="utf-8"?>
<sst xmlns="http://schemas.openxmlformats.org/spreadsheetml/2006/main" count="463" uniqueCount="268">
  <si>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</si>
  <si>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</si>
  <si>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</si>
  <si>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</si>
  <si>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</si>
  <si>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</si>
  <si>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</si>
  <si>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</si>
  <si>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</si>
  <si>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</si>
  <si>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</si>
  <si>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</si>
  <si>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</si>
  <si>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</si>
  <si>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</si>
  <si>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</si>
  <si>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Synchronization of abstract and concrete syntax in domain-specific modeling languages</t>
  </si>
  <si>
    <t>References TOTAL 48</t>
  </si>
  <si>
    <t>References NEW 37:</t>
  </si>
  <si>
    <t>G. Bergmann, Á. Horváth, I. Ráth, D. Varró</t>
  </si>
  <si>
    <t>A Benchmark Evaluation of Incremental Pattern Matching in Graph Transformation</t>
  </si>
  <si>
    <t>10.1007/978-3-540-87405-8_27</t>
  </si>
  <si>
    <t>NO</t>
  </si>
  <si>
    <t>Tihamer Levendovszky, L. Lengyel, G. Mezei, H. Charaf</t>
  </si>
  <si>
    <t>A Systematic Approach to Metamodeling Environments and Model Transformation Systems in VMTS</t>
  </si>
  <si>
    <t>10.1016/j.entcs.2004.12.040</t>
  </si>
  <si>
    <t>E. Börger, R. Stärk</t>
  </si>
  <si>
    <t>Abstract State Machines. A Method for High-Level System Design and Analysis</t>
  </si>
  <si>
    <t>10.1007/978-1-84882-736-3_3</t>
  </si>
  <si>
    <t>J. J. Alferes, F. Banti, A. Brogi</t>
  </si>
  <si>
    <t>An Event-Condition-Action Logic Programming Language</t>
  </si>
  <si>
    <t>10.1007/11853886_5</t>
  </si>
  <si>
    <t>R. Bardohl, H. Ehrig</t>
  </si>
  <si>
    <t>Conceptual Model of the Graphical Editor GENGED for the Visual Definition of Visual Languages</t>
  </si>
  <si>
    <t>10.1007/978-3-540-46464-8_18</t>
  </si>
  <si>
    <t>H. Garcia-Molina, J. Ullman, J. Widom</t>
  </si>
  <si>
    <t>Database Systems: The Complete Book</t>
  </si>
  <si>
    <t>book</t>
  </si>
  <si>
    <t>Marco Seiriö, M. Berndtsson</t>
  </si>
  <si>
    <t>Design and Implementation of an ECA Rule Markup Language</t>
  </si>
  <si>
    <t>10.1007/11580072_9</t>
  </si>
  <si>
    <t>The Object Management Group</t>
  </si>
  <si>
    <t>Documents Associated With Meta Object Facility (MOF) 2.0 and Query/View/Transformation, V1.0 (2008). http</t>
  </si>
  <si>
    <t>TR</t>
  </si>
  <si>
    <t>Microsoft</t>
  </si>
  <si>
    <t>DSL Tools. http</t>
  </si>
  <si>
    <t>The Eclipse Project</t>
  </si>
  <si>
    <t>Eclipse Modeling Framework. http</t>
  </si>
  <si>
    <t>Kolovos, D.S.</t>
  </si>
  <si>
    <t>Editing EMF Models with Exeed. Technical report, Department of Computer Science, University of York (2007). http</t>
  </si>
  <si>
    <t>Daniel Amyot, H. Farah, J. Roy</t>
  </si>
  <si>
    <t>Evaluation of Development Tools for Domain-Specific Modeling Languages</t>
  </si>
  <si>
    <t>10.1007/11951148_12</t>
  </si>
  <si>
    <t>Oliver Köth, M. Minas, Lehrstuhl fur Programmiersprachen</t>
  </si>
  <si>
    <t>Generating Diagram Editors Providing Free-Hand Editing as well as Syntax-Directed Editing</t>
  </si>
  <si>
    <t>Minas, M.</t>
  </si>
  <si>
    <t>Generating visual editors based on fujaba/moflon and diameta. Technical report, University Paderborn. Proceedings of 4th Fujaba Days, pp. 35-42. (2006) Technical Report tr-ri-06-275</t>
  </si>
  <si>
    <t>J. Davis</t>
  </si>
  <si>
    <t>GME: the generic modeling environment</t>
  </si>
  <si>
    <t>10.1145/949344.949360</t>
  </si>
  <si>
    <t>Gergely Varró, D. Varró</t>
  </si>
  <si>
    <t>Graph Transformation with Incremental Updates</t>
  </si>
  <si>
    <t>10.1016/j.entcs.2004.02.057</t>
  </si>
  <si>
    <t>Graphical Modeling Framework. http</t>
  </si>
  <si>
    <t>Gergely Varró, Katalin Friedl, Dániel Varró</t>
  </si>
  <si>
    <t>Implementing a Graph Transformation Engine in Relational Databases</t>
  </si>
  <si>
    <t>10.1007/s10270-006-0015-y</t>
  </si>
  <si>
    <t>Holger Giese, Robert Wagner</t>
  </si>
  <si>
    <t>Incremental Model Synchronization with Triple Graph Grammars</t>
  </si>
  <si>
    <t>10.1007/11880240_38</t>
  </si>
  <si>
    <t>Gábor Bergmann, András Ökrös, István Ráth, Dániel Varró, Gergely Varró</t>
  </si>
  <si>
    <t>Incremental pattern matching in the viatra model transformation system</t>
  </si>
  <si>
    <t>10.1145/1402947.1402953</t>
  </si>
  <si>
    <t>Andy Schürr</t>
  </si>
  <si>
    <t>Introduction to PROGRESS, an attribute graph grammar based specification language</t>
  </si>
  <si>
    <t>10.1007/3-540-52292-1_11</t>
  </si>
  <si>
    <t>Ashish Gupta, Inderpal Singh Mumick, V. S. Subrahmanian</t>
  </si>
  <si>
    <t>Maintaining views incrementally</t>
  </si>
  <si>
    <t>10.1145/170035.170066</t>
  </si>
  <si>
    <t>Metacase</t>
  </si>
  <si>
    <t>MetaEdit+. http</t>
  </si>
  <si>
    <t>J. Champeau, Emmanuel Rochefort</t>
  </si>
  <si>
    <t>Model Engineering and traceability</t>
  </si>
  <si>
    <t>Simon M. Becker, Thomas Haase, Bernhard Westfechtel</t>
  </si>
  <si>
    <t>Model-based a-posteriori integration of engineering tools for incremental development processes</t>
  </si>
  <si>
    <t>10.1007/s10270-004-0071-0</t>
  </si>
  <si>
    <t>B. Polgár, I. Ráth, Z. Szatmári, Á. Horváth, I. Majzik</t>
  </si>
  <si>
    <t>Model-based Integration, Execution and Certification of Development Tool-chains</t>
  </si>
  <si>
    <t>Pierre-Alain Muller, Franck Fleurey, Frédéric Fondement, Michel Hassenforder, Rémi Schneckenburger, Sébastien Gérard, Jean-Marc Jézéquel</t>
  </si>
  <si>
    <t>Model-Driven Analysis and Synthesis of Concrete Syntax</t>
  </si>
  <si>
    <t>10.1007/11880240_8</t>
  </si>
  <si>
    <t>Johannes Jakob, Alexander Königs, Andy Schürr</t>
  </si>
  <si>
    <t>Non-materialized Model View Specification with Triple Graph Grammars</t>
  </si>
  <si>
    <t>10.1007/11841883_23</t>
  </si>
  <si>
    <t>G. Karsai, Aditya Agrawal, Feng Shi, J. Sprinkle</t>
  </si>
  <si>
    <t>On the Use of Graph Transformation in the Formal Specification of Model Interpreters</t>
  </si>
  <si>
    <t>N. Zhu, J. Grundy, J. Hosking</t>
  </si>
  <si>
    <t>Pounamu: A Meta-Yool for Multi-View Visual Language Environment Construction</t>
  </si>
  <si>
    <t>10.1109/vlhcc.2004.41</t>
  </si>
  <si>
    <t>Specification of graph translators with triple graph grammars</t>
  </si>
  <si>
    <t>10.1007/3-540-59071-4_45</t>
  </si>
  <si>
    <t>K. Dittrich, S. G. Grivas, A. Geppert</t>
  </si>
  <si>
    <t>The Active Database Management System Manifesto: A Rulebase of ADBMS Features</t>
  </si>
  <si>
    <t>10.1007/3-540-60365-4_116</t>
  </si>
  <si>
    <t>L. Rose, R. Paige, D. Kolovos, Fiona A. C. Polack</t>
  </si>
  <si>
    <t>The Epsilon Generation Language</t>
  </si>
  <si>
    <t>10.1007/978-3-540-69100-6_1</t>
  </si>
  <si>
    <t>The SENSORIA EU FP6 Research Project</t>
  </si>
  <si>
    <t>The SENSORIA Development Environment Homepage (2009). http</t>
  </si>
  <si>
    <t>The University of Queensland</t>
  </si>
  <si>
    <t>The TefKat tool homepage. http</t>
  </si>
  <si>
    <t>homepage</t>
  </si>
  <si>
    <t>Ståle Walderhaug, U. Johansen, E. Stav, Jan Aagedal</t>
  </si>
  <si>
    <t>Towards a Generic Solution for Traceability in MDD</t>
  </si>
  <si>
    <t>Marcos Didonet Del Fabro, Patrick Valduriez</t>
  </si>
  <si>
    <t>Towards the efficient development of model transformations using model weaving and matching transformations</t>
  </si>
  <si>
    <t>10.1007/s10270-008-0094-z</t>
  </si>
  <si>
    <t>References already KNOWN 11</t>
  </si>
  <si>
    <t>J De Lara, H Vangheluwe</t>
  </si>
  <si>
    <t>AToM3: A Tool for Multi-formalism and Meta-modelling</t>
  </si>
  <si>
    <t>Springer</t>
  </si>
  <si>
    <t>https://link.springer.com/chapter/10.1007/3-540-45923-5_12</t>
  </si>
  <si>
    <t>10.1007/3-540-45923-5_12</t>
  </si>
  <si>
    <t>YES</t>
  </si>
  <si>
    <t>Design-time simulation of domain-specific models by incremental pattern matching</t>
  </si>
  <si>
    <t>https://ieeexplore.ieee.org/abstract/document/4639089/?casa_…KN48MxtaeOACqmD-vvl8AP4qJyDj7quD-sdz7A_8Che0RwsSlH5JhFxf1GMY</t>
  </si>
  <si>
    <t>Event-driven grammars: Relating abstract and concrete levels of visual languages</t>
  </si>
  <si>
    <t>https://link.springer.com/article/10.1007/s10270-007-0051-2</t>
  </si>
  <si>
    <t>K Ehrig, C Ermel, S Hänsgen, G Taentzer</t>
  </si>
  <si>
    <t>Generation of visual editors as eclipse plug-ins</t>
  </si>
  <si>
    <t>https://dl.acm.org/doi/abs/10.1145/1101908.1101930</t>
  </si>
  <si>
    <t>Grzegorz Rozenberg</t>
  </si>
  <si>
    <t>Handbook of Graph Grammars and Computing by Graph Transformation</t>
  </si>
  <si>
    <t>https://doi.org/10.1142/3303</t>
  </si>
  <si>
    <t>10.1142/3303</t>
  </si>
  <si>
    <t>D. Hearnden, M. Lawley, and K.Raymond</t>
  </si>
  <si>
    <t>Incremental model transformation for the evolution of model-driven systems</t>
  </si>
  <si>
    <t>A. Egyed</t>
  </si>
  <si>
    <t>Instant consistency checking for the uml</t>
  </si>
  <si>
    <t>https://doi.org/10.1145/1134285.1134339</t>
  </si>
  <si>
    <t>Live model transformations driven by incremental pattern matching</t>
  </si>
  <si>
    <t>https://link.springer.com/chapter/10.1007/978-3-540-69927-9_8</t>
  </si>
  <si>
    <t>Model transformation in the large</t>
  </si>
  <si>
    <t>https://dl.acm.org/doi/abs/10.1145/1287624.1287664?casa_toke…xLfnOl3WCtuezJBEEj5cKOUYfZgVvYW6OM4JPw-p0U884SqF3QpF6Q-fxQnA</t>
  </si>
  <si>
    <t>J. Greenfield, K. Short</t>
  </si>
  <si>
    <t>Software factories: assembling applications with patterns, models, frameworks and tools</t>
  </si>
  <si>
    <t>https://doi.org/10.1145/949344.949348</t>
  </si>
  <si>
    <t>10.1145/949344.949348</t>
  </si>
  <si>
    <t>D Varró, A Balogh</t>
  </si>
  <si>
    <t>The model transformation language of the VIATRA2 framework</t>
  </si>
  <si>
    <t>https://www.sciencedirect.com/science/article/pii/S016764230700127X</t>
  </si>
  <si>
    <t>Cited by TOTAL 41.</t>
  </si>
  <si>
    <t>Cited by NEW 35:</t>
  </si>
  <si>
    <t>N. Macedo, J. Tiago, Alcino Cunha</t>
  </si>
  <si>
    <t>A Feature-Based Classification of Model Repair Approaches</t>
  </si>
  <si>
    <t>10.1109/tse.2016.2620145</t>
  </si>
  <si>
    <t>G. Bergmann, A. Boronat, R. Heckel, P. Torrini, I. Ráth, D. Varró</t>
  </si>
  <si>
    <t>Advances in Model Transformations by Graph Transformation: Specification, Execution and Analysis</t>
  </si>
  <si>
    <t>10.1007/978-3-642-20401-2_27</t>
  </si>
  <si>
    <t>G. Bergmann, B. Nuseibeh, F. Paci, T. Tun, Yijun Yu, D. Varró</t>
  </si>
  <si>
    <t>ALGORITHMS FOR INCREMENTAL REQUIREMENTS MODELS EVALUATION AND TRANSFORMATION</t>
  </si>
  <si>
    <t>Rolf-Helge Pfeiffer, A. Wasowski</t>
  </si>
  <si>
    <t>An aspect-based traceability mechanism for domain specific languages</t>
  </si>
  <si>
    <t>10.1145/1814392.1814399</t>
  </si>
  <si>
    <t>Hassana Nassiri, M. Machkour, M. Hachimi</t>
  </si>
  <si>
    <t>An Intermediate Representation-based Approach for Query Translation using a Syntax-Directed Method</t>
  </si>
  <si>
    <t>10.14569/ijacsa.2020.0110870</t>
  </si>
  <si>
    <t>Torbjörn Lundkvist</t>
  </si>
  <si>
    <t>Applications of graph transformation in tools for domain-specific modeling languages</t>
  </si>
  <si>
    <t>D. D. Ruscio, R. Lämmel, A. Pierantonio</t>
  </si>
  <si>
    <t>Automated Co-evolution of GMF Editor Models</t>
  </si>
  <si>
    <t>10.1007/978-3-642-19440-5_9</t>
  </si>
  <si>
    <t>S. Strohmeier, F. Röhrs</t>
  </si>
  <si>
    <t>Conceptual Modeling in Human Resource Management: A Design Research Approach</t>
  </si>
  <si>
    <t>10.17705/1thci.00088</t>
  </si>
  <si>
    <t>G. Bergmann, B. Fontan, C. Haley, Yijun Yu</t>
  </si>
  <si>
    <t>D.3.2 METHOLOGY FOR EVOLUTIONARY REQUIREMENTS</t>
  </si>
  <si>
    <t>Ola Bråten</t>
  </si>
  <si>
    <t>DPF Visualisation, a Tool for Defining new Concrete Syntaxes for Diagrammatic Modelling Languages</t>
  </si>
  <si>
    <t>Syed Imran</t>
  </si>
  <si>
    <t>Hazard and early warning analysis based on domain specific modeling technologies</t>
  </si>
  <si>
    <t>Oddvar Hungnes</t>
  </si>
  <si>
    <t>Jigsaw EMF Editor</t>
  </si>
  <si>
    <t>R. Paige, D. Varró</t>
  </si>
  <si>
    <t>Lessons learned from building model-driven development tools</t>
  </si>
  <si>
    <t>10.1007/s10270-012-0257-9</t>
  </si>
  <si>
    <t>A. Elsawi, S. Sahibuddin</t>
  </si>
  <si>
    <t>Mapping of a platform specific model to a particular platform using an eav designed platform model</t>
  </si>
  <si>
    <t>László Gönczy, Ábel Hegedüs, D. Varró</t>
  </si>
  <si>
    <t>Methodologies for Model-Driven Development and Deployment: An Overview</t>
  </si>
  <si>
    <t>10.1007/978-3-642-20401-2_26</t>
  </si>
  <si>
    <t>D. Karagiannis, Vedran Hrgovcic, Robert Woitsch</t>
  </si>
  <si>
    <t>Bidirektionale Abbildung zwischen Geschäftsprozessmodellen und IT-Kommunikationssystemen</t>
  </si>
  <si>
    <t>10.1145/2095536.2095628</t>
  </si>
  <si>
    <t>I. Ivkovic</t>
  </si>
  <si>
    <t>Model Synchronization for Software Evolution</t>
  </si>
  <si>
    <t>Akos Horvath, Daniel Varro</t>
  </si>
  <si>
    <t>Model-driven development of ARINC 653 configuration tables</t>
  </si>
  <si>
    <t>10.1109/dasc.2010.5655451</t>
  </si>
  <si>
    <t>L. Wouters, M. Gervais</t>
  </si>
  <si>
    <t>Notation-driven vs metamodel-driven development of domain-specific modeling languages: an empirical study</t>
  </si>
  <si>
    <t>10.1145/2480362.2480576</t>
  </si>
  <si>
    <t>István Dávid, László Gönczy</t>
  </si>
  <si>
    <t>Ontology-Supported Design of Domain-Specific Languages</t>
  </si>
  <si>
    <t>10.4018/978-1-4666-4494-6.ch006</t>
  </si>
  <si>
    <t>D. Koznov</t>
  </si>
  <si>
    <t>Process Model of DSM Solution Development and Evolution for Small and Medium-Sized Software Companies</t>
  </si>
  <si>
    <t>10.1109/edocw.2011.58</t>
  </si>
  <si>
    <t>F. Röhrs</t>
  </si>
  <si>
    <t>Process oriented human resource information systems: supporting a process orientation in human resources through information systems</t>
  </si>
  <si>
    <t>10.22028/d291-26908</t>
  </si>
  <si>
    <t>C. Bock, Maged Elaasar</t>
  </si>
  <si>
    <t>Reusing metamodels and notation with Diagram Definition</t>
  </si>
  <si>
    <t>10.1007/s10270-016-0537-x</t>
  </si>
  <si>
    <t>O. Aksoy</t>
  </si>
  <si>
    <t>Synchronization Techniques in Object Oriented Software Development Environments : Bringing a Synchronized State among Model and Code Components in Xtext Framework</t>
  </si>
  <si>
    <t>I. Ruchkin</t>
  </si>
  <si>
    <t>Towards Integration of Modeling Methods for Cyber-Physical Systems</t>
  </si>
  <si>
    <t>L. Wouters</t>
  </si>
  <si>
    <t>Towards the Notation-Driven Development of DSMLs</t>
  </si>
  <si>
    <t>10.1007/978-3-642-41533-3_32</t>
  </si>
  <si>
    <t>Ábel Hegedüs, Z. Ujhelyi, I. Ráth, Á. Horváth</t>
  </si>
  <si>
    <t>Visualization of Traceability Models with Domain-specific Layouting</t>
  </si>
  <si>
    <t>10.14279/tuj.eceasst.32.510</t>
  </si>
  <si>
    <t>A. Balogh, G. Bergmann, György Csertán, László Gönczy, Á. Horváth, I. Majzik, A. Pataricza, B. Polgár, I. Ráth, D. Varró, Gergely Varró</t>
  </si>
  <si>
    <t>Workflow-Driven Tool Integration Using Model Transformations</t>
  </si>
  <si>
    <t>10.1007/978-3-642-17322-6_11</t>
  </si>
  <si>
    <t>B Keuter</t>
  </si>
  <si>
    <t>https://books.google.de/books?hl=de&amp;lr=&amp;id=P6zCBAAAQBAJ&amp;oi=fnd&amp;pg=PA1&amp;ots=erV4gsbkIV&amp;sig=CHbzknnjWUTrS7rkQS3Ho0wLxZU</t>
  </si>
  <si>
    <t>A Pinsonneault, H Barki</t>
  </si>
  <si>
    <t>Conceptualizing the Organizational IT Artifact via the Construct of Organizational Integration</t>
  </si>
  <si>
    <t>https://ieeexplore.ieee.org/abstract/document/6149521/</t>
  </si>
  <si>
    <t>I Dávid, H Vangheluwe</t>
  </si>
  <si>
    <t>A Foundation for Inconsistency Management in Model-Based Systems Engineering</t>
  </si>
  <si>
    <t>PhD</t>
  </si>
  <si>
    <t>https://repository.uantwerpen.be/docman/irua/6e30ad/161564.pdf</t>
  </si>
  <si>
    <t>MAYBE</t>
  </si>
  <si>
    <t xml:space="preserve">YJ Msosa </t>
  </si>
  <si>
    <t>Modelling evolving clinical practice guidelines: a case of Malawi</t>
  </si>
  <si>
    <t>https://open.uct.ac.za/handle/11427/28388</t>
  </si>
  <si>
    <t>FS de Souza Neto, SS Andrade</t>
  </si>
  <si>
    <t>Um Framework para Implementaç ao Declarativa de Sintaxes Concretas Visuais</t>
  </si>
  <si>
    <t>https://www.researchgate.net/profile/Sandro_Andrade/publication/261951102_Um_Framework_para_Implementacao_Declarativa_de_Sintaxes_Concretas_Visuais/links/0a85e536280f98d487000000.pdf</t>
  </si>
  <si>
    <t xml:space="preserve">TN Gervais, X Le Pallec, L Wouters </t>
  </si>
  <si>
    <t>Vers une approche centrée humain pour la définition de langages de modélisation graphiques</t>
  </si>
  <si>
    <t>https://www.researchgate.net/profile/Laurent_Wouters/publication/281694838_Vers_une_approche_centree_humain_pour_la_definition_de_langages_de_modelisation_graphiques/links/5da58bf845851553ff92abb2/Vers-une-approche-centree-humain-pour-la-definition-de-langages-de-modelisation-graphiques.pdf</t>
  </si>
  <si>
    <t>R Bour</t>
  </si>
  <si>
    <t>DEMOS: une méthode de conception participative de systèmes d'information soutenant la démocratie des organisations</t>
  </si>
  <si>
    <t>https://hal.archives-ouvertes.fr/tel-02493752/</t>
  </si>
  <si>
    <t>Cited by already KNOWN 6:</t>
  </si>
  <si>
    <t>X He, CJ Hu, ZY Ma, WZ Shao</t>
  </si>
  <si>
    <t>A bidirectional-transformation-based framework for software visualization and visual editing</t>
  </si>
  <si>
    <t>https://idp.springer.com/authorize/casa?redirect_uri=https:/…ZqIdpBeguBRwve0qugDjC8vdLC0lvQkjlqj2Gvz1LgkzaS6M1mXuz_oiDtPw</t>
  </si>
  <si>
    <t>B Roth</t>
  </si>
  <si>
    <t>Beispielgetriebene entwicklung domänenspezifischer modellierungssprachen</t>
  </si>
  <si>
    <t>https://epub.uni-bayreuth.de/id/eprint/1834</t>
  </si>
  <si>
    <t>Change-driven model transformations</t>
  </si>
  <si>
    <t>https://idp.springer.com/authorize/casa?redirect_uri=https:/…m4O3ZQ-brTLdd2udnIhWiKYNPLALwDOwwt8INxWF01Td6L72yjStqTqfoazw</t>
  </si>
  <si>
    <t>Incremental model queries in model-driven design</t>
  </si>
  <si>
    <t>https://repozitorium.omikk.bme.hu/bitstream/handle/10890/1231/ertekezes.pdf?sequence=1</t>
  </si>
  <si>
    <t>L Wouters, Y Kaeri, K Sugawara</t>
  </si>
  <si>
    <t>Multi-domain multi-lingual collaborative design</t>
  </si>
  <si>
    <t>https://ieeexplore.ieee.org/abstract/document/6580974/?casa_…-k5zCZMBE3-JjEQYhROmlzc9BTgj3S5psN0Uu0YmBOGXMZWpWvGc25Mt6yzw</t>
  </si>
  <si>
    <t>Á Horváth</t>
  </si>
  <si>
    <t>Search-based techniques in model-driven engineering</t>
  </si>
  <si>
    <t>https://repozitorium.omikk.bme.hu/bitstream/handle/10890/1237/ertekezes.pdf?sequence=1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</si>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</sst>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,\ d"/>
  </numFmts>
  <fonts count="13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7E3794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4" fillId="5" borderId="0" xfId="0" applyFont="1" applyFill="1" applyAlignment="1"/>
    <xf numFmtId="0" fontId="7" fillId="6" borderId="0" xfId="0" applyFont="1" applyFill="1"/>
    <xf numFmtId="0" fontId="7" fillId="7" borderId="0" xfId="0" applyFont="1" applyFill="1"/>
    <xf numFmtId="0" fontId="7" fillId="7" borderId="0" xfId="0" applyFont="1" applyFill="1"/>
    <xf numFmtId="0" fontId="5" fillId="6" borderId="0" xfId="0" applyFont="1" applyFill="1"/>
    <xf numFmtId="0" fontId="5" fillId="7" borderId="0" xfId="0" applyFont="1" applyFill="1"/>
    <xf numFmtId="0" fontId="8" fillId="0" borderId="0" xfId="0" applyFont="1" applyAlignment="1"/>
    <xf numFmtId="0" fontId="4" fillId="3" borderId="0" xfId="0" applyFont="1" applyFill="1" applyAlignment="1"/>
    <xf numFmtId="0" fontId="9" fillId="0" borderId="0" xfId="0" applyFont="1"/>
    <xf numFmtId="0" fontId="10" fillId="0" borderId="0" xfId="0" applyFont="1" applyAlignment="1"/>
    <xf numFmtId="0" fontId="4" fillId="8" borderId="0" xfId="0" applyFont="1" applyFill="1" applyAlignment="1"/>
    <xf numFmtId="0" fontId="11" fillId="0" borderId="0" xfId="0" applyFont="1" applyAlignment="1"/>
    <xf numFmtId="0" fontId="4" fillId="5" borderId="0" xfId="0" applyFont="1" applyFill="1" applyAlignment="1"/>
    <xf numFmtId="0" fontId="5" fillId="7" borderId="0" xfId="0" applyFont="1" applyFill="1" applyAlignment="1"/>
    <xf numFmtId="0" fontId="4" fillId="8" borderId="0" xfId="0" applyFont="1" applyFill="1" applyAlignment="1"/>
    <xf numFmtId="0" fontId="7" fillId="7" borderId="0" xfId="0" applyFont="1" applyFill="1" applyAlignment="1"/>
    <xf numFmtId="0" fontId="4" fillId="3" borderId="0" xfId="0" applyFont="1" applyFill="1" applyAlignment="1"/>
    <xf numFmtId="0" fontId="7" fillId="6" borderId="0" xfId="0" applyFont="1" applyFill="1" applyAlignment="1"/>
    <xf numFmtId="0" fontId="5" fillId="6" borderId="0" xfId="0" applyFont="1" applyFill="1" applyAlignment="1"/>
    <xf numFmtId="0" fontId="12" fillId="0" borderId="0" xfId="0" applyFont="1" applyAlignment="1"/>
    <xf numFmtId="164" fontId="2" fillId="0" borderId="0" xfId="0" applyNumberFormat="1" applyFont="1" applyAlignment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_1" displayName="Table_1" ref="A1:E109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l.acm.org/doi/abs/10.1145/1287624.1287664?casa_toke%E2%80%A6xLfnOl3WCtuezJBEEj5cKOUYfZgVvYW6OM4JPw-p0U884SqF3QpF6Q-fxQnA" TargetMode="External"/><Relationship Id="rId13" Type="http://schemas.openxmlformats.org/officeDocument/2006/relationships/hyperlink" Target="https://repository.uantwerpen.be/docman/irua/6e30ad/161564.pdf" TargetMode="External"/><Relationship Id="rId18" Type="http://schemas.openxmlformats.org/officeDocument/2006/relationships/hyperlink" Target="https://idp.springer.com/authorize/casa?redirect_uri=https:/%E2%80%A6ZqIdpBeguBRwve0qugDjC8vdLC0lvQkjlqj2Gvz1LgkzaS6M1mXuz_oiDtPw" TargetMode="External"/><Relationship Id="rId3" Type="http://schemas.openxmlformats.org/officeDocument/2006/relationships/hyperlink" Target="https://link.springer.com/article/10.1007/s10270-007-0051-2" TargetMode="External"/><Relationship Id="rId21" Type="http://schemas.openxmlformats.org/officeDocument/2006/relationships/hyperlink" Target="https://repozitorium.omikk.bme.hu/bitstream/handle/10890/1231/ertekezes.pdf?sequence=1" TargetMode="External"/><Relationship Id="rId7" Type="http://schemas.openxmlformats.org/officeDocument/2006/relationships/hyperlink" Target="https://link.springer.com/chapter/10.1007/978-3-540-69927-9_8" TargetMode="External"/><Relationship Id="rId12" Type="http://schemas.openxmlformats.org/officeDocument/2006/relationships/hyperlink" Target="https://ieeexplore.ieee.org/abstract/document/6149521/" TargetMode="External"/><Relationship Id="rId17" Type="http://schemas.openxmlformats.org/officeDocument/2006/relationships/hyperlink" Target="https://hal.archives-ouvertes.fr/tel-02493752/" TargetMode="External"/><Relationship Id="rId2" Type="http://schemas.openxmlformats.org/officeDocument/2006/relationships/hyperlink" Target="https://ieeexplore.ieee.org/abstract/document/4639089/?casa_%E2%80%A6KN48MxtaeOACqmD-vvl8AP4qJyDj7quD-sdz7A_8Che0RwsSlH5JhFxf1GMY" TargetMode="External"/><Relationship Id="rId16" Type="http://schemas.openxmlformats.org/officeDocument/2006/relationships/hyperlink" Target="https://www.researchgate.net/profile/Laurent_Wouters/publication/281694838_Vers_une_approche_centree_humain_pour_la_definition_de_langages_de_modelisation_graphiques/links/5da58bf845851553ff92abb2/Vers-une-approche-centree-humain-pour-la-definition-de-langages-de-modelisation-graphiques.pdf" TargetMode="External"/><Relationship Id="rId20" Type="http://schemas.openxmlformats.org/officeDocument/2006/relationships/hyperlink" Target="https://idp.springer.com/authorize/casa?redirect_uri=https:/%E2%80%A6m4O3ZQ-brTLdd2udnIhWiKYNPLALwDOwwt8INxWF01Td6L72yjStqTqfoazw" TargetMode="External"/><Relationship Id="rId1" Type="http://schemas.openxmlformats.org/officeDocument/2006/relationships/hyperlink" Target="https://link.springer.com/chapter/10.1007/3-540-45923-5_12" TargetMode="External"/><Relationship Id="rId6" Type="http://schemas.openxmlformats.org/officeDocument/2006/relationships/hyperlink" Target="https://doi.org/10.1145/1134285.1134339" TargetMode="External"/><Relationship Id="rId11" Type="http://schemas.openxmlformats.org/officeDocument/2006/relationships/hyperlink" Target="https://books.google.de/books?hl=de&amp;lr=&amp;id=P6zCBAAAQBAJ&amp;oi=fnd&amp;pg=PA1&amp;ots=erV4gsbkIV&amp;sig=CHbzknnjWUTrS7rkQS3Ho0wLxZU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doi.org/10.1142/3303" TargetMode="External"/><Relationship Id="rId15" Type="http://schemas.openxmlformats.org/officeDocument/2006/relationships/hyperlink" Target="https://www.researchgate.net/profile/Sandro_Andrade/publication/261951102_Um_Framework_para_Implementacao_Declarativa_de_Sintaxes_Concretas_Visuais/links/0a85e536280f98d487000000.pdf" TargetMode="External"/><Relationship Id="rId23" Type="http://schemas.openxmlformats.org/officeDocument/2006/relationships/hyperlink" Target="https://repozitorium.omikk.bme.hu/bitstream/handle/10890/1237/ertekezes.pdf?sequence=1" TargetMode="External"/><Relationship Id="rId10" Type="http://schemas.openxmlformats.org/officeDocument/2006/relationships/hyperlink" Target="https://www.sciencedirect.com/science/article/pii/S016764230700127X" TargetMode="External"/><Relationship Id="rId19" Type="http://schemas.openxmlformats.org/officeDocument/2006/relationships/hyperlink" Target="https://epub.uni-bayreuth.de/id/eprint/1834" TargetMode="External"/><Relationship Id="rId4" Type="http://schemas.openxmlformats.org/officeDocument/2006/relationships/hyperlink" Target="https://dl.acm.org/doi/abs/10.1145/1101908.1101930" TargetMode="External"/><Relationship Id="rId9" Type="http://schemas.openxmlformats.org/officeDocument/2006/relationships/hyperlink" Target="https://doi.org/10.1145/949344.949348" TargetMode="External"/><Relationship Id="rId14" Type="http://schemas.openxmlformats.org/officeDocument/2006/relationships/hyperlink" Target="https://open.uct.ac.za/handle/11427/28388" TargetMode="External"/><Relationship Id="rId22" Type="http://schemas.openxmlformats.org/officeDocument/2006/relationships/hyperlink" Target="https://ieeexplore.ieee.org/abstract/document/6580974/?casa_%E2%80%A6-k5zCZMBE3-JjEQYhROmlzc9BTgj3S5psN0Uu0YmBOGXMZWpWvGc25Mt6yz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9"/>
  <sheetViews>
    <sheetView tabSelected="1" workbookViewId="0">
      <pane xSplit="6" ySplit="1" topLeftCell="G81" activePane="bottomRight" state="frozen"/>
      <selection pane="topRight" activeCell="G1" sqref="G1"/>
      <selection pane="bottomLeft" activeCell="A2" sqref="A2"/>
      <selection pane="bottomRight" activeCell="B118" sqref="B118"/>
    </sheetView>
  </sheetViews>
  <sheetFormatPr defaultColWidth="14.42578125" defaultRowHeight="15.75" customHeight="1" x14ac:dyDescent="0.2"/>
  <cols>
    <col min="1" max="1" width="5.5703125" customWidth="1"/>
    <col min="2" max="2" width="43.85546875" customWidth="1"/>
    <col min="3" max="3" width="63.140625" customWidth="1"/>
    <col min="4" max="4" width="5.42578125" customWidth="1"/>
    <col min="5" max="5" width="19" customWidth="1"/>
    <col min="6" max="6" width="24.5703125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266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32" t="s">
        <v>267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  <c r="Y1" s="6" t="s">
        <v>14</v>
      </c>
      <c r="Z1" s="6" t="s">
        <v>15</v>
      </c>
      <c r="AA1" s="7"/>
    </row>
    <row r="2" spans="1:27" ht="15.75" customHeight="1" x14ac:dyDescent="0.2">
      <c r="A2" s="8"/>
      <c r="B2" s="8" t="s">
        <v>16</v>
      </c>
      <c r="C2" s="20" t="str">
        <f>HYPERLINK("https://doi.org/10.1007/s10270-009-0122-7")</f>
        <v>https://doi.org/10.1007/s10270-009-0122-7</v>
      </c>
      <c r="D2" s="8"/>
      <c r="E2" s="8"/>
      <c r="F2" s="17"/>
      <c r="G2" s="10"/>
      <c r="H2" s="19"/>
      <c r="I2" s="21"/>
      <c r="J2" s="12"/>
      <c r="K2" s="12"/>
      <c r="L2" s="13"/>
      <c r="M2" s="13"/>
      <c r="N2" s="13"/>
      <c r="O2" s="13"/>
      <c r="P2" s="14"/>
      <c r="Q2" s="14"/>
      <c r="R2" s="18"/>
      <c r="S2" s="15"/>
      <c r="T2" s="15"/>
      <c r="U2" s="16"/>
      <c r="V2" s="16"/>
      <c r="W2" s="16"/>
      <c r="X2" s="16"/>
      <c r="Y2" s="16"/>
      <c r="Z2" s="16"/>
      <c r="AA2" s="7"/>
    </row>
    <row r="3" spans="1:27" ht="15.75" customHeight="1" x14ac:dyDescent="0.2">
      <c r="A3" s="8"/>
      <c r="B3" s="8"/>
      <c r="C3" s="8"/>
      <c r="D3" s="8"/>
      <c r="E3" s="8"/>
      <c r="F3" s="10"/>
      <c r="G3" s="10"/>
      <c r="H3" s="19"/>
      <c r="I3" s="11"/>
      <c r="J3" s="12"/>
      <c r="K3" s="12"/>
      <c r="L3" s="13"/>
      <c r="M3" s="13"/>
      <c r="N3" s="13"/>
      <c r="O3" s="13"/>
      <c r="P3" s="14"/>
      <c r="Q3" s="14"/>
      <c r="R3" s="11"/>
      <c r="S3" s="15"/>
      <c r="T3" s="15"/>
      <c r="U3" s="16"/>
      <c r="V3" s="16"/>
      <c r="W3" s="16"/>
      <c r="X3" s="16"/>
      <c r="Y3" s="16"/>
      <c r="Z3" s="16"/>
      <c r="AA3" s="7"/>
    </row>
    <row r="4" spans="1:27" ht="15.75" customHeight="1" x14ac:dyDescent="0.2">
      <c r="A4" s="8"/>
      <c r="B4" s="8" t="s">
        <v>17</v>
      </c>
      <c r="C4" s="8"/>
      <c r="D4" s="8"/>
      <c r="E4" s="8"/>
      <c r="F4" s="10"/>
      <c r="G4" s="10"/>
      <c r="H4" s="19"/>
      <c r="I4" s="11"/>
      <c r="J4" s="12"/>
      <c r="K4" s="12"/>
      <c r="L4" s="13"/>
      <c r="M4" s="13"/>
      <c r="N4" s="13"/>
      <c r="O4" s="13"/>
      <c r="P4" s="14"/>
      <c r="Q4" s="14"/>
      <c r="R4" s="11"/>
      <c r="S4" s="15"/>
      <c r="T4" s="15"/>
      <c r="U4" s="16"/>
      <c r="V4" s="16"/>
      <c r="W4" s="16"/>
      <c r="X4" s="16"/>
      <c r="Y4" s="16"/>
      <c r="Z4" s="16"/>
      <c r="AA4" s="7"/>
    </row>
    <row r="5" spans="1:27" ht="15.75" customHeight="1" x14ac:dyDescent="0.2">
      <c r="A5" s="8"/>
      <c r="B5" s="8"/>
      <c r="C5" s="8"/>
      <c r="D5" s="8"/>
      <c r="E5" s="8"/>
      <c r="F5" s="10"/>
      <c r="G5" s="10"/>
      <c r="H5" s="19"/>
      <c r="I5" s="11"/>
      <c r="J5" s="12"/>
      <c r="K5" s="12"/>
      <c r="L5" s="13"/>
      <c r="M5" s="13"/>
      <c r="N5" s="13"/>
      <c r="O5" s="13"/>
      <c r="P5" s="14"/>
      <c r="Q5" s="14"/>
      <c r="R5" s="11"/>
      <c r="S5" s="15"/>
      <c r="T5" s="15"/>
      <c r="U5" s="16"/>
      <c r="V5" s="16"/>
      <c r="W5" s="16"/>
      <c r="X5" s="16"/>
      <c r="Y5" s="16"/>
      <c r="Z5" s="16"/>
      <c r="AA5" s="7"/>
    </row>
    <row r="6" spans="1:27" ht="15.75" customHeight="1" x14ac:dyDescent="0.2">
      <c r="A6" s="8"/>
      <c r="B6" s="8"/>
      <c r="C6" s="8"/>
      <c r="D6" s="8"/>
      <c r="E6" s="8"/>
      <c r="F6" s="10"/>
      <c r="G6" s="10"/>
      <c r="H6" s="19"/>
      <c r="I6" s="11"/>
      <c r="J6" s="12"/>
      <c r="K6" s="12"/>
      <c r="L6" s="13"/>
      <c r="M6" s="13"/>
      <c r="N6" s="13"/>
      <c r="O6" s="13"/>
      <c r="P6" s="14"/>
      <c r="Q6" s="14"/>
      <c r="R6" s="11"/>
      <c r="S6" s="15"/>
      <c r="T6" s="15"/>
      <c r="U6" s="16"/>
      <c r="V6" s="16"/>
      <c r="W6" s="16"/>
      <c r="X6" s="16"/>
      <c r="Y6" s="16"/>
      <c r="Z6" s="16"/>
      <c r="AA6" s="7"/>
    </row>
    <row r="7" spans="1:27" ht="15.75" customHeight="1" x14ac:dyDescent="0.2">
      <c r="A7" s="8"/>
      <c r="B7" s="8" t="s">
        <v>18</v>
      </c>
      <c r="C7" s="8"/>
      <c r="D7" s="8"/>
      <c r="E7" s="8"/>
      <c r="F7" s="10"/>
      <c r="G7" s="10"/>
      <c r="H7" s="19"/>
      <c r="I7" s="11"/>
      <c r="J7" s="12"/>
      <c r="K7" s="12"/>
      <c r="L7" s="13"/>
      <c r="M7" s="13"/>
      <c r="N7" s="13"/>
      <c r="O7" s="13"/>
      <c r="P7" s="14"/>
      <c r="Q7" s="14"/>
      <c r="R7" s="11"/>
      <c r="S7" s="15"/>
      <c r="T7" s="15"/>
      <c r="U7" s="16"/>
      <c r="V7" s="16"/>
      <c r="W7" s="16"/>
      <c r="X7" s="16"/>
      <c r="Y7" s="16"/>
      <c r="Z7" s="16"/>
      <c r="AA7" s="7"/>
    </row>
    <row r="8" spans="1:27" ht="15.75" customHeight="1" x14ac:dyDescent="0.2">
      <c r="A8" s="8"/>
      <c r="B8" s="8"/>
      <c r="C8" s="8"/>
      <c r="D8" s="8"/>
      <c r="E8" s="8"/>
      <c r="F8" s="17"/>
      <c r="G8" s="10"/>
      <c r="H8" s="19"/>
      <c r="I8" s="21"/>
      <c r="J8" s="12"/>
      <c r="K8" s="12"/>
      <c r="L8" s="13"/>
      <c r="M8" s="13"/>
      <c r="N8" s="13"/>
      <c r="O8" s="13"/>
      <c r="P8" s="14"/>
      <c r="Q8" s="14"/>
      <c r="R8" s="18"/>
      <c r="S8" s="15"/>
      <c r="T8" s="15"/>
      <c r="U8" s="16"/>
      <c r="V8" s="16"/>
      <c r="W8" s="16"/>
      <c r="X8" s="16"/>
      <c r="Y8" s="16"/>
      <c r="Z8" s="16"/>
      <c r="AA8" s="7"/>
    </row>
    <row r="9" spans="1:27" ht="15.75" customHeight="1" x14ac:dyDescent="0.2">
      <c r="A9" s="8"/>
      <c r="B9" s="8" t="s">
        <v>19</v>
      </c>
      <c r="C9" s="8" t="s">
        <v>20</v>
      </c>
      <c r="D9" s="8">
        <v>2008</v>
      </c>
      <c r="E9" s="8"/>
      <c r="F9" s="22" t="str">
        <f>HYPERLINK("https://doi.org/10.1007/978-3-540-87405-8_27")</f>
        <v>https://doi.org/10.1007/978-3-540-87405-8_27</v>
      </c>
      <c r="G9" s="10" t="s">
        <v>21</v>
      </c>
      <c r="H9" s="19" t="str">
        <f t="shared" ref="H9:H45" si="0">IF(I9=R9,I9,IF(AND(I9="YES",R9="MAYBE"),"YES",IF(AND(I9="MAYBE",R9="YES"),"YES",IF(OR(AND(I9="NO",R9="YES"),AND(I9="YES",R9="NO")),"MAYBE","NO"))))</f>
        <v>NO</v>
      </c>
      <c r="I9" s="23" t="s">
        <v>22</v>
      </c>
      <c r="J9" s="12"/>
      <c r="K9" s="12"/>
      <c r="L9" s="13"/>
      <c r="M9" s="13"/>
      <c r="N9" s="13"/>
      <c r="O9" s="13"/>
      <c r="P9" s="14"/>
      <c r="Q9" s="14"/>
      <c r="R9" s="23" t="s">
        <v>22</v>
      </c>
      <c r="S9" s="15"/>
      <c r="T9" s="15"/>
      <c r="U9" s="24"/>
      <c r="V9" s="16"/>
      <c r="W9" s="16"/>
      <c r="X9" s="16"/>
      <c r="Y9" s="16"/>
      <c r="Z9" s="16"/>
      <c r="AA9" s="7"/>
    </row>
    <row r="10" spans="1:27" ht="15.75" customHeight="1" x14ac:dyDescent="0.2">
      <c r="A10" s="8"/>
      <c r="B10" s="8" t="s">
        <v>23</v>
      </c>
      <c r="C10" s="8" t="s">
        <v>24</v>
      </c>
      <c r="D10" s="8">
        <v>2005</v>
      </c>
      <c r="E10" s="8"/>
      <c r="F10" s="22" t="str">
        <f>HYPERLINK("https://doi.org/10.1016/j.entcs.2004.12.040")</f>
        <v>https://doi.org/10.1016/j.entcs.2004.12.040</v>
      </c>
      <c r="G10" s="10" t="s">
        <v>25</v>
      </c>
      <c r="H10" s="19" t="str">
        <f t="shared" si="0"/>
        <v>NO</v>
      </c>
      <c r="I10" s="23" t="s">
        <v>22</v>
      </c>
      <c r="J10" s="12"/>
      <c r="K10" s="12"/>
      <c r="L10" s="13"/>
      <c r="M10" s="13"/>
      <c r="N10" s="13"/>
      <c r="O10" s="13"/>
      <c r="P10" s="14"/>
      <c r="Q10" s="14"/>
      <c r="R10" s="23" t="s">
        <v>22</v>
      </c>
      <c r="S10" s="15"/>
      <c r="T10" s="15"/>
      <c r="U10" s="16"/>
      <c r="V10" s="16"/>
      <c r="W10" s="16"/>
      <c r="X10" s="16"/>
      <c r="Y10" s="16"/>
      <c r="Z10" s="16"/>
      <c r="AA10" s="7"/>
    </row>
    <row r="11" spans="1:27" ht="15.75" customHeight="1" x14ac:dyDescent="0.2">
      <c r="A11" s="8"/>
      <c r="B11" s="8" t="s">
        <v>26</v>
      </c>
      <c r="C11" s="8" t="s">
        <v>27</v>
      </c>
      <c r="D11" s="8">
        <v>2003</v>
      </c>
      <c r="E11" s="8"/>
      <c r="F11" s="22" t="str">
        <f>HYPERLINK("https://doi.org/10.1007/978-1-84882-736-3_3")</f>
        <v>https://doi.org/10.1007/978-1-84882-736-3_3</v>
      </c>
      <c r="G11" s="10" t="s">
        <v>28</v>
      </c>
      <c r="H11" s="19" t="str">
        <f t="shared" si="0"/>
        <v>NO</v>
      </c>
      <c r="I11" s="23" t="s">
        <v>22</v>
      </c>
      <c r="J11" s="12"/>
      <c r="K11" s="12"/>
      <c r="L11" s="13"/>
      <c r="M11" s="13"/>
      <c r="N11" s="13"/>
      <c r="O11" s="13"/>
      <c r="P11" s="14"/>
      <c r="Q11" s="14"/>
      <c r="R11" s="23" t="s">
        <v>22</v>
      </c>
      <c r="S11" s="15"/>
      <c r="T11" s="15"/>
      <c r="U11" s="16"/>
      <c r="V11" s="16"/>
      <c r="W11" s="16"/>
      <c r="X11" s="16"/>
      <c r="Y11" s="16"/>
      <c r="Z11" s="16"/>
      <c r="AA11" s="7"/>
    </row>
    <row r="12" spans="1:27" ht="15.75" customHeight="1" x14ac:dyDescent="0.2">
      <c r="A12" s="8"/>
      <c r="B12" s="8" t="s">
        <v>29</v>
      </c>
      <c r="C12" s="8" t="s">
        <v>30</v>
      </c>
      <c r="D12" s="8">
        <v>2006</v>
      </c>
      <c r="E12" s="8"/>
      <c r="F12" s="22" t="str">
        <f>HYPERLINK("https://doi.org/10.1007/11853886_5")</f>
        <v>https://doi.org/10.1007/11853886_5</v>
      </c>
      <c r="G12" s="10" t="s">
        <v>31</v>
      </c>
      <c r="H12" s="19" t="str">
        <f t="shared" si="0"/>
        <v>NO</v>
      </c>
      <c r="I12" s="23" t="s">
        <v>22</v>
      </c>
      <c r="J12" s="12"/>
      <c r="K12" s="12"/>
      <c r="L12" s="13"/>
      <c r="M12" s="13"/>
      <c r="N12" s="13"/>
      <c r="O12" s="13"/>
      <c r="P12" s="14"/>
      <c r="Q12" s="14"/>
      <c r="R12" s="23" t="s">
        <v>22</v>
      </c>
      <c r="S12" s="15"/>
      <c r="T12" s="15"/>
      <c r="U12" s="16"/>
      <c r="V12" s="16"/>
      <c r="W12" s="16"/>
      <c r="X12" s="16"/>
      <c r="Y12" s="16"/>
      <c r="Z12" s="16"/>
      <c r="AA12" s="7"/>
    </row>
    <row r="13" spans="1:27" ht="15.75" customHeight="1" x14ac:dyDescent="0.2">
      <c r="A13" s="8"/>
      <c r="B13" s="8" t="s">
        <v>32</v>
      </c>
      <c r="C13" s="8" t="s">
        <v>33</v>
      </c>
      <c r="D13" s="8">
        <v>1998</v>
      </c>
      <c r="E13" s="8"/>
      <c r="F13" s="9" t="str">
        <f>HYPERLINK("https://doi.org/10.1007/978-3-540-46464-8_18")</f>
        <v>https://doi.org/10.1007/978-3-540-46464-8_18</v>
      </c>
      <c r="G13" s="10" t="s">
        <v>34</v>
      </c>
      <c r="H13" s="19" t="str">
        <f t="shared" si="0"/>
        <v>NO</v>
      </c>
      <c r="I13" s="25" t="s">
        <v>22</v>
      </c>
      <c r="J13" s="12"/>
      <c r="K13" s="12"/>
      <c r="L13" s="13"/>
      <c r="M13" s="13"/>
      <c r="N13" s="13"/>
      <c r="O13" s="13"/>
      <c r="P13" s="14"/>
      <c r="Q13" s="14"/>
      <c r="R13" s="23" t="s">
        <v>22</v>
      </c>
      <c r="S13" s="15"/>
      <c r="T13" s="15"/>
      <c r="U13" s="16"/>
      <c r="V13" s="16"/>
      <c r="W13" s="16"/>
      <c r="X13" s="16"/>
      <c r="Y13" s="16"/>
      <c r="Z13" s="16"/>
      <c r="AA13" s="7"/>
    </row>
    <row r="14" spans="1:27" ht="15.75" customHeight="1" x14ac:dyDescent="0.2">
      <c r="A14" s="8"/>
      <c r="B14" s="8" t="s">
        <v>35</v>
      </c>
      <c r="C14" s="8" t="s">
        <v>36</v>
      </c>
      <c r="D14" s="8">
        <v>2001</v>
      </c>
      <c r="E14" s="8" t="s">
        <v>37</v>
      </c>
      <c r="F14" s="10"/>
      <c r="G14" s="10"/>
      <c r="H14" s="19" t="str">
        <f t="shared" si="0"/>
        <v>NO</v>
      </c>
      <c r="I14" s="23" t="s">
        <v>22</v>
      </c>
      <c r="J14" s="12"/>
      <c r="K14" s="12"/>
      <c r="L14" s="13"/>
      <c r="M14" s="13"/>
      <c r="N14" s="13"/>
      <c r="O14" s="13"/>
      <c r="P14" s="14"/>
      <c r="Q14" s="14"/>
      <c r="R14" s="23" t="s">
        <v>22</v>
      </c>
      <c r="S14" s="15"/>
      <c r="T14" s="15"/>
      <c r="U14" s="16"/>
      <c r="V14" s="16"/>
      <c r="W14" s="16"/>
      <c r="X14" s="16"/>
      <c r="Y14" s="16"/>
      <c r="Z14" s="16"/>
      <c r="AA14" s="7"/>
    </row>
    <row r="15" spans="1:27" ht="15.75" customHeight="1" x14ac:dyDescent="0.2">
      <c r="A15" s="8"/>
      <c r="B15" s="8" t="s">
        <v>38</v>
      </c>
      <c r="C15" s="8" t="s">
        <v>39</v>
      </c>
      <c r="D15" s="8">
        <v>2005</v>
      </c>
      <c r="E15" s="8"/>
      <c r="F15" s="22" t="str">
        <f>HYPERLINK("https://doi.org/10.1007/11580072_9")</f>
        <v>https://doi.org/10.1007/11580072_9</v>
      </c>
      <c r="G15" s="10" t="s">
        <v>40</v>
      </c>
      <c r="H15" s="19" t="str">
        <f t="shared" si="0"/>
        <v>NO</v>
      </c>
      <c r="I15" s="23" t="s">
        <v>22</v>
      </c>
      <c r="J15" s="12"/>
      <c r="K15" s="12"/>
      <c r="L15" s="13"/>
      <c r="M15" s="13"/>
      <c r="N15" s="13"/>
      <c r="O15" s="13"/>
      <c r="P15" s="14"/>
      <c r="Q15" s="14"/>
      <c r="R15" s="23" t="s">
        <v>22</v>
      </c>
      <c r="S15" s="15"/>
      <c r="T15" s="15"/>
      <c r="U15" s="16"/>
      <c r="V15" s="16"/>
      <c r="W15" s="16"/>
      <c r="X15" s="16"/>
      <c r="Y15" s="16"/>
      <c r="Z15" s="16"/>
      <c r="AA15" s="7"/>
    </row>
    <row r="16" spans="1:27" ht="15.75" customHeight="1" x14ac:dyDescent="0.2">
      <c r="A16" s="8"/>
      <c r="B16" s="8" t="s">
        <v>41</v>
      </c>
      <c r="C16" s="8" t="s">
        <v>42</v>
      </c>
      <c r="D16" s="8"/>
      <c r="E16" s="8" t="s">
        <v>43</v>
      </c>
      <c r="F16" s="10"/>
      <c r="G16" s="10"/>
      <c r="H16" s="19" t="str">
        <f t="shared" si="0"/>
        <v>NO</v>
      </c>
      <c r="I16" s="23" t="s">
        <v>22</v>
      </c>
      <c r="J16" s="12"/>
      <c r="K16" s="12"/>
      <c r="L16" s="13"/>
      <c r="M16" s="13"/>
      <c r="N16" s="13"/>
      <c r="O16" s="13"/>
      <c r="P16" s="14"/>
      <c r="Q16" s="14"/>
      <c r="R16" s="23" t="s">
        <v>22</v>
      </c>
      <c r="S16" s="15"/>
      <c r="T16" s="15"/>
      <c r="U16" s="16"/>
      <c r="V16" s="16"/>
      <c r="W16" s="16"/>
      <c r="X16" s="16"/>
      <c r="Y16" s="16"/>
      <c r="Z16" s="16"/>
      <c r="AA16" s="7"/>
    </row>
    <row r="17" spans="1:27" ht="15.75" customHeight="1" x14ac:dyDescent="0.2">
      <c r="A17" s="8"/>
      <c r="B17" s="8" t="s">
        <v>44</v>
      </c>
      <c r="C17" s="8" t="s">
        <v>45</v>
      </c>
      <c r="D17" s="8"/>
      <c r="E17" s="8"/>
      <c r="F17" s="10"/>
      <c r="G17" s="10"/>
      <c r="H17" s="19" t="str">
        <f t="shared" si="0"/>
        <v>NO</v>
      </c>
      <c r="I17" s="23" t="s">
        <v>22</v>
      </c>
      <c r="J17" s="12"/>
      <c r="K17" s="12"/>
      <c r="L17" s="13"/>
      <c r="M17" s="13"/>
      <c r="N17" s="13"/>
      <c r="O17" s="13"/>
      <c r="P17" s="14"/>
      <c r="Q17" s="14"/>
      <c r="R17" s="23" t="s">
        <v>22</v>
      </c>
      <c r="S17" s="15"/>
      <c r="T17" s="15"/>
      <c r="U17" s="16"/>
      <c r="V17" s="16"/>
      <c r="W17" s="16"/>
      <c r="X17" s="16"/>
      <c r="Y17" s="16"/>
      <c r="Z17" s="16"/>
      <c r="AA17" s="7"/>
    </row>
    <row r="18" spans="1:27" ht="15.75" customHeight="1" x14ac:dyDescent="0.2">
      <c r="A18" s="8"/>
      <c r="B18" s="8" t="s">
        <v>46</v>
      </c>
      <c r="C18" s="8" t="s">
        <v>47</v>
      </c>
      <c r="D18" s="8"/>
      <c r="E18" s="8"/>
      <c r="F18" s="17"/>
      <c r="G18" s="10"/>
      <c r="H18" s="19" t="str">
        <f t="shared" si="0"/>
        <v>NO</v>
      </c>
      <c r="I18" s="23" t="s">
        <v>22</v>
      </c>
      <c r="J18" s="12"/>
      <c r="K18" s="12"/>
      <c r="L18" s="13"/>
      <c r="M18" s="13"/>
      <c r="N18" s="13"/>
      <c r="O18" s="13"/>
      <c r="P18" s="14"/>
      <c r="Q18" s="14"/>
      <c r="R18" s="23" t="s">
        <v>22</v>
      </c>
      <c r="S18" s="15"/>
      <c r="T18" s="15"/>
      <c r="U18" s="16"/>
      <c r="V18" s="16"/>
      <c r="W18" s="16"/>
      <c r="X18" s="16"/>
      <c r="Y18" s="16"/>
      <c r="Z18" s="16"/>
      <c r="AA18" s="7"/>
    </row>
    <row r="19" spans="1:27" ht="15.75" customHeight="1" x14ac:dyDescent="0.2">
      <c r="A19" s="8"/>
      <c r="B19" s="8" t="s">
        <v>48</v>
      </c>
      <c r="C19" s="8" t="s">
        <v>49</v>
      </c>
      <c r="D19" s="8"/>
      <c r="E19" s="8"/>
      <c r="F19" s="10"/>
      <c r="G19" s="10"/>
      <c r="H19" s="19" t="str">
        <f t="shared" si="0"/>
        <v>NO</v>
      </c>
      <c r="I19" s="23" t="s">
        <v>22</v>
      </c>
      <c r="J19" s="12"/>
      <c r="K19" s="12"/>
      <c r="L19" s="13"/>
      <c r="M19" s="13"/>
      <c r="N19" s="13"/>
      <c r="O19" s="13"/>
      <c r="P19" s="14"/>
      <c r="Q19" s="14"/>
      <c r="R19" s="23" t="s">
        <v>22</v>
      </c>
      <c r="S19" s="15"/>
      <c r="T19" s="15"/>
      <c r="U19" s="16"/>
      <c r="V19" s="16"/>
      <c r="W19" s="16"/>
      <c r="X19" s="16"/>
      <c r="Y19" s="16"/>
      <c r="Z19" s="16"/>
      <c r="AA19" s="7"/>
    </row>
    <row r="20" spans="1:27" ht="15.75" customHeight="1" x14ac:dyDescent="0.2">
      <c r="A20" s="8"/>
      <c r="B20" s="8" t="s">
        <v>50</v>
      </c>
      <c r="C20" s="8" t="s">
        <v>51</v>
      </c>
      <c r="D20" s="8">
        <v>2006</v>
      </c>
      <c r="E20" s="8"/>
      <c r="F20" s="22" t="str">
        <f>HYPERLINK("https://doi.org/10.1007/11951148_12")</f>
        <v>https://doi.org/10.1007/11951148_12</v>
      </c>
      <c r="G20" s="10" t="s">
        <v>52</v>
      </c>
      <c r="H20" s="19" t="str">
        <f t="shared" si="0"/>
        <v>NO</v>
      </c>
      <c r="I20" s="23" t="s">
        <v>22</v>
      </c>
      <c r="J20" s="12"/>
      <c r="K20" s="12"/>
      <c r="L20" s="13"/>
      <c r="M20" s="13"/>
      <c r="N20" s="13"/>
      <c r="O20" s="13"/>
      <c r="P20" s="14"/>
      <c r="Q20" s="14"/>
      <c r="R20" s="23" t="s">
        <v>22</v>
      </c>
      <c r="S20" s="15"/>
      <c r="T20" s="15"/>
      <c r="U20" s="16"/>
      <c r="V20" s="16"/>
      <c r="W20" s="16"/>
      <c r="X20" s="16"/>
      <c r="Y20" s="16"/>
      <c r="Z20" s="16"/>
      <c r="AA20" s="7"/>
    </row>
    <row r="21" spans="1:27" ht="15.75" customHeight="1" x14ac:dyDescent="0.2">
      <c r="A21" s="8"/>
      <c r="B21" s="8" t="s">
        <v>53</v>
      </c>
      <c r="C21" s="8" t="s">
        <v>54</v>
      </c>
      <c r="D21" s="8">
        <v>2000</v>
      </c>
      <c r="E21" s="8"/>
      <c r="F21" s="10"/>
      <c r="G21" s="10"/>
      <c r="H21" s="19" t="str">
        <f t="shared" si="0"/>
        <v>NO</v>
      </c>
      <c r="I21" s="23" t="s">
        <v>22</v>
      </c>
      <c r="J21" s="12"/>
      <c r="K21" s="12"/>
      <c r="L21" s="26" t="b">
        <v>0</v>
      </c>
      <c r="M21" s="13"/>
      <c r="N21" s="13"/>
      <c r="O21" s="26" t="b">
        <v>1</v>
      </c>
      <c r="P21" s="14"/>
      <c r="Q21" s="14"/>
      <c r="R21" s="23" t="s">
        <v>22</v>
      </c>
      <c r="S21" s="15"/>
      <c r="T21" s="15"/>
      <c r="U21" s="16"/>
      <c r="V21" s="16"/>
      <c r="W21" s="16"/>
      <c r="X21" s="16"/>
      <c r="Y21" s="16"/>
      <c r="Z21" s="16"/>
      <c r="AA21" s="7"/>
    </row>
    <row r="22" spans="1:27" ht="15.75" customHeight="1" x14ac:dyDescent="0.2">
      <c r="A22" s="8"/>
      <c r="B22" s="8" t="s">
        <v>55</v>
      </c>
      <c r="C22" s="8" t="s">
        <v>56</v>
      </c>
      <c r="D22" s="8"/>
      <c r="E22" s="8"/>
      <c r="F22" s="10"/>
      <c r="G22" s="10"/>
      <c r="H22" s="19" t="str">
        <f t="shared" si="0"/>
        <v>NO</v>
      </c>
      <c r="I22" s="23" t="s">
        <v>22</v>
      </c>
      <c r="J22" s="12"/>
      <c r="K22" s="12"/>
      <c r="L22" s="13"/>
      <c r="M22" s="13"/>
      <c r="N22" s="13"/>
      <c r="O22" s="13"/>
      <c r="P22" s="14"/>
      <c r="Q22" s="14"/>
      <c r="R22" s="23" t="s">
        <v>22</v>
      </c>
      <c r="S22" s="15"/>
      <c r="T22" s="15"/>
      <c r="U22" s="16"/>
      <c r="V22" s="16"/>
      <c r="W22" s="16"/>
      <c r="X22" s="16"/>
      <c r="Y22" s="16"/>
      <c r="Z22" s="16"/>
      <c r="AA22" s="7"/>
    </row>
    <row r="23" spans="1:27" ht="15.75" customHeight="1" x14ac:dyDescent="0.2">
      <c r="A23" s="8"/>
      <c r="B23" s="8" t="s">
        <v>57</v>
      </c>
      <c r="C23" s="8" t="s">
        <v>58</v>
      </c>
      <c r="D23" s="8">
        <v>2003</v>
      </c>
      <c r="E23" s="8"/>
      <c r="F23" s="22" t="str">
        <f>HYPERLINK("https://doi.org/10.1145/949344.949360")</f>
        <v>https://doi.org/10.1145/949344.949360</v>
      </c>
      <c r="G23" s="10" t="s">
        <v>59</v>
      </c>
      <c r="H23" s="19" t="str">
        <f t="shared" si="0"/>
        <v>NO</v>
      </c>
      <c r="I23" s="23" t="s">
        <v>22</v>
      </c>
      <c r="J23" s="12"/>
      <c r="K23" s="12"/>
      <c r="L23" s="13"/>
      <c r="M23" s="13"/>
      <c r="N23" s="13"/>
      <c r="O23" s="13"/>
      <c r="P23" s="14"/>
      <c r="Q23" s="14"/>
      <c r="R23" s="23" t="s">
        <v>22</v>
      </c>
      <c r="S23" s="15"/>
      <c r="T23" s="15"/>
      <c r="U23" s="16"/>
      <c r="V23" s="16"/>
      <c r="W23" s="16"/>
      <c r="X23" s="16"/>
      <c r="Y23" s="16"/>
      <c r="Z23" s="16"/>
      <c r="AA23" s="7"/>
    </row>
    <row r="24" spans="1:27" ht="15.75" customHeight="1" x14ac:dyDescent="0.2">
      <c r="A24" s="8"/>
      <c r="B24" s="8" t="s">
        <v>60</v>
      </c>
      <c r="C24" s="8" t="s">
        <v>61</v>
      </c>
      <c r="D24" s="8">
        <v>2004</v>
      </c>
      <c r="E24" s="8"/>
      <c r="F24" s="22" t="str">
        <f>HYPERLINK("https://doi.org/10.1016/j.entcs.2004.02.057")</f>
        <v>https://doi.org/10.1016/j.entcs.2004.02.057</v>
      </c>
      <c r="G24" s="10" t="s">
        <v>62</v>
      </c>
      <c r="H24" s="19" t="str">
        <f t="shared" si="0"/>
        <v>NO</v>
      </c>
      <c r="I24" s="27" t="s">
        <v>22</v>
      </c>
      <c r="J24" s="12"/>
      <c r="K24" s="12"/>
      <c r="L24" s="13"/>
      <c r="M24" s="13"/>
      <c r="N24" s="13"/>
      <c r="O24" s="13"/>
      <c r="P24" s="14"/>
      <c r="Q24" s="14"/>
      <c r="R24" s="23" t="s">
        <v>22</v>
      </c>
      <c r="S24" s="15"/>
      <c r="T24" s="15"/>
      <c r="U24" s="16"/>
      <c r="V24" s="16"/>
      <c r="W24" s="16"/>
      <c r="X24" s="16"/>
      <c r="Y24" s="16"/>
      <c r="Z24" s="16"/>
      <c r="AA24" s="7"/>
    </row>
    <row r="25" spans="1:27" ht="15.75" customHeight="1" x14ac:dyDescent="0.2">
      <c r="A25" s="8"/>
      <c r="B25" s="8" t="s">
        <v>46</v>
      </c>
      <c r="C25" s="8" t="s">
        <v>63</v>
      </c>
      <c r="D25" s="8"/>
      <c r="E25" s="8"/>
      <c r="F25" s="10"/>
      <c r="G25" s="10"/>
      <c r="H25" s="19" t="str">
        <f t="shared" si="0"/>
        <v>NO</v>
      </c>
      <c r="I25" s="23" t="s">
        <v>22</v>
      </c>
      <c r="J25" s="12"/>
      <c r="K25" s="12"/>
      <c r="L25" s="13"/>
      <c r="M25" s="13"/>
      <c r="N25" s="13"/>
      <c r="O25" s="13"/>
      <c r="P25" s="14"/>
      <c r="Q25" s="14"/>
      <c r="R25" s="23" t="s">
        <v>22</v>
      </c>
      <c r="S25" s="15"/>
      <c r="T25" s="15"/>
      <c r="U25" s="16"/>
      <c r="V25" s="16"/>
      <c r="W25" s="16"/>
      <c r="X25" s="16"/>
      <c r="Y25" s="16"/>
      <c r="Z25" s="16"/>
      <c r="AA25" s="7"/>
    </row>
    <row r="26" spans="1:27" ht="15.75" customHeight="1" x14ac:dyDescent="0.2">
      <c r="A26" s="8"/>
      <c r="B26" s="8" t="s">
        <v>64</v>
      </c>
      <c r="C26" s="8" t="s">
        <v>65</v>
      </c>
      <c r="D26" s="8">
        <v>2006</v>
      </c>
      <c r="E26" s="8"/>
      <c r="F26" s="22" t="str">
        <f>HYPERLINK("https://doi.org/10.1007/s10270-006-0015-y")</f>
        <v>https://doi.org/10.1007/s10270-006-0015-y</v>
      </c>
      <c r="G26" s="10" t="s">
        <v>66</v>
      </c>
      <c r="H26" s="19" t="str">
        <f t="shared" si="0"/>
        <v>NO</v>
      </c>
      <c r="I26" s="23" t="s">
        <v>22</v>
      </c>
      <c r="J26" s="12"/>
      <c r="K26" s="12"/>
      <c r="L26" s="13"/>
      <c r="M26" s="13"/>
      <c r="N26" s="13"/>
      <c r="O26" s="13"/>
      <c r="P26" s="14"/>
      <c r="Q26" s="14"/>
      <c r="R26" s="23" t="s">
        <v>22</v>
      </c>
      <c r="S26" s="15"/>
      <c r="T26" s="15"/>
      <c r="U26" s="16"/>
      <c r="V26" s="16"/>
      <c r="W26" s="16"/>
      <c r="X26" s="16"/>
      <c r="Y26" s="16"/>
      <c r="Z26" s="16"/>
      <c r="AA26" s="7"/>
    </row>
    <row r="27" spans="1:27" ht="15.75" customHeight="1" x14ac:dyDescent="0.2">
      <c r="A27" s="8"/>
      <c r="B27" s="8" t="s">
        <v>67</v>
      </c>
      <c r="C27" s="8" t="s">
        <v>68</v>
      </c>
      <c r="D27" s="8">
        <v>2006</v>
      </c>
      <c r="E27" s="8"/>
      <c r="F27" s="22" t="str">
        <f>HYPERLINK("https://doi.org/10.1007/11880240_38")</f>
        <v>https://doi.org/10.1007/11880240_38</v>
      </c>
      <c r="G27" s="10" t="s">
        <v>69</v>
      </c>
      <c r="H27" s="19" t="str">
        <f t="shared" si="0"/>
        <v>NO</v>
      </c>
      <c r="I27" s="23" t="s">
        <v>22</v>
      </c>
      <c r="J27" s="12"/>
      <c r="K27" s="12"/>
      <c r="L27" s="13"/>
      <c r="M27" s="13"/>
      <c r="N27" s="13"/>
      <c r="O27" s="13"/>
      <c r="P27" s="14"/>
      <c r="Q27" s="14"/>
      <c r="R27" s="23" t="s">
        <v>22</v>
      </c>
      <c r="S27" s="15"/>
      <c r="T27" s="15"/>
      <c r="U27" s="16"/>
      <c r="V27" s="16"/>
      <c r="W27" s="16"/>
      <c r="X27" s="16"/>
      <c r="Y27" s="16"/>
      <c r="Z27" s="16"/>
      <c r="AA27" s="7"/>
    </row>
    <row r="28" spans="1:27" ht="15.75" customHeight="1" x14ac:dyDescent="0.2">
      <c r="A28" s="8"/>
      <c r="B28" s="8" t="s">
        <v>70</v>
      </c>
      <c r="C28" s="8" t="s">
        <v>71</v>
      </c>
      <c r="D28" s="8">
        <v>2008</v>
      </c>
      <c r="E28" s="8"/>
      <c r="F28" s="22" t="str">
        <f>HYPERLINK("https://doi.org/10.1145/1402947.1402953")</f>
        <v>https://doi.org/10.1145/1402947.1402953</v>
      </c>
      <c r="G28" s="10" t="s">
        <v>72</v>
      </c>
      <c r="H28" s="19" t="str">
        <f t="shared" si="0"/>
        <v>NO</v>
      </c>
      <c r="I28" s="23" t="s">
        <v>22</v>
      </c>
      <c r="J28" s="12"/>
      <c r="K28" s="12"/>
      <c r="L28" s="13"/>
      <c r="M28" s="13"/>
      <c r="N28" s="13"/>
      <c r="O28" s="13"/>
      <c r="P28" s="14"/>
      <c r="Q28" s="14"/>
      <c r="R28" s="23" t="s">
        <v>22</v>
      </c>
      <c r="S28" s="15"/>
      <c r="T28" s="15"/>
      <c r="U28" s="16"/>
      <c r="V28" s="16"/>
      <c r="W28" s="16"/>
      <c r="X28" s="16"/>
      <c r="Y28" s="16"/>
      <c r="Z28" s="16"/>
      <c r="AA28" s="7"/>
    </row>
    <row r="29" spans="1:27" ht="15.75" customHeight="1" x14ac:dyDescent="0.2">
      <c r="A29" s="8"/>
      <c r="B29" s="8" t="s">
        <v>73</v>
      </c>
      <c r="C29" s="8" t="s">
        <v>74</v>
      </c>
      <c r="D29" s="8">
        <v>1990</v>
      </c>
      <c r="E29" s="8"/>
      <c r="F29" s="22" t="str">
        <f>HYPERLINK("https://doi.org/10.1007/3-540-52292-1_11")</f>
        <v>https://doi.org/10.1007/3-540-52292-1_11</v>
      </c>
      <c r="G29" s="10" t="s">
        <v>75</v>
      </c>
      <c r="H29" s="19" t="str">
        <f t="shared" si="0"/>
        <v>NO</v>
      </c>
      <c r="I29" s="23" t="s">
        <v>22</v>
      </c>
      <c r="J29" s="12"/>
      <c r="K29" s="12"/>
      <c r="L29" s="13"/>
      <c r="M29" s="13"/>
      <c r="N29" s="13"/>
      <c r="O29" s="13"/>
      <c r="P29" s="14"/>
      <c r="Q29" s="14"/>
      <c r="R29" s="23" t="s">
        <v>22</v>
      </c>
      <c r="S29" s="15"/>
      <c r="T29" s="15"/>
      <c r="U29" s="16"/>
      <c r="V29" s="16"/>
      <c r="W29" s="16"/>
      <c r="X29" s="16"/>
      <c r="Y29" s="16"/>
      <c r="Z29" s="16"/>
      <c r="AA29" s="7"/>
    </row>
    <row r="30" spans="1:27" ht="15.75" customHeight="1" x14ac:dyDescent="0.2">
      <c r="A30" s="8"/>
      <c r="B30" s="8" t="s">
        <v>76</v>
      </c>
      <c r="C30" s="8" t="s">
        <v>77</v>
      </c>
      <c r="D30" s="8">
        <v>1993</v>
      </c>
      <c r="E30" s="8"/>
      <c r="F30" s="17" t="str">
        <f>HYPERLINK("https://doi.org/10.1145/170035.170066")</f>
        <v>https://doi.org/10.1145/170035.170066</v>
      </c>
      <c r="G30" s="10" t="s">
        <v>78</v>
      </c>
      <c r="H30" s="19" t="str">
        <f t="shared" si="0"/>
        <v>NO</v>
      </c>
      <c r="I30" s="25" t="s">
        <v>22</v>
      </c>
      <c r="J30" s="12"/>
      <c r="K30" s="12"/>
      <c r="L30" s="13"/>
      <c r="M30" s="13"/>
      <c r="N30" s="13"/>
      <c r="O30" s="13"/>
      <c r="P30" s="14"/>
      <c r="Q30" s="14"/>
      <c r="R30" s="23" t="s">
        <v>22</v>
      </c>
      <c r="S30" s="15"/>
      <c r="T30" s="15"/>
      <c r="U30" s="16"/>
      <c r="V30" s="16"/>
      <c r="W30" s="16"/>
      <c r="X30" s="16"/>
      <c r="Y30" s="16"/>
      <c r="Z30" s="16"/>
      <c r="AA30" s="7"/>
    </row>
    <row r="31" spans="1:27" ht="15.75" customHeight="1" x14ac:dyDescent="0.2">
      <c r="A31" s="8"/>
      <c r="B31" s="8" t="s">
        <v>79</v>
      </c>
      <c r="C31" s="8" t="s">
        <v>80</v>
      </c>
      <c r="D31" s="8"/>
      <c r="E31" s="8"/>
      <c r="F31" s="17"/>
      <c r="G31" s="10"/>
      <c r="H31" s="19" t="str">
        <f t="shared" si="0"/>
        <v>NO</v>
      </c>
      <c r="I31" s="25" t="s">
        <v>22</v>
      </c>
      <c r="J31" s="12"/>
      <c r="K31" s="12"/>
      <c r="L31" s="13"/>
      <c r="M31" s="13"/>
      <c r="N31" s="13"/>
      <c r="O31" s="13"/>
      <c r="P31" s="14"/>
      <c r="Q31" s="14"/>
      <c r="R31" s="23" t="s">
        <v>22</v>
      </c>
      <c r="S31" s="15"/>
      <c r="T31" s="15"/>
      <c r="U31" s="16"/>
      <c r="V31" s="16"/>
      <c r="W31" s="16"/>
      <c r="X31" s="16"/>
      <c r="Y31" s="16"/>
      <c r="Z31" s="16"/>
      <c r="AA31" s="7"/>
    </row>
    <row r="32" spans="1:27" ht="15.75" customHeight="1" x14ac:dyDescent="0.2">
      <c r="A32" s="8"/>
      <c r="B32" s="8" t="s">
        <v>81</v>
      </c>
      <c r="C32" s="8" t="s">
        <v>82</v>
      </c>
      <c r="D32" s="8">
        <v>2003</v>
      </c>
      <c r="E32" s="8"/>
      <c r="F32" s="10"/>
      <c r="G32" s="10"/>
      <c r="H32" s="19" t="str">
        <f t="shared" si="0"/>
        <v>NO</v>
      </c>
      <c r="I32" s="23" t="s">
        <v>22</v>
      </c>
      <c r="J32" s="12"/>
      <c r="K32" s="12"/>
      <c r="L32" s="13"/>
      <c r="M32" s="13"/>
      <c r="N32" s="13"/>
      <c r="O32" s="13"/>
      <c r="P32" s="14"/>
      <c r="Q32" s="14"/>
      <c r="R32" s="23" t="s">
        <v>22</v>
      </c>
      <c r="S32" s="15"/>
      <c r="T32" s="15"/>
      <c r="U32" s="16"/>
      <c r="V32" s="16"/>
      <c r="W32" s="16"/>
      <c r="X32" s="16"/>
      <c r="Y32" s="16"/>
      <c r="Z32" s="16"/>
      <c r="AA32" s="7"/>
    </row>
    <row r="33" spans="1:27" ht="15.75" customHeight="1" x14ac:dyDescent="0.2">
      <c r="A33" s="8"/>
      <c r="B33" s="8" t="s">
        <v>83</v>
      </c>
      <c r="C33" s="8" t="s">
        <v>84</v>
      </c>
      <c r="D33" s="8">
        <v>2005</v>
      </c>
      <c r="E33" s="8"/>
      <c r="F33" s="22" t="str">
        <f>HYPERLINK("https://doi.org/10.1007/s10270-004-0071-0")</f>
        <v>https://doi.org/10.1007/s10270-004-0071-0</v>
      </c>
      <c r="G33" s="10" t="s">
        <v>85</v>
      </c>
      <c r="H33" s="19" t="str">
        <f t="shared" si="0"/>
        <v>NO</v>
      </c>
      <c r="I33" s="23" t="s">
        <v>22</v>
      </c>
      <c r="J33" s="12"/>
      <c r="K33" s="12"/>
      <c r="L33" s="13"/>
      <c r="M33" s="13"/>
      <c r="N33" s="13"/>
      <c r="O33" s="13"/>
      <c r="P33" s="14"/>
      <c r="Q33" s="14"/>
      <c r="R33" s="23" t="s">
        <v>22</v>
      </c>
      <c r="S33" s="15"/>
      <c r="T33" s="15"/>
      <c r="U33" s="16"/>
      <c r="V33" s="16"/>
      <c r="W33" s="16"/>
      <c r="X33" s="16"/>
      <c r="Y33" s="16"/>
      <c r="Z33" s="16"/>
      <c r="AA33" s="7"/>
    </row>
    <row r="34" spans="1:27" ht="15.75" customHeight="1" x14ac:dyDescent="0.2">
      <c r="A34" s="8"/>
      <c r="B34" s="8" t="s">
        <v>86</v>
      </c>
      <c r="C34" s="8" t="s">
        <v>87</v>
      </c>
      <c r="D34" s="8">
        <v>2009</v>
      </c>
      <c r="E34" s="8"/>
      <c r="F34" s="10"/>
      <c r="G34" s="10"/>
      <c r="H34" s="19" t="str">
        <f t="shared" si="0"/>
        <v>NO</v>
      </c>
      <c r="I34" s="23" t="s">
        <v>22</v>
      </c>
      <c r="J34" s="12"/>
      <c r="K34" s="12"/>
      <c r="L34" s="13"/>
      <c r="M34" s="13"/>
      <c r="N34" s="13"/>
      <c r="O34" s="13"/>
      <c r="P34" s="14"/>
      <c r="Q34" s="14"/>
      <c r="R34" s="23" t="s">
        <v>22</v>
      </c>
      <c r="S34" s="15"/>
      <c r="T34" s="15"/>
      <c r="U34" s="16"/>
      <c r="V34" s="16"/>
      <c r="W34" s="16"/>
      <c r="X34" s="16"/>
      <c r="Y34" s="16"/>
      <c r="Z34" s="16"/>
      <c r="AA34" s="7"/>
    </row>
    <row r="35" spans="1:27" ht="15.75" customHeight="1" x14ac:dyDescent="0.2">
      <c r="A35" s="8"/>
      <c r="B35" s="8" t="s">
        <v>88</v>
      </c>
      <c r="C35" s="8" t="s">
        <v>89</v>
      </c>
      <c r="D35" s="8">
        <v>2006</v>
      </c>
      <c r="E35" s="8"/>
      <c r="F35" s="22" t="str">
        <f>HYPERLINK("https://doi.org/10.1007/11880240_8")</f>
        <v>https://doi.org/10.1007/11880240_8</v>
      </c>
      <c r="G35" s="10" t="s">
        <v>90</v>
      </c>
      <c r="H35" s="19" t="str">
        <f t="shared" si="0"/>
        <v>NO</v>
      </c>
      <c r="I35" s="23" t="s">
        <v>22</v>
      </c>
      <c r="J35" s="12"/>
      <c r="K35" s="12"/>
      <c r="L35" s="13"/>
      <c r="M35" s="13"/>
      <c r="N35" s="13"/>
      <c r="O35" s="13"/>
      <c r="P35" s="14"/>
      <c r="Q35" s="14"/>
      <c r="R35" s="23" t="s">
        <v>22</v>
      </c>
      <c r="S35" s="15"/>
      <c r="T35" s="15"/>
      <c r="U35" s="16"/>
      <c r="V35" s="16"/>
      <c r="W35" s="16"/>
      <c r="X35" s="16"/>
      <c r="Y35" s="16"/>
      <c r="Z35" s="16"/>
      <c r="AA35" s="7"/>
    </row>
    <row r="36" spans="1:27" ht="15.75" customHeight="1" x14ac:dyDescent="0.2">
      <c r="A36" s="8"/>
      <c r="B36" s="8" t="s">
        <v>91</v>
      </c>
      <c r="C36" s="8" t="s">
        <v>92</v>
      </c>
      <c r="D36" s="8">
        <v>2006</v>
      </c>
      <c r="E36" s="8"/>
      <c r="F36" s="22" t="str">
        <f>HYPERLINK("https://doi.org/10.1007/11841883_23")</f>
        <v>https://doi.org/10.1007/11841883_23</v>
      </c>
      <c r="G36" s="10" t="s">
        <v>93</v>
      </c>
      <c r="H36" s="19" t="str">
        <f t="shared" si="0"/>
        <v>NO</v>
      </c>
      <c r="I36" s="23" t="s">
        <v>22</v>
      </c>
      <c r="J36" s="12"/>
      <c r="K36" s="12"/>
      <c r="L36" s="13"/>
      <c r="M36" s="13"/>
      <c r="N36" s="13"/>
      <c r="O36" s="13"/>
      <c r="P36" s="14"/>
      <c r="Q36" s="14"/>
      <c r="R36" s="23" t="s">
        <v>22</v>
      </c>
      <c r="S36" s="15"/>
      <c r="T36" s="15"/>
      <c r="U36" s="16"/>
      <c r="V36" s="16"/>
      <c r="W36" s="16"/>
      <c r="X36" s="16"/>
      <c r="Y36" s="16"/>
      <c r="Z36" s="16"/>
      <c r="AA36" s="7"/>
    </row>
    <row r="37" spans="1:27" ht="15.75" customHeight="1" x14ac:dyDescent="0.2">
      <c r="A37" s="8"/>
      <c r="B37" s="8" t="s">
        <v>94</v>
      </c>
      <c r="C37" s="8" t="s">
        <v>95</v>
      </c>
      <c r="D37" s="8">
        <v>2003</v>
      </c>
      <c r="E37" s="8"/>
      <c r="F37" s="10"/>
      <c r="G37" s="10"/>
      <c r="H37" s="19" t="str">
        <f t="shared" si="0"/>
        <v>NO</v>
      </c>
      <c r="I37" s="23" t="s">
        <v>22</v>
      </c>
      <c r="J37" s="12"/>
      <c r="K37" s="12"/>
      <c r="L37" s="13"/>
      <c r="M37" s="13"/>
      <c r="N37" s="13"/>
      <c r="O37" s="13"/>
      <c r="P37" s="14"/>
      <c r="Q37" s="14"/>
      <c r="R37" s="23" t="s">
        <v>22</v>
      </c>
      <c r="S37" s="15"/>
      <c r="T37" s="15"/>
      <c r="U37" s="16"/>
      <c r="V37" s="16"/>
      <c r="W37" s="16"/>
      <c r="X37" s="16"/>
      <c r="Y37" s="16"/>
      <c r="Z37" s="16"/>
      <c r="AA37" s="7"/>
    </row>
    <row r="38" spans="1:27" ht="15.75" customHeight="1" x14ac:dyDescent="0.2">
      <c r="A38" s="8"/>
      <c r="B38" s="8" t="s">
        <v>96</v>
      </c>
      <c r="C38" s="8" t="s">
        <v>97</v>
      </c>
      <c r="D38" s="8">
        <v>2004</v>
      </c>
      <c r="E38" s="8"/>
      <c r="F38" s="22" t="str">
        <f>HYPERLINK("https://doi.org/10.1109/vlhcc.2004.41")</f>
        <v>https://doi.org/10.1109/vlhcc.2004.41</v>
      </c>
      <c r="G38" s="10" t="s">
        <v>98</v>
      </c>
      <c r="H38" s="19" t="str">
        <f t="shared" si="0"/>
        <v>NO</v>
      </c>
      <c r="I38" s="23" t="s">
        <v>22</v>
      </c>
      <c r="J38" s="12"/>
      <c r="K38" s="12"/>
      <c r="L38" s="13"/>
      <c r="M38" s="13"/>
      <c r="N38" s="13"/>
      <c r="O38" s="13"/>
      <c r="P38" s="14"/>
      <c r="Q38" s="14"/>
      <c r="R38" s="23" t="s">
        <v>22</v>
      </c>
      <c r="S38" s="15"/>
      <c r="T38" s="15"/>
      <c r="U38" s="16"/>
      <c r="V38" s="16"/>
      <c r="W38" s="16"/>
      <c r="X38" s="16"/>
      <c r="Y38" s="16"/>
      <c r="Z38" s="16"/>
      <c r="AA38" s="7"/>
    </row>
    <row r="39" spans="1:27" ht="15.75" customHeight="1" x14ac:dyDescent="0.2">
      <c r="A39" s="8"/>
      <c r="B39" s="8" t="s">
        <v>73</v>
      </c>
      <c r="C39" s="8" t="s">
        <v>99</v>
      </c>
      <c r="D39" s="8">
        <v>1995</v>
      </c>
      <c r="E39" s="8" t="s">
        <v>43</v>
      </c>
      <c r="F39" s="22" t="str">
        <f>HYPERLINK("https://doi.org/10.1007/3-540-59071-4_45")</f>
        <v>https://doi.org/10.1007/3-540-59071-4_45</v>
      </c>
      <c r="G39" s="10" t="s">
        <v>100</v>
      </c>
      <c r="H39" s="19" t="str">
        <f t="shared" si="0"/>
        <v>NO</v>
      </c>
      <c r="I39" s="23" t="s">
        <v>22</v>
      </c>
      <c r="J39" s="12"/>
      <c r="K39" s="12"/>
      <c r="L39" s="13"/>
      <c r="M39" s="13"/>
      <c r="N39" s="13"/>
      <c r="O39" s="13"/>
      <c r="P39" s="14"/>
      <c r="Q39" s="14"/>
      <c r="R39" s="23" t="s">
        <v>22</v>
      </c>
      <c r="S39" s="15"/>
      <c r="T39" s="15"/>
      <c r="U39" s="16"/>
      <c r="V39" s="16"/>
      <c r="W39" s="16"/>
      <c r="X39" s="16"/>
      <c r="Y39" s="16"/>
      <c r="Z39" s="16"/>
      <c r="AA39" s="7"/>
    </row>
    <row r="40" spans="1:27" ht="15.75" customHeight="1" x14ac:dyDescent="0.2">
      <c r="A40" s="8"/>
      <c r="B40" s="8" t="s">
        <v>101</v>
      </c>
      <c r="C40" s="8" t="s">
        <v>102</v>
      </c>
      <c r="D40" s="8">
        <v>1995</v>
      </c>
      <c r="E40" s="8"/>
      <c r="F40" s="22" t="str">
        <f>HYPERLINK("https://doi.org/10.1007/3-540-60365-4_116")</f>
        <v>https://doi.org/10.1007/3-540-60365-4_116</v>
      </c>
      <c r="G40" s="10" t="s">
        <v>103</v>
      </c>
      <c r="H40" s="19" t="str">
        <f t="shared" si="0"/>
        <v>NO</v>
      </c>
      <c r="I40" s="23" t="s">
        <v>22</v>
      </c>
      <c r="J40" s="12"/>
      <c r="K40" s="12"/>
      <c r="L40" s="13"/>
      <c r="M40" s="13"/>
      <c r="N40" s="13"/>
      <c r="O40" s="13"/>
      <c r="P40" s="14"/>
      <c r="Q40" s="14"/>
      <c r="R40" s="23" t="s">
        <v>22</v>
      </c>
      <c r="S40" s="15"/>
      <c r="T40" s="15"/>
      <c r="U40" s="16"/>
      <c r="V40" s="16"/>
      <c r="W40" s="16"/>
      <c r="X40" s="16"/>
      <c r="Y40" s="16"/>
      <c r="Z40" s="16"/>
      <c r="AA40" s="7"/>
    </row>
    <row r="41" spans="1:27" ht="15.75" customHeight="1" x14ac:dyDescent="0.2">
      <c r="A41" s="8"/>
      <c r="B41" s="8" t="s">
        <v>104</v>
      </c>
      <c r="C41" s="8" t="s">
        <v>105</v>
      </c>
      <c r="D41" s="8">
        <v>2008</v>
      </c>
      <c r="E41" s="8"/>
      <c r="F41" s="22" t="str">
        <f>HYPERLINK("https://doi.org/10.1007/978-3-540-69100-6_1")</f>
        <v>https://doi.org/10.1007/978-3-540-69100-6_1</v>
      </c>
      <c r="G41" s="10" t="s">
        <v>106</v>
      </c>
      <c r="H41" s="19" t="str">
        <f t="shared" si="0"/>
        <v>NO</v>
      </c>
      <c r="I41" s="25" t="s">
        <v>22</v>
      </c>
      <c r="J41" s="12"/>
      <c r="K41" s="12"/>
      <c r="L41" s="13"/>
      <c r="M41" s="13"/>
      <c r="N41" s="13"/>
      <c r="O41" s="13"/>
      <c r="P41" s="14"/>
      <c r="Q41" s="14"/>
      <c r="R41" s="23" t="s">
        <v>22</v>
      </c>
      <c r="S41" s="15"/>
      <c r="T41" s="15"/>
      <c r="U41" s="16"/>
      <c r="V41" s="16"/>
      <c r="W41" s="16"/>
      <c r="X41" s="16"/>
      <c r="Y41" s="16"/>
      <c r="Z41" s="16"/>
      <c r="AA41" s="7"/>
    </row>
    <row r="42" spans="1:27" ht="15.75" customHeight="1" x14ac:dyDescent="0.2">
      <c r="A42" s="8"/>
      <c r="B42" s="8" t="s">
        <v>107</v>
      </c>
      <c r="C42" s="8" t="s">
        <v>108</v>
      </c>
      <c r="D42" s="8"/>
      <c r="E42" s="8"/>
      <c r="F42" s="10"/>
      <c r="G42" s="10"/>
      <c r="H42" s="19" t="str">
        <f t="shared" si="0"/>
        <v>NO</v>
      </c>
      <c r="I42" s="23" t="s">
        <v>22</v>
      </c>
      <c r="J42" s="12"/>
      <c r="K42" s="12"/>
      <c r="L42" s="13"/>
      <c r="M42" s="13"/>
      <c r="N42" s="13"/>
      <c r="O42" s="13"/>
      <c r="P42" s="14"/>
      <c r="Q42" s="14"/>
      <c r="R42" s="23" t="s">
        <v>22</v>
      </c>
      <c r="S42" s="15"/>
      <c r="T42" s="15"/>
      <c r="U42" s="16"/>
      <c r="V42" s="16"/>
      <c r="W42" s="16"/>
      <c r="X42" s="16"/>
      <c r="Y42" s="16"/>
      <c r="Z42" s="16"/>
      <c r="AA42" s="7"/>
    </row>
    <row r="43" spans="1:27" ht="15.75" customHeight="1" x14ac:dyDescent="0.2">
      <c r="A43" s="8"/>
      <c r="B43" s="8" t="s">
        <v>109</v>
      </c>
      <c r="C43" s="8" t="s">
        <v>110</v>
      </c>
      <c r="D43" s="8"/>
      <c r="E43" s="8" t="s">
        <v>111</v>
      </c>
      <c r="F43" s="17"/>
      <c r="G43" s="10"/>
      <c r="H43" s="19" t="str">
        <f t="shared" si="0"/>
        <v>NO</v>
      </c>
      <c r="I43" s="25" t="s">
        <v>22</v>
      </c>
      <c r="J43" s="12"/>
      <c r="K43" s="12"/>
      <c r="L43" s="13"/>
      <c r="M43" s="13"/>
      <c r="N43" s="13"/>
      <c r="O43" s="13"/>
      <c r="P43" s="14"/>
      <c r="Q43" s="14"/>
      <c r="R43" s="23" t="s">
        <v>22</v>
      </c>
      <c r="S43" s="15"/>
      <c r="T43" s="15"/>
      <c r="U43" s="16"/>
      <c r="V43" s="16"/>
      <c r="W43" s="16"/>
      <c r="X43" s="16"/>
      <c r="Y43" s="16"/>
      <c r="Z43" s="16"/>
      <c r="AA43" s="7"/>
    </row>
    <row r="44" spans="1:27" ht="15.75" customHeight="1" x14ac:dyDescent="0.2">
      <c r="A44" s="8"/>
      <c r="B44" s="8" t="s">
        <v>112</v>
      </c>
      <c r="C44" s="8" t="s">
        <v>113</v>
      </c>
      <c r="D44" s="8">
        <v>2006</v>
      </c>
      <c r="E44" s="8"/>
      <c r="F44" s="10"/>
      <c r="G44" s="10"/>
      <c r="H44" s="19" t="str">
        <f t="shared" si="0"/>
        <v>NO</v>
      </c>
      <c r="I44" s="23" t="s">
        <v>22</v>
      </c>
      <c r="J44" s="12"/>
      <c r="K44" s="12"/>
      <c r="L44" s="13"/>
      <c r="M44" s="13"/>
      <c r="N44" s="13"/>
      <c r="O44" s="13"/>
      <c r="P44" s="14"/>
      <c r="Q44" s="14"/>
      <c r="R44" s="23" t="s">
        <v>22</v>
      </c>
      <c r="S44" s="15"/>
      <c r="T44" s="15"/>
      <c r="U44" s="16"/>
      <c r="V44" s="16"/>
      <c r="W44" s="16"/>
      <c r="X44" s="16"/>
      <c r="Y44" s="16"/>
      <c r="Z44" s="16"/>
      <c r="AA44" s="7"/>
    </row>
    <row r="45" spans="1:27" ht="15.75" customHeight="1" x14ac:dyDescent="0.2">
      <c r="A45" s="8"/>
      <c r="B45" s="8" t="s">
        <v>114</v>
      </c>
      <c r="C45" s="8" t="s">
        <v>115</v>
      </c>
      <c r="D45" s="8">
        <v>2008</v>
      </c>
      <c r="E45" s="8"/>
      <c r="F45" s="22" t="str">
        <f>HYPERLINK("https://doi.org/10.1007/s10270-008-0094-z")</f>
        <v>https://doi.org/10.1007/s10270-008-0094-z</v>
      </c>
      <c r="G45" s="10" t="s">
        <v>116</v>
      </c>
      <c r="H45" s="19" t="str">
        <f t="shared" si="0"/>
        <v>NO</v>
      </c>
      <c r="I45" s="23" t="s">
        <v>22</v>
      </c>
      <c r="J45" s="12"/>
      <c r="K45" s="12"/>
      <c r="L45" s="13"/>
      <c r="M45" s="13"/>
      <c r="N45" s="13"/>
      <c r="O45" s="13"/>
      <c r="P45" s="14"/>
      <c r="Q45" s="14"/>
      <c r="R45" s="23" t="s">
        <v>22</v>
      </c>
      <c r="S45" s="15"/>
      <c r="T45" s="15"/>
      <c r="U45" s="16"/>
      <c r="V45" s="16"/>
      <c r="W45" s="16"/>
      <c r="X45" s="16"/>
      <c r="Y45" s="16"/>
      <c r="Z45" s="16"/>
      <c r="AA45" s="7"/>
    </row>
    <row r="46" spans="1:27" ht="14.25" x14ac:dyDescent="0.2">
      <c r="A46" s="8"/>
      <c r="B46" s="8"/>
      <c r="C46" s="8"/>
      <c r="D46" s="8"/>
      <c r="E46" s="8"/>
      <c r="F46" s="10"/>
      <c r="G46" s="10"/>
      <c r="H46" s="19"/>
      <c r="I46" s="21"/>
      <c r="J46" s="12"/>
      <c r="K46" s="12"/>
      <c r="L46" s="13"/>
      <c r="M46" s="13"/>
      <c r="N46" s="13"/>
      <c r="O46" s="13"/>
      <c r="P46" s="14"/>
      <c r="Q46" s="14"/>
      <c r="R46" s="21"/>
      <c r="S46" s="15"/>
      <c r="T46" s="15"/>
      <c r="U46" s="16"/>
      <c r="V46" s="16"/>
      <c r="W46" s="16"/>
      <c r="X46" s="16"/>
      <c r="Y46" s="16"/>
      <c r="Z46" s="16"/>
      <c r="AA46" s="7"/>
    </row>
    <row r="47" spans="1:27" ht="14.25" x14ac:dyDescent="0.2">
      <c r="A47" s="8"/>
      <c r="B47" s="8" t="s">
        <v>117</v>
      </c>
      <c r="C47" s="8"/>
      <c r="D47" s="8"/>
      <c r="E47" s="8"/>
      <c r="F47" s="10"/>
      <c r="G47" s="10"/>
      <c r="H47" s="19"/>
      <c r="I47" s="11"/>
      <c r="J47" s="12"/>
      <c r="K47" s="12"/>
      <c r="L47" s="13"/>
      <c r="M47" s="13"/>
      <c r="N47" s="13"/>
      <c r="O47" s="13"/>
      <c r="P47" s="14"/>
      <c r="Q47" s="14"/>
      <c r="R47" s="11"/>
      <c r="S47" s="15"/>
      <c r="T47" s="15"/>
      <c r="U47" s="16"/>
      <c r="V47" s="16"/>
      <c r="W47" s="16"/>
      <c r="X47" s="16"/>
      <c r="Y47" s="16"/>
      <c r="Z47" s="16"/>
      <c r="AA47" s="7"/>
    </row>
    <row r="48" spans="1:27" ht="14.25" x14ac:dyDescent="0.2">
      <c r="A48" s="8"/>
      <c r="B48" s="8"/>
      <c r="C48" s="8"/>
      <c r="D48" s="8"/>
      <c r="E48" s="8"/>
      <c r="F48" s="10"/>
      <c r="G48" s="10"/>
      <c r="H48" s="19"/>
      <c r="I48" s="11"/>
      <c r="J48" s="12"/>
      <c r="K48" s="12"/>
      <c r="L48" s="13"/>
      <c r="M48" s="13"/>
      <c r="N48" s="13"/>
      <c r="O48" s="13"/>
      <c r="P48" s="14"/>
      <c r="Q48" s="14"/>
      <c r="R48" s="11"/>
      <c r="S48" s="15"/>
      <c r="T48" s="15"/>
      <c r="U48" s="16"/>
      <c r="V48" s="16"/>
      <c r="W48" s="16"/>
      <c r="X48" s="16"/>
      <c r="Y48" s="16"/>
      <c r="Z48" s="16"/>
      <c r="AA48" s="7"/>
    </row>
    <row r="49" spans="1:27" ht="14.25" x14ac:dyDescent="0.2">
      <c r="A49" s="8"/>
      <c r="B49" s="8" t="s">
        <v>118</v>
      </c>
      <c r="C49" s="8" t="s">
        <v>119</v>
      </c>
      <c r="D49" s="8">
        <v>2002</v>
      </c>
      <c r="E49" s="8" t="s">
        <v>120</v>
      </c>
      <c r="F49" s="22" t="s">
        <v>121</v>
      </c>
      <c r="G49" s="10" t="s">
        <v>122</v>
      </c>
      <c r="H49" s="19" t="str">
        <f t="shared" ref="H49:H59" si="1">IF(I49=R49,I49,IF(AND(I49="YES",R49="MAYBE"),"YES",IF(AND(I49="MAYBE",R49="YES"),"YES",IF(OR(AND(I49="NO",R49="YES"),AND(I49="YES",R49="NO")),"MAYBE","NO"))))</f>
        <v>YES</v>
      </c>
      <c r="I49" s="23" t="s">
        <v>123</v>
      </c>
      <c r="J49" s="28" t="b">
        <v>1</v>
      </c>
      <c r="K49" s="28" t="b">
        <v>1</v>
      </c>
      <c r="L49" s="26" t="b">
        <v>0</v>
      </c>
      <c r="M49" s="26" t="b">
        <v>0</v>
      </c>
      <c r="N49" s="26" t="b">
        <v>0</v>
      </c>
      <c r="O49" s="26" t="b">
        <v>0</v>
      </c>
      <c r="P49" s="26" t="b">
        <v>0</v>
      </c>
      <c r="Q49" s="26" t="b">
        <v>0</v>
      </c>
      <c r="R49" s="23" t="s">
        <v>123</v>
      </c>
      <c r="S49" s="29" t="b">
        <v>1</v>
      </c>
      <c r="T49" s="29" t="b">
        <v>1</v>
      </c>
      <c r="U49" s="24" t="b">
        <v>0</v>
      </c>
      <c r="V49" s="24" t="b">
        <v>0</v>
      </c>
      <c r="W49" s="24" t="b">
        <v>0</v>
      </c>
      <c r="X49" s="24" t="b">
        <v>0</v>
      </c>
      <c r="Y49" s="24" t="b">
        <v>0</v>
      </c>
      <c r="Z49" s="24" t="b">
        <v>0</v>
      </c>
      <c r="AA49" s="7"/>
    </row>
    <row r="50" spans="1:27" ht="14.25" x14ac:dyDescent="0.2">
      <c r="A50" s="8"/>
      <c r="B50" s="8"/>
      <c r="C50" s="8" t="s">
        <v>124</v>
      </c>
      <c r="D50" s="8"/>
      <c r="E50" s="8"/>
      <c r="F50" s="22" t="s">
        <v>125</v>
      </c>
      <c r="G50" s="10"/>
      <c r="H50" s="19" t="str">
        <f t="shared" si="1"/>
        <v>NO</v>
      </c>
      <c r="I50" s="23" t="s">
        <v>22</v>
      </c>
      <c r="J50" s="28" t="b">
        <v>0</v>
      </c>
      <c r="K50" s="28" t="b">
        <v>0</v>
      </c>
      <c r="L50" s="26" t="b">
        <v>0</v>
      </c>
      <c r="M50" s="26" t="b">
        <v>0</v>
      </c>
      <c r="N50" s="26" t="b">
        <v>0</v>
      </c>
      <c r="O50" s="26" t="b">
        <v>0</v>
      </c>
      <c r="P50" s="26" t="b">
        <v>0</v>
      </c>
      <c r="Q50" s="26" t="b">
        <v>0</v>
      </c>
      <c r="R50" s="23" t="s">
        <v>22</v>
      </c>
      <c r="S50" s="29" t="b">
        <v>0</v>
      </c>
      <c r="T50" s="29" t="b">
        <v>0</v>
      </c>
      <c r="U50" s="24" t="b">
        <v>0</v>
      </c>
      <c r="V50" s="24" t="b">
        <v>0</v>
      </c>
      <c r="W50" s="24" t="b">
        <v>0</v>
      </c>
      <c r="X50" s="24" t="b">
        <v>0</v>
      </c>
      <c r="Y50" s="24" t="b">
        <v>0</v>
      </c>
      <c r="Z50" s="24" t="b">
        <v>0</v>
      </c>
      <c r="AA50" s="7"/>
    </row>
    <row r="51" spans="1:27" ht="14.25" x14ac:dyDescent="0.2">
      <c r="A51" s="8"/>
      <c r="B51" s="8"/>
      <c r="C51" s="8" t="s">
        <v>126</v>
      </c>
      <c r="D51" s="8"/>
      <c r="E51" s="8"/>
      <c r="F51" s="22" t="s">
        <v>127</v>
      </c>
      <c r="G51" s="10"/>
      <c r="H51" s="19" t="str">
        <f t="shared" si="1"/>
        <v>NO</v>
      </c>
      <c r="I51" s="23" t="s">
        <v>22</v>
      </c>
      <c r="J51" s="28" t="b">
        <v>0</v>
      </c>
      <c r="K51" s="28" t="b">
        <v>0</v>
      </c>
      <c r="L51" s="26" t="b">
        <v>0</v>
      </c>
      <c r="M51" s="26" t="b">
        <v>0</v>
      </c>
      <c r="N51" s="26" t="b">
        <v>0</v>
      </c>
      <c r="O51" s="26" t="b">
        <v>0</v>
      </c>
      <c r="P51" s="26" t="b">
        <v>0</v>
      </c>
      <c r="Q51" s="26" t="b">
        <v>0</v>
      </c>
      <c r="R51" s="23" t="s">
        <v>22</v>
      </c>
      <c r="S51" s="29" t="b">
        <v>0</v>
      </c>
      <c r="T51" s="29" t="b">
        <v>0</v>
      </c>
      <c r="U51" s="24" t="b">
        <v>0</v>
      </c>
      <c r="V51" s="24" t="b">
        <v>0</v>
      </c>
      <c r="W51" s="24" t="b">
        <v>0</v>
      </c>
      <c r="X51" s="24" t="b">
        <v>0</v>
      </c>
      <c r="Y51" s="24" t="b">
        <v>0</v>
      </c>
      <c r="Z51" s="24" t="b">
        <v>0</v>
      </c>
      <c r="AA51" s="7"/>
    </row>
    <row r="52" spans="1:27" ht="14.25" x14ac:dyDescent="0.2">
      <c r="A52" s="8"/>
      <c r="B52" s="8" t="s">
        <v>128</v>
      </c>
      <c r="C52" s="8" t="s">
        <v>129</v>
      </c>
      <c r="D52" s="8">
        <v>2005</v>
      </c>
      <c r="E52" s="8"/>
      <c r="F52" s="22" t="s">
        <v>130</v>
      </c>
      <c r="G52" s="10"/>
      <c r="H52" s="19" t="str">
        <f t="shared" si="1"/>
        <v>NO</v>
      </c>
      <c r="I52" s="23" t="s">
        <v>22</v>
      </c>
      <c r="J52" s="28" t="b">
        <v>0</v>
      </c>
      <c r="K52" s="28" t="b">
        <v>0</v>
      </c>
      <c r="L52" s="26" t="b">
        <v>0</v>
      </c>
      <c r="M52" s="26" t="b">
        <v>0</v>
      </c>
      <c r="N52" s="26" t="b">
        <v>0</v>
      </c>
      <c r="O52" s="26" t="b">
        <v>0</v>
      </c>
      <c r="P52" s="26" t="b">
        <v>0</v>
      </c>
      <c r="Q52" s="26" t="b">
        <v>0</v>
      </c>
      <c r="R52" s="23" t="s">
        <v>22</v>
      </c>
      <c r="S52" s="29" t="b">
        <v>0</v>
      </c>
      <c r="T52" s="29" t="b">
        <v>0</v>
      </c>
      <c r="U52" s="24" t="b">
        <v>0</v>
      </c>
      <c r="V52" s="24" t="b">
        <v>0</v>
      </c>
      <c r="W52" s="24" t="b">
        <v>0</v>
      </c>
      <c r="X52" s="24" t="b">
        <v>0</v>
      </c>
      <c r="Y52" s="24" t="b">
        <v>0</v>
      </c>
      <c r="Z52" s="24" t="b">
        <v>0</v>
      </c>
      <c r="AA52" s="7"/>
    </row>
    <row r="53" spans="1:27" ht="14.25" x14ac:dyDescent="0.2">
      <c r="A53" s="8"/>
      <c r="B53" s="8" t="s">
        <v>131</v>
      </c>
      <c r="C53" s="8" t="s">
        <v>132</v>
      </c>
      <c r="D53" s="8">
        <v>1997</v>
      </c>
      <c r="E53" s="30"/>
      <c r="F53" s="17" t="s">
        <v>133</v>
      </c>
      <c r="G53" s="10" t="s">
        <v>134</v>
      </c>
      <c r="H53" s="19" t="str">
        <f t="shared" si="1"/>
        <v>NO</v>
      </c>
      <c r="I53" s="25" t="s">
        <v>22</v>
      </c>
      <c r="J53" s="12"/>
      <c r="K53" s="12"/>
      <c r="L53" s="13"/>
      <c r="M53" s="13"/>
      <c r="N53" s="13"/>
      <c r="O53" s="13"/>
      <c r="P53" s="14"/>
      <c r="Q53" s="14"/>
      <c r="R53" s="25" t="s">
        <v>22</v>
      </c>
      <c r="S53" s="15"/>
      <c r="T53" s="15"/>
      <c r="U53" s="16"/>
      <c r="V53" s="16"/>
      <c r="W53" s="16"/>
      <c r="X53" s="16"/>
      <c r="Y53" s="16"/>
      <c r="Z53" s="16"/>
      <c r="AA53" s="7"/>
    </row>
    <row r="54" spans="1:27" ht="14.25" x14ac:dyDescent="0.2">
      <c r="A54" s="31"/>
      <c r="B54" s="8" t="s">
        <v>135</v>
      </c>
      <c r="C54" s="8" t="s">
        <v>136</v>
      </c>
      <c r="D54" s="8">
        <v>2006</v>
      </c>
      <c r="E54" s="8" t="s">
        <v>120</v>
      </c>
      <c r="F54" s="10"/>
      <c r="G54" s="10"/>
      <c r="H54" s="19" t="str">
        <f t="shared" si="1"/>
        <v>NO</v>
      </c>
      <c r="I54" s="23" t="s">
        <v>22</v>
      </c>
      <c r="J54" s="28" t="b">
        <v>0</v>
      </c>
      <c r="K54" s="28" t="b">
        <v>0</v>
      </c>
      <c r="L54" s="26" t="b">
        <v>0</v>
      </c>
      <c r="M54" s="26" t="b">
        <v>0</v>
      </c>
      <c r="N54" s="26" t="b">
        <v>0</v>
      </c>
      <c r="O54" s="26" t="b">
        <v>0</v>
      </c>
      <c r="P54" s="26" t="b">
        <v>0</v>
      </c>
      <c r="Q54" s="26" t="b">
        <v>0</v>
      </c>
      <c r="R54" s="27" t="s">
        <v>22</v>
      </c>
      <c r="S54" s="29" t="b">
        <v>0</v>
      </c>
      <c r="T54" s="29" t="b">
        <v>0</v>
      </c>
      <c r="U54" s="24" t="b">
        <v>0</v>
      </c>
      <c r="V54" s="24" t="b">
        <v>0</v>
      </c>
      <c r="W54" s="24" t="b">
        <v>0</v>
      </c>
      <c r="X54" s="24" t="b">
        <v>0</v>
      </c>
      <c r="Y54" s="24" t="b">
        <v>0</v>
      </c>
      <c r="Z54" s="24" t="b">
        <v>0</v>
      </c>
      <c r="AA54" s="7"/>
    </row>
    <row r="55" spans="1:27" ht="14.25" x14ac:dyDescent="0.2">
      <c r="A55" s="8"/>
      <c r="B55" s="8" t="s">
        <v>137</v>
      </c>
      <c r="C55" s="8" t="s">
        <v>138</v>
      </c>
      <c r="D55" s="8"/>
      <c r="E55" s="8"/>
      <c r="F55" s="22" t="s">
        <v>139</v>
      </c>
      <c r="G55" s="10"/>
      <c r="H55" s="19" t="str">
        <f t="shared" si="1"/>
        <v>NO</v>
      </c>
      <c r="I55" s="23" t="s">
        <v>22</v>
      </c>
      <c r="J55" s="28" t="b">
        <v>0</v>
      </c>
      <c r="K55" s="28" t="b">
        <v>0</v>
      </c>
      <c r="L55" s="26" t="b">
        <v>0</v>
      </c>
      <c r="M55" s="26" t="b">
        <v>0</v>
      </c>
      <c r="N55" s="26" t="b">
        <v>0</v>
      </c>
      <c r="O55" s="26" t="b">
        <v>0</v>
      </c>
      <c r="P55" s="26" t="b">
        <v>0</v>
      </c>
      <c r="Q55" s="26" t="b">
        <v>0</v>
      </c>
      <c r="R55" s="23" t="s">
        <v>22</v>
      </c>
      <c r="S55" s="29" t="b">
        <v>0</v>
      </c>
      <c r="T55" s="29" t="b">
        <v>0</v>
      </c>
      <c r="U55" s="24" t="b">
        <v>0</v>
      </c>
      <c r="V55" s="24" t="b">
        <v>0</v>
      </c>
      <c r="W55" s="24" t="b">
        <v>0</v>
      </c>
      <c r="X55" s="24" t="b">
        <v>0</v>
      </c>
      <c r="Y55" s="24" t="b">
        <v>0</v>
      </c>
      <c r="Z55" s="24" t="b">
        <v>0</v>
      </c>
      <c r="AA55" s="7"/>
    </row>
    <row r="56" spans="1:27" ht="14.25" x14ac:dyDescent="0.2">
      <c r="A56" s="8"/>
      <c r="B56" s="8"/>
      <c r="C56" s="8" t="s">
        <v>140</v>
      </c>
      <c r="D56" s="8"/>
      <c r="E56" s="8"/>
      <c r="F56" s="22" t="s">
        <v>141</v>
      </c>
      <c r="G56" s="10"/>
      <c r="H56" s="19" t="str">
        <f t="shared" si="1"/>
        <v>NO</v>
      </c>
      <c r="I56" s="23" t="s">
        <v>22</v>
      </c>
      <c r="J56" s="28" t="b">
        <v>0</v>
      </c>
      <c r="K56" s="28" t="b">
        <v>0</v>
      </c>
      <c r="L56" s="26" t="b">
        <v>0</v>
      </c>
      <c r="M56" s="26" t="b">
        <v>0</v>
      </c>
      <c r="N56" s="26" t="b">
        <v>0</v>
      </c>
      <c r="O56" s="26" t="b">
        <v>0</v>
      </c>
      <c r="P56" s="26" t="b">
        <v>0</v>
      </c>
      <c r="Q56" s="26" t="b">
        <v>0</v>
      </c>
      <c r="R56" s="23" t="s">
        <v>22</v>
      </c>
      <c r="S56" s="29" t="b">
        <v>0</v>
      </c>
      <c r="T56" s="29" t="b">
        <v>0</v>
      </c>
      <c r="U56" s="24" t="b">
        <v>0</v>
      </c>
      <c r="V56" s="24" t="b">
        <v>0</v>
      </c>
      <c r="W56" s="24" t="b">
        <v>0</v>
      </c>
      <c r="X56" s="24" t="b">
        <v>0</v>
      </c>
      <c r="Y56" s="24" t="b">
        <v>0</v>
      </c>
      <c r="Z56" s="24" t="b">
        <v>0</v>
      </c>
      <c r="AA56" s="7"/>
    </row>
    <row r="57" spans="1:27" ht="14.25" x14ac:dyDescent="0.2">
      <c r="A57" s="8"/>
      <c r="B57" s="8"/>
      <c r="C57" s="8" t="s">
        <v>142</v>
      </c>
      <c r="D57" s="8"/>
      <c r="E57" s="8"/>
      <c r="F57" s="22" t="s">
        <v>143</v>
      </c>
      <c r="G57" s="10"/>
      <c r="H57" s="19" t="str">
        <f t="shared" si="1"/>
        <v>NO</v>
      </c>
      <c r="I57" s="23" t="s">
        <v>22</v>
      </c>
      <c r="J57" s="28" t="b">
        <v>0</v>
      </c>
      <c r="K57" s="28" t="b">
        <v>0</v>
      </c>
      <c r="L57" s="26" t="b">
        <v>0</v>
      </c>
      <c r="M57" s="26" t="b">
        <v>0</v>
      </c>
      <c r="N57" s="26" t="b">
        <v>0</v>
      </c>
      <c r="O57" s="26" t="b">
        <v>0</v>
      </c>
      <c r="P57" s="26" t="b">
        <v>0</v>
      </c>
      <c r="Q57" s="26" t="b">
        <v>0</v>
      </c>
      <c r="R57" s="23" t="s">
        <v>22</v>
      </c>
      <c r="S57" s="29" t="b">
        <v>0</v>
      </c>
      <c r="T57" s="29" t="b">
        <v>0</v>
      </c>
      <c r="U57" s="24" t="b">
        <v>0</v>
      </c>
      <c r="V57" s="24" t="b">
        <v>0</v>
      </c>
      <c r="W57" s="24" t="b">
        <v>0</v>
      </c>
      <c r="X57" s="24" t="b">
        <v>0</v>
      </c>
      <c r="Y57" s="24" t="b">
        <v>0</v>
      </c>
      <c r="Z57" s="24" t="b">
        <v>0</v>
      </c>
      <c r="AA57" s="7"/>
    </row>
    <row r="58" spans="1:27" ht="14.25" x14ac:dyDescent="0.2">
      <c r="A58" s="8"/>
      <c r="B58" s="8" t="s">
        <v>144</v>
      </c>
      <c r="C58" s="8" t="s">
        <v>145</v>
      </c>
      <c r="D58" s="8">
        <v>2003</v>
      </c>
      <c r="E58" s="8"/>
      <c r="F58" s="22" t="s">
        <v>146</v>
      </c>
      <c r="G58" s="10" t="s">
        <v>147</v>
      </c>
      <c r="H58" s="19" t="str">
        <f t="shared" si="1"/>
        <v>NO</v>
      </c>
      <c r="I58" s="23" t="s">
        <v>22</v>
      </c>
      <c r="J58" s="28" t="b">
        <v>0</v>
      </c>
      <c r="K58" s="28" t="b">
        <v>0</v>
      </c>
      <c r="L58" s="26" t="b">
        <v>0</v>
      </c>
      <c r="M58" s="26" t="b">
        <v>0</v>
      </c>
      <c r="N58" s="26" t="b">
        <v>0</v>
      </c>
      <c r="O58" s="26" t="b">
        <v>0</v>
      </c>
      <c r="P58" s="26" t="b">
        <v>0</v>
      </c>
      <c r="Q58" s="26" t="b">
        <v>0</v>
      </c>
      <c r="R58" s="23" t="s">
        <v>22</v>
      </c>
      <c r="S58" s="15"/>
      <c r="T58" s="15"/>
      <c r="U58" s="16"/>
      <c r="V58" s="16"/>
      <c r="W58" s="16"/>
      <c r="X58" s="16"/>
      <c r="Y58" s="16"/>
      <c r="Z58" s="16"/>
      <c r="AA58" s="7"/>
    </row>
    <row r="59" spans="1:27" ht="14.25" x14ac:dyDescent="0.2">
      <c r="A59" s="8"/>
      <c r="B59" s="8" t="s">
        <v>148</v>
      </c>
      <c r="C59" s="8" t="s">
        <v>149</v>
      </c>
      <c r="D59" s="8">
        <v>2007</v>
      </c>
      <c r="E59" s="8"/>
      <c r="F59" s="22" t="s">
        <v>150</v>
      </c>
      <c r="G59" s="10"/>
      <c r="H59" s="19" t="str">
        <f t="shared" si="1"/>
        <v>NO</v>
      </c>
      <c r="I59" s="23" t="s">
        <v>22</v>
      </c>
      <c r="J59" s="28" t="b">
        <v>0</v>
      </c>
      <c r="K59" s="28" t="b">
        <v>0</v>
      </c>
      <c r="L59" s="26" t="b">
        <v>0</v>
      </c>
      <c r="M59" s="26" t="b">
        <v>0</v>
      </c>
      <c r="N59" s="26" t="b">
        <v>0</v>
      </c>
      <c r="O59" s="26" t="b">
        <v>0</v>
      </c>
      <c r="P59" s="26" t="b">
        <v>0</v>
      </c>
      <c r="Q59" s="26" t="b">
        <v>0</v>
      </c>
      <c r="R59" s="23" t="s">
        <v>22</v>
      </c>
      <c r="S59" s="29" t="b">
        <v>0</v>
      </c>
      <c r="T59" s="29" t="b">
        <v>0</v>
      </c>
      <c r="U59" s="24" t="b">
        <v>0</v>
      </c>
      <c r="V59" s="24" t="b">
        <v>0</v>
      </c>
      <c r="W59" s="24" t="b">
        <v>0</v>
      </c>
      <c r="X59" s="24" t="b">
        <v>0</v>
      </c>
      <c r="Y59" s="24" t="b">
        <v>0</v>
      </c>
      <c r="Z59" s="24" t="b">
        <v>0</v>
      </c>
      <c r="AA59" s="7"/>
    </row>
    <row r="60" spans="1:27" ht="14.25" x14ac:dyDescent="0.2">
      <c r="A60" s="8"/>
      <c r="B60" s="8"/>
      <c r="C60" s="8"/>
      <c r="D60" s="8"/>
      <c r="E60" s="8"/>
      <c r="F60" s="10"/>
      <c r="G60" s="10"/>
      <c r="H60" s="19"/>
      <c r="I60" s="11"/>
      <c r="J60" s="12"/>
      <c r="K60" s="12"/>
      <c r="L60" s="13"/>
      <c r="M60" s="13"/>
      <c r="N60" s="13"/>
      <c r="O60" s="13"/>
      <c r="P60" s="14"/>
      <c r="Q60" s="14"/>
      <c r="R60" s="11"/>
      <c r="S60" s="15"/>
      <c r="T60" s="15"/>
      <c r="U60" s="16"/>
      <c r="V60" s="16"/>
      <c r="W60" s="16"/>
      <c r="X60" s="16"/>
      <c r="Y60" s="16"/>
      <c r="Z60" s="16"/>
      <c r="AA60" s="7"/>
    </row>
    <row r="61" spans="1:27" ht="14.25" x14ac:dyDescent="0.2">
      <c r="A61" s="8"/>
      <c r="B61" s="8" t="s">
        <v>151</v>
      </c>
      <c r="C61" s="8"/>
      <c r="D61" s="8"/>
      <c r="E61" s="8"/>
      <c r="F61" s="10"/>
      <c r="G61" s="10"/>
      <c r="H61" s="19"/>
      <c r="I61" s="11"/>
      <c r="J61" s="12"/>
      <c r="K61" s="12"/>
      <c r="L61" s="13"/>
      <c r="M61" s="13"/>
      <c r="N61" s="13"/>
      <c r="O61" s="13"/>
      <c r="P61" s="14"/>
      <c r="Q61" s="14"/>
      <c r="R61" s="18"/>
      <c r="S61" s="15"/>
      <c r="T61" s="15"/>
      <c r="U61" s="16"/>
      <c r="V61" s="16"/>
      <c r="W61" s="16"/>
      <c r="X61" s="16"/>
      <c r="Y61" s="16"/>
      <c r="Z61" s="16"/>
      <c r="AA61" s="7"/>
    </row>
    <row r="62" spans="1:27" ht="14.25" x14ac:dyDescent="0.2">
      <c r="A62" s="8"/>
      <c r="B62" s="8"/>
      <c r="C62" s="8"/>
      <c r="D62" s="8"/>
      <c r="E62" s="8"/>
      <c r="F62" s="10"/>
      <c r="G62" s="10"/>
      <c r="H62" s="19"/>
      <c r="I62" s="11"/>
      <c r="J62" s="12"/>
      <c r="K62" s="12"/>
      <c r="L62" s="13"/>
      <c r="M62" s="13"/>
      <c r="N62" s="13"/>
      <c r="O62" s="13"/>
      <c r="P62" s="14"/>
      <c r="Q62" s="14"/>
      <c r="R62" s="11"/>
      <c r="S62" s="15"/>
      <c r="T62" s="15"/>
      <c r="U62" s="16"/>
      <c r="V62" s="16"/>
      <c r="W62" s="16"/>
      <c r="X62" s="16"/>
      <c r="Y62" s="16"/>
      <c r="Z62" s="16"/>
      <c r="AA62" s="7"/>
    </row>
    <row r="63" spans="1:27" ht="14.25" x14ac:dyDescent="0.2">
      <c r="A63" s="8"/>
      <c r="B63" s="8"/>
      <c r="C63" s="8"/>
      <c r="D63" s="8"/>
      <c r="E63" s="8"/>
      <c r="F63" s="10"/>
      <c r="G63" s="10"/>
      <c r="H63" s="19"/>
      <c r="I63" s="18"/>
      <c r="J63" s="12"/>
      <c r="K63" s="12"/>
      <c r="L63" s="13"/>
      <c r="M63" s="13"/>
      <c r="N63" s="13"/>
      <c r="O63" s="13"/>
      <c r="P63" s="14"/>
      <c r="Q63" s="14"/>
      <c r="R63" s="18"/>
      <c r="S63" s="15"/>
      <c r="T63" s="15"/>
      <c r="U63" s="16"/>
      <c r="V63" s="16"/>
      <c r="W63" s="16"/>
      <c r="X63" s="16"/>
      <c r="Y63" s="16"/>
      <c r="Z63" s="16"/>
      <c r="AA63" s="7"/>
    </row>
    <row r="64" spans="1:27" ht="14.25" x14ac:dyDescent="0.2">
      <c r="A64" s="8"/>
      <c r="B64" s="8" t="s">
        <v>152</v>
      </c>
      <c r="C64" s="8"/>
      <c r="D64" s="8"/>
      <c r="E64" s="8"/>
      <c r="F64" s="10"/>
      <c r="G64" s="10"/>
      <c r="H64" s="19"/>
      <c r="I64" s="11"/>
      <c r="J64" s="12"/>
      <c r="K64" s="12"/>
      <c r="L64" s="13"/>
      <c r="M64" s="13"/>
      <c r="N64" s="13"/>
      <c r="O64" s="13"/>
      <c r="P64" s="14"/>
      <c r="Q64" s="14"/>
      <c r="R64" s="11"/>
      <c r="S64" s="15"/>
      <c r="T64" s="15"/>
      <c r="U64" s="16"/>
      <c r="V64" s="16"/>
      <c r="W64" s="16"/>
      <c r="X64" s="16"/>
      <c r="Y64" s="16"/>
      <c r="Z64" s="16"/>
      <c r="AA64" s="7"/>
    </row>
    <row r="65" spans="1:27" ht="14.25" x14ac:dyDescent="0.2">
      <c r="A65" s="8"/>
      <c r="B65" s="8"/>
      <c r="C65" s="8"/>
      <c r="D65" s="8"/>
      <c r="E65" s="8"/>
      <c r="F65" s="10"/>
      <c r="G65" s="10"/>
      <c r="H65" s="19"/>
      <c r="I65" s="11"/>
      <c r="J65" s="12"/>
      <c r="K65" s="12"/>
      <c r="L65" s="13"/>
      <c r="M65" s="13"/>
      <c r="N65" s="13"/>
      <c r="O65" s="13"/>
      <c r="P65" s="14"/>
      <c r="Q65" s="14"/>
      <c r="R65" s="11"/>
      <c r="S65" s="15"/>
      <c r="T65" s="15"/>
      <c r="U65" s="16"/>
      <c r="V65" s="16"/>
      <c r="W65" s="16"/>
      <c r="X65" s="16"/>
      <c r="Y65" s="16"/>
      <c r="Z65" s="16"/>
      <c r="AA65" s="7"/>
    </row>
    <row r="66" spans="1:27" ht="14.25" x14ac:dyDescent="0.2">
      <c r="A66" s="8"/>
      <c r="B66" s="8" t="s">
        <v>153</v>
      </c>
      <c r="C66" s="8" t="s">
        <v>154</v>
      </c>
      <c r="D66" s="8">
        <v>2017</v>
      </c>
      <c r="E66" s="8"/>
      <c r="F66" s="22" t="str">
        <f>HYPERLINK("https://doi.org/10.1109/tse.2016.2620145")</f>
        <v>https://doi.org/10.1109/tse.2016.2620145</v>
      </c>
      <c r="G66" s="10" t="s">
        <v>155</v>
      </c>
      <c r="H66" s="19" t="str">
        <f t="shared" ref="H66:H100" si="2">IF(I66=R66,I66,IF(AND(I66="YES",R66="MAYBE"),"YES",IF(AND(I66="MAYBE",R66="YES"),"YES",IF(OR(AND(I66="NO",R66="YES"),AND(I66="YES",R66="NO")),"MAYBE","NO"))))</f>
        <v>NO</v>
      </c>
      <c r="I66" s="23" t="s">
        <v>22</v>
      </c>
      <c r="J66" s="12"/>
      <c r="K66" s="12"/>
      <c r="L66" s="13"/>
      <c r="M66" s="13"/>
      <c r="N66" s="13"/>
      <c r="O66" s="13"/>
      <c r="P66" s="14"/>
      <c r="Q66" s="14"/>
      <c r="R66" s="23" t="s">
        <v>22</v>
      </c>
      <c r="S66" s="15"/>
      <c r="T66" s="15"/>
      <c r="U66" s="16"/>
      <c r="V66" s="16"/>
      <c r="W66" s="16"/>
      <c r="X66" s="16"/>
      <c r="Y66" s="16"/>
      <c r="Z66" s="16"/>
      <c r="AA66" s="7"/>
    </row>
    <row r="67" spans="1:27" ht="14.25" x14ac:dyDescent="0.2">
      <c r="A67" s="8"/>
      <c r="B67" s="8" t="s">
        <v>156</v>
      </c>
      <c r="C67" s="8" t="s">
        <v>157</v>
      </c>
      <c r="D67" s="8">
        <v>2011</v>
      </c>
      <c r="E67" s="8"/>
      <c r="F67" s="22" t="str">
        <f>HYPERLINK("https://doi.org/10.1007/978-3-642-20401-2_27")</f>
        <v>https://doi.org/10.1007/978-3-642-20401-2_27</v>
      </c>
      <c r="G67" s="10" t="s">
        <v>158</v>
      </c>
      <c r="H67" s="19" t="str">
        <f t="shared" si="2"/>
        <v>NO</v>
      </c>
      <c r="I67" s="25" t="s">
        <v>22</v>
      </c>
      <c r="J67" s="12"/>
      <c r="K67" s="12"/>
      <c r="L67" s="13"/>
      <c r="M67" s="13"/>
      <c r="N67" s="13"/>
      <c r="O67" s="13"/>
      <c r="P67" s="14"/>
      <c r="Q67" s="14"/>
      <c r="R67" s="23" t="s">
        <v>22</v>
      </c>
      <c r="S67" s="15"/>
      <c r="T67" s="15"/>
      <c r="U67" s="16"/>
      <c r="V67" s="16"/>
      <c r="W67" s="16"/>
      <c r="X67" s="16"/>
      <c r="Y67" s="16"/>
      <c r="Z67" s="16"/>
      <c r="AA67" s="7"/>
    </row>
    <row r="68" spans="1:27" ht="14.25" x14ac:dyDescent="0.2">
      <c r="A68" s="8"/>
      <c r="B68" s="8" t="s">
        <v>159</v>
      </c>
      <c r="C68" s="8" t="s">
        <v>160</v>
      </c>
      <c r="D68" s="8">
        <v>2011</v>
      </c>
      <c r="E68" s="8"/>
      <c r="F68" s="10"/>
      <c r="G68" s="10"/>
      <c r="H68" s="19" t="str">
        <f t="shared" si="2"/>
        <v>NO</v>
      </c>
      <c r="I68" s="23" t="s">
        <v>22</v>
      </c>
      <c r="J68" s="12"/>
      <c r="K68" s="12"/>
      <c r="L68" s="13"/>
      <c r="M68" s="13"/>
      <c r="N68" s="13"/>
      <c r="O68" s="13"/>
      <c r="P68" s="14"/>
      <c r="Q68" s="14"/>
      <c r="R68" s="23" t="s">
        <v>22</v>
      </c>
      <c r="S68" s="15"/>
      <c r="T68" s="15"/>
      <c r="U68" s="16"/>
      <c r="V68" s="16"/>
      <c r="W68" s="16"/>
      <c r="X68" s="16"/>
      <c r="Y68" s="16"/>
      <c r="Z68" s="16"/>
      <c r="AA68" s="7"/>
    </row>
    <row r="69" spans="1:27" ht="14.25" x14ac:dyDescent="0.2">
      <c r="A69" s="8"/>
      <c r="B69" s="8" t="s">
        <v>161</v>
      </c>
      <c r="C69" s="8" t="s">
        <v>162</v>
      </c>
      <c r="D69" s="8">
        <v>2010</v>
      </c>
      <c r="E69" s="8"/>
      <c r="F69" s="22" t="str">
        <f>HYPERLINK("https://doi.org/10.1145/1814392.1814399")</f>
        <v>https://doi.org/10.1145/1814392.1814399</v>
      </c>
      <c r="G69" s="10" t="s">
        <v>163</v>
      </c>
      <c r="H69" s="19" t="str">
        <f t="shared" si="2"/>
        <v>NO</v>
      </c>
      <c r="I69" s="23" t="s">
        <v>22</v>
      </c>
      <c r="J69" s="12"/>
      <c r="K69" s="12"/>
      <c r="L69" s="13"/>
      <c r="M69" s="13"/>
      <c r="N69" s="13"/>
      <c r="O69" s="13"/>
      <c r="P69" s="14"/>
      <c r="Q69" s="14"/>
      <c r="R69" s="23" t="s">
        <v>22</v>
      </c>
      <c r="S69" s="15"/>
      <c r="T69" s="15"/>
      <c r="U69" s="16"/>
      <c r="V69" s="16"/>
      <c r="W69" s="16"/>
      <c r="X69" s="16"/>
      <c r="Y69" s="16"/>
      <c r="Z69" s="16"/>
      <c r="AA69" s="7"/>
    </row>
    <row r="70" spans="1:27" ht="14.25" x14ac:dyDescent="0.2">
      <c r="A70" s="8"/>
      <c r="B70" s="8" t="s">
        <v>164</v>
      </c>
      <c r="C70" s="8" t="s">
        <v>165</v>
      </c>
      <c r="D70" s="8">
        <v>2020</v>
      </c>
      <c r="E70" s="8"/>
      <c r="F70" s="22" t="str">
        <f>HYPERLINK("https://doi.org/10.14569/ijacsa.2020.0110870")</f>
        <v>https://doi.org/10.14569/ijacsa.2020.0110870</v>
      </c>
      <c r="G70" s="10" t="s">
        <v>166</v>
      </c>
      <c r="H70" s="19" t="str">
        <f t="shared" si="2"/>
        <v>NO</v>
      </c>
      <c r="I70" s="23" t="s">
        <v>22</v>
      </c>
      <c r="J70" s="12"/>
      <c r="K70" s="12"/>
      <c r="L70" s="13"/>
      <c r="M70" s="13"/>
      <c r="N70" s="13"/>
      <c r="O70" s="13"/>
      <c r="P70" s="14"/>
      <c r="Q70" s="14"/>
      <c r="R70" s="23" t="s">
        <v>22</v>
      </c>
      <c r="S70" s="15"/>
      <c r="T70" s="15"/>
      <c r="U70" s="16"/>
      <c r="V70" s="16"/>
      <c r="W70" s="16"/>
      <c r="X70" s="16"/>
      <c r="Y70" s="16"/>
      <c r="Z70" s="16"/>
      <c r="AA70" s="7"/>
    </row>
    <row r="71" spans="1:27" ht="14.25" x14ac:dyDescent="0.2">
      <c r="A71" s="8"/>
      <c r="B71" s="8" t="s">
        <v>167</v>
      </c>
      <c r="C71" s="8" t="s">
        <v>168</v>
      </c>
      <c r="D71" s="8">
        <v>2011</v>
      </c>
      <c r="E71" s="8"/>
      <c r="F71" s="10"/>
      <c r="G71" s="10"/>
      <c r="H71" s="19" t="str">
        <f t="shared" si="2"/>
        <v>NO</v>
      </c>
      <c r="I71" s="23" t="s">
        <v>22</v>
      </c>
      <c r="J71" s="12"/>
      <c r="K71" s="12"/>
      <c r="L71" s="13"/>
      <c r="M71" s="13"/>
      <c r="N71" s="13"/>
      <c r="O71" s="13"/>
      <c r="P71" s="14"/>
      <c r="Q71" s="14"/>
      <c r="R71" s="23" t="s">
        <v>22</v>
      </c>
      <c r="S71" s="15"/>
      <c r="T71" s="15"/>
      <c r="U71" s="16"/>
      <c r="V71" s="16"/>
      <c r="W71" s="16"/>
      <c r="X71" s="16"/>
      <c r="Y71" s="16"/>
      <c r="Z71" s="16"/>
      <c r="AA71" s="7"/>
    </row>
    <row r="72" spans="1:27" ht="14.25" x14ac:dyDescent="0.2">
      <c r="A72" s="8"/>
      <c r="B72" s="8" t="s">
        <v>169</v>
      </c>
      <c r="C72" s="8" t="s">
        <v>170</v>
      </c>
      <c r="D72" s="8">
        <v>2010</v>
      </c>
      <c r="E72" s="8"/>
      <c r="F72" s="22" t="str">
        <f>HYPERLINK("https://doi.org/10.1007/978-3-642-19440-5_9")</f>
        <v>https://doi.org/10.1007/978-3-642-19440-5_9</v>
      </c>
      <c r="G72" s="10" t="s">
        <v>171</v>
      </c>
      <c r="H72" s="19" t="str">
        <f t="shared" si="2"/>
        <v>NO</v>
      </c>
      <c r="I72" s="23" t="s">
        <v>22</v>
      </c>
      <c r="J72" s="12"/>
      <c r="K72" s="12"/>
      <c r="L72" s="13"/>
      <c r="M72" s="13"/>
      <c r="N72" s="13"/>
      <c r="O72" s="13"/>
      <c r="P72" s="14"/>
      <c r="Q72" s="14"/>
      <c r="R72" s="23" t="s">
        <v>22</v>
      </c>
      <c r="S72" s="15"/>
      <c r="T72" s="15"/>
      <c r="U72" s="16"/>
      <c r="V72" s="16"/>
      <c r="W72" s="16"/>
      <c r="X72" s="16"/>
      <c r="Y72" s="16"/>
      <c r="Z72" s="16"/>
      <c r="AA72" s="7"/>
    </row>
    <row r="73" spans="1:27" ht="14.25" x14ac:dyDescent="0.2">
      <c r="A73" s="8"/>
      <c r="B73" s="8" t="s">
        <v>172</v>
      </c>
      <c r="C73" s="8" t="s">
        <v>173</v>
      </c>
      <c r="D73" s="8">
        <v>2017</v>
      </c>
      <c r="E73" s="8"/>
      <c r="F73" s="22" t="str">
        <f>HYPERLINK("https://doi.org/10.17705/1thci.00088")</f>
        <v>https://doi.org/10.17705/1thci.00088</v>
      </c>
      <c r="G73" s="10" t="s">
        <v>174</v>
      </c>
      <c r="H73" s="19" t="str">
        <f t="shared" si="2"/>
        <v>NO</v>
      </c>
      <c r="I73" s="23" t="s">
        <v>22</v>
      </c>
      <c r="J73" s="12"/>
      <c r="K73" s="12"/>
      <c r="L73" s="13"/>
      <c r="M73" s="13"/>
      <c r="N73" s="13"/>
      <c r="O73" s="13"/>
      <c r="P73" s="14"/>
      <c r="Q73" s="14"/>
      <c r="R73" s="23" t="s">
        <v>22</v>
      </c>
      <c r="S73" s="15"/>
      <c r="T73" s="15"/>
      <c r="U73" s="16"/>
      <c r="V73" s="16"/>
      <c r="W73" s="16"/>
      <c r="X73" s="16"/>
      <c r="Y73" s="16"/>
      <c r="Z73" s="16"/>
      <c r="AA73" s="7"/>
    </row>
    <row r="74" spans="1:27" ht="14.25" x14ac:dyDescent="0.2">
      <c r="A74" s="8"/>
      <c r="B74" s="8" t="s">
        <v>175</v>
      </c>
      <c r="C74" s="8" t="s">
        <v>176</v>
      </c>
      <c r="D74" s="8">
        <v>2010</v>
      </c>
      <c r="E74" s="8"/>
      <c r="F74" s="10"/>
      <c r="G74" s="10"/>
      <c r="H74" s="19" t="str">
        <f t="shared" si="2"/>
        <v>NO</v>
      </c>
      <c r="I74" s="23" t="s">
        <v>22</v>
      </c>
      <c r="J74" s="12"/>
      <c r="K74" s="12"/>
      <c r="L74" s="13"/>
      <c r="M74" s="13"/>
      <c r="N74" s="13"/>
      <c r="O74" s="13"/>
      <c r="P74" s="14"/>
      <c r="Q74" s="14"/>
      <c r="R74" s="23" t="s">
        <v>22</v>
      </c>
      <c r="S74" s="15"/>
      <c r="T74" s="15"/>
      <c r="U74" s="16"/>
      <c r="V74" s="16"/>
      <c r="W74" s="16"/>
      <c r="X74" s="16"/>
      <c r="Y74" s="16"/>
      <c r="Z74" s="16"/>
      <c r="AA74" s="7"/>
    </row>
    <row r="75" spans="1:27" ht="14.25" x14ac:dyDescent="0.2">
      <c r="A75" s="8"/>
      <c r="B75" s="8" t="s">
        <v>177</v>
      </c>
      <c r="C75" s="8" t="s">
        <v>178</v>
      </c>
      <c r="D75" s="8">
        <v>2013</v>
      </c>
      <c r="E75" s="8"/>
      <c r="F75" s="10"/>
      <c r="G75" s="10"/>
      <c r="H75" s="19" t="str">
        <f t="shared" si="2"/>
        <v>NO</v>
      </c>
      <c r="I75" s="23" t="s">
        <v>22</v>
      </c>
      <c r="J75" s="12"/>
      <c r="K75" s="12"/>
      <c r="L75" s="13"/>
      <c r="M75" s="13"/>
      <c r="N75" s="13"/>
      <c r="O75" s="13"/>
      <c r="P75" s="14"/>
      <c r="Q75" s="14"/>
      <c r="R75" s="23" t="s">
        <v>22</v>
      </c>
      <c r="S75" s="15"/>
      <c r="T75" s="15"/>
      <c r="U75" s="16"/>
      <c r="V75" s="16"/>
      <c r="W75" s="16"/>
      <c r="X75" s="16"/>
      <c r="Y75" s="16"/>
      <c r="Z75" s="16"/>
      <c r="AA75" s="7"/>
    </row>
    <row r="76" spans="1:27" ht="14.25" x14ac:dyDescent="0.2">
      <c r="A76" s="8"/>
      <c r="B76" s="8" t="s">
        <v>179</v>
      </c>
      <c r="C76" s="8" t="s">
        <v>180</v>
      </c>
      <c r="D76" s="8">
        <v>2013</v>
      </c>
      <c r="E76" s="8"/>
      <c r="F76" s="10"/>
      <c r="G76" s="10"/>
      <c r="H76" s="19" t="str">
        <f t="shared" si="2"/>
        <v>NO</v>
      </c>
      <c r="I76" s="23" t="s">
        <v>22</v>
      </c>
      <c r="J76" s="12"/>
      <c r="K76" s="12"/>
      <c r="L76" s="13"/>
      <c r="M76" s="13"/>
      <c r="N76" s="13"/>
      <c r="O76" s="13"/>
      <c r="P76" s="14"/>
      <c r="Q76" s="14"/>
      <c r="R76" s="23" t="s">
        <v>22</v>
      </c>
      <c r="S76" s="15"/>
      <c r="T76" s="15"/>
      <c r="U76" s="16"/>
      <c r="V76" s="16"/>
      <c r="W76" s="16"/>
      <c r="X76" s="16"/>
      <c r="Y76" s="16"/>
      <c r="Z76" s="16"/>
      <c r="AA76" s="7"/>
    </row>
    <row r="77" spans="1:27" ht="14.25" x14ac:dyDescent="0.2">
      <c r="A77" s="8"/>
      <c r="B77" s="8" t="s">
        <v>181</v>
      </c>
      <c r="C77" s="8" t="s">
        <v>182</v>
      </c>
      <c r="D77" s="8">
        <v>2016</v>
      </c>
      <c r="E77" s="8"/>
      <c r="F77" s="10"/>
      <c r="G77" s="10"/>
      <c r="H77" s="19" t="str">
        <f t="shared" si="2"/>
        <v>MAYBE</v>
      </c>
      <c r="I77" s="23" t="s">
        <v>22</v>
      </c>
      <c r="J77" s="12"/>
      <c r="K77" s="12"/>
      <c r="L77" s="13"/>
      <c r="M77" s="13"/>
      <c r="N77" s="13"/>
      <c r="O77" s="13"/>
      <c r="P77" s="14"/>
      <c r="Q77" s="14"/>
      <c r="R77" s="23" t="s">
        <v>123</v>
      </c>
      <c r="S77" s="29" t="b">
        <v>1</v>
      </c>
      <c r="T77" s="29" t="b">
        <v>1</v>
      </c>
      <c r="U77" s="16"/>
      <c r="V77" s="16"/>
      <c r="W77" s="16"/>
      <c r="X77" s="16"/>
      <c r="Y77" s="16"/>
      <c r="Z77" s="16"/>
      <c r="AA77" s="7"/>
    </row>
    <row r="78" spans="1:27" ht="14.25" x14ac:dyDescent="0.2">
      <c r="A78" s="8"/>
      <c r="B78" s="8" t="s">
        <v>183</v>
      </c>
      <c r="C78" s="8" t="s">
        <v>184</v>
      </c>
      <c r="D78" s="8">
        <v>2012</v>
      </c>
      <c r="E78" s="8"/>
      <c r="F78" s="22" t="str">
        <f>HYPERLINK("https://doi.org/10.1007/s10270-012-0257-9")</f>
        <v>https://doi.org/10.1007/s10270-012-0257-9</v>
      </c>
      <c r="G78" s="10" t="s">
        <v>185</v>
      </c>
      <c r="H78" s="19" t="str">
        <f t="shared" si="2"/>
        <v>NO</v>
      </c>
      <c r="I78" s="23" t="s">
        <v>22</v>
      </c>
      <c r="J78" s="12"/>
      <c r="K78" s="12"/>
      <c r="L78" s="13"/>
      <c r="M78" s="13"/>
      <c r="N78" s="13"/>
      <c r="O78" s="13"/>
      <c r="P78" s="14"/>
      <c r="Q78" s="14"/>
      <c r="R78" s="23" t="s">
        <v>22</v>
      </c>
      <c r="S78" s="15"/>
      <c r="T78" s="15"/>
      <c r="U78" s="16"/>
      <c r="V78" s="16"/>
      <c r="W78" s="16"/>
      <c r="X78" s="16"/>
      <c r="Y78" s="16"/>
      <c r="Z78" s="16"/>
      <c r="AA78" s="7"/>
    </row>
    <row r="79" spans="1:27" ht="14.25" x14ac:dyDescent="0.2">
      <c r="A79" s="8"/>
      <c r="B79" s="8" t="s">
        <v>186</v>
      </c>
      <c r="C79" s="8" t="s">
        <v>187</v>
      </c>
      <c r="D79" s="8">
        <v>2015</v>
      </c>
      <c r="E79" s="8"/>
      <c r="F79" s="10"/>
      <c r="G79" s="10"/>
      <c r="H79" s="19" t="str">
        <f t="shared" si="2"/>
        <v>NO</v>
      </c>
      <c r="I79" s="23" t="s">
        <v>22</v>
      </c>
      <c r="J79" s="12"/>
      <c r="K79" s="12"/>
      <c r="L79" s="13"/>
      <c r="M79" s="13"/>
      <c r="N79" s="13"/>
      <c r="O79" s="13"/>
      <c r="P79" s="14"/>
      <c r="Q79" s="14"/>
      <c r="R79" s="23" t="s">
        <v>22</v>
      </c>
      <c r="S79" s="15"/>
      <c r="T79" s="15"/>
      <c r="U79" s="16"/>
      <c r="V79" s="16"/>
      <c r="W79" s="16"/>
      <c r="X79" s="16"/>
      <c r="Y79" s="16"/>
      <c r="Z79" s="16"/>
      <c r="AA79" s="7"/>
    </row>
    <row r="80" spans="1:27" ht="14.25" x14ac:dyDescent="0.2">
      <c r="A80" s="8"/>
      <c r="B80" s="8" t="s">
        <v>188</v>
      </c>
      <c r="C80" s="8" t="s">
        <v>189</v>
      </c>
      <c r="D80" s="8">
        <v>2011</v>
      </c>
      <c r="E80" s="8"/>
      <c r="F80" s="22" t="str">
        <f>HYPERLINK("https://doi.org/10.1007/978-3-642-20401-2_26")</f>
        <v>https://doi.org/10.1007/978-3-642-20401-2_26</v>
      </c>
      <c r="G80" s="10" t="s">
        <v>190</v>
      </c>
      <c r="H80" s="19" t="str">
        <f t="shared" si="2"/>
        <v>NO</v>
      </c>
      <c r="I80" s="27" t="s">
        <v>22</v>
      </c>
      <c r="J80" s="12"/>
      <c r="K80" s="12"/>
      <c r="L80" s="13"/>
      <c r="M80" s="13"/>
      <c r="N80" s="13"/>
      <c r="O80" s="13"/>
      <c r="P80" s="14"/>
      <c r="Q80" s="14"/>
      <c r="R80" s="23" t="s">
        <v>22</v>
      </c>
      <c r="S80" s="15"/>
      <c r="T80" s="15"/>
      <c r="U80" s="16"/>
      <c r="V80" s="16"/>
      <c r="W80" s="16"/>
      <c r="X80" s="16"/>
      <c r="Y80" s="16"/>
      <c r="Z80" s="16"/>
      <c r="AA80" s="7"/>
    </row>
    <row r="81" spans="1:27" ht="14.25" x14ac:dyDescent="0.2">
      <c r="A81" s="8"/>
      <c r="B81" s="8" t="s">
        <v>191</v>
      </c>
      <c r="C81" s="8" t="s">
        <v>192</v>
      </c>
      <c r="D81" s="8">
        <v>2011</v>
      </c>
      <c r="E81" s="30"/>
      <c r="F81" s="22" t="str">
        <f>HYPERLINK("https://doi.org/10.1145/2095536.2095628")</f>
        <v>https://doi.org/10.1145/2095536.2095628</v>
      </c>
      <c r="G81" s="10" t="s">
        <v>193</v>
      </c>
      <c r="H81" s="19" t="str">
        <f t="shared" si="2"/>
        <v>NO</v>
      </c>
      <c r="I81" s="23" t="s">
        <v>22</v>
      </c>
      <c r="J81" s="12"/>
      <c r="K81" s="12"/>
      <c r="L81" s="13"/>
      <c r="M81" s="13"/>
      <c r="N81" s="13"/>
      <c r="O81" s="13"/>
      <c r="P81" s="14"/>
      <c r="Q81" s="14"/>
      <c r="R81" s="23" t="s">
        <v>22</v>
      </c>
      <c r="S81" s="15"/>
      <c r="T81" s="15"/>
      <c r="U81" s="16"/>
      <c r="V81" s="16"/>
      <c r="W81" s="16"/>
      <c r="X81" s="16"/>
      <c r="Y81" s="16"/>
      <c r="Z81" s="16"/>
      <c r="AA81" s="7"/>
    </row>
    <row r="82" spans="1:27" ht="14.25" x14ac:dyDescent="0.2">
      <c r="A82" s="8"/>
      <c r="B82" s="8" t="s">
        <v>194</v>
      </c>
      <c r="C82" s="8" t="s">
        <v>195</v>
      </c>
      <c r="D82" s="8">
        <v>2011</v>
      </c>
      <c r="E82" s="8"/>
      <c r="F82" s="10"/>
      <c r="G82" s="10"/>
      <c r="H82" s="19" t="str">
        <f t="shared" si="2"/>
        <v>NO</v>
      </c>
      <c r="I82" s="23" t="s">
        <v>22</v>
      </c>
      <c r="J82" s="12"/>
      <c r="K82" s="12"/>
      <c r="L82" s="13"/>
      <c r="M82" s="13"/>
      <c r="N82" s="13"/>
      <c r="O82" s="13"/>
      <c r="P82" s="14"/>
      <c r="Q82" s="14"/>
      <c r="R82" s="23" t="s">
        <v>22</v>
      </c>
      <c r="S82" s="15"/>
      <c r="T82" s="15"/>
      <c r="U82" s="16"/>
      <c r="V82" s="16"/>
      <c r="W82" s="16"/>
      <c r="X82" s="16"/>
      <c r="Y82" s="16"/>
      <c r="Z82" s="16"/>
      <c r="AA82" s="7"/>
    </row>
    <row r="83" spans="1:27" ht="14.25" x14ac:dyDescent="0.2">
      <c r="A83" s="8"/>
      <c r="B83" s="8" t="s">
        <v>196</v>
      </c>
      <c r="C83" s="8" t="s">
        <v>197</v>
      </c>
      <c r="D83" s="8">
        <v>2010</v>
      </c>
      <c r="E83" s="8"/>
      <c r="F83" s="22" t="str">
        <f>HYPERLINK("https://doi.org/10.1109/dasc.2010.5655451")</f>
        <v>https://doi.org/10.1109/dasc.2010.5655451</v>
      </c>
      <c r="G83" s="10" t="s">
        <v>198</v>
      </c>
      <c r="H83" s="19" t="str">
        <f t="shared" si="2"/>
        <v>NO</v>
      </c>
      <c r="I83" s="23" t="s">
        <v>22</v>
      </c>
      <c r="J83" s="12"/>
      <c r="K83" s="12"/>
      <c r="L83" s="13"/>
      <c r="M83" s="13"/>
      <c r="N83" s="13"/>
      <c r="O83" s="13"/>
      <c r="P83" s="14"/>
      <c r="Q83" s="14"/>
      <c r="R83" s="23" t="s">
        <v>22</v>
      </c>
      <c r="S83" s="15"/>
      <c r="T83" s="15"/>
      <c r="U83" s="16"/>
      <c r="V83" s="16"/>
      <c r="W83" s="16"/>
      <c r="X83" s="16"/>
      <c r="Y83" s="16"/>
      <c r="Z83" s="16"/>
      <c r="AA83" s="7"/>
    </row>
    <row r="84" spans="1:27" ht="14.25" x14ac:dyDescent="0.2">
      <c r="A84" s="8"/>
      <c r="B84" s="8" t="s">
        <v>199</v>
      </c>
      <c r="C84" s="8" t="s">
        <v>200</v>
      </c>
      <c r="D84" s="8">
        <v>2013</v>
      </c>
      <c r="E84" s="8"/>
      <c r="F84" s="22" t="str">
        <f>HYPERLINK("https://doi.org/10.1145/2480362.2480576")</f>
        <v>https://doi.org/10.1145/2480362.2480576</v>
      </c>
      <c r="G84" s="10" t="s">
        <v>201</v>
      </c>
      <c r="H84" s="19" t="str">
        <f t="shared" si="2"/>
        <v>NO</v>
      </c>
      <c r="I84" s="23" t="s">
        <v>22</v>
      </c>
      <c r="J84" s="12"/>
      <c r="K84" s="12"/>
      <c r="L84" s="13"/>
      <c r="M84" s="13"/>
      <c r="N84" s="13"/>
      <c r="O84" s="13"/>
      <c r="P84" s="14"/>
      <c r="Q84" s="14"/>
      <c r="R84" s="23" t="s">
        <v>22</v>
      </c>
      <c r="S84" s="15"/>
      <c r="T84" s="15"/>
      <c r="U84" s="16"/>
      <c r="V84" s="16"/>
      <c r="W84" s="16"/>
      <c r="X84" s="16"/>
      <c r="Y84" s="16"/>
      <c r="Z84" s="16"/>
      <c r="AA84" s="7"/>
    </row>
    <row r="85" spans="1:27" ht="14.25" x14ac:dyDescent="0.2">
      <c r="A85" s="8"/>
      <c r="B85" s="8" t="s">
        <v>202</v>
      </c>
      <c r="C85" s="8" t="s">
        <v>203</v>
      </c>
      <c r="D85" s="8">
        <v>2014</v>
      </c>
      <c r="E85" s="8"/>
      <c r="F85" s="22" t="str">
        <f>HYPERLINK("https://doi.org/10.4018/978-1-4666-4494-6.ch006")</f>
        <v>https://doi.org/10.4018/978-1-4666-4494-6.ch006</v>
      </c>
      <c r="G85" s="10" t="s">
        <v>204</v>
      </c>
      <c r="H85" s="19" t="str">
        <f t="shared" si="2"/>
        <v>NO</v>
      </c>
      <c r="I85" s="23" t="s">
        <v>22</v>
      </c>
      <c r="J85" s="12"/>
      <c r="K85" s="12"/>
      <c r="L85" s="13"/>
      <c r="M85" s="13"/>
      <c r="N85" s="13"/>
      <c r="O85" s="13"/>
      <c r="P85" s="14"/>
      <c r="Q85" s="14"/>
      <c r="R85" s="23" t="s">
        <v>22</v>
      </c>
      <c r="S85" s="15"/>
      <c r="T85" s="15"/>
      <c r="U85" s="16"/>
      <c r="V85" s="16"/>
      <c r="W85" s="16"/>
      <c r="X85" s="16"/>
      <c r="Y85" s="16"/>
      <c r="Z85" s="16"/>
      <c r="AA85" s="7"/>
    </row>
    <row r="86" spans="1:27" ht="14.25" x14ac:dyDescent="0.2">
      <c r="A86" s="8"/>
      <c r="B86" s="8" t="s">
        <v>205</v>
      </c>
      <c r="C86" s="8" t="s">
        <v>206</v>
      </c>
      <c r="D86" s="8">
        <v>2011</v>
      </c>
      <c r="E86" s="8"/>
      <c r="F86" s="22" t="str">
        <f>HYPERLINK("https://doi.org/10.1109/edocw.2011.58")</f>
        <v>https://doi.org/10.1109/edocw.2011.58</v>
      </c>
      <c r="G86" s="10" t="s">
        <v>207</v>
      </c>
      <c r="H86" s="19" t="str">
        <f t="shared" si="2"/>
        <v>NO</v>
      </c>
      <c r="I86" s="23" t="s">
        <v>22</v>
      </c>
      <c r="J86" s="12"/>
      <c r="K86" s="12"/>
      <c r="L86" s="13"/>
      <c r="M86" s="13"/>
      <c r="N86" s="13"/>
      <c r="O86" s="13"/>
      <c r="P86" s="14"/>
      <c r="Q86" s="14"/>
      <c r="R86" s="23" t="s">
        <v>22</v>
      </c>
      <c r="S86" s="15"/>
      <c r="T86" s="15"/>
      <c r="U86" s="16"/>
      <c r="V86" s="16"/>
      <c r="W86" s="16"/>
      <c r="X86" s="16"/>
      <c r="Y86" s="16"/>
      <c r="Z86" s="16"/>
      <c r="AA86" s="7"/>
    </row>
    <row r="87" spans="1:27" ht="14.25" x14ac:dyDescent="0.2">
      <c r="A87" s="8"/>
      <c r="B87" s="8" t="s">
        <v>208</v>
      </c>
      <c r="C87" s="8" t="s">
        <v>209</v>
      </c>
      <c r="D87" s="8">
        <v>2016</v>
      </c>
      <c r="E87" s="8"/>
      <c r="F87" s="22" t="str">
        <f>HYPERLINK("https://doi.org/10.22028/d291-26908")</f>
        <v>https://doi.org/10.22028/d291-26908</v>
      </c>
      <c r="G87" s="10" t="s">
        <v>210</v>
      </c>
      <c r="H87" s="19" t="str">
        <f t="shared" si="2"/>
        <v>NO</v>
      </c>
      <c r="I87" s="23" t="s">
        <v>22</v>
      </c>
      <c r="J87" s="12"/>
      <c r="K87" s="12"/>
      <c r="L87" s="13"/>
      <c r="M87" s="13"/>
      <c r="N87" s="13"/>
      <c r="O87" s="13"/>
      <c r="P87" s="14"/>
      <c r="Q87" s="14"/>
      <c r="R87" s="23" t="s">
        <v>22</v>
      </c>
      <c r="S87" s="15"/>
      <c r="T87" s="15"/>
      <c r="U87" s="16"/>
      <c r="V87" s="16"/>
      <c r="W87" s="16"/>
      <c r="X87" s="16"/>
      <c r="Y87" s="16"/>
      <c r="Z87" s="16"/>
      <c r="AA87" s="7"/>
    </row>
    <row r="88" spans="1:27" ht="14.25" x14ac:dyDescent="0.2">
      <c r="A88" s="8"/>
      <c r="B88" s="8" t="s">
        <v>211</v>
      </c>
      <c r="C88" s="8" t="s">
        <v>212</v>
      </c>
      <c r="D88" s="8">
        <v>2016</v>
      </c>
      <c r="E88" s="8"/>
      <c r="F88" s="22" t="str">
        <f>HYPERLINK("https://doi.org/10.1007/s10270-016-0537-x")</f>
        <v>https://doi.org/10.1007/s10270-016-0537-x</v>
      </c>
      <c r="G88" s="10" t="s">
        <v>213</v>
      </c>
      <c r="H88" s="19" t="str">
        <f t="shared" si="2"/>
        <v>NO</v>
      </c>
      <c r="I88" s="23" t="s">
        <v>22</v>
      </c>
      <c r="J88" s="12"/>
      <c r="K88" s="12"/>
      <c r="L88" s="13"/>
      <c r="M88" s="13"/>
      <c r="N88" s="13"/>
      <c r="O88" s="13"/>
      <c r="P88" s="14"/>
      <c r="Q88" s="14"/>
      <c r="R88" s="23" t="s">
        <v>22</v>
      </c>
      <c r="S88" s="15"/>
      <c r="T88" s="15"/>
      <c r="U88" s="16"/>
      <c r="V88" s="16"/>
      <c r="W88" s="16"/>
      <c r="X88" s="16"/>
      <c r="Y88" s="16"/>
      <c r="Z88" s="16"/>
      <c r="AA88" s="7"/>
    </row>
    <row r="89" spans="1:27" ht="14.25" x14ac:dyDescent="0.2">
      <c r="A89" s="8"/>
      <c r="B89" s="8" t="s">
        <v>214</v>
      </c>
      <c r="C89" s="8" t="s">
        <v>215</v>
      </c>
      <c r="D89" s="8">
        <v>2013</v>
      </c>
      <c r="E89" s="8"/>
      <c r="F89" s="10"/>
      <c r="G89" s="10"/>
      <c r="H89" s="19" t="str">
        <f t="shared" si="2"/>
        <v>NO</v>
      </c>
      <c r="I89" s="23" t="s">
        <v>22</v>
      </c>
      <c r="J89" s="12"/>
      <c r="K89" s="12"/>
      <c r="L89" s="13"/>
      <c r="M89" s="13"/>
      <c r="N89" s="13"/>
      <c r="O89" s="13"/>
      <c r="P89" s="14"/>
      <c r="Q89" s="14"/>
      <c r="R89" s="23" t="s">
        <v>22</v>
      </c>
      <c r="S89" s="15"/>
      <c r="T89" s="15"/>
      <c r="U89" s="16"/>
      <c r="V89" s="16"/>
      <c r="W89" s="16"/>
      <c r="X89" s="16"/>
      <c r="Y89" s="16"/>
      <c r="Z89" s="16"/>
      <c r="AA89" s="7"/>
    </row>
    <row r="90" spans="1:27" ht="14.25" x14ac:dyDescent="0.2">
      <c r="A90" s="8"/>
      <c r="B90" s="8" t="s">
        <v>216</v>
      </c>
      <c r="C90" s="8" t="s">
        <v>217</v>
      </c>
      <c r="D90" s="8">
        <v>2015</v>
      </c>
      <c r="E90" s="8"/>
      <c r="F90" s="10"/>
      <c r="G90" s="10"/>
      <c r="H90" s="19" t="str">
        <f t="shared" si="2"/>
        <v>NO</v>
      </c>
      <c r="I90" s="23" t="s">
        <v>22</v>
      </c>
      <c r="J90" s="12"/>
      <c r="K90" s="12"/>
      <c r="L90" s="13"/>
      <c r="M90" s="13"/>
      <c r="N90" s="13"/>
      <c r="O90" s="13"/>
      <c r="P90" s="14"/>
      <c r="Q90" s="14"/>
      <c r="R90" s="23" t="s">
        <v>22</v>
      </c>
      <c r="S90" s="15"/>
      <c r="T90" s="15"/>
      <c r="U90" s="16"/>
      <c r="V90" s="16"/>
      <c r="W90" s="16"/>
      <c r="X90" s="16"/>
      <c r="Y90" s="16"/>
      <c r="Z90" s="16"/>
      <c r="AA90" s="7"/>
    </row>
    <row r="91" spans="1:27" ht="14.25" x14ac:dyDescent="0.2">
      <c r="A91" s="8"/>
      <c r="B91" s="8" t="s">
        <v>218</v>
      </c>
      <c r="C91" s="8" t="s">
        <v>219</v>
      </c>
      <c r="D91" s="8">
        <v>2013</v>
      </c>
      <c r="E91" s="8"/>
      <c r="F91" s="22" t="str">
        <f>HYPERLINK("https://doi.org/10.1007/978-3-642-41533-3_32")</f>
        <v>https://doi.org/10.1007/978-3-642-41533-3_32</v>
      </c>
      <c r="G91" s="10" t="s">
        <v>220</v>
      </c>
      <c r="H91" s="19" t="str">
        <f t="shared" si="2"/>
        <v>NO</v>
      </c>
      <c r="I91" s="27" t="s">
        <v>22</v>
      </c>
      <c r="J91" s="12"/>
      <c r="K91" s="12"/>
      <c r="L91" s="13"/>
      <c r="M91" s="13"/>
      <c r="N91" s="13"/>
      <c r="O91" s="13"/>
      <c r="P91" s="14"/>
      <c r="Q91" s="14"/>
      <c r="R91" s="23" t="s">
        <v>22</v>
      </c>
      <c r="S91" s="15"/>
      <c r="T91" s="15"/>
      <c r="U91" s="16"/>
      <c r="V91" s="16"/>
      <c r="W91" s="16"/>
      <c r="X91" s="16"/>
      <c r="Y91" s="16"/>
      <c r="Z91" s="16"/>
      <c r="AA91" s="7"/>
    </row>
    <row r="92" spans="1:27" ht="14.25" x14ac:dyDescent="0.2">
      <c r="A92" s="8"/>
      <c r="B92" s="8" t="s">
        <v>221</v>
      </c>
      <c r="C92" s="8" t="s">
        <v>222</v>
      </c>
      <c r="D92" s="8">
        <v>2010</v>
      </c>
      <c r="E92" s="8"/>
      <c r="F92" s="22" t="str">
        <f>HYPERLINK("https://doi.org/10.14279/tuj.eceasst.32.510")</f>
        <v>https://doi.org/10.14279/tuj.eceasst.32.510</v>
      </c>
      <c r="G92" s="10" t="s">
        <v>223</v>
      </c>
      <c r="H92" s="19" t="str">
        <f t="shared" si="2"/>
        <v>NO</v>
      </c>
      <c r="I92" s="23" t="s">
        <v>22</v>
      </c>
      <c r="J92" s="12"/>
      <c r="K92" s="12"/>
      <c r="L92" s="13"/>
      <c r="M92" s="13"/>
      <c r="N92" s="13"/>
      <c r="O92" s="13"/>
      <c r="P92" s="14"/>
      <c r="Q92" s="14"/>
      <c r="R92" s="23" t="s">
        <v>22</v>
      </c>
      <c r="S92" s="15"/>
      <c r="T92" s="15"/>
      <c r="U92" s="16"/>
      <c r="V92" s="16"/>
      <c r="W92" s="16"/>
      <c r="X92" s="16"/>
      <c r="Y92" s="16"/>
      <c r="Z92" s="16"/>
      <c r="AA92" s="7"/>
    </row>
    <row r="93" spans="1:27" ht="14.25" x14ac:dyDescent="0.2">
      <c r="A93" s="8"/>
      <c r="B93" s="8" t="s">
        <v>224</v>
      </c>
      <c r="C93" s="8" t="s">
        <v>225</v>
      </c>
      <c r="D93" s="8">
        <v>2010</v>
      </c>
      <c r="E93" s="8"/>
      <c r="F93" s="22" t="str">
        <f>HYPERLINK("https://doi.org/10.1007/978-3-642-17322-6_11")</f>
        <v>https://doi.org/10.1007/978-3-642-17322-6_11</v>
      </c>
      <c r="G93" s="10" t="s">
        <v>226</v>
      </c>
      <c r="H93" s="19" t="str">
        <f t="shared" si="2"/>
        <v>NO</v>
      </c>
      <c r="I93" s="23" t="s">
        <v>22</v>
      </c>
      <c r="J93" s="12"/>
      <c r="K93" s="12"/>
      <c r="L93" s="13"/>
      <c r="M93" s="13"/>
      <c r="N93" s="13"/>
      <c r="O93" s="13"/>
      <c r="P93" s="14"/>
      <c r="Q93" s="14"/>
      <c r="R93" s="23" t="s">
        <v>22</v>
      </c>
      <c r="S93" s="15"/>
      <c r="T93" s="15"/>
      <c r="U93" s="16"/>
      <c r="V93" s="16"/>
      <c r="W93" s="16"/>
      <c r="X93" s="16"/>
      <c r="Y93" s="16"/>
      <c r="Z93" s="16"/>
      <c r="AA93" s="7"/>
    </row>
    <row r="94" spans="1:27" ht="14.25" x14ac:dyDescent="0.2">
      <c r="A94" s="8"/>
      <c r="B94" s="8" t="s">
        <v>227</v>
      </c>
      <c r="C94" s="8" t="s">
        <v>192</v>
      </c>
      <c r="D94" s="8">
        <v>2014</v>
      </c>
      <c r="E94" s="8" t="s">
        <v>37</v>
      </c>
      <c r="F94" s="22" t="s">
        <v>228</v>
      </c>
      <c r="G94" s="10"/>
      <c r="H94" s="19" t="str">
        <f t="shared" si="2"/>
        <v>NO</v>
      </c>
      <c r="I94" s="23" t="s">
        <v>22</v>
      </c>
      <c r="J94" s="12" t="b">
        <v>0</v>
      </c>
      <c r="K94" s="12" t="b">
        <v>0</v>
      </c>
      <c r="L94" s="13" t="b">
        <v>0</v>
      </c>
      <c r="M94" s="13" t="b">
        <v>0</v>
      </c>
      <c r="N94" s="13" t="b">
        <v>0</v>
      </c>
      <c r="O94" s="13" t="b">
        <v>0</v>
      </c>
      <c r="P94" s="14" t="b">
        <v>0</v>
      </c>
      <c r="Q94" s="14" t="b">
        <v>0</v>
      </c>
      <c r="R94" s="23" t="s">
        <v>22</v>
      </c>
      <c r="S94" s="15" t="b">
        <v>0</v>
      </c>
      <c r="T94" s="15" t="b">
        <v>0</v>
      </c>
      <c r="U94" s="16" t="b">
        <v>0</v>
      </c>
      <c r="V94" s="16" t="b">
        <v>0</v>
      </c>
      <c r="W94" s="16" t="b">
        <v>0</v>
      </c>
      <c r="X94" s="16" t="b">
        <v>0</v>
      </c>
      <c r="Y94" s="16" t="b">
        <v>0</v>
      </c>
      <c r="Z94" s="16" t="b">
        <v>0</v>
      </c>
      <c r="AA94" s="7"/>
    </row>
    <row r="95" spans="1:27" ht="14.25" x14ac:dyDescent="0.2">
      <c r="A95" s="8"/>
      <c r="B95" s="8" t="s">
        <v>229</v>
      </c>
      <c r="C95" s="8" t="s">
        <v>230</v>
      </c>
      <c r="D95" s="8">
        <v>2012</v>
      </c>
      <c r="E95" s="8"/>
      <c r="F95" s="22" t="s">
        <v>231</v>
      </c>
      <c r="G95" s="10"/>
      <c r="H95" s="19" t="str">
        <f t="shared" si="2"/>
        <v>NO</v>
      </c>
      <c r="I95" s="23" t="s">
        <v>22</v>
      </c>
      <c r="J95" s="12" t="b">
        <v>0</v>
      </c>
      <c r="K95" s="12" t="b">
        <v>0</v>
      </c>
      <c r="L95" s="13" t="b">
        <v>0</v>
      </c>
      <c r="M95" s="13" t="b">
        <v>0</v>
      </c>
      <c r="N95" s="13" t="b">
        <v>0</v>
      </c>
      <c r="O95" s="13" t="b">
        <v>0</v>
      </c>
      <c r="P95" s="14" t="b">
        <v>0</v>
      </c>
      <c r="Q95" s="14" t="b">
        <v>0</v>
      </c>
      <c r="R95" s="23" t="s">
        <v>22</v>
      </c>
      <c r="S95" s="15" t="b">
        <v>0</v>
      </c>
      <c r="T95" s="15" t="b">
        <v>0</v>
      </c>
      <c r="U95" s="16" t="b">
        <v>0</v>
      </c>
      <c r="V95" s="16" t="b">
        <v>0</v>
      </c>
      <c r="W95" s="16" t="b">
        <v>0</v>
      </c>
      <c r="X95" s="16" t="b">
        <v>0</v>
      </c>
      <c r="Y95" s="16" t="b">
        <v>0</v>
      </c>
      <c r="Z95" s="16" t="b">
        <v>0</v>
      </c>
      <c r="AA95" s="7"/>
    </row>
    <row r="96" spans="1:27" ht="14.25" x14ac:dyDescent="0.2">
      <c r="A96" s="8"/>
      <c r="B96" s="8" t="s">
        <v>232</v>
      </c>
      <c r="C96" s="8" t="s">
        <v>233</v>
      </c>
      <c r="D96" s="8"/>
      <c r="E96" s="8" t="s">
        <v>234</v>
      </c>
      <c r="F96" s="22" t="s">
        <v>235</v>
      </c>
      <c r="G96" s="10"/>
      <c r="H96" s="19" t="str">
        <f t="shared" si="2"/>
        <v>NO</v>
      </c>
      <c r="I96" s="23" t="s">
        <v>22</v>
      </c>
      <c r="J96" s="12" t="b">
        <v>0</v>
      </c>
      <c r="K96" s="12" t="b">
        <v>0</v>
      </c>
      <c r="L96" s="13" t="b">
        <v>0</v>
      </c>
      <c r="M96" s="13" t="b">
        <v>0</v>
      </c>
      <c r="N96" s="13" t="b">
        <v>0</v>
      </c>
      <c r="O96" s="13" t="b">
        <v>0</v>
      </c>
      <c r="P96" s="14" t="b">
        <v>0</v>
      </c>
      <c r="Q96" s="14" t="b">
        <v>0</v>
      </c>
      <c r="R96" s="23" t="s">
        <v>236</v>
      </c>
      <c r="S96" s="29" t="b">
        <v>1</v>
      </c>
      <c r="T96" s="29" t="b">
        <v>1</v>
      </c>
      <c r="U96" s="16" t="b">
        <v>0</v>
      </c>
      <c r="V96" s="16" t="b">
        <v>0</v>
      </c>
      <c r="W96" s="16" t="b">
        <v>0</v>
      </c>
      <c r="X96" s="16" t="b">
        <v>0</v>
      </c>
      <c r="Y96" s="16" t="b">
        <v>0</v>
      </c>
      <c r="Z96" s="16" t="b">
        <v>0</v>
      </c>
      <c r="AA96" s="7"/>
    </row>
    <row r="97" spans="1:27" ht="14.25" x14ac:dyDescent="0.2">
      <c r="A97" s="8"/>
      <c r="B97" s="8" t="s">
        <v>237</v>
      </c>
      <c r="C97" s="8" t="s">
        <v>238</v>
      </c>
      <c r="D97" s="8">
        <v>2018</v>
      </c>
      <c r="E97" s="8"/>
      <c r="F97" s="22" t="s">
        <v>239</v>
      </c>
      <c r="G97" s="10"/>
      <c r="H97" s="19" t="str">
        <f t="shared" si="2"/>
        <v>NO</v>
      </c>
      <c r="I97" s="23" t="s">
        <v>22</v>
      </c>
      <c r="J97" s="12" t="b">
        <v>0</v>
      </c>
      <c r="K97" s="12" t="b">
        <v>0</v>
      </c>
      <c r="L97" s="13" t="b">
        <v>0</v>
      </c>
      <c r="M97" s="13" t="b">
        <v>0</v>
      </c>
      <c r="N97" s="13" t="b">
        <v>0</v>
      </c>
      <c r="O97" s="13" t="b">
        <v>0</v>
      </c>
      <c r="P97" s="14" t="b">
        <v>0</v>
      </c>
      <c r="Q97" s="14" t="b">
        <v>0</v>
      </c>
      <c r="R97" s="23" t="s">
        <v>22</v>
      </c>
      <c r="S97" s="15" t="b">
        <v>0</v>
      </c>
      <c r="T97" s="15" t="b">
        <v>0</v>
      </c>
      <c r="U97" s="16" t="b">
        <v>0</v>
      </c>
      <c r="V97" s="16" t="b">
        <v>0</v>
      </c>
      <c r="W97" s="16" t="b">
        <v>0</v>
      </c>
      <c r="X97" s="16" t="b">
        <v>0</v>
      </c>
      <c r="Y97" s="16" t="b">
        <v>0</v>
      </c>
      <c r="Z97" s="16" t="b">
        <v>0</v>
      </c>
      <c r="AA97" s="7"/>
    </row>
    <row r="98" spans="1:27" ht="14.25" x14ac:dyDescent="0.2">
      <c r="A98" s="8"/>
      <c r="B98" s="8" t="s">
        <v>240</v>
      </c>
      <c r="C98" s="8" t="s">
        <v>241</v>
      </c>
      <c r="D98" s="8"/>
      <c r="E98" s="8"/>
      <c r="F98" s="22" t="s">
        <v>242</v>
      </c>
      <c r="G98" s="10"/>
      <c r="H98" s="19" t="str">
        <f t="shared" si="2"/>
        <v>NO</v>
      </c>
      <c r="I98" s="23" t="s">
        <v>22</v>
      </c>
      <c r="J98" s="12" t="b">
        <v>0</v>
      </c>
      <c r="K98" s="12" t="b">
        <v>0</v>
      </c>
      <c r="L98" s="13" t="b">
        <v>0</v>
      </c>
      <c r="M98" s="13" t="b">
        <v>0</v>
      </c>
      <c r="N98" s="13" t="b">
        <v>0</v>
      </c>
      <c r="O98" s="13" t="b">
        <v>0</v>
      </c>
      <c r="P98" s="14" t="b">
        <v>0</v>
      </c>
      <c r="Q98" s="14" t="b">
        <v>0</v>
      </c>
      <c r="R98" s="23" t="s">
        <v>22</v>
      </c>
      <c r="S98" s="15" t="b">
        <v>0</v>
      </c>
      <c r="T98" s="15" t="b">
        <v>0</v>
      </c>
      <c r="U98" s="16" t="b">
        <v>0</v>
      </c>
      <c r="V98" s="16" t="b">
        <v>0</v>
      </c>
      <c r="W98" s="16" t="b">
        <v>0</v>
      </c>
      <c r="X98" s="16" t="b">
        <v>0</v>
      </c>
      <c r="Y98" s="16" t="b">
        <v>0</v>
      </c>
      <c r="Z98" s="16" t="b">
        <v>0</v>
      </c>
      <c r="AA98" s="7"/>
    </row>
    <row r="99" spans="1:27" ht="14.25" x14ac:dyDescent="0.2">
      <c r="A99" s="8"/>
      <c r="B99" s="8" t="s">
        <v>243</v>
      </c>
      <c r="C99" s="8" t="s">
        <v>244</v>
      </c>
      <c r="D99" s="8"/>
      <c r="E99" s="8"/>
      <c r="F99" s="17" t="s">
        <v>245</v>
      </c>
      <c r="G99" s="10"/>
      <c r="H99" s="19" t="str">
        <f t="shared" si="2"/>
        <v>NO</v>
      </c>
      <c r="I99" s="23" t="s">
        <v>22</v>
      </c>
      <c r="J99" s="12" t="b">
        <v>0</v>
      </c>
      <c r="K99" s="12" t="b">
        <v>0</v>
      </c>
      <c r="L99" s="13" t="b">
        <v>0</v>
      </c>
      <c r="M99" s="13" t="b">
        <v>0</v>
      </c>
      <c r="N99" s="13" t="b">
        <v>0</v>
      </c>
      <c r="O99" s="13" t="b">
        <v>0</v>
      </c>
      <c r="P99" s="14" t="b">
        <v>0</v>
      </c>
      <c r="Q99" s="14" t="b">
        <v>0</v>
      </c>
      <c r="R99" s="23" t="s">
        <v>22</v>
      </c>
      <c r="S99" s="15" t="b">
        <v>0</v>
      </c>
      <c r="T99" s="15" t="b">
        <v>0</v>
      </c>
      <c r="U99" s="16" t="b">
        <v>0</v>
      </c>
      <c r="V99" s="16" t="b">
        <v>0</v>
      </c>
      <c r="W99" s="16" t="b">
        <v>0</v>
      </c>
      <c r="X99" s="16" t="b">
        <v>0</v>
      </c>
      <c r="Y99" s="16" t="b">
        <v>0</v>
      </c>
      <c r="Z99" s="16" t="b">
        <v>0</v>
      </c>
      <c r="AA99" s="7"/>
    </row>
    <row r="100" spans="1:27" ht="14.25" x14ac:dyDescent="0.2">
      <c r="A100" s="8"/>
      <c r="B100" s="8" t="s">
        <v>246</v>
      </c>
      <c r="C100" s="8" t="s">
        <v>247</v>
      </c>
      <c r="D100" s="8"/>
      <c r="E100" s="8"/>
      <c r="F100" s="22" t="s">
        <v>248</v>
      </c>
      <c r="G100" s="10"/>
      <c r="H100" s="19" t="str">
        <f t="shared" si="2"/>
        <v>NO</v>
      </c>
      <c r="I100" s="23" t="s">
        <v>22</v>
      </c>
      <c r="J100" s="12" t="b">
        <v>0</v>
      </c>
      <c r="K100" s="12" t="b">
        <v>0</v>
      </c>
      <c r="L100" s="13" t="b">
        <v>0</v>
      </c>
      <c r="M100" s="13" t="b">
        <v>0</v>
      </c>
      <c r="N100" s="13" t="b">
        <v>0</v>
      </c>
      <c r="O100" s="13" t="b">
        <v>0</v>
      </c>
      <c r="P100" s="14" t="b">
        <v>0</v>
      </c>
      <c r="Q100" s="14" t="b">
        <v>0</v>
      </c>
      <c r="R100" s="23" t="s">
        <v>22</v>
      </c>
      <c r="S100" s="15" t="b">
        <v>0</v>
      </c>
      <c r="T100" s="15" t="b">
        <v>0</v>
      </c>
      <c r="U100" s="16" t="b">
        <v>0</v>
      </c>
      <c r="V100" s="16" t="b">
        <v>0</v>
      </c>
      <c r="W100" s="16" t="b">
        <v>0</v>
      </c>
      <c r="X100" s="16" t="b">
        <v>0</v>
      </c>
      <c r="Y100" s="16" t="b">
        <v>0</v>
      </c>
      <c r="Z100" s="16" t="b">
        <v>0</v>
      </c>
      <c r="AA100" s="7"/>
    </row>
    <row r="101" spans="1:27" ht="12.75" x14ac:dyDescent="0.2">
      <c r="A101" s="8"/>
      <c r="B101" s="8"/>
      <c r="C101" s="8"/>
      <c r="D101" s="8"/>
      <c r="E101" s="8"/>
      <c r="F101" s="10"/>
      <c r="G101" s="10"/>
      <c r="H101" s="10"/>
      <c r="I101" s="11"/>
      <c r="J101" s="12"/>
      <c r="K101" s="12"/>
      <c r="L101" s="13"/>
      <c r="M101" s="13"/>
      <c r="N101" s="13"/>
      <c r="O101" s="13"/>
      <c r="P101" s="14"/>
      <c r="Q101" s="14"/>
      <c r="R101" s="11"/>
      <c r="S101" s="15"/>
      <c r="T101" s="15"/>
      <c r="U101" s="16"/>
      <c r="V101" s="16"/>
      <c r="W101" s="16"/>
      <c r="X101" s="16"/>
      <c r="Y101" s="16"/>
      <c r="Z101" s="16"/>
      <c r="AA101" s="7"/>
    </row>
    <row r="102" spans="1:27" ht="12.75" x14ac:dyDescent="0.2">
      <c r="A102" s="8"/>
      <c r="B102" s="8" t="s">
        <v>249</v>
      </c>
      <c r="C102" s="8"/>
      <c r="D102" s="8"/>
      <c r="E102" s="8"/>
      <c r="F102" s="10"/>
      <c r="G102" s="10"/>
      <c r="H102" s="10"/>
      <c r="I102" s="11"/>
      <c r="J102" s="12"/>
      <c r="K102" s="12"/>
      <c r="L102" s="13"/>
      <c r="M102" s="13"/>
      <c r="N102" s="13"/>
      <c r="O102" s="13"/>
      <c r="P102" s="14"/>
      <c r="Q102" s="14"/>
      <c r="R102" s="11"/>
      <c r="S102" s="15"/>
      <c r="T102" s="15"/>
      <c r="U102" s="16"/>
      <c r="V102" s="16"/>
      <c r="W102" s="16"/>
      <c r="X102" s="16"/>
      <c r="Y102" s="16"/>
      <c r="Z102" s="16"/>
      <c r="AA102" s="7"/>
    </row>
    <row r="103" spans="1:27" ht="12.75" x14ac:dyDescent="0.2">
      <c r="A103" s="8"/>
      <c r="B103" s="8"/>
      <c r="C103" s="8"/>
      <c r="D103" s="8"/>
      <c r="E103" s="8"/>
      <c r="F103" s="10"/>
      <c r="G103" s="10"/>
      <c r="H103" s="10"/>
      <c r="I103" s="21"/>
      <c r="J103" s="12"/>
      <c r="K103" s="12"/>
      <c r="L103" s="13"/>
      <c r="M103" s="13"/>
      <c r="N103" s="13"/>
      <c r="O103" s="13"/>
      <c r="P103" s="14"/>
      <c r="Q103" s="14"/>
      <c r="R103" s="11"/>
      <c r="S103" s="15"/>
      <c r="T103" s="15"/>
      <c r="U103" s="16"/>
      <c r="V103" s="16"/>
      <c r="W103" s="16"/>
      <c r="X103" s="16"/>
      <c r="Y103" s="16"/>
      <c r="Z103" s="16"/>
      <c r="AA103" s="7"/>
    </row>
    <row r="104" spans="1:27" ht="12.75" x14ac:dyDescent="0.2">
      <c r="A104" s="8"/>
      <c r="B104" s="8" t="s">
        <v>250</v>
      </c>
      <c r="C104" s="8" t="s">
        <v>251</v>
      </c>
      <c r="D104" s="8">
        <v>2014</v>
      </c>
      <c r="E104" s="8"/>
      <c r="F104" s="22" t="s">
        <v>252</v>
      </c>
      <c r="G104" s="10"/>
      <c r="H104" s="10" t="s">
        <v>22</v>
      </c>
      <c r="I104" s="23" t="s">
        <v>22</v>
      </c>
      <c r="J104" s="28" t="b">
        <v>0</v>
      </c>
      <c r="K104" s="28" t="b">
        <v>0</v>
      </c>
      <c r="L104" s="26" t="b">
        <v>0</v>
      </c>
      <c r="M104" s="26" t="b">
        <v>0</v>
      </c>
      <c r="N104" s="26" t="b">
        <v>0</v>
      </c>
      <c r="O104" s="26" t="b">
        <v>0</v>
      </c>
      <c r="P104" s="26" t="b">
        <v>0</v>
      </c>
      <c r="Q104" s="26" t="b">
        <v>0</v>
      </c>
      <c r="R104" s="23" t="s">
        <v>22</v>
      </c>
      <c r="S104" s="29" t="b">
        <v>0</v>
      </c>
      <c r="T104" s="29" t="b">
        <v>0</v>
      </c>
      <c r="U104" s="24" t="b">
        <v>0</v>
      </c>
      <c r="V104" s="24" t="b">
        <v>0</v>
      </c>
      <c r="W104" s="24" t="b">
        <v>0</v>
      </c>
      <c r="X104" s="24" t="b">
        <v>0</v>
      </c>
      <c r="Y104" s="24" t="b">
        <v>0</v>
      </c>
      <c r="Z104" s="24" t="b">
        <v>0</v>
      </c>
      <c r="AA104" s="7"/>
    </row>
    <row r="105" spans="1:27" ht="12.75" x14ac:dyDescent="0.2">
      <c r="A105" s="8"/>
      <c r="B105" s="8" t="s">
        <v>253</v>
      </c>
      <c r="C105" s="8" t="s">
        <v>254</v>
      </c>
      <c r="D105" s="8">
        <v>2014</v>
      </c>
      <c r="E105" s="8"/>
      <c r="F105" s="22" t="s">
        <v>255</v>
      </c>
      <c r="G105" s="10"/>
      <c r="H105" s="10" t="s">
        <v>22</v>
      </c>
      <c r="I105" s="23" t="s">
        <v>22</v>
      </c>
      <c r="J105" s="28" t="b">
        <v>0</v>
      </c>
      <c r="K105" s="28" t="b">
        <v>0</v>
      </c>
      <c r="L105" s="26" t="b">
        <v>0</v>
      </c>
      <c r="M105" s="26" t="b">
        <v>0</v>
      </c>
      <c r="N105" s="26" t="b">
        <v>0</v>
      </c>
      <c r="O105" s="26" t="b">
        <v>0</v>
      </c>
      <c r="P105" s="26" t="b">
        <v>0</v>
      </c>
      <c r="Q105" s="26" t="b">
        <v>0</v>
      </c>
      <c r="R105" s="23" t="s">
        <v>22</v>
      </c>
      <c r="S105" s="29" t="b">
        <v>0</v>
      </c>
      <c r="T105" s="29" t="b">
        <v>0</v>
      </c>
      <c r="U105" s="24" t="b">
        <v>0</v>
      </c>
      <c r="V105" s="24" t="b">
        <v>0</v>
      </c>
      <c r="W105" s="24" t="b">
        <v>0</v>
      </c>
      <c r="X105" s="24" t="b">
        <v>0</v>
      </c>
      <c r="Y105" s="24" t="b">
        <v>0</v>
      </c>
      <c r="Z105" s="24" t="b">
        <v>0</v>
      </c>
      <c r="AA105" s="7"/>
    </row>
    <row r="106" spans="1:27" ht="12.75" x14ac:dyDescent="0.2">
      <c r="A106" s="8"/>
      <c r="B106" s="8"/>
      <c r="C106" s="8" t="s">
        <v>256</v>
      </c>
      <c r="D106" s="8"/>
      <c r="E106" s="8"/>
      <c r="F106" s="22" t="s">
        <v>257</v>
      </c>
      <c r="G106" s="10"/>
      <c r="H106" s="10" t="s">
        <v>22</v>
      </c>
      <c r="I106" s="23" t="s">
        <v>22</v>
      </c>
      <c r="J106" s="28" t="b">
        <v>0</v>
      </c>
      <c r="K106" s="28" t="b">
        <v>0</v>
      </c>
      <c r="L106" s="26" t="b">
        <v>0</v>
      </c>
      <c r="M106" s="26" t="b">
        <v>0</v>
      </c>
      <c r="N106" s="26" t="b">
        <v>0</v>
      </c>
      <c r="O106" s="26" t="b">
        <v>0</v>
      </c>
      <c r="P106" s="26" t="b">
        <v>0</v>
      </c>
      <c r="Q106" s="26" t="b">
        <v>0</v>
      </c>
      <c r="R106" s="23" t="s">
        <v>22</v>
      </c>
      <c r="S106" s="29" t="b">
        <v>0</v>
      </c>
      <c r="T106" s="29" t="b">
        <v>0</v>
      </c>
      <c r="U106" s="24" t="b">
        <v>0</v>
      </c>
      <c r="V106" s="24" t="b">
        <v>0</v>
      </c>
      <c r="W106" s="24" t="b">
        <v>0</v>
      </c>
      <c r="X106" s="24" t="b">
        <v>0</v>
      </c>
      <c r="Y106" s="24" t="b">
        <v>0</v>
      </c>
      <c r="Z106" s="24" t="b">
        <v>0</v>
      </c>
      <c r="AA106" s="7"/>
    </row>
    <row r="107" spans="1:27" ht="12.75" x14ac:dyDescent="0.2">
      <c r="A107" s="8"/>
      <c r="B107" s="8"/>
      <c r="C107" s="8" t="s">
        <v>258</v>
      </c>
      <c r="D107" s="8"/>
      <c r="E107" s="8"/>
      <c r="F107" s="22" t="s">
        <v>259</v>
      </c>
      <c r="G107" s="10"/>
      <c r="H107" s="10" t="s">
        <v>22</v>
      </c>
      <c r="I107" s="23" t="s">
        <v>22</v>
      </c>
      <c r="J107" s="28" t="b">
        <v>0</v>
      </c>
      <c r="K107" s="28" t="b">
        <v>0</v>
      </c>
      <c r="L107" s="26" t="b">
        <v>0</v>
      </c>
      <c r="M107" s="26" t="b">
        <v>0</v>
      </c>
      <c r="N107" s="26" t="b">
        <v>0</v>
      </c>
      <c r="O107" s="26" t="b">
        <v>0</v>
      </c>
      <c r="P107" s="26" t="b">
        <v>0</v>
      </c>
      <c r="Q107" s="26" t="b">
        <v>0</v>
      </c>
      <c r="R107" s="23" t="s">
        <v>22</v>
      </c>
      <c r="S107" s="29" t="b">
        <v>0</v>
      </c>
      <c r="T107" s="29" t="b">
        <v>0</v>
      </c>
      <c r="U107" s="24" t="b">
        <v>0</v>
      </c>
      <c r="V107" s="24" t="b">
        <v>0</v>
      </c>
      <c r="W107" s="24" t="b">
        <v>0</v>
      </c>
      <c r="X107" s="24" t="b">
        <v>0</v>
      </c>
      <c r="Y107" s="24" t="b">
        <v>0</v>
      </c>
      <c r="Z107" s="24" t="b">
        <v>0</v>
      </c>
      <c r="AA107" s="7"/>
    </row>
    <row r="108" spans="1:27" ht="12.75" x14ac:dyDescent="0.2">
      <c r="A108" s="8"/>
      <c r="B108" s="8" t="s">
        <v>260</v>
      </c>
      <c r="C108" s="8" t="s">
        <v>261</v>
      </c>
      <c r="D108" s="8">
        <v>2013</v>
      </c>
      <c r="E108" s="8"/>
      <c r="F108" s="22" t="s">
        <v>262</v>
      </c>
      <c r="G108" s="10"/>
      <c r="H108" s="10" t="s">
        <v>22</v>
      </c>
      <c r="I108" s="23" t="s">
        <v>22</v>
      </c>
      <c r="J108" s="28" t="b">
        <v>0</v>
      </c>
      <c r="K108" s="28" t="b">
        <v>0</v>
      </c>
      <c r="L108" s="26" t="b">
        <v>0</v>
      </c>
      <c r="M108" s="26" t="b">
        <v>0</v>
      </c>
      <c r="N108" s="26" t="b">
        <v>0</v>
      </c>
      <c r="O108" s="26" t="b">
        <v>0</v>
      </c>
      <c r="P108" s="26" t="b">
        <v>0</v>
      </c>
      <c r="Q108" s="26" t="b">
        <v>0</v>
      </c>
      <c r="R108" s="23" t="s">
        <v>22</v>
      </c>
      <c r="S108" s="29" t="b">
        <v>0</v>
      </c>
      <c r="T108" s="29" t="b">
        <v>0</v>
      </c>
      <c r="U108" s="24" t="b">
        <v>0</v>
      </c>
      <c r="V108" s="24" t="b">
        <v>0</v>
      </c>
      <c r="W108" s="24" t="b">
        <v>0</v>
      </c>
      <c r="X108" s="24" t="b">
        <v>0</v>
      </c>
      <c r="Y108" s="24" t="b">
        <v>0</v>
      </c>
      <c r="Z108" s="24" t="b">
        <v>0</v>
      </c>
      <c r="AA108" s="7"/>
    </row>
    <row r="109" spans="1:27" ht="12.75" x14ac:dyDescent="0.2">
      <c r="A109" s="8"/>
      <c r="B109" s="8" t="s">
        <v>263</v>
      </c>
      <c r="C109" s="8" t="s">
        <v>264</v>
      </c>
      <c r="D109" s="8">
        <v>2013</v>
      </c>
      <c r="E109" s="30"/>
      <c r="F109" s="22" t="s">
        <v>265</v>
      </c>
      <c r="G109" s="10"/>
      <c r="H109" s="10" t="s">
        <v>22</v>
      </c>
      <c r="I109" s="25" t="s">
        <v>22</v>
      </c>
      <c r="J109" s="28" t="b">
        <v>0</v>
      </c>
      <c r="K109" s="28" t="b">
        <v>0</v>
      </c>
      <c r="L109" s="26" t="b">
        <v>0</v>
      </c>
      <c r="M109" s="26" t="b">
        <v>0</v>
      </c>
      <c r="N109" s="26" t="b">
        <v>0</v>
      </c>
      <c r="O109" s="26" t="b">
        <v>0</v>
      </c>
      <c r="P109" s="26" t="b">
        <v>0</v>
      </c>
      <c r="Q109" s="26" t="b">
        <v>0</v>
      </c>
      <c r="R109" s="25" t="s">
        <v>22</v>
      </c>
      <c r="S109" s="29" t="b">
        <v>0</v>
      </c>
      <c r="T109" s="29" t="b">
        <v>0</v>
      </c>
      <c r="U109" s="24" t="b">
        <v>0</v>
      </c>
      <c r="V109" s="24" t="b">
        <v>0</v>
      </c>
      <c r="W109" s="24" t="b">
        <v>0</v>
      </c>
      <c r="X109" s="24" t="b">
        <v>0</v>
      </c>
      <c r="Y109" s="24" t="b">
        <v>0</v>
      </c>
      <c r="Z109" s="24" t="b">
        <v>0</v>
      </c>
      <c r="AA109" s="7"/>
    </row>
  </sheetData>
  <autoFilter ref="H1:H109"/>
  <conditionalFormatting sqref="H2:I109 R2:R109">
    <cfRule type="cellIs" dxfId="3" priority="1" operator="equal">
      <formula>"YES"</formula>
    </cfRule>
  </conditionalFormatting>
  <conditionalFormatting sqref="H2:I109 R2:R109">
    <cfRule type="cellIs" dxfId="2" priority="2" operator="equal">
      <formula>"MAYBE"</formula>
    </cfRule>
  </conditionalFormatting>
  <conditionalFormatting sqref="H2:I109 R2:R109">
    <cfRule type="cellIs" dxfId="1" priority="3" operator="equal">
      <formula>"NO"</formula>
    </cfRule>
  </conditionalFormatting>
  <conditionalFormatting sqref="I1:I109 R1:R109">
    <cfRule type="containsBlanks" dxfId="0" priority="5">
      <formula>LEN(TRIM(I1))=0</formula>
    </cfRule>
  </conditionalFormatting>
  <hyperlinks>
    <hyperlink ref="F49" r:id="rId1"/>
    <hyperlink ref="F50" r:id="rId2"/>
    <hyperlink ref="F51" r:id="rId3"/>
    <hyperlink ref="F52" r:id="rId4"/>
    <hyperlink ref="F53" r:id="rId5"/>
    <hyperlink ref="F55" r:id="rId6"/>
    <hyperlink ref="F56" r:id="rId7"/>
    <hyperlink ref="F57" r:id="rId8"/>
    <hyperlink ref="F58" r:id="rId9"/>
    <hyperlink ref="F59" r:id="rId10"/>
    <hyperlink ref="F94" r:id="rId11"/>
    <hyperlink ref="F95" r:id="rId12"/>
    <hyperlink ref="F96" r:id="rId13"/>
    <hyperlink ref="F97" r:id="rId14"/>
    <hyperlink ref="F98" r:id="rId15"/>
    <hyperlink ref="F99" r:id="rId16"/>
    <hyperlink ref="F100" r:id="rId17"/>
    <hyperlink ref="F104" r:id="rId18"/>
    <hyperlink ref="F105" r:id="rId19"/>
    <hyperlink ref="F106" r:id="rId20"/>
    <hyperlink ref="F107" r:id="rId21"/>
    <hyperlink ref="F108" r:id="rId22"/>
    <hyperlink ref="F109" r:id="rId23"/>
  </hyperlinks>
  <pageMargins left="0.7" right="0.7" top="0.78740157499999996" bottom="0.78740157499999996" header="0.3" footer="0.3"/>
  <tableParts count="1">
    <tablePart r:id="rId2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[1]Sheet1!#REF!</xm:f>
          </x14:formula1>
          <xm:sqref>H2:H109 R2:R109 I2:I109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2021-08-15T12:43:42Z</dcterms:modified>
</cp:coreProperties>
</file>