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1" i="1" l="1"/>
  <c r="H70" i="1"/>
  <c r="H69" i="1"/>
  <c r="H68" i="1"/>
  <c r="H67" i="1"/>
  <c r="H66" i="1"/>
  <c r="H65" i="1"/>
  <c r="H64" i="1"/>
  <c r="H63" i="1"/>
  <c r="F63" i="1"/>
  <c r="H62" i="1"/>
  <c r="F62" i="1"/>
  <c r="H61" i="1"/>
  <c r="F61" i="1"/>
  <c r="H60" i="1"/>
  <c r="H59" i="1"/>
  <c r="F59" i="1"/>
  <c r="H58" i="1"/>
  <c r="F58" i="1"/>
  <c r="H57" i="1"/>
  <c r="F57" i="1"/>
  <c r="H56" i="1"/>
  <c r="H55" i="1"/>
  <c r="H54" i="1"/>
  <c r="H53" i="1"/>
  <c r="F53" i="1"/>
  <c r="H52" i="1"/>
  <c r="F52" i="1"/>
  <c r="H51" i="1"/>
  <c r="H50" i="1"/>
  <c r="H49" i="1"/>
  <c r="F49" i="1"/>
  <c r="H48" i="1"/>
  <c r="F48" i="1"/>
  <c r="H47" i="1"/>
  <c r="H46" i="1"/>
  <c r="F46" i="1"/>
  <c r="H45" i="1"/>
  <c r="F45" i="1"/>
  <c r="H44" i="1"/>
  <c r="H43" i="1"/>
  <c r="H42" i="1"/>
  <c r="H41" i="1"/>
  <c r="H25" i="1"/>
  <c r="F25" i="1"/>
  <c r="H24" i="1"/>
  <c r="F24" i="1"/>
  <c r="H23" i="1"/>
  <c r="F23" i="1"/>
  <c r="H22" i="1"/>
  <c r="F22" i="1"/>
  <c r="H21" i="1"/>
  <c r="F21" i="1"/>
  <c r="H20" i="1"/>
  <c r="H19" i="1"/>
  <c r="F19" i="1"/>
  <c r="H18" i="1"/>
  <c r="F18" i="1"/>
  <c r="H17" i="1"/>
  <c r="H16" i="1"/>
  <c r="F16" i="1"/>
  <c r="H15" i="1"/>
  <c r="F15" i="1"/>
  <c r="H14" i="1"/>
  <c r="F14" i="1"/>
  <c r="H13" i="1"/>
  <c r="H12" i="1"/>
  <c r="H11" i="1"/>
  <c r="H10" i="1"/>
  <c r="H9" i="1"/>
  <c r="C2" i="1"/>
</calcChain>
</file>

<file path=xl/sharedStrings.xml><?xml version="1.0" encoding="utf-8"?>
<sst xmlns="http://schemas.openxmlformats.org/spreadsheetml/2006/main" count="314" uniqueCount="180">
  <si>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</si>
  <si>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</si>
  <si>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</si>
  <si>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</si>
  <si>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</si>
  <si>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</si>
  <si>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</si>
  <si>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</si>
  <si>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</si>
  <si>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</si>
  <si>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</si>
  <si>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</si>
  <si>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</si>
  <si>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</si>
  <si>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</si>
  <si>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</si>
  <si>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Domain Specific Languages with Graphical and Textual Views</t>
  </si>
  <si>
    <t>References TOTAL 23.</t>
  </si>
  <si>
    <t>References NEW 17:</t>
  </si>
  <si>
    <t>Web page of PLY Lex-yacc, http</t>
  </si>
  <si>
    <t>//www.dabeaz.com/ply/</t>
  </si>
  <si>
    <t>NO</t>
  </si>
  <si>
    <t>HUTN spec., http</t>
  </si>
  <si>
    <t>//www.omg.org/cgi-bin/doc?formal/2004-08-01</t>
  </si>
  <si>
    <t>QVT specification, http</t>
  </si>
  <si>
    <t>//www.omg.org/docs/ptc/05-11-01.pdf</t>
  </si>
  <si>
    <t>UML spec., http</t>
  </si>
  <si>
    <t>//www.omg.org/technology/documents/formal/uml.htm</t>
  </si>
  <si>
    <t>Alanen, M., Porres, I.</t>
  </si>
  <si>
    <t>A Relation Between Context-Free Grammars and Meta Object Facility Metamodels. Tech. Rep. 606, TUCS, Turku, Finland (2004)</t>
  </si>
  <si>
    <t>Jean Bézivin, Vladan Devedzic, Dragan Djuric, Jean-Marie Favreau, Dragan Gasevic, Frederic Jouault</t>
  </si>
  <si>
    <t>An M3-Neutral Infrastructure for Bridging Model Engineering and Ontology Engineering</t>
  </si>
  <si>
    <t>10.1007/1-84628-152-0_15</t>
  </si>
  <si>
    <t>P. Klein, A. Schurr</t>
  </si>
  <si>
    <t>Constructing SDEs with the IPSEN meta environment</t>
  </si>
  <si>
    <t>10.1109/see.1997.591811</t>
  </si>
  <si>
    <t>YES</t>
  </si>
  <si>
    <t>H. Ehrig, K. Ehrig, Ulrike Golas, G. Taentzer</t>
  </si>
  <si>
    <t>Fundamentals of Algebraic Graph Transformation</t>
  </si>
  <si>
    <t>10.1007/3-540-31188-2</t>
  </si>
  <si>
    <t>Muller, P.-A., Hassenforder, M.</t>
  </si>
  <si>
    <t>HUTN as a Bridge between Modelware and Grammarware – An Experience Report</t>
  </si>
  <si>
    <t>Holger Krahn, Bernhard Rumpe, Steven Völkel</t>
  </si>
  <si>
    <t>Integrated Definition of Abstract and Concrete Syntax for Textual Languages</t>
  </si>
  <si>
    <t>10.1007/978-3-540-75209-7_20</t>
  </si>
  <si>
    <t>P. Bottoni, F. Parisi-Presicce, Simone Pulcini, G. Taentzer</t>
  </si>
  <si>
    <t>Maintaining Coherence Between Models With Distributed Rules: From Theory to Eclipse</t>
  </si>
  <si>
    <t>10.1016/j.entcs.2008.04.032</t>
  </si>
  <si>
    <t>S. Mellor</t>
  </si>
  <si>
    <t>MDA Distilled Principles Of Model-Driven Architecture</t>
  </si>
  <si>
    <t>book</t>
  </si>
  <si>
    <t>Terrence W. Pratt</t>
  </si>
  <si>
    <t>Pair grammars, graph languages and string-to-graph translations</t>
  </si>
  <si>
    <t>10.1016/s0022-0000(71)80016-8</t>
  </si>
  <si>
    <t>P. Fishwick</t>
  </si>
  <si>
    <t>Simulation model design and execution - building digital worlds</t>
  </si>
  <si>
    <t>10.1080/15458830.1996.11770729</t>
  </si>
  <si>
    <t>Andy Schürr</t>
  </si>
  <si>
    <t>Specification of graph translators with triple graph grammars</t>
  </si>
  <si>
    <t>10.1007/3-540-59071-4_45</t>
  </si>
  <si>
    <t>Frédéric Jouault, Jean Bézivin, Ivan Kurtev</t>
  </si>
  <si>
    <t>TCS: A DSL for the Specification of Textual Concrete Syntaxes in Model Engineering</t>
  </si>
  <si>
    <t>10.1145/1173706.1173744</t>
  </si>
  <si>
    <t>Alexander Königs, A. Schürr</t>
  </si>
  <si>
    <t>Tool Integration with Triple Graph Grammars - A Survey</t>
  </si>
  <si>
    <t>10.1016/j.entcs.2005.12.015</t>
  </si>
  <si>
    <t>References already KNOWN 6:</t>
  </si>
  <si>
    <t>J De Lara, H Vangheluwe</t>
  </si>
  <si>
    <t>AToM3: A Tool for Multi-formalism and Meta-modelling</t>
  </si>
  <si>
    <t>Springer</t>
  </si>
  <si>
    <t>https://link.springer.com/chapter/10.1007/3-540-45923-5_12</t>
  </si>
  <si>
    <t>10.1007/3-540-45923-5_12</t>
  </si>
  <si>
    <t>Event-driven grammars: Relating abstract and concrete levels of visual languages</t>
  </si>
  <si>
    <t>https://link.springer.com/article/10.1007/s10270-007-0051-2</t>
  </si>
  <si>
    <t>E Guerra, J De Lara</t>
  </si>
  <si>
    <t>Meta-modelling and graph transformation for the definition of multi-view visual languages</t>
  </si>
  <si>
    <t>https://www.igi-global.com/chapter/visual-languages-interactive-computing/31034</t>
  </si>
  <si>
    <t>Model view management with triple graph transformation systems</t>
  </si>
  <si>
    <t>https://link.springer.com/chapter/10.1007/11841883_25</t>
  </si>
  <si>
    <t>Towards the generation of a text-based IDE from a language metamodel</t>
  </si>
  <si>
    <t>https://link.springer.com/chapter/10.1007/978-3-540-72901-3_9</t>
  </si>
  <si>
    <t>Towards the uniform manipulation of visual and textual languages in AToM3</t>
  </si>
  <si>
    <t>https://repositorio.uam.es/handle/10486/665985</t>
  </si>
  <si>
    <t>Cited by TOTAL 35.</t>
  </si>
  <si>
    <t>Cited by NEW 31:</t>
  </si>
  <si>
    <t>T. Clark</t>
  </si>
  <si>
    <t>A Declarative Approach to Heterogeneous Multi-Mode Modelling Languages</t>
  </si>
  <si>
    <t>A General Architecture for Heterogeneous Language Engineering and Projectional Editor Support</t>
  </si>
  <si>
    <t>J. Alexánder, Cruz Castelblanco</t>
  </si>
  <si>
    <t>A modular model-driven engineering approach to reduce eorts in software development teams</t>
  </si>
  <si>
    <t>Pierre Samson</t>
  </si>
  <si>
    <t>Adaptation logicielle pour et par les i DSML</t>
  </si>
  <si>
    <t>Vahdat Abdelzad, Daniel Amyot, Timothy Lethbridge</t>
  </si>
  <si>
    <t>Adding a Textual Syntax to an Existing Graphical Modeling Language: Experience Report with GRL</t>
  </si>
  <si>
    <t>10.1007/978-3-319-24912-4_12</t>
  </si>
  <si>
    <t>Federico Ciccozzi, M. Tichy, Hans Vangheluwe, Danny Weyns</t>
  </si>
  <si>
    <t>Blended Modelling - What, Why and How</t>
  </si>
  <si>
    <t>10.1109/models-c.2019.00068</t>
  </si>
  <si>
    <t>Stephan Seifermann, Jörg Henß</t>
  </si>
  <si>
    <t>Comparison of QVT-O and Henshin-TGG for Synchronization of Concrete Syntax Models</t>
  </si>
  <si>
    <t>H. Ehrig, K. Ehrig, C. Ermel, Ulrike Golas</t>
  </si>
  <si>
    <t>Consistent integration of models based on views of meta models</t>
  </si>
  <si>
    <t>10.1007/s00165-009-0127-6</t>
  </si>
  <si>
    <t>Consistent Integration of Models Based on Views of Visual Languages</t>
  </si>
  <si>
    <t>10.1007/978-3-540-78743-3_5</t>
  </si>
  <si>
    <t>Paloma Díaz Pérez, Laboratorio Dei</t>
  </si>
  <si>
    <t>Desarrollo basado en modelos de sistemas Web de tele-educación TIN2006-09678</t>
  </si>
  <si>
    <t>Mariano Luzza, M. Beron, German Montejano, Mario Peralta, P. R. Henriques</t>
  </si>
  <si>
    <t>Diseño y construcción de lenguajes específicos del dominio</t>
  </si>
  <si>
    <t>T. Clark, B. Barn</t>
  </si>
  <si>
    <t>Domain Engineering for Software Tools</t>
  </si>
  <si>
    <t>10.1007/978-3-642-36654-3_8</t>
  </si>
  <si>
    <t>Ferenc A. Somogyi, M. Asztalos</t>
  </si>
  <si>
    <t>Formal Description and Verification of a Text-based Model Differencing and Merging Method</t>
  </si>
  <si>
    <t>10.5220/0006728006570667</t>
  </si>
  <si>
    <t>Benoît Combemale, Julien Deantoni</t>
  </si>
  <si>
    <t>GEMOC 2014 2nd International Workshop on The Globalization of Modeling Languages</t>
  </si>
  <si>
    <t>Y. Zhang, C. Zhou</t>
  </si>
  <si>
    <t>Introducing Domain Specific Language for Modeling Scrum Projects</t>
  </si>
  <si>
    <t>A. Wider</t>
  </si>
  <si>
    <t>Lenses for View Synchronization in Metamodel-Based MultiView Modeling</t>
  </si>
  <si>
    <t>Mariano Luzza, M. Beron, P. Henriques</t>
  </si>
  <si>
    <t>PH-Helper - a Syntax-Directed Editor for Hoshimi Programming Language, HL</t>
  </si>
  <si>
    <t>10.4230/oasics.slate.2012.71</t>
  </si>
  <si>
    <t>Elias Adriano Nogueira da Silva, D. Lucrédio</t>
  </si>
  <si>
    <t>Software Engineering for the Cloud: A Research Roadmap</t>
  </si>
  <si>
    <t>10.1109/sbes.2012.12</t>
  </si>
  <si>
    <t>R. Kluge, A. Anjorin</t>
  </si>
  <si>
    <t>The Incremental Advantage: Evaluating the Performance of a TGG-based Visualisation Framework</t>
  </si>
  <si>
    <t>10.1007/978-3-319-40530-8_12</t>
  </si>
  <si>
    <t>Towards lenses for view synchronization in metamodel-based domain- specific workbenches</t>
  </si>
  <si>
    <t>Lorenzo Addazi, Federico Ciccozzi, P. Langer, E. Posse</t>
  </si>
  <si>
    <t>Towards Seamless Hybrid Graphical-Textual Modelling for UML and Profiles</t>
  </si>
  <si>
    <t>10.1007/978-3-319-61482-3_2</t>
  </si>
  <si>
    <t>Agi Putra Kharisma, M. S. Mardiyanto</t>
  </si>
  <si>
    <t>Towards text-based domain-specific modeling language for representational state transfer compliant services</t>
  </si>
  <si>
    <t>10.1145/3427423.3427454</t>
  </si>
  <si>
    <t>C. Gonzalez-Perez, P. Martín-Rodilla</t>
  </si>
  <si>
    <t>Using model views to assist with model conformance and extension</t>
  </si>
  <si>
    <t>10.1109/rcis.2016.7549349</t>
  </si>
  <si>
    <t>Mariano Luzza, M. Beron, German Montejano</t>
  </si>
  <si>
    <t>Uso de lenguajes específicos del dominio en enseñanza de programación</t>
  </si>
  <si>
    <t>T. Goldschmidt</t>
  </si>
  <si>
    <t>View-based textual modelling</t>
  </si>
  <si>
    <t>FDN Grillo, RP de Mattos Fortes</t>
  </si>
  <si>
    <t>Towards collaboration between sighted and visually impaired developers in the context of Model-Driven Engineering</t>
  </si>
  <si>
    <t>http://www.dsmforum.org/events/gmld12/papers/Grillo.pdf</t>
  </si>
  <si>
    <t>MAYBE</t>
  </si>
  <si>
    <t>P James</t>
  </si>
  <si>
    <t>Designing domain specific languages for verification and applications to the railway domain</t>
  </si>
  <si>
    <t>http://cs.swan.ac.uk/~cspj/wp-content/papercite-data/pdf/james14b.pdf</t>
  </si>
  <si>
    <t xml:space="preserve">L Shen, X Chen, R Liu, H Wang, G Ji </t>
  </si>
  <si>
    <t>Domain-Specific Language Techniques for Visual Computing: A Comprehensive Study</t>
  </si>
  <si>
    <t>https://link.springer.com/article/10.1007/s11831-020-09492-4</t>
  </si>
  <si>
    <t>T Nett</t>
  </si>
  <si>
    <t>Language Workbench Technology For Cognitive Systems</t>
  </si>
  <si>
    <t>TR</t>
  </si>
  <si>
    <t>https://d-nb.info/1078839867/34#page=29</t>
  </si>
  <si>
    <t xml:space="preserve">L Addazi, F Ciccozzi </t>
  </si>
  <si>
    <t>Blended graphical and textual modelling for UML profiles: A proof-of-concept implementation and experiment</t>
  </si>
  <si>
    <t>https://www.sciencedirect.com/science/article/pii/S0164121221000091</t>
  </si>
  <si>
    <t>FA Somogyi, M Asztalos</t>
  </si>
  <si>
    <t>A Survey on Text-based Modeling in Model Evolution and Management</t>
  </si>
  <si>
    <t>https://pp.bme.hu/eecs/article/view/12305</t>
  </si>
  <si>
    <t>Cited by already KNOWN 4:</t>
  </si>
  <si>
    <t>C Atkinson, R Gerbig, C Tunjic</t>
  </si>
  <si>
    <t>A multi-level modeling environment for sum-based software engineering</t>
  </si>
  <si>
    <t>dl.acm.org</t>
  </si>
  <si>
    <t>https://dl.acm.org/doi/abs/10.1145/2489861.2489868</t>
  </si>
  <si>
    <t>10.1145/2489861.2489868</t>
  </si>
  <si>
    <t>Harmonizing textual and graphical visualizations of domain specific models</t>
  </si>
  <si>
    <t>https://dl.acm.org/doi/abs/10.1145/2489820.2489823?casa_toke…maLhybX62a3rjLQeLQaIa-jvIcpwlch_BJ186uLPFVFIO2h0fqoxQincF1mA</t>
  </si>
  <si>
    <t>A Zolotas</t>
  </si>
  <si>
    <t>Type inference in flexible model-driven engineering</t>
  </si>
  <si>
    <t>http://etheses.whiterose.ac.uk/id/eprint/16380</t>
  </si>
  <si>
    <t>JH Weber, S Diemert, M Price</t>
  </si>
  <si>
    <t>Using graph transformations for formalizing prescriptions and monitoring adherence</t>
  </si>
  <si>
    <t>https://link.springer.com/chapter/10.1007/978-3-319-21145-9_13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</si>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</sst>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4" fillId="5" borderId="0" xfId="0" applyFont="1" applyFill="1" applyAlignment="1"/>
    <xf numFmtId="0" fontId="5" fillId="6" borderId="0" xfId="0" applyFont="1" applyFill="1" applyAlignment="1"/>
    <xf numFmtId="0" fontId="5" fillId="7" borderId="0" xfId="0" applyFont="1" applyFill="1" applyAlignment="1"/>
    <xf numFmtId="0" fontId="11" fillId="0" borderId="0" xfId="0" applyFont="1" applyAlignment="1"/>
    <xf numFmtId="0" fontId="4" fillId="8" borderId="0" xfId="0" applyFont="1" applyFill="1" applyAlignment="1"/>
    <xf numFmtId="0" fontId="4" fillId="3" borderId="0" xfId="0" applyFont="1" applyFill="1" applyAlignment="1"/>
    <xf numFmtId="0" fontId="9" fillId="0" borderId="0" xfId="0" applyFont="1" applyAlignment="1"/>
    <xf numFmtId="0" fontId="7" fillId="6" borderId="0" xfId="0" applyFont="1" applyFill="1" applyAlignment="1"/>
    <xf numFmtId="0" fontId="7" fillId="7" borderId="0" xfId="0" applyFont="1" applyFill="1" applyAlignment="1"/>
    <xf numFmtId="0" fontId="12" fillId="0" borderId="0" xfId="0" applyFont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78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s.swan.ac.uk/~cspj/wp-content/papercite-data/pdf/james14b.pdf" TargetMode="External"/><Relationship Id="rId13" Type="http://schemas.openxmlformats.org/officeDocument/2006/relationships/hyperlink" Target="http://dl.acm.org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igi-global.com/chapter/visual-languages-interactive-computing/31034" TargetMode="External"/><Relationship Id="rId7" Type="http://schemas.openxmlformats.org/officeDocument/2006/relationships/hyperlink" Target="http://www.dsmforum.org/events/gmld12/papers/Grillo.pdf" TargetMode="External"/><Relationship Id="rId12" Type="http://schemas.openxmlformats.org/officeDocument/2006/relationships/hyperlink" Target="https://pp.bme.hu/eecs/article/view/12305" TargetMode="External"/><Relationship Id="rId17" Type="http://schemas.openxmlformats.org/officeDocument/2006/relationships/hyperlink" Target="https://link.springer.com/chapter/10.1007/978-3-319-21145-9_13" TargetMode="External"/><Relationship Id="rId2" Type="http://schemas.openxmlformats.org/officeDocument/2006/relationships/hyperlink" Target="https://link.springer.com/article/10.1007/s10270-007-0051-2" TargetMode="External"/><Relationship Id="rId16" Type="http://schemas.openxmlformats.org/officeDocument/2006/relationships/hyperlink" Target="http://etheses.whiterose.ac.uk/id/eprint/16380" TargetMode="External"/><Relationship Id="rId1" Type="http://schemas.openxmlformats.org/officeDocument/2006/relationships/hyperlink" Target="https://link.springer.com/chapter/10.1007/3-540-45923-5_12" TargetMode="External"/><Relationship Id="rId6" Type="http://schemas.openxmlformats.org/officeDocument/2006/relationships/hyperlink" Target="https://repositorio.uam.es/handle/10486/665985" TargetMode="External"/><Relationship Id="rId11" Type="http://schemas.openxmlformats.org/officeDocument/2006/relationships/hyperlink" Target="https://www.sciencedirect.com/science/article/pii/S0164121221000091" TargetMode="External"/><Relationship Id="rId5" Type="http://schemas.openxmlformats.org/officeDocument/2006/relationships/hyperlink" Target="https://link.springer.com/chapter/10.1007/978-3-540-72901-3_9" TargetMode="External"/><Relationship Id="rId15" Type="http://schemas.openxmlformats.org/officeDocument/2006/relationships/hyperlink" Target="https://dl.acm.org/doi/abs/10.1145/2489820.2489823?casa_toke%E2%80%A6maLhybX62a3rjLQeLQaIa-jvIcpwlch_BJ186uLPFVFIO2h0fqoxQincF1mA" TargetMode="External"/><Relationship Id="rId10" Type="http://schemas.openxmlformats.org/officeDocument/2006/relationships/hyperlink" Target="https://d-nb.info/1078839867/34" TargetMode="External"/><Relationship Id="rId4" Type="http://schemas.openxmlformats.org/officeDocument/2006/relationships/hyperlink" Target="https://link.springer.com/chapter/10.1007/11841883_25" TargetMode="External"/><Relationship Id="rId9" Type="http://schemas.openxmlformats.org/officeDocument/2006/relationships/hyperlink" Target="https://link.springer.com/article/10.1007/s11831-020-09492-4" TargetMode="External"/><Relationship Id="rId14" Type="http://schemas.openxmlformats.org/officeDocument/2006/relationships/hyperlink" Target="https://dl.acm.org/doi/abs/10.1145/2489861.24898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78"/>
  <sheetViews>
    <sheetView tabSelected="1" workbookViewId="0">
      <pane xSplit="6" ySplit="1" topLeftCell="G50" activePane="bottomRight" state="frozen"/>
      <selection pane="topRight" activeCell="G1" sqref="G1"/>
      <selection pane="bottomLeft" activeCell="A2" sqref="A2"/>
      <selection pane="bottomRight" activeCell="B86" sqref="B86"/>
    </sheetView>
  </sheetViews>
  <sheetFormatPr defaultColWidth="14.42578125" defaultRowHeight="15.75" customHeight="1" x14ac:dyDescent="0.2"/>
  <cols>
    <col min="1" max="1" width="5.5703125" customWidth="1"/>
    <col min="2" max="2" width="32.28515625" customWidth="1"/>
    <col min="3" max="3" width="69.4257812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178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2" t="s">
        <v>179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0" t="str">
        <f>HYPERLINK("https://doi.org/10.1007/978-3-540-89020-1_7")</f>
        <v>https://doi.org/10.1007/978-3-540-89020-1_7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 x14ac:dyDescent="0.2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 x14ac:dyDescent="0.2">
      <c r="A9" s="8"/>
      <c r="B9" s="8" t="s">
        <v>19</v>
      </c>
      <c r="C9" s="8" t="s">
        <v>20</v>
      </c>
      <c r="D9" s="8"/>
      <c r="E9" s="8"/>
      <c r="F9" s="10"/>
      <c r="G9" s="10"/>
      <c r="H9" s="19" t="str">
        <f t="shared" ref="H9:H25" si="0">IF(I9=R9,I9,IF(AND(I9="YES",R9="MAYBE"),"YES",IF(AND(I9="MAYBE",R9="YES"),"YES",IF(OR(AND(I9="NO",R9="YES"),AND(I9="YES",R9="NO")),"MAYBE","NO"))))</f>
        <v>NO</v>
      </c>
      <c r="I9" s="22" t="s">
        <v>21</v>
      </c>
      <c r="J9" s="12"/>
      <c r="K9" s="12"/>
      <c r="L9" s="13"/>
      <c r="M9" s="13"/>
      <c r="N9" s="13"/>
      <c r="O9" s="13"/>
      <c r="P9" s="14"/>
      <c r="Q9" s="14"/>
      <c r="R9" s="11"/>
      <c r="S9" s="23" t="b">
        <v>0</v>
      </c>
      <c r="T9" s="23" t="b">
        <v>0</v>
      </c>
      <c r="U9" s="24"/>
      <c r="V9" s="16"/>
      <c r="W9" s="16"/>
      <c r="X9" s="16"/>
      <c r="Y9" s="16"/>
      <c r="Z9" s="16"/>
      <c r="AA9" s="7"/>
    </row>
    <row r="10" spans="1:27" ht="15.75" customHeight="1" x14ac:dyDescent="0.2">
      <c r="A10" s="8"/>
      <c r="B10" s="8" t="s">
        <v>22</v>
      </c>
      <c r="C10" s="8" t="s">
        <v>23</v>
      </c>
      <c r="D10" s="8"/>
      <c r="E10" s="8"/>
      <c r="F10" s="10"/>
      <c r="G10" s="10"/>
      <c r="H10" s="19" t="str">
        <f t="shared" si="0"/>
        <v>NO</v>
      </c>
      <c r="I10" s="22" t="s">
        <v>21</v>
      </c>
      <c r="J10" s="12"/>
      <c r="K10" s="12"/>
      <c r="L10" s="13"/>
      <c r="M10" s="13"/>
      <c r="N10" s="13"/>
      <c r="O10" s="13"/>
      <c r="P10" s="14"/>
      <c r="Q10" s="14"/>
      <c r="R10" s="22" t="s">
        <v>21</v>
      </c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 x14ac:dyDescent="0.2">
      <c r="A11" s="8"/>
      <c r="B11" s="8" t="s">
        <v>24</v>
      </c>
      <c r="C11" s="8" t="s">
        <v>25</v>
      </c>
      <c r="D11" s="8"/>
      <c r="E11" s="8"/>
      <c r="F11" s="10"/>
      <c r="G11" s="10"/>
      <c r="H11" s="19" t="str">
        <f t="shared" si="0"/>
        <v>NO</v>
      </c>
      <c r="I11" s="22" t="s">
        <v>21</v>
      </c>
      <c r="J11" s="12"/>
      <c r="K11" s="12"/>
      <c r="L11" s="13"/>
      <c r="M11" s="13"/>
      <c r="N11" s="13"/>
      <c r="O11" s="13"/>
      <c r="P11" s="14"/>
      <c r="Q11" s="14"/>
      <c r="R11" s="22" t="s">
        <v>21</v>
      </c>
      <c r="S11" s="15"/>
      <c r="T11" s="15"/>
      <c r="U11" s="16"/>
      <c r="V11" s="16"/>
      <c r="W11" s="16"/>
      <c r="X11" s="16"/>
      <c r="Y11" s="16"/>
      <c r="Z11" s="16"/>
      <c r="AA11" s="7"/>
    </row>
    <row r="12" spans="1:27" ht="15.75" customHeight="1" x14ac:dyDescent="0.2">
      <c r="A12" s="8"/>
      <c r="B12" s="8" t="s">
        <v>26</v>
      </c>
      <c r="C12" s="8" t="s">
        <v>27</v>
      </c>
      <c r="D12" s="8"/>
      <c r="E12" s="8"/>
      <c r="F12" s="10"/>
      <c r="G12" s="10"/>
      <c r="H12" s="19" t="str">
        <f t="shared" si="0"/>
        <v>NO</v>
      </c>
      <c r="I12" s="22" t="s">
        <v>21</v>
      </c>
      <c r="J12" s="12"/>
      <c r="K12" s="12"/>
      <c r="L12" s="13"/>
      <c r="M12" s="13"/>
      <c r="N12" s="13"/>
      <c r="O12" s="13"/>
      <c r="P12" s="14"/>
      <c r="Q12" s="14"/>
      <c r="R12" s="22" t="s">
        <v>21</v>
      </c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 x14ac:dyDescent="0.2">
      <c r="A13" s="8"/>
      <c r="B13" s="8" t="s">
        <v>28</v>
      </c>
      <c r="C13" s="8" t="s">
        <v>29</v>
      </c>
      <c r="D13" s="8"/>
      <c r="E13" s="8"/>
      <c r="F13" s="10"/>
      <c r="G13" s="10"/>
      <c r="H13" s="19" t="str">
        <f t="shared" si="0"/>
        <v>NO</v>
      </c>
      <c r="I13" s="22" t="s">
        <v>21</v>
      </c>
      <c r="J13" s="12"/>
      <c r="K13" s="12"/>
      <c r="L13" s="13"/>
      <c r="M13" s="13"/>
      <c r="N13" s="13"/>
      <c r="O13" s="13"/>
      <c r="P13" s="14"/>
      <c r="Q13" s="14"/>
      <c r="R13" s="22" t="s">
        <v>21</v>
      </c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 x14ac:dyDescent="0.2">
      <c r="A14" s="8"/>
      <c r="B14" s="8" t="s">
        <v>30</v>
      </c>
      <c r="C14" s="8" t="s">
        <v>31</v>
      </c>
      <c r="D14" s="8"/>
      <c r="E14" s="8"/>
      <c r="F14" s="25" t="str">
        <f>HYPERLINK("https://doi.org/10.1007/1-84628-152-0_15")</f>
        <v>https://doi.org/10.1007/1-84628-152-0_15</v>
      </c>
      <c r="G14" s="10" t="s">
        <v>32</v>
      </c>
      <c r="H14" s="19" t="str">
        <f t="shared" si="0"/>
        <v>NO</v>
      </c>
      <c r="I14" s="22" t="s">
        <v>21</v>
      </c>
      <c r="J14" s="12"/>
      <c r="K14" s="12"/>
      <c r="L14" s="13"/>
      <c r="M14" s="13"/>
      <c r="N14" s="13"/>
      <c r="O14" s="13"/>
      <c r="P14" s="14"/>
      <c r="Q14" s="14"/>
      <c r="R14" s="22" t="s">
        <v>21</v>
      </c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 x14ac:dyDescent="0.2">
      <c r="A15" s="8"/>
      <c r="B15" s="8" t="s">
        <v>33</v>
      </c>
      <c r="C15" s="8" t="s">
        <v>34</v>
      </c>
      <c r="D15" s="8"/>
      <c r="E15" s="8"/>
      <c r="F15" s="9" t="str">
        <f>HYPERLINK("https://doi.org/10.1109/see.1997.591811")</f>
        <v>https://doi.org/10.1109/see.1997.591811</v>
      </c>
      <c r="G15" s="10" t="s">
        <v>35</v>
      </c>
      <c r="H15" s="19" t="str">
        <f t="shared" si="0"/>
        <v>MAYBE</v>
      </c>
      <c r="I15" s="22" t="s">
        <v>21</v>
      </c>
      <c r="J15" s="12"/>
      <c r="K15" s="12"/>
      <c r="L15" s="13"/>
      <c r="M15" s="13"/>
      <c r="N15" s="13"/>
      <c r="O15" s="13"/>
      <c r="P15" s="14"/>
      <c r="Q15" s="14"/>
      <c r="R15" s="22" t="s">
        <v>36</v>
      </c>
      <c r="S15" s="23" t="b">
        <v>1</v>
      </c>
      <c r="T15" s="23" t="b">
        <v>1</v>
      </c>
      <c r="U15" s="16"/>
      <c r="V15" s="16"/>
      <c r="W15" s="16"/>
      <c r="X15" s="16"/>
      <c r="Y15" s="16"/>
      <c r="Z15" s="16"/>
      <c r="AA15" s="7"/>
    </row>
    <row r="16" spans="1:27" ht="15.75" customHeight="1" x14ac:dyDescent="0.2">
      <c r="A16" s="8"/>
      <c r="B16" s="8" t="s">
        <v>37</v>
      </c>
      <c r="C16" s="8" t="s">
        <v>38</v>
      </c>
      <c r="D16" s="8">
        <v>2006</v>
      </c>
      <c r="E16" s="8"/>
      <c r="F16" s="25" t="str">
        <f>HYPERLINK("https://doi.org/10.1007/3-540-31188-2")</f>
        <v>https://doi.org/10.1007/3-540-31188-2</v>
      </c>
      <c r="G16" s="10" t="s">
        <v>39</v>
      </c>
      <c r="H16" s="19" t="str">
        <f t="shared" si="0"/>
        <v>NO</v>
      </c>
      <c r="I16" s="22" t="s">
        <v>21</v>
      </c>
      <c r="J16" s="12"/>
      <c r="K16" s="12"/>
      <c r="L16" s="13"/>
      <c r="M16" s="13"/>
      <c r="N16" s="13"/>
      <c r="O16" s="13"/>
      <c r="P16" s="14"/>
      <c r="Q16" s="14"/>
      <c r="R16" s="22" t="s">
        <v>21</v>
      </c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 x14ac:dyDescent="0.2">
      <c r="A17" s="8"/>
      <c r="B17" s="8" t="s">
        <v>40</v>
      </c>
      <c r="C17" s="8" t="s">
        <v>41</v>
      </c>
      <c r="D17" s="8"/>
      <c r="E17" s="8"/>
      <c r="F17" s="9"/>
      <c r="G17" s="10"/>
      <c r="H17" s="19" t="str">
        <f t="shared" si="0"/>
        <v>NO</v>
      </c>
      <c r="I17" s="26" t="s">
        <v>21</v>
      </c>
      <c r="J17" s="12"/>
      <c r="K17" s="12"/>
      <c r="L17" s="13"/>
      <c r="M17" s="13"/>
      <c r="N17" s="13"/>
      <c r="O17" s="13"/>
      <c r="P17" s="14"/>
      <c r="Q17" s="14"/>
      <c r="R17" s="22" t="s">
        <v>21</v>
      </c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 x14ac:dyDescent="0.2">
      <c r="A18" s="8"/>
      <c r="B18" s="8" t="s">
        <v>42</v>
      </c>
      <c r="C18" s="8" t="s">
        <v>43</v>
      </c>
      <c r="D18" s="8"/>
      <c r="E18" s="8"/>
      <c r="F18" s="25" t="str">
        <f>HYPERLINK("https://doi.org/10.1007/978-3-540-75209-7_20")</f>
        <v>https://doi.org/10.1007/978-3-540-75209-7_20</v>
      </c>
      <c r="G18" s="10" t="s">
        <v>44</v>
      </c>
      <c r="H18" s="19" t="str">
        <f t="shared" si="0"/>
        <v>NO</v>
      </c>
      <c r="I18" s="27" t="s">
        <v>21</v>
      </c>
      <c r="J18" s="12"/>
      <c r="K18" s="12"/>
      <c r="L18" s="13"/>
      <c r="M18" s="13"/>
      <c r="N18" s="13"/>
      <c r="O18" s="13"/>
      <c r="P18" s="14"/>
      <c r="Q18" s="14"/>
      <c r="R18" s="22" t="s">
        <v>21</v>
      </c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 x14ac:dyDescent="0.2">
      <c r="A19" s="8"/>
      <c r="B19" s="8" t="s">
        <v>45</v>
      </c>
      <c r="C19" s="8" t="s">
        <v>46</v>
      </c>
      <c r="D19" s="8">
        <v>2008</v>
      </c>
      <c r="E19" s="8"/>
      <c r="F19" s="25" t="str">
        <f>HYPERLINK("https://doi.org/10.1016/j.entcs.2008.04.032")</f>
        <v>https://doi.org/10.1016/j.entcs.2008.04.032</v>
      </c>
      <c r="G19" s="10" t="s">
        <v>47</v>
      </c>
      <c r="H19" s="19" t="str">
        <f t="shared" si="0"/>
        <v>NO</v>
      </c>
      <c r="I19" s="22" t="s">
        <v>21</v>
      </c>
      <c r="J19" s="12"/>
      <c r="K19" s="12"/>
      <c r="L19" s="13"/>
      <c r="M19" s="13"/>
      <c r="N19" s="13"/>
      <c r="O19" s="13"/>
      <c r="P19" s="14"/>
      <c r="Q19" s="14"/>
      <c r="R19" s="22" t="s">
        <v>21</v>
      </c>
      <c r="S19" s="15"/>
      <c r="T19" s="15"/>
      <c r="U19" s="16"/>
      <c r="V19" s="16"/>
      <c r="W19" s="16"/>
      <c r="X19" s="16"/>
      <c r="Y19" s="16"/>
      <c r="Z19" s="16"/>
      <c r="AA19" s="7"/>
    </row>
    <row r="20" spans="1:27" ht="15.75" customHeight="1" x14ac:dyDescent="0.2">
      <c r="A20" s="8"/>
      <c r="B20" s="8" t="s">
        <v>48</v>
      </c>
      <c r="C20" s="8" t="s">
        <v>49</v>
      </c>
      <c r="D20" s="8">
        <v>2004</v>
      </c>
      <c r="E20" s="8" t="s">
        <v>50</v>
      </c>
      <c r="F20" s="10"/>
      <c r="G20" s="10"/>
      <c r="H20" s="19" t="str">
        <f t="shared" si="0"/>
        <v>NO</v>
      </c>
      <c r="I20" s="22" t="s">
        <v>21</v>
      </c>
      <c r="J20" s="12"/>
      <c r="K20" s="12"/>
      <c r="L20" s="13"/>
      <c r="M20" s="13"/>
      <c r="N20" s="13"/>
      <c r="O20" s="13"/>
      <c r="P20" s="14"/>
      <c r="Q20" s="14"/>
      <c r="R20" s="22" t="s">
        <v>21</v>
      </c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.75" customHeight="1" x14ac:dyDescent="0.2">
      <c r="A21" s="8"/>
      <c r="B21" s="8" t="s">
        <v>51</v>
      </c>
      <c r="C21" s="8" t="s">
        <v>52</v>
      </c>
      <c r="D21" s="8">
        <v>1971</v>
      </c>
      <c r="E21" s="8"/>
      <c r="F21" s="17" t="str">
        <f>HYPERLINK("https://doi.org/10.1016/s0022-0000(71)80016-8")</f>
        <v>https://doi.org/10.1016/s0022-0000(71)80016-8</v>
      </c>
      <c r="G21" s="10" t="s">
        <v>53</v>
      </c>
      <c r="H21" s="19" t="str">
        <f t="shared" si="0"/>
        <v>NO</v>
      </c>
      <c r="I21" s="22" t="s">
        <v>21</v>
      </c>
      <c r="J21" s="12"/>
      <c r="K21" s="12"/>
      <c r="L21" s="13"/>
      <c r="M21" s="13"/>
      <c r="N21" s="13"/>
      <c r="O21" s="13"/>
      <c r="P21" s="14"/>
      <c r="Q21" s="14"/>
      <c r="R21" s="22" t="s">
        <v>21</v>
      </c>
      <c r="S21" s="15"/>
      <c r="T21" s="15"/>
      <c r="U21" s="16"/>
      <c r="V21" s="16"/>
      <c r="W21" s="16"/>
      <c r="X21" s="16"/>
      <c r="Y21" s="16"/>
      <c r="Z21" s="16"/>
      <c r="AA21" s="7"/>
    </row>
    <row r="22" spans="1:27" ht="15.75" customHeight="1" x14ac:dyDescent="0.2">
      <c r="A22" s="8"/>
      <c r="B22" s="8" t="s">
        <v>54</v>
      </c>
      <c r="C22" s="8" t="s">
        <v>55</v>
      </c>
      <c r="D22" s="8">
        <v>1995</v>
      </c>
      <c r="E22" s="8"/>
      <c r="F22" s="25" t="str">
        <f>HYPERLINK("https://doi.org/10.1080/15458830.1996.11770729")</f>
        <v>https://doi.org/10.1080/15458830.1996.11770729</v>
      </c>
      <c r="G22" s="10" t="s">
        <v>56</v>
      </c>
      <c r="H22" s="19" t="str">
        <f t="shared" si="0"/>
        <v>NO</v>
      </c>
      <c r="I22" s="22" t="s">
        <v>21</v>
      </c>
      <c r="J22" s="12"/>
      <c r="K22" s="12"/>
      <c r="L22" s="13"/>
      <c r="M22" s="13"/>
      <c r="N22" s="13"/>
      <c r="O22" s="13"/>
      <c r="P22" s="14"/>
      <c r="Q22" s="14"/>
      <c r="R22" s="22" t="s">
        <v>21</v>
      </c>
      <c r="S22" s="15"/>
      <c r="T22" s="15"/>
      <c r="U22" s="16"/>
      <c r="V22" s="16"/>
      <c r="W22" s="16"/>
      <c r="X22" s="16"/>
      <c r="Y22" s="16"/>
      <c r="Z22" s="16"/>
      <c r="AA22" s="7"/>
    </row>
    <row r="23" spans="1:27" ht="15.75" customHeight="1" x14ac:dyDescent="0.2">
      <c r="A23" s="8"/>
      <c r="B23" s="8" t="s">
        <v>57</v>
      </c>
      <c r="C23" s="8" t="s">
        <v>58</v>
      </c>
      <c r="D23" s="8">
        <v>1995</v>
      </c>
      <c r="E23" s="8"/>
      <c r="F23" s="25" t="str">
        <f>HYPERLINK("https://doi.org/10.1007/3-540-59071-4_45")</f>
        <v>https://doi.org/10.1007/3-540-59071-4_45</v>
      </c>
      <c r="G23" s="10" t="s">
        <v>59</v>
      </c>
      <c r="H23" s="19" t="str">
        <f t="shared" si="0"/>
        <v>NO</v>
      </c>
      <c r="I23" s="26" t="s">
        <v>21</v>
      </c>
      <c r="J23" s="12"/>
      <c r="K23" s="12"/>
      <c r="L23" s="13"/>
      <c r="M23" s="13"/>
      <c r="N23" s="13"/>
      <c r="O23" s="13"/>
      <c r="P23" s="14"/>
      <c r="Q23" s="14"/>
      <c r="R23" s="22" t="s">
        <v>21</v>
      </c>
      <c r="S23" s="15"/>
      <c r="T23" s="15"/>
      <c r="U23" s="16"/>
      <c r="V23" s="16"/>
      <c r="W23" s="16"/>
      <c r="X23" s="16"/>
      <c r="Y23" s="16"/>
      <c r="Z23" s="16"/>
      <c r="AA23" s="7"/>
    </row>
    <row r="24" spans="1:27" ht="15.75" customHeight="1" x14ac:dyDescent="0.2">
      <c r="A24" s="8"/>
      <c r="B24" s="8" t="s">
        <v>60</v>
      </c>
      <c r="C24" s="8" t="s">
        <v>61</v>
      </c>
      <c r="D24" s="8">
        <v>2006</v>
      </c>
      <c r="E24" s="8"/>
      <c r="F24" s="25" t="str">
        <f>HYPERLINK("https://doi.org/10.1145/1173706.1173744")</f>
        <v>https://doi.org/10.1145/1173706.1173744</v>
      </c>
      <c r="G24" s="10" t="s">
        <v>62</v>
      </c>
      <c r="H24" s="19" t="str">
        <f t="shared" si="0"/>
        <v>NO</v>
      </c>
      <c r="I24" s="22" t="s">
        <v>21</v>
      </c>
      <c r="J24" s="12"/>
      <c r="K24" s="12"/>
      <c r="L24" s="13"/>
      <c r="M24" s="13"/>
      <c r="N24" s="13"/>
      <c r="O24" s="13"/>
      <c r="P24" s="14"/>
      <c r="Q24" s="14"/>
      <c r="R24" s="22" t="s">
        <v>21</v>
      </c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 x14ac:dyDescent="0.2">
      <c r="A25" s="8"/>
      <c r="B25" s="8" t="s">
        <v>63</v>
      </c>
      <c r="C25" s="8" t="s">
        <v>64</v>
      </c>
      <c r="D25" s="8">
        <v>2006</v>
      </c>
      <c r="E25" s="8"/>
      <c r="F25" s="25" t="str">
        <f>HYPERLINK("https://doi.org/10.1016/j.entcs.2005.12.015")</f>
        <v>https://doi.org/10.1016/j.entcs.2005.12.015</v>
      </c>
      <c r="G25" s="10" t="s">
        <v>65</v>
      </c>
      <c r="H25" s="19" t="str">
        <f t="shared" si="0"/>
        <v>NO</v>
      </c>
      <c r="I25" s="22" t="s">
        <v>21</v>
      </c>
      <c r="J25" s="12"/>
      <c r="K25" s="12"/>
      <c r="L25" s="13"/>
      <c r="M25" s="13"/>
      <c r="N25" s="13"/>
      <c r="O25" s="13"/>
      <c r="P25" s="14"/>
      <c r="Q25" s="14"/>
      <c r="R25" s="22" t="s">
        <v>21</v>
      </c>
      <c r="S25" s="15"/>
      <c r="T25" s="15"/>
      <c r="U25" s="16"/>
      <c r="V25" s="16"/>
      <c r="W25" s="16"/>
      <c r="X25" s="16"/>
      <c r="Y25" s="16"/>
      <c r="Z25" s="16"/>
      <c r="AA25" s="7"/>
    </row>
    <row r="26" spans="1:27" ht="15.75" customHeight="1" x14ac:dyDescent="0.2">
      <c r="A26" s="8"/>
      <c r="B26" s="8"/>
      <c r="C26" s="8"/>
      <c r="D26" s="8"/>
      <c r="E26" s="8"/>
      <c r="F26" s="10"/>
      <c r="G26" s="10"/>
      <c r="H26" s="19"/>
      <c r="I26" s="11"/>
      <c r="J26" s="12"/>
      <c r="K26" s="12"/>
      <c r="L26" s="13"/>
      <c r="M26" s="13"/>
      <c r="N26" s="13"/>
      <c r="O26" s="13"/>
      <c r="P26" s="14"/>
      <c r="Q26" s="14"/>
      <c r="R26" s="11"/>
      <c r="S26" s="15"/>
      <c r="T26" s="15"/>
      <c r="U26" s="16"/>
      <c r="V26" s="16"/>
      <c r="W26" s="16"/>
      <c r="X26" s="16"/>
      <c r="Y26" s="16"/>
      <c r="Z26" s="16"/>
      <c r="AA26" s="7"/>
    </row>
    <row r="27" spans="1:27" ht="15.75" customHeight="1" x14ac:dyDescent="0.2">
      <c r="A27" s="8"/>
      <c r="B27" s="8" t="s">
        <v>66</v>
      </c>
      <c r="C27" s="8"/>
      <c r="D27" s="8"/>
      <c r="E27" s="8"/>
      <c r="F27" s="10"/>
      <c r="G27" s="10"/>
      <c r="H27" s="19"/>
      <c r="I27" s="11"/>
      <c r="J27" s="12"/>
      <c r="K27" s="12"/>
      <c r="L27" s="13"/>
      <c r="M27" s="13"/>
      <c r="N27" s="13"/>
      <c r="O27" s="13"/>
      <c r="P27" s="14"/>
      <c r="Q27" s="14"/>
      <c r="R27" s="11"/>
      <c r="S27" s="15"/>
      <c r="T27" s="15"/>
      <c r="U27" s="16"/>
      <c r="V27" s="16"/>
      <c r="W27" s="16"/>
      <c r="X27" s="16"/>
      <c r="Y27" s="16"/>
      <c r="Z27" s="16"/>
      <c r="AA27" s="7"/>
    </row>
    <row r="28" spans="1:27" ht="15.75" customHeight="1" x14ac:dyDescent="0.2">
      <c r="A28" s="8"/>
      <c r="B28" s="8"/>
      <c r="C28" s="8"/>
      <c r="D28" s="8"/>
      <c r="E28" s="8"/>
      <c r="F28" s="10"/>
      <c r="G28" s="10"/>
      <c r="H28" s="19"/>
      <c r="I28" s="18"/>
      <c r="J28" s="12"/>
      <c r="K28" s="12"/>
      <c r="L28" s="13"/>
      <c r="M28" s="13"/>
      <c r="N28" s="13"/>
      <c r="O28" s="13"/>
      <c r="P28" s="14"/>
      <c r="Q28" s="14"/>
      <c r="R28" s="18"/>
      <c r="S28" s="15"/>
      <c r="T28" s="15"/>
      <c r="U28" s="16"/>
      <c r="V28" s="16"/>
      <c r="W28" s="16"/>
      <c r="X28" s="16"/>
      <c r="Y28" s="16"/>
      <c r="Z28" s="16"/>
      <c r="AA28" s="7"/>
    </row>
    <row r="29" spans="1:27" ht="15.75" customHeight="1" x14ac:dyDescent="0.2">
      <c r="A29" s="8"/>
      <c r="B29" s="8" t="s">
        <v>67</v>
      </c>
      <c r="C29" s="8" t="s">
        <v>68</v>
      </c>
      <c r="D29" s="8">
        <v>2002</v>
      </c>
      <c r="E29" s="8" t="s">
        <v>69</v>
      </c>
      <c r="F29" s="25" t="s">
        <v>70</v>
      </c>
      <c r="G29" s="10" t="s">
        <v>71</v>
      </c>
      <c r="H29" s="28" t="s">
        <v>36</v>
      </c>
      <c r="I29" s="22" t="s">
        <v>36</v>
      </c>
      <c r="J29" s="29" t="b">
        <v>1</v>
      </c>
      <c r="K29" s="29" t="b">
        <v>1</v>
      </c>
      <c r="L29" s="30" t="b">
        <v>0</v>
      </c>
      <c r="M29" s="30" t="b">
        <v>0</v>
      </c>
      <c r="N29" s="30" t="b">
        <v>0</v>
      </c>
      <c r="O29" s="30" t="b">
        <v>0</v>
      </c>
      <c r="P29" s="30" t="b">
        <v>0</v>
      </c>
      <c r="Q29" s="30" t="b">
        <v>0</v>
      </c>
      <c r="R29" s="22" t="s">
        <v>36</v>
      </c>
      <c r="S29" s="23" t="b">
        <v>1</v>
      </c>
      <c r="T29" s="23" t="b">
        <v>1</v>
      </c>
      <c r="U29" s="24" t="b">
        <v>0</v>
      </c>
      <c r="V29" s="24" t="b">
        <v>0</v>
      </c>
      <c r="W29" s="24" t="b">
        <v>0</v>
      </c>
      <c r="X29" s="24" t="b">
        <v>0</v>
      </c>
      <c r="Y29" s="24" t="b">
        <v>0</v>
      </c>
      <c r="Z29" s="24" t="b">
        <v>0</v>
      </c>
      <c r="AA29" s="7"/>
    </row>
    <row r="30" spans="1:27" ht="15.75" customHeight="1" x14ac:dyDescent="0.2">
      <c r="A30" s="8"/>
      <c r="B30" s="8"/>
      <c r="C30" s="8" t="s">
        <v>72</v>
      </c>
      <c r="D30" s="8"/>
      <c r="E30" s="8"/>
      <c r="F30" s="25" t="s">
        <v>73</v>
      </c>
      <c r="G30" s="10"/>
      <c r="H30" s="28" t="s">
        <v>21</v>
      </c>
      <c r="I30" s="22" t="s">
        <v>21</v>
      </c>
      <c r="J30" s="29" t="b">
        <v>0</v>
      </c>
      <c r="K30" s="29" t="b">
        <v>0</v>
      </c>
      <c r="L30" s="30" t="b">
        <v>0</v>
      </c>
      <c r="M30" s="30" t="b">
        <v>0</v>
      </c>
      <c r="N30" s="30" t="b">
        <v>0</v>
      </c>
      <c r="O30" s="30" t="b">
        <v>0</v>
      </c>
      <c r="P30" s="30" t="b">
        <v>0</v>
      </c>
      <c r="Q30" s="30" t="b">
        <v>0</v>
      </c>
      <c r="R30" s="22" t="s">
        <v>21</v>
      </c>
      <c r="S30" s="23" t="b">
        <v>0</v>
      </c>
      <c r="T30" s="23" t="b">
        <v>0</v>
      </c>
      <c r="U30" s="24" t="b">
        <v>0</v>
      </c>
      <c r="V30" s="24" t="b">
        <v>0</v>
      </c>
      <c r="W30" s="24" t="b">
        <v>0</v>
      </c>
      <c r="X30" s="24" t="b">
        <v>0</v>
      </c>
      <c r="Y30" s="24" t="b">
        <v>0</v>
      </c>
      <c r="Z30" s="24" t="b">
        <v>0</v>
      </c>
      <c r="AA30" s="7"/>
    </row>
    <row r="31" spans="1:27" ht="15.75" customHeight="1" x14ac:dyDescent="0.2">
      <c r="A31" s="8"/>
      <c r="B31" s="8" t="s">
        <v>74</v>
      </c>
      <c r="C31" s="8" t="s">
        <v>75</v>
      </c>
      <c r="D31" s="8">
        <v>2008</v>
      </c>
      <c r="E31" s="8"/>
      <c r="F31" s="25" t="s">
        <v>76</v>
      </c>
      <c r="G31" s="10"/>
      <c r="H31" s="28" t="s">
        <v>21</v>
      </c>
      <c r="I31" s="22" t="s">
        <v>21</v>
      </c>
      <c r="J31" s="29" t="b">
        <v>0</v>
      </c>
      <c r="K31" s="29" t="b">
        <v>0</v>
      </c>
      <c r="L31" s="30" t="b">
        <v>0</v>
      </c>
      <c r="M31" s="30" t="b">
        <v>0</v>
      </c>
      <c r="N31" s="30" t="b">
        <v>0</v>
      </c>
      <c r="O31" s="30" t="b">
        <v>0</v>
      </c>
      <c r="P31" s="30" t="b">
        <v>1</v>
      </c>
      <c r="Q31" s="30" t="b">
        <v>0</v>
      </c>
      <c r="R31" s="22" t="s">
        <v>21</v>
      </c>
      <c r="S31" s="23" t="b">
        <v>0</v>
      </c>
      <c r="T31" s="23" t="b">
        <v>0</v>
      </c>
      <c r="U31" s="24" t="b">
        <v>0</v>
      </c>
      <c r="V31" s="24" t="b">
        <v>0</v>
      </c>
      <c r="W31" s="24" t="b">
        <v>0</v>
      </c>
      <c r="X31" s="24" t="b">
        <v>0</v>
      </c>
      <c r="Y31" s="24" t="b">
        <v>0</v>
      </c>
      <c r="Z31" s="24" t="b">
        <v>1</v>
      </c>
      <c r="AA31" s="7"/>
    </row>
    <row r="32" spans="1:27" ht="15.75" customHeight="1" x14ac:dyDescent="0.2">
      <c r="A32" s="8"/>
      <c r="B32" s="8"/>
      <c r="C32" s="8" t="s">
        <v>77</v>
      </c>
      <c r="D32" s="8"/>
      <c r="E32" s="8"/>
      <c r="F32" s="25" t="s">
        <v>78</v>
      </c>
      <c r="G32" s="10"/>
      <c r="H32" s="28" t="s">
        <v>21</v>
      </c>
      <c r="I32" s="22" t="s">
        <v>21</v>
      </c>
      <c r="J32" s="29" t="b">
        <v>0</v>
      </c>
      <c r="K32" s="29" t="b">
        <v>0</v>
      </c>
      <c r="L32" s="30" t="b">
        <v>0</v>
      </c>
      <c r="M32" s="30" t="b">
        <v>0</v>
      </c>
      <c r="N32" s="30" t="b">
        <v>0</v>
      </c>
      <c r="O32" s="30" t="b">
        <v>0</v>
      </c>
      <c r="P32" s="30" t="b">
        <v>0</v>
      </c>
      <c r="Q32" s="30" t="b">
        <v>0</v>
      </c>
      <c r="R32" s="22" t="s">
        <v>21</v>
      </c>
      <c r="S32" s="23" t="b">
        <v>0</v>
      </c>
      <c r="T32" s="23" t="b">
        <v>0</v>
      </c>
      <c r="U32" s="24" t="b">
        <v>0</v>
      </c>
      <c r="V32" s="24" t="b">
        <v>0</v>
      </c>
      <c r="W32" s="24" t="b">
        <v>0</v>
      </c>
      <c r="X32" s="24" t="b">
        <v>0</v>
      </c>
      <c r="Y32" s="24" t="b">
        <v>0</v>
      </c>
      <c r="Z32" s="24" t="b">
        <v>0</v>
      </c>
      <c r="AA32" s="7"/>
    </row>
    <row r="33" spans="1:27" ht="15.75" customHeight="1" x14ac:dyDescent="0.2">
      <c r="A33" s="8"/>
      <c r="B33" s="8"/>
      <c r="C33" s="8" t="s">
        <v>79</v>
      </c>
      <c r="D33" s="8"/>
      <c r="E33" s="8"/>
      <c r="F33" s="25" t="s">
        <v>80</v>
      </c>
      <c r="G33" s="10"/>
      <c r="H33" s="28" t="s">
        <v>21</v>
      </c>
      <c r="I33" s="22" t="s">
        <v>21</v>
      </c>
      <c r="J33" s="29" t="b">
        <v>0</v>
      </c>
      <c r="K33" s="29" t="b">
        <v>0</v>
      </c>
      <c r="L33" s="30" t="b">
        <v>0</v>
      </c>
      <c r="M33" s="30" t="b">
        <v>0</v>
      </c>
      <c r="N33" s="30" t="b">
        <v>0</v>
      </c>
      <c r="O33" s="30" t="b">
        <v>0</v>
      </c>
      <c r="P33" s="30" t="b">
        <v>0</v>
      </c>
      <c r="Q33" s="30" t="b">
        <v>0</v>
      </c>
      <c r="R33" s="22" t="s">
        <v>21</v>
      </c>
      <c r="S33" s="23" t="b">
        <v>0</v>
      </c>
      <c r="T33" s="23" t="b">
        <v>0</v>
      </c>
      <c r="U33" s="24" t="b">
        <v>0</v>
      </c>
      <c r="V33" s="24" t="b">
        <v>0</v>
      </c>
      <c r="W33" s="24" t="b">
        <v>0</v>
      </c>
      <c r="X33" s="24" t="b">
        <v>0</v>
      </c>
      <c r="Y33" s="24" t="b">
        <v>0</v>
      </c>
      <c r="Z33" s="24" t="b">
        <v>0</v>
      </c>
      <c r="AA33" s="7"/>
    </row>
    <row r="34" spans="1:27" ht="15.75" customHeight="1" x14ac:dyDescent="0.2">
      <c r="A34" s="8"/>
      <c r="B34" s="8"/>
      <c r="C34" s="8" t="s">
        <v>81</v>
      </c>
      <c r="D34" s="8"/>
      <c r="E34" s="8"/>
      <c r="F34" s="25" t="s">
        <v>82</v>
      </c>
      <c r="G34" s="10"/>
      <c r="H34" s="28" t="s">
        <v>21</v>
      </c>
      <c r="I34" s="22" t="s">
        <v>21</v>
      </c>
      <c r="J34" s="29" t="b">
        <v>0</v>
      </c>
      <c r="K34" s="29" t="b">
        <v>0</v>
      </c>
      <c r="L34" s="30" t="b">
        <v>0</v>
      </c>
      <c r="M34" s="30" t="b">
        <v>0</v>
      </c>
      <c r="N34" s="30" t="b">
        <v>0</v>
      </c>
      <c r="O34" s="30" t="b">
        <v>0</v>
      </c>
      <c r="P34" s="30" t="b">
        <v>0</v>
      </c>
      <c r="Q34" s="30" t="b">
        <v>0</v>
      </c>
      <c r="R34" s="22" t="s">
        <v>21</v>
      </c>
      <c r="S34" s="23" t="b">
        <v>0</v>
      </c>
      <c r="T34" s="23" t="b">
        <v>0</v>
      </c>
      <c r="U34" s="24" t="b">
        <v>0</v>
      </c>
      <c r="V34" s="24" t="b">
        <v>0</v>
      </c>
      <c r="W34" s="24" t="b">
        <v>0</v>
      </c>
      <c r="X34" s="24" t="b">
        <v>0</v>
      </c>
      <c r="Y34" s="24" t="b">
        <v>0</v>
      </c>
      <c r="Z34" s="24" t="b">
        <v>0</v>
      </c>
      <c r="AA34" s="7"/>
    </row>
    <row r="35" spans="1:27" ht="15.75" customHeight="1" x14ac:dyDescent="0.2">
      <c r="A35" s="8"/>
      <c r="B35" s="8"/>
      <c r="C35" s="8"/>
      <c r="D35" s="8"/>
      <c r="E35" s="8"/>
      <c r="F35" s="10"/>
      <c r="G35" s="10"/>
      <c r="H35" s="19"/>
      <c r="I35" s="11"/>
      <c r="J35" s="12"/>
      <c r="K35" s="12"/>
      <c r="L35" s="13"/>
      <c r="M35" s="13"/>
      <c r="N35" s="13"/>
      <c r="O35" s="13"/>
      <c r="P35" s="14"/>
      <c r="Q35" s="14"/>
      <c r="R35" s="11"/>
      <c r="S35" s="15"/>
      <c r="T35" s="15"/>
      <c r="U35" s="16"/>
      <c r="V35" s="16"/>
      <c r="W35" s="16"/>
      <c r="X35" s="16"/>
      <c r="Y35" s="16"/>
      <c r="Z35" s="16"/>
      <c r="AA35" s="7"/>
    </row>
    <row r="36" spans="1:27" ht="15.75" customHeight="1" x14ac:dyDescent="0.2">
      <c r="A36" s="8"/>
      <c r="B36" s="8" t="s">
        <v>83</v>
      </c>
      <c r="C36" s="8"/>
      <c r="D36" s="8"/>
      <c r="E36" s="8"/>
      <c r="F36" s="17"/>
      <c r="G36" s="10"/>
      <c r="H36" s="19"/>
      <c r="I36" s="21"/>
      <c r="J36" s="12"/>
      <c r="K36" s="12"/>
      <c r="L36" s="13"/>
      <c r="M36" s="13"/>
      <c r="N36" s="13"/>
      <c r="O36" s="13"/>
      <c r="P36" s="14"/>
      <c r="Q36" s="14"/>
      <c r="R36" s="21"/>
      <c r="S36" s="15"/>
      <c r="T36" s="15"/>
      <c r="U36" s="16"/>
      <c r="V36" s="16"/>
      <c r="W36" s="16"/>
      <c r="X36" s="16"/>
      <c r="Y36" s="16"/>
      <c r="Z36" s="16"/>
      <c r="AA36" s="7"/>
    </row>
    <row r="37" spans="1:27" ht="15.75" customHeight="1" x14ac:dyDescent="0.2">
      <c r="A37" s="8"/>
      <c r="B37" s="8"/>
      <c r="C37" s="8"/>
      <c r="D37" s="8"/>
      <c r="E37" s="8"/>
      <c r="F37" s="10"/>
      <c r="G37" s="10"/>
      <c r="H37" s="19"/>
      <c r="I37" s="11"/>
      <c r="J37" s="12"/>
      <c r="K37" s="12"/>
      <c r="L37" s="13"/>
      <c r="M37" s="13"/>
      <c r="N37" s="13"/>
      <c r="O37" s="13"/>
      <c r="P37" s="14"/>
      <c r="Q37" s="14"/>
      <c r="R37" s="11"/>
      <c r="S37" s="15"/>
      <c r="T37" s="15"/>
      <c r="U37" s="16"/>
      <c r="V37" s="16"/>
      <c r="W37" s="16"/>
      <c r="X37" s="16"/>
      <c r="Y37" s="16"/>
      <c r="Z37" s="16"/>
      <c r="AA37" s="7"/>
    </row>
    <row r="38" spans="1:27" ht="15.75" customHeight="1" x14ac:dyDescent="0.2">
      <c r="A38" s="8"/>
      <c r="B38" s="8"/>
      <c r="C38" s="8"/>
      <c r="D38" s="8"/>
      <c r="E38" s="8"/>
      <c r="F38" s="10"/>
      <c r="G38" s="10"/>
      <c r="H38" s="19"/>
      <c r="I38" s="11"/>
      <c r="J38" s="12"/>
      <c r="K38" s="12"/>
      <c r="L38" s="13"/>
      <c r="M38" s="13"/>
      <c r="N38" s="13"/>
      <c r="O38" s="13"/>
      <c r="P38" s="14"/>
      <c r="Q38" s="14"/>
      <c r="R38" s="11"/>
      <c r="S38" s="15"/>
      <c r="T38" s="15"/>
      <c r="U38" s="16"/>
      <c r="V38" s="16"/>
      <c r="W38" s="16"/>
      <c r="X38" s="16"/>
      <c r="Y38" s="16"/>
      <c r="Z38" s="16"/>
      <c r="AA38" s="7"/>
    </row>
    <row r="39" spans="1:27" ht="15.75" customHeight="1" x14ac:dyDescent="0.2">
      <c r="A39" s="8"/>
      <c r="B39" s="8" t="s">
        <v>84</v>
      </c>
      <c r="C39" s="8"/>
      <c r="D39" s="8"/>
      <c r="E39" s="8"/>
      <c r="F39" s="10"/>
      <c r="G39" s="10"/>
      <c r="H39" s="19"/>
      <c r="I39" s="11"/>
      <c r="J39" s="12"/>
      <c r="K39" s="12"/>
      <c r="L39" s="13"/>
      <c r="M39" s="13"/>
      <c r="N39" s="13"/>
      <c r="O39" s="13"/>
      <c r="P39" s="14"/>
      <c r="Q39" s="14"/>
      <c r="R39" s="11"/>
      <c r="S39" s="15"/>
      <c r="T39" s="15"/>
      <c r="U39" s="16"/>
      <c r="V39" s="16"/>
      <c r="W39" s="16"/>
      <c r="X39" s="16"/>
      <c r="Y39" s="16"/>
      <c r="Z39" s="16"/>
      <c r="AA39" s="7"/>
    </row>
    <row r="40" spans="1:27" ht="15.75" customHeight="1" x14ac:dyDescent="0.2">
      <c r="A40" s="8"/>
      <c r="B40" s="8"/>
      <c r="C40" s="8"/>
      <c r="D40" s="8"/>
      <c r="E40" s="8"/>
      <c r="F40" s="10"/>
      <c r="G40" s="10"/>
      <c r="H40" s="19"/>
      <c r="I40" s="11"/>
      <c r="J40" s="12"/>
      <c r="K40" s="12"/>
      <c r="L40" s="13"/>
      <c r="M40" s="13"/>
      <c r="N40" s="13"/>
      <c r="O40" s="13"/>
      <c r="P40" s="14"/>
      <c r="Q40" s="14"/>
      <c r="R40" s="18"/>
      <c r="S40" s="15"/>
      <c r="T40" s="15"/>
      <c r="U40" s="16"/>
      <c r="V40" s="16"/>
      <c r="W40" s="16"/>
      <c r="X40" s="16"/>
      <c r="Y40" s="16"/>
      <c r="Z40" s="16"/>
      <c r="AA40" s="7"/>
    </row>
    <row r="41" spans="1:27" ht="15.75" customHeight="1" x14ac:dyDescent="0.2">
      <c r="A41" s="8"/>
      <c r="B41" s="8" t="s">
        <v>85</v>
      </c>
      <c r="C41" s="8" t="s">
        <v>86</v>
      </c>
      <c r="D41" s="8">
        <v>2014</v>
      </c>
      <c r="E41" s="8"/>
      <c r="F41" s="10"/>
      <c r="G41" s="10"/>
      <c r="H41" s="19" t="str">
        <f t="shared" ref="H41:H71" si="1">IF(I41=R41,I41,IF(AND(I41="YES",R41="MAYBE"),"YES",IF(AND(I41="MAYBE",R41="YES"),"YES",IF(OR(AND(I41="NO",R41="YES"),AND(I41="YES",R41="NO")),"MAYBE","NO"))))</f>
        <v>NO</v>
      </c>
      <c r="I41" s="22" t="s">
        <v>21</v>
      </c>
      <c r="J41" s="12"/>
      <c r="K41" s="12"/>
      <c r="L41" s="13"/>
      <c r="M41" s="13"/>
      <c r="N41" s="13"/>
      <c r="O41" s="13"/>
      <c r="P41" s="14"/>
      <c r="Q41" s="14"/>
      <c r="R41" s="22" t="s">
        <v>21</v>
      </c>
      <c r="S41" s="15"/>
      <c r="T41" s="15"/>
      <c r="U41" s="16"/>
      <c r="V41" s="16"/>
      <c r="W41" s="16"/>
      <c r="X41" s="16"/>
      <c r="Y41" s="16"/>
      <c r="Z41" s="16"/>
      <c r="AA41" s="7"/>
    </row>
    <row r="42" spans="1:27" ht="15.75" customHeight="1" x14ac:dyDescent="0.2">
      <c r="A42" s="8"/>
      <c r="B42" s="8" t="s">
        <v>85</v>
      </c>
      <c r="C42" s="8" t="s">
        <v>87</v>
      </c>
      <c r="D42" s="8">
        <v>2015</v>
      </c>
      <c r="E42" s="8"/>
      <c r="F42" s="10"/>
      <c r="G42" s="10"/>
      <c r="H42" s="19" t="str">
        <f t="shared" si="1"/>
        <v>NO</v>
      </c>
      <c r="I42" s="22" t="s">
        <v>21</v>
      </c>
      <c r="J42" s="12"/>
      <c r="K42" s="12"/>
      <c r="L42" s="13"/>
      <c r="M42" s="13"/>
      <c r="N42" s="13"/>
      <c r="O42" s="13"/>
      <c r="P42" s="14"/>
      <c r="Q42" s="14"/>
      <c r="R42" s="22" t="s">
        <v>21</v>
      </c>
      <c r="S42" s="15"/>
      <c r="T42" s="15"/>
      <c r="U42" s="16"/>
      <c r="V42" s="16"/>
      <c r="W42" s="16"/>
      <c r="X42" s="16"/>
      <c r="Y42" s="16"/>
      <c r="Z42" s="16"/>
      <c r="AA42" s="7"/>
    </row>
    <row r="43" spans="1:27" ht="15.75" customHeight="1" x14ac:dyDescent="0.2">
      <c r="A43" s="8"/>
      <c r="B43" s="8" t="s">
        <v>88</v>
      </c>
      <c r="C43" s="8" t="s">
        <v>89</v>
      </c>
      <c r="D43" s="8">
        <v>2014</v>
      </c>
      <c r="E43" s="8"/>
      <c r="F43" s="10"/>
      <c r="G43" s="10"/>
      <c r="H43" s="19" t="str">
        <f t="shared" si="1"/>
        <v>NO</v>
      </c>
      <c r="I43" s="22" t="s">
        <v>21</v>
      </c>
      <c r="J43" s="12"/>
      <c r="K43" s="12"/>
      <c r="L43" s="13"/>
      <c r="M43" s="13"/>
      <c r="N43" s="13"/>
      <c r="O43" s="13"/>
      <c r="P43" s="14"/>
      <c r="Q43" s="14"/>
      <c r="R43" s="22" t="s">
        <v>21</v>
      </c>
      <c r="S43" s="15"/>
      <c r="T43" s="15"/>
      <c r="U43" s="16"/>
      <c r="V43" s="16"/>
      <c r="W43" s="16"/>
      <c r="X43" s="16"/>
      <c r="Y43" s="16"/>
      <c r="Z43" s="16"/>
      <c r="AA43" s="7"/>
    </row>
    <row r="44" spans="1:27" ht="15.75" customHeight="1" x14ac:dyDescent="0.2">
      <c r="A44" s="8"/>
      <c r="B44" s="8" t="s">
        <v>90</v>
      </c>
      <c r="C44" s="8" t="s">
        <v>91</v>
      </c>
      <c r="D44" s="8">
        <v>2015</v>
      </c>
      <c r="E44" s="8"/>
      <c r="F44" s="10"/>
      <c r="G44" s="10"/>
      <c r="H44" s="19" t="str">
        <f t="shared" si="1"/>
        <v>NO</v>
      </c>
      <c r="I44" s="22" t="s">
        <v>21</v>
      </c>
      <c r="J44" s="12"/>
      <c r="K44" s="12"/>
      <c r="L44" s="13"/>
      <c r="M44" s="13"/>
      <c r="N44" s="13"/>
      <c r="O44" s="13"/>
      <c r="P44" s="14"/>
      <c r="Q44" s="14"/>
      <c r="R44" s="22" t="s">
        <v>21</v>
      </c>
      <c r="S44" s="15"/>
      <c r="T44" s="15"/>
      <c r="U44" s="16"/>
      <c r="V44" s="16"/>
      <c r="W44" s="16"/>
      <c r="X44" s="16"/>
      <c r="Y44" s="16"/>
      <c r="Z44" s="16"/>
      <c r="AA44" s="7"/>
    </row>
    <row r="45" spans="1:27" ht="15.75" customHeight="1" x14ac:dyDescent="0.2">
      <c r="A45" s="8"/>
      <c r="B45" s="8" t="s">
        <v>92</v>
      </c>
      <c r="C45" s="8" t="s">
        <v>93</v>
      </c>
      <c r="D45" s="8">
        <v>2015</v>
      </c>
      <c r="E45" s="8"/>
      <c r="F45" s="25" t="str">
        <f>HYPERLINK("https://doi.org/10.1007/978-3-319-24912-4_12")</f>
        <v>https://doi.org/10.1007/978-3-319-24912-4_12</v>
      </c>
      <c r="G45" s="10" t="s">
        <v>94</v>
      </c>
      <c r="H45" s="19" t="str">
        <f t="shared" si="1"/>
        <v>MAYBE</v>
      </c>
      <c r="I45" s="22" t="s">
        <v>21</v>
      </c>
      <c r="J45" s="12"/>
      <c r="K45" s="12"/>
      <c r="L45" s="13"/>
      <c r="M45" s="13"/>
      <c r="N45" s="13"/>
      <c r="O45" s="13"/>
      <c r="P45" s="14"/>
      <c r="Q45" s="14"/>
      <c r="R45" s="22" t="s">
        <v>36</v>
      </c>
      <c r="S45" s="23" t="b">
        <v>1</v>
      </c>
      <c r="T45" s="23" t="b">
        <v>1</v>
      </c>
      <c r="U45" s="16"/>
      <c r="V45" s="16"/>
      <c r="W45" s="16"/>
      <c r="X45" s="16"/>
      <c r="Y45" s="16"/>
      <c r="Z45" s="16"/>
      <c r="AA45" s="7"/>
    </row>
    <row r="46" spans="1:27" ht="14.25" x14ac:dyDescent="0.2">
      <c r="A46" s="8"/>
      <c r="B46" s="8" t="s">
        <v>95</v>
      </c>
      <c r="C46" s="8" t="s">
        <v>96</v>
      </c>
      <c r="D46" s="8">
        <v>2019</v>
      </c>
      <c r="E46" s="8"/>
      <c r="F46" s="25" t="str">
        <f>HYPERLINK("https://doi.org/10.1109/models-c.2019.00068")</f>
        <v>https://doi.org/10.1109/models-c.2019.00068</v>
      </c>
      <c r="G46" s="10" t="s">
        <v>97</v>
      </c>
      <c r="H46" s="19" t="str">
        <f t="shared" si="1"/>
        <v>NO</v>
      </c>
      <c r="I46" s="22" t="s">
        <v>21</v>
      </c>
      <c r="J46" s="12"/>
      <c r="K46" s="12"/>
      <c r="L46" s="13"/>
      <c r="M46" s="13"/>
      <c r="N46" s="13"/>
      <c r="O46" s="13"/>
      <c r="P46" s="14"/>
      <c r="Q46" s="14"/>
      <c r="R46" s="22" t="s">
        <v>21</v>
      </c>
      <c r="S46" s="15"/>
      <c r="T46" s="15"/>
      <c r="U46" s="16"/>
      <c r="V46" s="16"/>
      <c r="W46" s="16"/>
      <c r="X46" s="16"/>
      <c r="Y46" s="16"/>
      <c r="Z46" s="16"/>
      <c r="AA46" s="7"/>
    </row>
    <row r="47" spans="1:27" ht="14.25" x14ac:dyDescent="0.2">
      <c r="A47" s="8"/>
      <c r="B47" s="8" t="s">
        <v>98</v>
      </c>
      <c r="C47" s="8" t="s">
        <v>99</v>
      </c>
      <c r="D47" s="8">
        <v>2017</v>
      </c>
      <c r="E47" s="8"/>
      <c r="F47" s="10"/>
      <c r="G47" s="10"/>
      <c r="H47" s="19" t="str">
        <f t="shared" si="1"/>
        <v>NO</v>
      </c>
      <c r="I47" s="22" t="s">
        <v>21</v>
      </c>
      <c r="J47" s="12"/>
      <c r="K47" s="12"/>
      <c r="L47" s="13"/>
      <c r="M47" s="13"/>
      <c r="N47" s="13"/>
      <c r="O47" s="13"/>
      <c r="P47" s="14"/>
      <c r="Q47" s="14"/>
      <c r="R47" s="22" t="s">
        <v>21</v>
      </c>
      <c r="S47" s="15"/>
      <c r="T47" s="15"/>
      <c r="U47" s="16"/>
      <c r="V47" s="16"/>
      <c r="W47" s="16"/>
      <c r="X47" s="16"/>
      <c r="Y47" s="16"/>
      <c r="Z47" s="16"/>
      <c r="AA47" s="7"/>
    </row>
    <row r="48" spans="1:27" ht="14.25" x14ac:dyDescent="0.2">
      <c r="A48" s="8"/>
      <c r="B48" s="8" t="s">
        <v>100</v>
      </c>
      <c r="C48" s="8" t="s">
        <v>101</v>
      </c>
      <c r="D48" s="8">
        <v>2009</v>
      </c>
      <c r="E48" s="8"/>
      <c r="F48" s="25" t="str">
        <f>HYPERLINK("https://doi.org/10.1007/s00165-009-0127-6")</f>
        <v>https://doi.org/10.1007/s00165-009-0127-6</v>
      </c>
      <c r="G48" s="10" t="s">
        <v>102</v>
      </c>
      <c r="H48" s="19" t="str">
        <f t="shared" si="1"/>
        <v>NO</v>
      </c>
      <c r="I48" s="22" t="s">
        <v>21</v>
      </c>
      <c r="J48" s="12"/>
      <c r="K48" s="12"/>
      <c r="L48" s="13"/>
      <c r="M48" s="13"/>
      <c r="N48" s="13"/>
      <c r="O48" s="13"/>
      <c r="P48" s="14"/>
      <c r="Q48" s="14"/>
      <c r="R48" s="22" t="s">
        <v>21</v>
      </c>
      <c r="S48" s="15"/>
      <c r="T48" s="15"/>
      <c r="U48" s="16"/>
      <c r="V48" s="16"/>
      <c r="W48" s="16"/>
      <c r="X48" s="16"/>
      <c r="Y48" s="16"/>
      <c r="Z48" s="16"/>
      <c r="AA48" s="7"/>
    </row>
    <row r="49" spans="1:27" ht="14.25" x14ac:dyDescent="0.2">
      <c r="A49" s="8"/>
      <c r="B49" s="8" t="s">
        <v>100</v>
      </c>
      <c r="C49" s="8" t="s">
        <v>103</v>
      </c>
      <c r="D49" s="8">
        <v>2008</v>
      </c>
      <c r="E49" s="8"/>
      <c r="F49" s="25" t="str">
        <f>HYPERLINK("https://doi.org/10.1007/978-3-540-78743-3_5")</f>
        <v>https://doi.org/10.1007/978-3-540-78743-3_5</v>
      </c>
      <c r="G49" s="10" t="s">
        <v>104</v>
      </c>
      <c r="H49" s="19" t="str">
        <f t="shared" si="1"/>
        <v>NO</v>
      </c>
      <c r="I49" s="22" t="s">
        <v>21</v>
      </c>
      <c r="J49" s="12"/>
      <c r="K49" s="12"/>
      <c r="L49" s="13"/>
      <c r="M49" s="13"/>
      <c r="N49" s="13"/>
      <c r="O49" s="13"/>
      <c r="P49" s="14"/>
      <c r="Q49" s="14"/>
      <c r="R49" s="22" t="s">
        <v>21</v>
      </c>
      <c r="S49" s="15"/>
      <c r="T49" s="15"/>
      <c r="U49" s="16"/>
      <c r="V49" s="16"/>
      <c r="W49" s="16"/>
      <c r="X49" s="16"/>
      <c r="Y49" s="16"/>
      <c r="Z49" s="16"/>
      <c r="AA49" s="7"/>
    </row>
    <row r="50" spans="1:27" ht="14.25" x14ac:dyDescent="0.2">
      <c r="A50" s="8"/>
      <c r="B50" s="8" t="s">
        <v>105</v>
      </c>
      <c r="C50" s="8" t="s">
        <v>106</v>
      </c>
      <c r="D50" s="8">
        <v>2009</v>
      </c>
      <c r="E50" s="8"/>
      <c r="F50" s="10"/>
      <c r="G50" s="10"/>
      <c r="H50" s="19" t="str">
        <f t="shared" si="1"/>
        <v>NO</v>
      </c>
      <c r="I50" s="22" t="s">
        <v>21</v>
      </c>
      <c r="J50" s="12"/>
      <c r="K50" s="12"/>
      <c r="L50" s="13"/>
      <c r="M50" s="13"/>
      <c r="N50" s="13"/>
      <c r="O50" s="13"/>
      <c r="P50" s="14"/>
      <c r="Q50" s="14"/>
      <c r="R50" s="22" t="s">
        <v>21</v>
      </c>
      <c r="S50" s="15"/>
      <c r="T50" s="15"/>
      <c r="U50" s="16"/>
      <c r="V50" s="16"/>
      <c r="W50" s="16"/>
      <c r="X50" s="16"/>
      <c r="Y50" s="16"/>
      <c r="Z50" s="16"/>
      <c r="AA50" s="7"/>
    </row>
    <row r="51" spans="1:27" ht="14.25" x14ac:dyDescent="0.2">
      <c r="A51" s="8"/>
      <c r="B51" s="8" t="s">
        <v>107</v>
      </c>
      <c r="C51" s="8" t="s">
        <v>108</v>
      </c>
      <c r="D51" s="8">
        <v>2011</v>
      </c>
      <c r="E51" s="8"/>
      <c r="F51" s="10"/>
      <c r="G51" s="10"/>
      <c r="H51" s="19" t="str">
        <f t="shared" si="1"/>
        <v>NO</v>
      </c>
      <c r="I51" s="22" t="s">
        <v>21</v>
      </c>
      <c r="J51" s="12"/>
      <c r="K51" s="12"/>
      <c r="L51" s="13"/>
      <c r="M51" s="13"/>
      <c r="N51" s="13"/>
      <c r="O51" s="13"/>
      <c r="P51" s="14"/>
      <c r="Q51" s="14"/>
      <c r="R51" s="22" t="s">
        <v>21</v>
      </c>
      <c r="S51" s="15"/>
      <c r="T51" s="15"/>
      <c r="U51" s="16"/>
      <c r="V51" s="16"/>
      <c r="W51" s="16"/>
      <c r="X51" s="16"/>
      <c r="Y51" s="16"/>
      <c r="Z51" s="16"/>
      <c r="AA51" s="7"/>
    </row>
    <row r="52" spans="1:27" ht="14.25" x14ac:dyDescent="0.2">
      <c r="A52" s="8"/>
      <c r="B52" s="8" t="s">
        <v>109</v>
      </c>
      <c r="C52" s="8" t="s">
        <v>110</v>
      </c>
      <c r="D52" s="8">
        <v>2013</v>
      </c>
      <c r="E52" s="8"/>
      <c r="F52" s="25" t="str">
        <f>HYPERLINK("https://doi.org/10.1007/978-3-642-36654-3_8")</f>
        <v>https://doi.org/10.1007/978-3-642-36654-3_8</v>
      </c>
      <c r="G52" s="10" t="s">
        <v>111</v>
      </c>
      <c r="H52" s="19" t="str">
        <f t="shared" si="1"/>
        <v>NO</v>
      </c>
      <c r="I52" s="22" t="s">
        <v>21</v>
      </c>
      <c r="J52" s="12"/>
      <c r="K52" s="12"/>
      <c r="L52" s="13"/>
      <c r="M52" s="13"/>
      <c r="N52" s="13"/>
      <c r="O52" s="13"/>
      <c r="P52" s="14"/>
      <c r="Q52" s="14"/>
      <c r="R52" s="22" t="s">
        <v>21</v>
      </c>
      <c r="S52" s="15"/>
      <c r="T52" s="15"/>
      <c r="U52" s="16"/>
      <c r="V52" s="16"/>
      <c r="W52" s="16"/>
      <c r="X52" s="16"/>
      <c r="Y52" s="16"/>
      <c r="Z52" s="16"/>
      <c r="AA52" s="7"/>
    </row>
    <row r="53" spans="1:27" ht="14.25" x14ac:dyDescent="0.2">
      <c r="A53" s="8"/>
      <c r="B53" s="8" t="s">
        <v>112</v>
      </c>
      <c r="C53" s="8" t="s">
        <v>113</v>
      </c>
      <c r="D53" s="8">
        <v>2018</v>
      </c>
      <c r="E53" s="8"/>
      <c r="F53" s="25" t="str">
        <f>HYPERLINK("https://doi.org/10.5220/0006728006570667")</f>
        <v>https://doi.org/10.5220/0006728006570667</v>
      </c>
      <c r="G53" s="10" t="s">
        <v>114</v>
      </c>
      <c r="H53" s="19" t="str">
        <f t="shared" si="1"/>
        <v>NO</v>
      </c>
      <c r="I53" s="22" t="s">
        <v>21</v>
      </c>
      <c r="J53" s="12"/>
      <c r="K53" s="12"/>
      <c r="L53" s="13"/>
      <c r="M53" s="13"/>
      <c r="N53" s="13"/>
      <c r="O53" s="13"/>
      <c r="P53" s="14"/>
      <c r="Q53" s="14"/>
      <c r="R53" s="22" t="s">
        <v>21</v>
      </c>
      <c r="S53" s="15"/>
      <c r="T53" s="15"/>
      <c r="U53" s="16"/>
      <c r="V53" s="16"/>
      <c r="W53" s="16"/>
      <c r="X53" s="16"/>
      <c r="Y53" s="16"/>
      <c r="Z53" s="16"/>
      <c r="AA53" s="7"/>
    </row>
    <row r="54" spans="1:27" ht="14.25" x14ac:dyDescent="0.2">
      <c r="A54" s="8"/>
      <c r="B54" s="8" t="s">
        <v>115</v>
      </c>
      <c r="C54" s="8" t="s">
        <v>116</v>
      </c>
      <c r="D54" s="8">
        <v>2014</v>
      </c>
      <c r="E54" s="8"/>
      <c r="F54" s="10"/>
      <c r="G54" s="10"/>
      <c r="H54" s="19" t="str">
        <f t="shared" si="1"/>
        <v>NO</v>
      </c>
      <c r="I54" s="26" t="s">
        <v>21</v>
      </c>
      <c r="J54" s="12"/>
      <c r="K54" s="12"/>
      <c r="L54" s="13"/>
      <c r="M54" s="13"/>
      <c r="N54" s="13"/>
      <c r="O54" s="13"/>
      <c r="P54" s="14"/>
      <c r="Q54" s="14"/>
      <c r="R54" s="22" t="s">
        <v>21</v>
      </c>
      <c r="S54" s="15"/>
      <c r="T54" s="15"/>
      <c r="U54" s="16"/>
      <c r="V54" s="16"/>
      <c r="W54" s="16"/>
      <c r="X54" s="16"/>
      <c r="Y54" s="16"/>
      <c r="Z54" s="16"/>
      <c r="AA54" s="7"/>
    </row>
    <row r="55" spans="1:27" ht="14.25" x14ac:dyDescent="0.2">
      <c r="A55" s="8"/>
      <c r="B55" s="8" t="s">
        <v>117</v>
      </c>
      <c r="C55" s="8" t="s">
        <v>118</v>
      </c>
      <c r="D55" s="8">
        <v>2016</v>
      </c>
      <c r="E55" s="8"/>
      <c r="F55" s="10"/>
      <c r="G55" s="10"/>
      <c r="H55" s="19" t="str">
        <f t="shared" si="1"/>
        <v>NO</v>
      </c>
      <c r="I55" s="22" t="s">
        <v>21</v>
      </c>
      <c r="J55" s="12"/>
      <c r="K55" s="12"/>
      <c r="L55" s="13"/>
      <c r="M55" s="13"/>
      <c r="N55" s="13"/>
      <c r="O55" s="13"/>
      <c r="P55" s="14"/>
      <c r="Q55" s="14"/>
      <c r="R55" s="22" t="s">
        <v>21</v>
      </c>
      <c r="S55" s="15"/>
      <c r="T55" s="15"/>
      <c r="U55" s="16"/>
      <c r="V55" s="16"/>
      <c r="W55" s="16"/>
      <c r="X55" s="16"/>
      <c r="Y55" s="16"/>
      <c r="Z55" s="16"/>
      <c r="AA55" s="7"/>
    </row>
    <row r="56" spans="1:27" ht="14.25" x14ac:dyDescent="0.2">
      <c r="A56" s="8"/>
      <c r="B56" s="8" t="s">
        <v>119</v>
      </c>
      <c r="C56" s="8" t="s">
        <v>120</v>
      </c>
      <c r="D56" s="8">
        <v>2010</v>
      </c>
      <c r="E56" s="8"/>
      <c r="F56" s="10"/>
      <c r="G56" s="10"/>
      <c r="H56" s="19" t="str">
        <f t="shared" si="1"/>
        <v>NO</v>
      </c>
      <c r="I56" s="22" t="s">
        <v>21</v>
      </c>
      <c r="J56" s="12"/>
      <c r="K56" s="12"/>
      <c r="L56" s="13"/>
      <c r="M56" s="13"/>
      <c r="N56" s="13"/>
      <c r="O56" s="13"/>
      <c r="P56" s="14"/>
      <c r="Q56" s="14"/>
      <c r="R56" s="22" t="s">
        <v>21</v>
      </c>
      <c r="S56" s="15"/>
      <c r="T56" s="15"/>
      <c r="U56" s="16"/>
      <c r="V56" s="16"/>
      <c r="W56" s="16"/>
      <c r="X56" s="16"/>
      <c r="Y56" s="16"/>
      <c r="Z56" s="16"/>
      <c r="AA56" s="7"/>
    </row>
    <row r="57" spans="1:27" ht="14.25" x14ac:dyDescent="0.2">
      <c r="A57" s="8"/>
      <c r="B57" s="8" t="s">
        <v>121</v>
      </c>
      <c r="C57" s="8" t="s">
        <v>122</v>
      </c>
      <c r="D57" s="8">
        <v>2012</v>
      </c>
      <c r="E57" s="8"/>
      <c r="F57" s="25" t="str">
        <f>HYPERLINK("https://doi.org/10.4230/oasics.slate.2012.71")</f>
        <v>https://doi.org/10.4230/oasics.slate.2012.71</v>
      </c>
      <c r="G57" s="10" t="s">
        <v>123</v>
      </c>
      <c r="H57" s="19" t="str">
        <f t="shared" si="1"/>
        <v>MAYBE</v>
      </c>
      <c r="I57" s="22" t="s">
        <v>21</v>
      </c>
      <c r="J57" s="12"/>
      <c r="K57" s="12"/>
      <c r="L57" s="13"/>
      <c r="M57" s="13"/>
      <c r="N57" s="13"/>
      <c r="O57" s="13"/>
      <c r="P57" s="14"/>
      <c r="Q57" s="14"/>
      <c r="R57" s="22" t="s">
        <v>36</v>
      </c>
      <c r="S57" s="23" t="b">
        <v>1</v>
      </c>
      <c r="T57" s="23" t="b">
        <v>1</v>
      </c>
      <c r="U57" s="16"/>
      <c r="V57" s="16"/>
      <c r="W57" s="16"/>
      <c r="X57" s="16"/>
      <c r="Y57" s="16"/>
      <c r="Z57" s="16"/>
      <c r="AA57" s="7"/>
    </row>
    <row r="58" spans="1:27" ht="14.25" x14ac:dyDescent="0.2">
      <c r="A58" s="8"/>
      <c r="B58" s="8" t="s">
        <v>124</v>
      </c>
      <c r="C58" s="8" t="s">
        <v>125</v>
      </c>
      <c r="D58" s="8">
        <v>2012</v>
      </c>
      <c r="E58" s="8"/>
      <c r="F58" s="17" t="str">
        <f>HYPERLINK("https://doi.org/10.1109/sbes.2012.12")</f>
        <v>https://doi.org/10.1109/sbes.2012.12</v>
      </c>
      <c r="G58" s="10" t="s">
        <v>126</v>
      </c>
      <c r="H58" s="19" t="str">
        <f t="shared" si="1"/>
        <v>NO</v>
      </c>
      <c r="I58" s="26" t="s">
        <v>21</v>
      </c>
      <c r="J58" s="12"/>
      <c r="K58" s="12"/>
      <c r="L58" s="13"/>
      <c r="M58" s="13"/>
      <c r="N58" s="13"/>
      <c r="O58" s="13"/>
      <c r="P58" s="14"/>
      <c r="Q58" s="14"/>
      <c r="R58" s="22" t="s">
        <v>21</v>
      </c>
      <c r="S58" s="15"/>
      <c r="T58" s="15"/>
      <c r="U58" s="16"/>
      <c r="V58" s="16"/>
      <c r="W58" s="16"/>
      <c r="X58" s="16"/>
      <c r="Y58" s="16"/>
      <c r="Z58" s="16"/>
      <c r="AA58" s="7"/>
    </row>
    <row r="59" spans="1:27" ht="14.25" x14ac:dyDescent="0.2">
      <c r="A59" s="8"/>
      <c r="B59" s="8" t="s">
        <v>127</v>
      </c>
      <c r="C59" s="8" t="s">
        <v>128</v>
      </c>
      <c r="D59" s="8">
        <v>2016</v>
      </c>
      <c r="E59" s="8"/>
      <c r="F59" s="25" t="str">
        <f>HYPERLINK("https://doi.org/10.1007/978-3-319-40530-8_12")</f>
        <v>https://doi.org/10.1007/978-3-319-40530-8_12</v>
      </c>
      <c r="G59" s="10" t="s">
        <v>129</v>
      </c>
      <c r="H59" s="19" t="str">
        <f t="shared" si="1"/>
        <v>NO</v>
      </c>
      <c r="I59" s="22" t="s">
        <v>21</v>
      </c>
      <c r="J59" s="12"/>
      <c r="K59" s="12"/>
      <c r="L59" s="13"/>
      <c r="M59" s="13"/>
      <c r="N59" s="13"/>
      <c r="O59" s="13"/>
      <c r="P59" s="14"/>
      <c r="Q59" s="14"/>
      <c r="R59" s="22" t="s">
        <v>21</v>
      </c>
      <c r="S59" s="15"/>
      <c r="T59" s="15"/>
      <c r="U59" s="16"/>
      <c r="V59" s="16"/>
      <c r="W59" s="16"/>
      <c r="X59" s="16"/>
      <c r="Y59" s="16"/>
      <c r="Z59" s="16"/>
      <c r="AA59" s="7"/>
    </row>
    <row r="60" spans="1:27" ht="14.25" x14ac:dyDescent="0.2">
      <c r="A60" s="8"/>
      <c r="B60" s="8" t="s">
        <v>119</v>
      </c>
      <c r="C60" s="8" t="s">
        <v>130</v>
      </c>
      <c r="D60" s="8">
        <v>2011</v>
      </c>
      <c r="E60" s="8"/>
      <c r="F60" s="10"/>
      <c r="G60" s="10"/>
      <c r="H60" s="19" t="str">
        <f t="shared" si="1"/>
        <v>NO</v>
      </c>
      <c r="I60" s="22" t="s">
        <v>21</v>
      </c>
      <c r="J60" s="12"/>
      <c r="K60" s="12"/>
      <c r="L60" s="13"/>
      <c r="M60" s="13"/>
      <c r="N60" s="13"/>
      <c r="O60" s="13"/>
      <c r="P60" s="14"/>
      <c r="Q60" s="14"/>
      <c r="R60" s="22" t="s">
        <v>21</v>
      </c>
      <c r="S60" s="15"/>
      <c r="T60" s="15"/>
      <c r="U60" s="16"/>
      <c r="V60" s="16"/>
      <c r="W60" s="16"/>
      <c r="X60" s="16"/>
      <c r="Y60" s="16"/>
      <c r="Z60" s="16"/>
      <c r="AA60" s="7"/>
    </row>
    <row r="61" spans="1:27" ht="14.25" x14ac:dyDescent="0.2">
      <c r="A61" s="8"/>
      <c r="B61" s="8" t="s">
        <v>131</v>
      </c>
      <c r="C61" s="8" t="s">
        <v>132</v>
      </c>
      <c r="D61" s="8">
        <v>2017</v>
      </c>
      <c r="E61" s="8"/>
      <c r="F61" s="25" t="str">
        <f>HYPERLINK("https://doi.org/10.1007/978-3-319-61482-3_2")</f>
        <v>https://doi.org/10.1007/978-3-319-61482-3_2</v>
      </c>
      <c r="G61" s="10" t="s">
        <v>133</v>
      </c>
      <c r="H61" s="19" t="str">
        <f t="shared" si="1"/>
        <v>YES</v>
      </c>
      <c r="I61" s="22" t="s">
        <v>36</v>
      </c>
      <c r="J61" s="29" t="b">
        <v>1</v>
      </c>
      <c r="K61" s="29" t="b">
        <v>1</v>
      </c>
      <c r="L61" s="13"/>
      <c r="M61" s="13"/>
      <c r="N61" s="13"/>
      <c r="O61" s="13"/>
      <c r="P61" s="14"/>
      <c r="Q61" s="14"/>
      <c r="R61" s="22" t="s">
        <v>36</v>
      </c>
      <c r="S61" s="23" t="b">
        <v>1</v>
      </c>
      <c r="T61" s="23" t="b">
        <v>1</v>
      </c>
      <c r="U61" s="16"/>
      <c r="V61" s="16"/>
      <c r="W61" s="16"/>
      <c r="X61" s="16"/>
      <c r="Y61" s="16"/>
      <c r="Z61" s="16"/>
      <c r="AA61" s="7"/>
    </row>
    <row r="62" spans="1:27" ht="14.25" x14ac:dyDescent="0.2">
      <c r="A62" s="8"/>
      <c r="B62" s="8" t="s">
        <v>134</v>
      </c>
      <c r="C62" s="8" t="s">
        <v>135</v>
      </c>
      <c r="D62" s="8">
        <v>2020</v>
      </c>
      <c r="E62" s="8"/>
      <c r="F62" s="25" t="str">
        <f>HYPERLINK("https://doi.org/10.1145/3427423.3427454")</f>
        <v>https://doi.org/10.1145/3427423.3427454</v>
      </c>
      <c r="G62" s="10" t="s">
        <v>136</v>
      </c>
      <c r="H62" s="19" t="str">
        <f t="shared" si="1"/>
        <v>NO</v>
      </c>
      <c r="I62" s="26" t="s">
        <v>21</v>
      </c>
      <c r="J62" s="12"/>
      <c r="K62" s="12"/>
      <c r="L62" s="13"/>
      <c r="M62" s="13"/>
      <c r="N62" s="13"/>
      <c r="O62" s="13"/>
      <c r="P62" s="14"/>
      <c r="Q62" s="14"/>
      <c r="R62" s="10" t="s">
        <v>21</v>
      </c>
      <c r="S62" s="15"/>
      <c r="T62" s="15"/>
      <c r="U62" s="16"/>
      <c r="V62" s="16"/>
      <c r="W62" s="16"/>
      <c r="X62" s="16"/>
      <c r="Y62" s="16"/>
      <c r="Z62" s="16"/>
      <c r="AA62" s="7"/>
    </row>
    <row r="63" spans="1:27" ht="14.25" x14ac:dyDescent="0.2">
      <c r="A63" s="8"/>
      <c r="B63" s="8" t="s">
        <v>137</v>
      </c>
      <c r="C63" s="8" t="s">
        <v>138</v>
      </c>
      <c r="D63" s="8">
        <v>2016</v>
      </c>
      <c r="E63" s="8"/>
      <c r="F63" s="25" t="str">
        <f>HYPERLINK("https://doi.org/10.1109/rcis.2016.7549349")</f>
        <v>https://doi.org/10.1109/rcis.2016.7549349</v>
      </c>
      <c r="G63" s="10" t="s">
        <v>139</v>
      </c>
      <c r="H63" s="19" t="str">
        <f t="shared" si="1"/>
        <v>NO</v>
      </c>
      <c r="I63" s="22" t="s">
        <v>21</v>
      </c>
      <c r="J63" s="12"/>
      <c r="K63" s="12"/>
      <c r="L63" s="13"/>
      <c r="M63" s="13"/>
      <c r="N63" s="13"/>
      <c r="O63" s="13"/>
      <c r="P63" s="14"/>
      <c r="Q63" s="14"/>
      <c r="R63" s="10" t="s">
        <v>21</v>
      </c>
      <c r="S63" s="15"/>
      <c r="T63" s="15"/>
      <c r="U63" s="16"/>
      <c r="V63" s="16"/>
      <c r="W63" s="16"/>
      <c r="X63" s="16"/>
      <c r="Y63" s="16"/>
      <c r="Z63" s="16"/>
      <c r="AA63" s="7"/>
    </row>
    <row r="64" spans="1:27" ht="14.25" x14ac:dyDescent="0.2">
      <c r="A64" s="8"/>
      <c r="B64" s="8" t="s">
        <v>140</v>
      </c>
      <c r="C64" s="8" t="s">
        <v>141</v>
      </c>
      <c r="D64" s="8">
        <v>2015</v>
      </c>
      <c r="E64" s="8"/>
      <c r="F64" s="10"/>
      <c r="G64" s="10"/>
      <c r="H64" s="19" t="str">
        <f t="shared" si="1"/>
        <v>NO</v>
      </c>
      <c r="I64" s="22" t="s">
        <v>21</v>
      </c>
      <c r="J64" s="12"/>
      <c r="K64" s="12"/>
      <c r="L64" s="13"/>
      <c r="M64" s="13"/>
      <c r="N64" s="13"/>
      <c r="O64" s="13"/>
      <c r="P64" s="14"/>
      <c r="Q64" s="14"/>
      <c r="R64" s="22" t="s">
        <v>21</v>
      </c>
      <c r="S64" s="15"/>
      <c r="T64" s="15"/>
      <c r="U64" s="16"/>
      <c r="V64" s="16"/>
      <c r="W64" s="16"/>
      <c r="X64" s="16"/>
      <c r="Y64" s="16"/>
      <c r="Z64" s="16"/>
      <c r="AA64" s="7"/>
    </row>
    <row r="65" spans="1:27" ht="14.25" x14ac:dyDescent="0.2">
      <c r="A65" s="8"/>
      <c r="B65" s="8" t="s">
        <v>142</v>
      </c>
      <c r="C65" s="8" t="s">
        <v>143</v>
      </c>
      <c r="D65" s="8">
        <v>2011</v>
      </c>
      <c r="E65" s="8" t="s">
        <v>50</v>
      </c>
      <c r="F65" s="10"/>
      <c r="G65" s="10"/>
      <c r="H65" s="19" t="str">
        <f t="shared" si="1"/>
        <v>NO</v>
      </c>
      <c r="I65" s="22" t="s">
        <v>21</v>
      </c>
      <c r="J65" s="12" t="b">
        <v>0</v>
      </c>
      <c r="K65" s="12" t="b">
        <v>0</v>
      </c>
      <c r="L65" s="13" t="b">
        <v>0</v>
      </c>
      <c r="M65" s="13" t="b">
        <v>0</v>
      </c>
      <c r="N65" s="13" t="b">
        <v>0</v>
      </c>
      <c r="O65" s="13" t="b">
        <v>0</v>
      </c>
      <c r="P65" s="14" t="b">
        <v>0</v>
      </c>
      <c r="Q65" s="14" t="b">
        <v>0</v>
      </c>
      <c r="R65" s="10" t="s">
        <v>21</v>
      </c>
      <c r="S65" s="15" t="b">
        <v>0</v>
      </c>
      <c r="T65" s="15" t="b">
        <v>0</v>
      </c>
      <c r="U65" s="16" t="b">
        <v>0</v>
      </c>
      <c r="V65" s="16" t="b">
        <v>0</v>
      </c>
      <c r="W65" s="16" t="b">
        <v>0</v>
      </c>
      <c r="X65" s="16" t="b">
        <v>0</v>
      </c>
      <c r="Y65" s="16" t="b">
        <v>0</v>
      </c>
      <c r="Z65" s="16" t="b">
        <v>0</v>
      </c>
      <c r="AA65" s="7"/>
    </row>
    <row r="66" spans="1:27" ht="14.25" x14ac:dyDescent="0.2">
      <c r="A66" s="8"/>
      <c r="B66" s="8" t="s">
        <v>144</v>
      </c>
      <c r="C66" s="8" t="s">
        <v>145</v>
      </c>
      <c r="D66" s="8">
        <v>2012</v>
      </c>
      <c r="E66" s="8"/>
      <c r="F66" s="17" t="s">
        <v>146</v>
      </c>
      <c r="G66" s="10"/>
      <c r="H66" s="19" t="str">
        <f t="shared" si="1"/>
        <v>NO</v>
      </c>
      <c r="I66" s="22" t="s">
        <v>147</v>
      </c>
      <c r="J66" s="29" t="b">
        <v>1</v>
      </c>
      <c r="K66" s="29" t="b">
        <v>1</v>
      </c>
      <c r="L66" s="13" t="b">
        <v>0</v>
      </c>
      <c r="M66" s="13" t="b">
        <v>0</v>
      </c>
      <c r="N66" s="13" t="b">
        <v>0</v>
      </c>
      <c r="O66" s="13" t="b">
        <v>0</v>
      </c>
      <c r="P66" s="14" t="b">
        <v>0</v>
      </c>
      <c r="Q66" s="14" t="b">
        <v>0</v>
      </c>
      <c r="R66" s="10" t="s">
        <v>21</v>
      </c>
      <c r="S66" s="15" t="b">
        <v>0</v>
      </c>
      <c r="T66" s="15" t="b">
        <v>0</v>
      </c>
      <c r="U66" s="16" t="b">
        <v>0</v>
      </c>
      <c r="V66" s="16" t="b">
        <v>0</v>
      </c>
      <c r="W66" s="16" t="b">
        <v>0</v>
      </c>
      <c r="X66" s="16" t="b">
        <v>0</v>
      </c>
      <c r="Y66" s="16" t="b">
        <v>0</v>
      </c>
      <c r="Z66" s="16" t="b">
        <v>0</v>
      </c>
      <c r="AA66" s="7"/>
    </row>
    <row r="67" spans="1:27" ht="14.25" x14ac:dyDescent="0.2">
      <c r="A67" s="8"/>
      <c r="B67" s="8" t="s">
        <v>148</v>
      </c>
      <c r="C67" s="8" t="s">
        <v>149</v>
      </c>
      <c r="D67" s="8">
        <v>2014</v>
      </c>
      <c r="E67" s="8"/>
      <c r="F67" s="25" t="s">
        <v>150</v>
      </c>
      <c r="G67" s="10"/>
      <c r="H67" s="19" t="str">
        <f t="shared" si="1"/>
        <v>NO</v>
      </c>
      <c r="I67" s="22" t="s">
        <v>21</v>
      </c>
      <c r="J67" s="12" t="b">
        <v>0</v>
      </c>
      <c r="K67" s="12" t="b">
        <v>0</v>
      </c>
      <c r="L67" s="13" t="b">
        <v>0</v>
      </c>
      <c r="M67" s="13" t="b">
        <v>0</v>
      </c>
      <c r="N67" s="13" t="b">
        <v>0</v>
      </c>
      <c r="O67" s="13" t="b">
        <v>0</v>
      </c>
      <c r="P67" s="14" t="b">
        <v>0</v>
      </c>
      <c r="Q67" s="14" t="b">
        <v>0</v>
      </c>
      <c r="R67" s="10" t="s">
        <v>21</v>
      </c>
      <c r="S67" s="15" t="b">
        <v>0</v>
      </c>
      <c r="T67" s="15" t="b">
        <v>0</v>
      </c>
      <c r="U67" s="16" t="b">
        <v>0</v>
      </c>
      <c r="V67" s="16" t="b">
        <v>0</v>
      </c>
      <c r="W67" s="16" t="b">
        <v>0</v>
      </c>
      <c r="X67" s="16" t="b">
        <v>0</v>
      </c>
      <c r="Y67" s="16" t="b">
        <v>0</v>
      </c>
      <c r="Z67" s="16" t="b">
        <v>0</v>
      </c>
      <c r="AA67" s="7"/>
    </row>
    <row r="68" spans="1:27" ht="14.25" x14ac:dyDescent="0.2">
      <c r="A68" s="8"/>
      <c r="B68" s="8" t="s">
        <v>151</v>
      </c>
      <c r="C68" s="8" t="s">
        <v>152</v>
      </c>
      <c r="D68" s="8">
        <v>2020</v>
      </c>
      <c r="E68" s="8"/>
      <c r="F68" s="25" t="s">
        <v>153</v>
      </c>
      <c r="G68" s="10"/>
      <c r="H68" s="19" t="str">
        <f t="shared" si="1"/>
        <v>NO</v>
      </c>
      <c r="I68" s="22" t="s">
        <v>21</v>
      </c>
      <c r="J68" s="12" t="b">
        <v>0</v>
      </c>
      <c r="K68" s="12" t="b">
        <v>0</v>
      </c>
      <c r="L68" s="13" t="b">
        <v>0</v>
      </c>
      <c r="M68" s="13" t="b">
        <v>0</v>
      </c>
      <c r="N68" s="13" t="b">
        <v>0</v>
      </c>
      <c r="O68" s="13" t="b">
        <v>0</v>
      </c>
      <c r="P68" s="14" t="b">
        <v>0</v>
      </c>
      <c r="Q68" s="14" t="b">
        <v>0</v>
      </c>
      <c r="R68" s="10" t="s">
        <v>21</v>
      </c>
      <c r="S68" s="15" t="b">
        <v>0</v>
      </c>
      <c r="T68" s="15" t="b">
        <v>0</v>
      </c>
      <c r="U68" s="16" t="b">
        <v>0</v>
      </c>
      <c r="V68" s="16" t="b">
        <v>0</v>
      </c>
      <c r="W68" s="16" t="b">
        <v>0</v>
      </c>
      <c r="X68" s="16" t="b">
        <v>0</v>
      </c>
      <c r="Y68" s="16" t="b">
        <v>0</v>
      </c>
      <c r="Z68" s="16" t="b">
        <v>0</v>
      </c>
      <c r="AA68" s="7"/>
    </row>
    <row r="69" spans="1:27" ht="14.25" x14ac:dyDescent="0.2">
      <c r="A69" s="8"/>
      <c r="B69" s="8" t="s">
        <v>154</v>
      </c>
      <c r="C69" s="8" t="s">
        <v>155</v>
      </c>
      <c r="D69" s="8"/>
      <c r="E69" s="8" t="s">
        <v>156</v>
      </c>
      <c r="F69" s="25" t="s">
        <v>157</v>
      </c>
      <c r="G69" s="10"/>
      <c r="H69" s="19" t="str">
        <f t="shared" si="1"/>
        <v>NO</v>
      </c>
      <c r="I69" s="22" t="s">
        <v>21</v>
      </c>
      <c r="J69" s="12" t="b">
        <v>0</v>
      </c>
      <c r="K69" s="12" t="b">
        <v>0</v>
      </c>
      <c r="L69" s="13" t="b">
        <v>0</v>
      </c>
      <c r="M69" s="13" t="b">
        <v>0</v>
      </c>
      <c r="N69" s="13" t="b">
        <v>0</v>
      </c>
      <c r="O69" s="13" t="b">
        <v>0</v>
      </c>
      <c r="P69" s="14" t="b">
        <v>0</v>
      </c>
      <c r="Q69" s="14" t="b">
        <v>0</v>
      </c>
      <c r="R69" s="10" t="s">
        <v>21</v>
      </c>
      <c r="S69" s="23" t="b">
        <v>1</v>
      </c>
      <c r="T69" s="23" t="b">
        <v>1</v>
      </c>
      <c r="U69" s="16" t="b">
        <v>0</v>
      </c>
      <c r="V69" s="16" t="b">
        <v>0</v>
      </c>
      <c r="W69" s="16" t="b">
        <v>0</v>
      </c>
      <c r="X69" s="16" t="b">
        <v>0</v>
      </c>
      <c r="Y69" s="16" t="b">
        <v>0</v>
      </c>
      <c r="Z69" s="16" t="b">
        <v>0</v>
      </c>
      <c r="AA69" s="7"/>
    </row>
    <row r="70" spans="1:27" ht="14.25" x14ac:dyDescent="0.2">
      <c r="A70" s="8"/>
      <c r="B70" s="8" t="s">
        <v>158</v>
      </c>
      <c r="C70" s="8" t="s">
        <v>159</v>
      </c>
      <c r="D70" s="8">
        <v>2021</v>
      </c>
      <c r="E70" s="8"/>
      <c r="F70" s="25" t="s">
        <v>160</v>
      </c>
      <c r="G70" s="10"/>
      <c r="H70" s="19" t="str">
        <f t="shared" si="1"/>
        <v>YES</v>
      </c>
      <c r="I70" s="22" t="s">
        <v>147</v>
      </c>
      <c r="J70" s="29" t="b">
        <v>1</v>
      </c>
      <c r="K70" s="29" t="b">
        <v>1</v>
      </c>
      <c r="L70" s="13" t="b">
        <v>0</v>
      </c>
      <c r="M70" s="13" t="b">
        <v>0</v>
      </c>
      <c r="N70" s="13" t="b">
        <v>0</v>
      </c>
      <c r="O70" s="13" t="b">
        <v>0</v>
      </c>
      <c r="P70" s="14" t="b">
        <v>0</v>
      </c>
      <c r="Q70" s="14" t="b">
        <v>0</v>
      </c>
      <c r="R70" s="22" t="s">
        <v>36</v>
      </c>
      <c r="S70" s="23" t="b">
        <v>1</v>
      </c>
      <c r="T70" s="23" t="b">
        <v>1</v>
      </c>
      <c r="U70" s="16" t="b">
        <v>0</v>
      </c>
      <c r="V70" s="16" t="b">
        <v>0</v>
      </c>
      <c r="W70" s="16" t="b">
        <v>0</v>
      </c>
      <c r="X70" s="16" t="b">
        <v>0</v>
      </c>
      <c r="Y70" s="16" t="b">
        <v>0</v>
      </c>
      <c r="Z70" s="16" t="b">
        <v>0</v>
      </c>
      <c r="AA70" s="7"/>
    </row>
    <row r="71" spans="1:27" ht="14.25" x14ac:dyDescent="0.2">
      <c r="A71" s="8"/>
      <c r="B71" s="8" t="s">
        <v>161</v>
      </c>
      <c r="C71" s="8" t="s">
        <v>162</v>
      </c>
      <c r="D71" s="8">
        <v>2019</v>
      </c>
      <c r="E71" s="8"/>
      <c r="F71" s="25" t="s">
        <v>163</v>
      </c>
      <c r="G71" s="10"/>
      <c r="H71" s="19" t="str">
        <f t="shared" si="1"/>
        <v>NO</v>
      </c>
      <c r="I71" s="22" t="s">
        <v>21</v>
      </c>
      <c r="J71" s="12" t="b">
        <v>0</v>
      </c>
      <c r="K71" s="12" t="b">
        <v>0</v>
      </c>
      <c r="L71" s="13" t="b">
        <v>0</v>
      </c>
      <c r="M71" s="13" t="b">
        <v>0</v>
      </c>
      <c r="N71" s="13" t="b">
        <v>0</v>
      </c>
      <c r="O71" s="13" t="b">
        <v>0</v>
      </c>
      <c r="P71" s="14" t="b">
        <v>0</v>
      </c>
      <c r="Q71" s="14" t="b">
        <v>0</v>
      </c>
      <c r="R71" s="10" t="s">
        <v>21</v>
      </c>
      <c r="S71" s="15" t="b">
        <v>0</v>
      </c>
      <c r="T71" s="15" t="b">
        <v>0</v>
      </c>
      <c r="U71" s="16" t="b">
        <v>0</v>
      </c>
      <c r="V71" s="16" t="b">
        <v>0</v>
      </c>
      <c r="W71" s="16" t="b">
        <v>0</v>
      </c>
      <c r="X71" s="16" t="b">
        <v>0</v>
      </c>
      <c r="Y71" s="16" t="b">
        <v>0</v>
      </c>
      <c r="Z71" s="16" t="b">
        <v>0</v>
      </c>
      <c r="AA71" s="7"/>
    </row>
    <row r="72" spans="1:27" ht="14.25" x14ac:dyDescent="0.2">
      <c r="A72" s="8"/>
      <c r="B72" s="8"/>
      <c r="C72" s="8"/>
      <c r="D72" s="8"/>
      <c r="E72" s="8"/>
      <c r="F72" s="10"/>
      <c r="G72" s="10"/>
      <c r="H72" s="19"/>
      <c r="I72" s="11"/>
      <c r="J72" s="12"/>
      <c r="K72" s="12"/>
      <c r="L72" s="13"/>
      <c r="M72" s="13"/>
      <c r="N72" s="13"/>
      <c r="O72" s="13"/>
      <c r="P72" s="14"/>
      <c r="Q72" s="14"/>
      <c r="R72" s="11"/>
      <c r="S72" s="15"/>
      <c r="T72" s="15"/>
      <c r="U72" s="16"/>
      <c r="V72" s="16"/>
      <c r="W72" s="16"/>
      <c r="X72" s="16"/>
      <c r="Y72" s="16"/>
      <c r="Z72" s="16"/>
      <c r="AA72" s="7"/>
    </row>
    <row r="73" spans="1:27" ht="14.25" x14ac:dyDescent="0.2">
      <c r="A73" s="8"/>
      <c r="B73" s="8" t="s">
        <v>164</v>
      </c>
      <c r="C73" s="8"/>
      <c r="D73" s="8"/>
      <c r="E73" s="8"/>
      <c r="F73" s="10"/>
      <c r="G73" s="10"/>
      <c r="H73" s="19"/>
      <c r="I73" s="11"/>
      <c r="J73" s="12"/>
      <c r="K73" s="12"/>
      <c r="L73" s="13"/>
      <c r="M73" s="13"/>
      <c r="N73" s="13"/>
      <c r="O73" s="13"/>
      <c r="P73" s="14"/>
      <c r="Q73" s="14"/>
      <c r="R73" s="11"/>
      <c r="S73" s="15"/>
      <c r="T73" s="15"/>
      <c r="U73" s="16"/>
      <c r="V73" s="16"/>
      <c r="W73" s="16"/>
      <c r="X73" s="16"/>
      <c r="Y73" s="16"/>
      <c r="Z73" s="16"/>
      <c r="AA73" s="7"/>
    </row>
    <row r="74" spans="1:27" ht="14.25" x14ac:dyDescent="0.2">
      <c r="A74" s="8"/>
      <c r="B74" s="8"/>
      <c r="C74" s="8"/>
      <c r="D74" s="8"/>
      <c r="E74" s="8"/>
      <c r="F74" s="10"/>
      <c r="G74" s="10"/>
      <c r="H74" s="19"/>
      <c r="I74" s="11"/>
      <c r="J74" s="12"/>
      <c r="K74" s="12"/>
      <c r="L74" s="13"/>
      <c r="M74" s="13"/>
      <c r="N74" s="13"/>
      <c r="O74" s="13"/>
      <c r="P74" s="14"/>
      <c r="Q74" s="14"/>
      <c r="R74" s="11"/>
      <c r="S74" s="15"/>
      <c r="T74" s="15"/>
      <c r="U74" s="16"/>
      <c r="V74" s="16"/>
      <c r="W74" s="16"/>
      <c r="X74" s="16"/>
      <c r="Y74" s="16"/>
      <c r="Z74" s="16"/>
      <c r="AA74" s="7"/>
    </row>
    <row r="75" spans="1:27" ht="14.25" x14ac:dyDescent="0.2">
      <c r="A75" s="8"/>
      <c r="B75" s="8" t="s">
        <v>165</v>
      </c>
      <c r="C75" s="8" t="s">
        <v>166</v>
      </c>
      <c r="D75" s="8">
        <v>2013</v>
      </c>
      <c r="E75" s="20" t="s">
        <v>167</v>
      </c>
      <c r="F75" s="25" t="s">
        <v>168</v>
      </c>
      <c r="G75" s="10" t="s">
        <v>169</v>
      </c>
      <c r="H75" s="28" t="s">
        <v>21</v>
      </c>
      <c r="I75" s="22" t="s">
        <v>21</v>
      </c>
      <c r="J75" s="29" t="b">
        <v>1</v>
      </c>
      <c r="K75" s="29" t="b">
        <v>0</v>
      </c>
      <c r="L75" s="30" t="b">
        <v>0</v>
      </c>
      <c r="M75" s="30" t="b">
        <v>0</v>
      </c>
      <c r="N75" s="30" t="b">
        <v>0</v>
      </c>
      <c r="O75" s="30" t="b">
        <v>0</v>
      </c>
      <c r="P75" s="30" t="b">
        <v>0</v>
      </c>
      <c r="Q75" s="30" t="b">
        <v>0</v>
      </c>
      <c r="R75" s="22" t="s">
        <v>21</v>
      </c>
      <c r="S75" s="23" t="b">
        <v>0</v>
      </c>
      <c r="T75" s="23" t="b">
        <v>0</v>
      </c>
      <c r="U75" s="24" t="b">
        <v>1</v>
      </c>
      <c r="V75" s="24" t="b">
        <v>0</v>
      </c>
      <c r="W75" s="24" t="b">
        <v>0</v>
      </c>
      <c r="X75" s="24" t="b">
        <v>0</v>
      </c>
      <c r="Y75" s="24" t="b">
        <v>0</v>
      </c>
      <c r="Z75" s="24" t="b">
        <v>0</v>
      </c>
      <c r="AA75" s="7"/>
    </row>
    <row r="76" spans="1:27" ht="14.25" x14ac:dyDescent="0.2">
      <c r="A76" s="8"/>
      <c r="B76" s="8"/>
      <c r="C76" s="8" t="s">
        <v>170</v>
      </c>
      <c r="D76" s="8"/>
      <c r="E76" s="8"/>
      <c r="F76" s="25" t="s">
        <v>171</v>
      </c>
      <c r="G76" s="10"/>
      <c r="H76" s="28" t="s">
        <v>36</v>
      </c>
      <c r="I76" s="22" t="s">
        <v>147</v>
      </c>
      <c r="J76" s="29" t="b">
        <v>0</v>
      </c>
      <c r="K76" s="29" t="b">
        <v>0</v>
      </c>
      <c r="L76" s="30" t="b">
        <v>0</v>
      </c>
      <c r="M76" s="30" t="b">
        <v>0</v>
      </c>
      <c r="N76" s="30" t="b">
        <v>0</v>
      </c>
      <c r="O76" s="30" t="b">
        <v>0</v>
      </c>
      <c r="P76" s="30" t="b">
        <v>0</v>
      </c>
      <c r="Q76" s="30" t="b">
        <v>0</v>
      </c>
      <c r="R76" s="22" t="s">
        <v>36</v>
      </c>
      <c r="S76" s="23" t="b">
        <v>1</v>
      </c>
      <c r="T76" s="23" t="b">
        <v>1</v>
      </c>
      <c r="U76" s="24" t="b">
        <v>0</v>
      </c>
      <c r="V76" s="24" t="b">
        <v>0</v>
      </c>
      <c r="W76" s="24" t="b">
        <v>0</v>
      </c>
      <c r="X76" s="24" t="b">
        <v>0</v>
      </c>
      <c r="Y76" s="24" t="b">
        <v>0</v>
      </c>
      <c r="Z76" s="24" t="b">
        <v>0</v>
      </c>
      <c r="AA76" s="7"/>
    </row>
    <row r="77" spans="1:27" ht="14.25" x14ac:dyDescent="0.2">
      <c r="A77" s="8"/>
      <c r="B77" s="8" t="s">
        <v>172</v>
      </c>
      <c r="C77" s="8" t="s">
        <v>173</v>
      </c>
      <c r="D77" s="8">
        <v>2016</v>
      </c>
      <c r="E77" s="31"/>
      <c r="F77" s="17" t="s">
        <v>174</v>
      </c>
      <c r="G77" s="10"/>
      <c r="H77" s="28" t="s">
        <v>21</v>
      </c>
      <c r="I77" s="26" t="s">
        <v>21</v>
      </c>
      <c r="J77" s="29" t="b">
        <v>0</v>
      </c>
      <c r="K77" s="29" t="b">
        <v>0</v>
      </c>
      <c r="L77" s="30" t="b">
        <v>0</v>
      </c>
      <c r="M77" s="30" t="b">
        <v>0</v>
      </c>
      <c r="N77" s="30" t="b">
        <v>0</v>
      </c>
      <c r="O77" s="30" t="b">
        <v>0</v>
      </c>
      <c r="P77" s="30" t="b">
        <v>0</v>
      </c>
      <c r="Q77" s="30" t="b">
        <v>0</v>
      </c>
      <c r="R77" s="26" t="s">
        <v>21</v>
      </c>
      <c r="S77" s="23" t="b">
        <v>0</v>
      </c>
      <c r="T77" s="23" t="b">
        <v>0</v>
      </c>
      <c r="U77" s="24" t="b">
        <v>0</v>
      </c>
      <c r="V77" s="24" t="b">
        <v>0</v>
      </c>
      <c r="W77" s="24" t="b">
        <v>0</v>
      </c>
      <c r="X77" s="24" t="b">
        <v>0</v>
      </c>
      <c r="Y77" s="24" t="b">
        <v>0</v>
      </c>
      <c r="Z77" s="24" t="b">
        <v>0</v>
      </c>
      <c r="AA77" s="7"/>
    </row>
    <row r="78" spans="1:27" ht="14.25" x14ac:dyDescent="0.2">
      <c r="A78" s="8"/>
      <c r="B78" s="8" t="s">
        <v>175</v>
      </c>
      <c r="C78" s="8" t="s">
        <v>176</v>
      </c>
      <c r="D78" s="8">
        <v>2015</v>
      </c>
      <c r="E78" s="8"/>
      <c r="F78" s="25" t="s">
        <v>177</v>
      </c>
      <c r="G78" s="10"/>
      <c r="H78" s="28" t="s">
        <v>21</v>
      </c>
      <c r="I78" s="22" t="s">
        <v>21</v>
      </c>
      <c r="J78" s="29" t="b">
        <v>0</v>
      </c>
      <c r="K78" s="29" t="b">
        <v>0</v>
      </c>
      <c r="L78" s="30" t="b">
        <v>0</v>
      </c>
      <c r="M78" s="30" t="b">
        <v>0</v>
      </c>
      <c r="N78" s="30" t="b">
        <v>0</v>
      </c>
      <c r="O78" s="30" t="b">
        <v>0</v>
      </c>
      <c r="P78" s="30" t="b">
        <v>0</v>
      </c>
      <c r="Q78" s="30" t="b">
        <v>0</v>
      </c>
      <c r="R78" s="27" t="s">
        <v>21</v>
      </c>
      <c r="S78" s="23" t="b">
        <v>0</v>
      </c>
      <c r="T78" s="23" t="b">
        <v>0</v>
      </c>
      <c r="U78" s="24" t="b">
        <v>0</v>
      </c>
      <c r="V78" s="24" t="b">
        <v>0</v>
      </c>
      <c r="W78" s="24" t="b">
        <v>0</v>
      </c>
      <c r="X78" s="24" t="b">
        <v>0</v>
      </c>
      <c r="Y78" s="24" t="b">
        <v>0</v>
      </c>
      <c r="Z78" s="24" t="b">
        <v>0</v>
      </c>
      <c r="AA78" s="7"/>
    </row>
  </sheetData>
  <autoFilter ref="H1:H78"/>
  <conditionalFormatting sqref="H2:I78 R2:R78">
    <cfRule type="cellIs" dxfId="3" priority="1" operator="equal">
      <formula>"YES"</formula>
    </cfRule>
  </conditionalFormatting>
  <conditionalFormatting sqref="H2:I78 R2:R78">
    <cfRule type="cellIs" dxfId="2" priority="2" operator="equal">
      <formula>"MAYBE"</formula>
    </cfRule>
  </conditionalFormatting>
  <conditionalFormatting sqref="H2:I78 R2:R78">
    <cfRule type="cellIs" dxfId="1" priority="3" operator="equal">
      <formula>"NO"</formula>
    </cfRule>
  </conditionalFormatting>
  <conditionalFormatting sqref="I1:I78 R1:R78">
    <cfRule type="containsBlanks" dxfId="0" priority="5">
      <formula>LEN(TRIM(I1))=0</formula>
    </cfRule>
  </conditionalFormatting>
  <hyperlinks>
    <hyperlink ref="F29" r:id="rId1"/>
    <hyperlink ref="F30" r:id="rId2"/>
    <hyperlink ref="F31" r:id="rId3"/>
    <hyperlink ref="F32" r:id="rId4"/>
    <hyperlink ref="F33" r:id="rId5"/>
    <hyperlink ref="F34" r:id="rId6"/>
    <hyperlink ref="F66" r:id="rId7"/>
    <hyperlink ref="F67" r:id="rId8"/>
    <hyperlink ref="F68" r:id="rId9"/>
    <hyperlink ref="F69" r:id="rId10" location="page=29"/>
    <hyperlink ref="F70" r:id="rId11"/>
    <hyperlink ref="F71" r:id="rId12"/>
    <hyperlink ref="E75" r:id="rId13"/>
    <hyperlink ref="F75" r:id="rId14"/>
    <hyperlink ref="F76" r:id="rId15"/>
    <hyperlink ref="F77" r:id="rId16"/>
    <hyperlink ref="F78" r:id="rId17"/>
  </hyperlinks>
  <pageMargins left="0.7" right="0.7" top="0.78740157499999996" bottom="0.78740157499999996" header="0.3" footer="0.3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2021-08-15T12:43:43Z</dcterms:modified>
</cp:coreProperties>
</file>