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etano\Desktop\"/>
    </mc:Choice>
  </mc:AlternateContent>
  <xr:revisionPtr revIDLastSave="397" documentId="13_ncr:1_{F3F7D3EA-7704-4162-A77F-EEFBC44CE919}" xr6:coauthVersionLast="47" xr6:coauthVersionMax="47" xr10:uidLastSave="{1E32B0FB-5541-4120-8C31-369F361BD6D4}"/>
  <bookViews>
    <workbookView xWindow="0" yWindow="0" windowWidth="22665" windowHeight="8130" xr2:uid="{4B6AF0F5-C17F-4EF8-B403-EEF870214935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E21" i="1"/>
  <c r="I18" i="1"/>
  <c r="F18" i="1"/>
  <c r="I12" i="1"/>
  <c r="F12" i="1"/>
  <c r="I19" i="1"/>
  <c r="F19" i="1"/>
  <c r="I15" i="1"/>
  <c r="I11" i="1"/>
  <c r="F11" i="1"/>
  <c r="F15" i="1"/>
  <c r="I14" i="1"/>
  <c r="F14" i="1"/>
  <c r="C21" i="1"/>
  <c r="C20" i="1"/>
  <c r="E20" i="1"/>
  <c r="I13" i="1"/>
  <c r="F13" i="1"/>
  <c r="F20" i="1"/>
  <c r="I17" i="1"/>
  <c r="I16" i="1"/>
  <c r="F17" i="1"/>
  <c r="I10" i="1"/>
  <c r="I9" i="1"/>
  <c r="F10" i="1"/>
  <c r="F16" i="1"/>
  <c r="J21" i="1"/>
  <c r="H20" i="1"/>
  <c r="I8" i="1"/>
  <c r="F9" i="1"/>
  <c r="I6" i="1"/>
  <c r="I7" i="1"/>
  <c r="F7" i="1"/>
  <c r="H21" i="1"/>
  <c r="F6" i="1"/>
  <c r="F5" i="1"/>
  <c r="I5" i="1" s="1"/>
  <c r="F4" i="1"/>
  <c r="I4" i="1" s="1"/>
  <c r="F3" i="1"/>
  <c r="F21" i="1" l="1"/>
  <c r="I3" i="1"/>
</calcChain>
</file>

<file path=xl/sharedStrings.xml><?xml version="1.0" encoding="utf-8"?>
<sst xmlns="http://schemas.openxmlformats.org/spreadsheetml/2006/main" count="57" uniqueCount="54">
  <si>
    <t>TILES</t>
  </si>
  <si>
    <t>N</t>
  </si>
  <si>
    <t>batch_size</t>
  </si>
  <si>
    <t>PROCESSING TIME</t>
  </si>
  <si>
    <t>CORES-MINUTES</t>
  </si>
  <si>
    <t>TIME HDF5 INCD</t>
  </si>
  <si>
    <t>Parquet size (GB)</t>
  </si>
  <si>
    <t>core-minutes/pixel</t>
  </si>
  <si>
    <t>HDF5 size (GB)</t>
  </si>
  <si>
    <t>T29SMD</t>
  </si>
  <si>
    <t>54.5</t>
  </si>
  <si>
    <t>T29TNE</t>
  </si>
  <si>
    <t>T29TNG</t>
  </si>
  <si>
    <t>T29TNF</t>
  </si>
  <si>
    <t>49 mins</t>
  </si>
  <si>
    <t>T29SND</t>
  </si>
  <si>
    <t>42 mins</t>
  </si>
  <si>
    <t>T29SMC</t>
  </si>
  <si>
    <t>25.1 MB</t>
  </si>
  <si>
    <t>0.451</t>
  </si>
  <si>
    <t>T29SNB</t>
  </si>
  <si>
    <t>5.45</t>
  </si>
  <si>
    <t>T29SNC</t>
  </si>
  <si>
    <t>54.7</t>
  </si>
  <si>
    <t>T29SPC</t>
  </si>
  <si>
    <t>10 mins</t>
  </si>
  <si>
    <t>33.6</t>
  </si>
  <si>
    <t>T29SPB</t>
  </si>
  <si>
    <t xml:space="preserve"> 14:06:41</t>
  </si>
  <si>
    <t>T29SPD</t>
  </si>
  <si>
    <t>14 mins</t>
  </si>
  <si>
    <t>40.5</t>
  </si>
  <si>
    <t>T29TME</t>
  </si>
  <si>
    <t xml:space="preserve"> 01:59:01</t>
  </si>
  <si>
    <t>522 MB</t>
  </si>
  <si>
    <t>10.7</t>
  </si>
  <si>
    <t>T29TPE</t>
  </si>
  <si>
    <t>15 mins</t>
  </si>
  <si>
    <t>2.02</t>
  </si>
  <si>
    <t>49.8</t>
  </si>
  <si>
    <t>T29TPF</t>
  </si>
  <si>
    <t>44 mins</t>
  </si>
  <si>
    <t>6.17</t>
  </si>
  <si>
    <t>T29TPG</t>
  </si>
  <si>
    <t>26 mins</t>
  </si>
  <si>
    <t>2.82</t>
  </si>
  <si>
    <t>87.6</t>
  </si>
  <si>
    <t>T29TQF</t>
  </si>
  <si>
    <t>372 MB</t>
  </si>
  <si>
    <t>T29TQG</t>
  </si>
  <si>
    <t>617 MB</t>
  </si>
  <si>
    <t>16.6</t>
  </si>
  <si>
    <t xml:space="preserve">Total (estimate) </t>
  </si>
  <si>
    <t>(10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</si>
</sst>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h]:mm:ss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4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0" fontId="0" fillId="0" borderId="0" xfId="0" applyNumberFormat="1"/>
    <xf numFmtId="41" fontId="0" fillId="0" borderId="0" xfId="0" applyNumberFormat="1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A9B8-0F96-4110-AC78-9F83367DE30D}">
  <dimension ref="B2:L29"/>
  <sheetViews>
    <sheetView tabSelected="1" workbookViewId="0">
      <selection activeCell="B8" sqref="B8:C8"/>
    </sheetView>
  </sheetViews>
  <sheetFormatPr defaultRowHeight="15"/>
  <cols>
    <col min="2" max="2" width="15.140625" bestFit="1" customWidth="1"/>
    <col min="3" max="3" width="13.5703125" style="1" customWidth="1"/>
    <col min="4" max="4" width="13" customWidth="1"/>
    <col min="5" max="5" width="19.85546875" style="11" customWidth="1"/>
    <col min="6" max="6" width="15.5703125" style="1" customWidth="1"/>
    <col min="7" max="7" width="22.140625" customWidth="1"/>
    <col min="8" max="8" width="22.140625" style="2" customWidth="1"/>
    <col min="9" max="9" width="17.42578125" bestFit="1" customWidth="1"/>
    <col min="10" max="10" width="13.7109375" customWidth="1"/>
    <col min="11" max="11" width="19.5703125" customWidth="1"/>
    <col min="12" max="12" width="19.7109375" customWidth="1"/>
  </cols>
  <sheetData>
    <row r="2" spans="2:12">
      <c r="B2" s="4" t="s">
        <v>0</v>
      </c>
      <c r="C2" s="5" t="s">
        <v>1</v>
      </c>
      <c r="D2" s="4" t="s">
        <v>2</v>
      </c>
      <c r="E2" s="12" t="s">
        <v>3</v>
      </c>
      <c r="F2" s="5" t="s">
        <v>4</v>
      </c>
      <c r="G2" s="4" t="s">
        <v>5</v>
      </c>
      <c r="H2" s="22" t="s">
        <v>6</v>
      </c>
      <c r="I2" s="4" t="s">
        <v>7</v>
      </c>
      <c r="J2" s="6" t="s">
        <v>8</v>
      </c>
      <c r="K2" s="12" t="s">
        <v>3</v>
      </c>
      <c r="L2" s="5" t="s">
        <v>4</v>
      </c>
    </row>
    <row r="3" spans="2:12">
      <c r="B3" s="7" t="s">
        <v>9</v>
      </c>
      <c r="C3" s="8">
        <v>14701306</v>
      </c>
      <c r="D3" s="7">
        <v>10</v>
      </c>
      <c r="E3" s="13">
        <v>0.40490740740740744</v>
      </c>
      <c r="F3" s="8">
        <f>16792320/60</f>
        <v>279872</v>
      </c>
      <c r="G3" s="7"/>
      <c r="H3" s="15">
        <v>1.91</v>
      </c>
      <c r="I3" s="7">
        <f>F3/C3</f>
        <v>1.9037220230638013E-2</v>
      </c>
      <c r="J3" s="9" t="s">
        <v>10</v>
      </c>
    </row>
    <row r="4" spans="2:12">
      <c r="B4" s="7" t="s">
        <v>11</v>
      </c>
      <c r="C4" s="8">
        <v>78110448</v>
      </c>
      <c r="D4" s="7">
        <v>1000</v>
      </c>
      <c r="E4" s="13">
        <v>1.4909837962962964</v>
      </c>
      <c r="F4" s="8">
        <f>61834560/60</f>
        <v>1030576</v>
      </c>
      <c r="G4" s="7"/>
      <c r="H4" s="15">
        <v>9.92</v>
      </c>
      <c r="I4" s="7">
        <f>F4/C4</f>
        <v>1.3193830356727694E-2</v>
      </c>
      <c r="J4" s="9">
        <v>197</v>
      </c>
      <c r="K4" s="23">
        <v>1.1419560185185185</v>
      </c>
      <c r="L4" s="24">
        <f>64639200/60</f>
        <v>1077320</v>
      </c>
    </row>
    <row r="5" spans="2:12">
      <c r="B5" s="7" t="s">
        <v>12</v>
      </c>
      <c r="C5" s="8">
        <v>35563095</v>
      </c>
      <c r="D5" s="7">
        <v>500</v>
      </c>
      <c r="E5" s="13">
        <v>0.89543981481481483</v>
      </c>
      <c r="F5" s="8">
        <f>37135680/60</f>
        <v>618928</v>
      </c>
      <c r="G5" s="7"/>
      <c r="H5" s="15">
        <v>4.0999999999999996</v>
      </c>
      <c r="I5" s="7">
        <f>F5/C5</f>
        <v>1.7403659608366481E-2</v>
      </c>
      <c r="J5" s="9">
        <v>114</v>
      </c>
    </row>
    <row r="6" spans="2:12">
      <c r="B6" s="7" t="s">
        <v>13</v>
      </c>
      <c r="C6" s="8">
        <v>55404126</v>
      </c>
      <c r="D6" s="7">
        <v>1000</v>
      </c>
      <c r="E6" s="13">
        <v>1.1332986111111112</v>
      </c>
      <c r="F6" s="8">
        <f>47000160/60</f>
        <v>783336</v>
      </c>
      <c r="G6" s="10" t="s">
        <v>14</v>
      </c>
      <c r="H6" s="15">
        <v>6.43</v>
      </c>
      <c r="I6" s="7">
        <f>F6/C6</f>
        <v>1.4138585996284826E-2</v>
      </c>
      <c r="J6" s="9">
        <v>150</v>
      </c>
    </row>
    <row r="7" spans="2:12">
      <c r="B7" s="7" t="s">
        <v>15</v>
      </c>
      <c r="C7" s="8">
        <v>55288591</v>
      </c>
      <c r="D7" s="7">
        <v>1000</v>
      </c>
      <c r="E7" s="14">
        <v>1.0048726851851852</v>
      </c>
      <c r="F7" s="8">
        <f>41674080/60</f>
        <v>694568</v>
      </c>
      <c r="G7" s="10" t="s">
        <v>16</v>
      </c>
      <c r="H7" s="15">
        <v>4.29</v>
      </c>
      <c r="I7" s="7">
        <f>F7/C7</f>
        <v>1.2562591801263302E-2</v>
      </c>
      <c r="J7" s="7">
        <v>139</v>
      </c>
    </row>
    <row r="8" spans="2:12">
      <c r="B8" s="18" t="s">
        <v>17</v>
      </c>
      <c r="C8" s="20">
        <v>4720362</v>
      </c>
      <c r="D8" s="18">
        <v>10</v>
      </c>
      <c r="E8" s="19">
        <v>1.0300925925925926E-3</v>
      </c>
      <c r="F8" s="20">
        <v>42720</v>
      </c>
      <c r="G8" s="18"/>
      <c r="H8" s="21" t="s">
        <v>18</v>
      </c>
      <c r="I8" s="18">
        <f>F8/C8</f>
        <v>9.0501533568823744E-3</v>
      </c>
      <c r="J8" s="18" t="s">
        <v>19</v>
      </c>
    </row>
    <row r="9" spans="2:12">
      <c r="B9" s="7" t="s">
        <v>20</v>
      </c>
      <c r="C9" s="8">
        <v>43415866</v>
      </c>
      <c r="D9" s="7">
        <v>500</v>
      </c>
      <c r="E9" s="13">
        <v>0.78644675925925922</v>
      </c>
      <c r="F9" s="8">
        <f>32615520/60</f>
        <v>543592</v>
      </c>
      <c r="G9" s="7"/>
      <c r="H9" s="15" t="s">
        <v>21</v>
      </c>
      <c r="I9" s="7">
        <f>F9/C9</f>
        <v>1.2520584064820912E-2</v>
      </c>
      <c r="J9" s="7">
        <v>113</v>
      </c>
    </row>
    <row r="10" spans="2:12">
      <c r="B10" s="7" t="s">
        <v>22</v>
      </c>
      <c r="C10" s="8">
        <v>23246960</v>
      </c>
      <c r="D10" s="7">
        <v>100</v>
      </c>
      <c r="E10" s="13">
        <v>0.37622685185185184</v>
      </c>
      <c r="F10" s="8">
        <f>15602880/60</f>
        <v>260048</v>
      </c>
      <c r="G10" s="7"/>
      <c r="H10" s="15">
        <v>3.01</v>
      </c>
      <c r="I10" s="7">
        <f>F10/C10</f>
        <v>1.1186322856838056E-2</v>
      </c>
      <c r="J10" s="7" t="s">
        <v>23</v>
      </c>
    </row>
    <row r="11" spans="2:12">
      <c r="B11" s="7" t="s">
        <v>24</v>
      </c>
      <c r="C11" s="8">
        <v>9175988</v>
      </c>
      <c r="D11" s="7">
        <v>50</v>
      </c>
      <c r="E11" s="13">
        <v>0.24913194444444445</v>
      </c>
      <c r="F11" s="8">
        <f>10332000/60</f>
        <v>172200</v>
      </c>
      <c r="G11" s="10" t="s">
        <v>25</v>
      </c>
      <c r="H11" s="15">
        <v>1.31</v>
      </c>
      <c r="I11" s="7">
        <f>F11/C11</f>
        <v>1.8766371534051703E-2</v>
      </c>
      <c r="J11" s="7" t="s">
        <v>26</v>
      </c>
    </row>
    <row r="12" spans="2:12">
      <c r="B12" s="7" t="s">
        <v>27</v>
      </c>
      <c r="C12" s="8">
        <v>17137809</v>
      </c>
      <c r="D12" s="7">
        <v>50</v>
      </c>
      <c r="E12" s="13" t="s">
        <v>28</v>
      </c>
      <c r="F12" s="8">
        <f>24384480/60</f>
        <v>406408</v>
      </c>
      <c r="G12" s="10"/>
      <c r="H12" s="15">
        <v>2.1800000000000002</v>
      </c>
      <c r="I12" s="7">
        <f>F12/C12</f>
        <v>2.3714116547803747E-2</v>
      </c>
      <c r="J12" s="7">
        <v>78</v>
      </c>
    </row>
    <row r="13" spans="2:12">
      <c r="B13" s="7" t="s">
        <v>29</v>
      </c>
      <c r="C13" s="8">
        <v>15613476</v>
      </c>
      <c r="D13" s="7">
        <v>50</v>
      </c>
      <c r="E13" s="13">
        <v>0.2832986111111111</v>
      </c>
      <c r="F13" s="8">
        <f>11748960/60</f>
        <v>195816</v>
      </c>
      <c r="G13" s="10" t="s">
        <v>30</v>
      </c>
      <c r="H13" s="15">
        <v>2</v>
      </c>
      <c r="I13" s="7">
        <f>F13/C13</f>
        <v>1.254147378841201E-2</v>
      </c>
      <c r="J13" s="7" t="s">
        <v>31</v>
      </c>
    </row>
    <row r="14" spans="2:12">
      <c r="B14" s="7" t="s">
        <v>32</v>
      </c>
      <c r="C14" s="8">
        <v>2970016</v>
      </c>
      <c r="D14" s="7">
        <v>20</v>
      </c>
      <c r="E14" s="13" t="s">
        <v>33</v>
      </c>
      <c r="F14" s="8">
        <f>3427680/60</f>
        <v>57128</v>
      </c>
      <c r="G14" s="7"/>
      <c r="H14" s="15" t="s">
        <v>34</v>
      </c>
      <c r="I14" s="7">
        <f>F14/C14</f>
        <v>1.9234913212588755E-2</v>
      </c>
      <c r="J14" s="7" t="s">
        <v>35</v>
      </c>
    </row>
    <row r="15" spans="2:12">
      <c r="B15" s="7" t="s">
        <v>36</v>
      </c>
      <c r="C15" s="8">
        <v>15613476</v>
      </c>
      <c r="D15" s="7">
        <v>50</v>
      </c>
      <c r="E15" s="13">
        <v>0.35642361111111109</v>
      </c>
      <c r="F15" s="8">
        <f>14781600/60</f>
        <v>246360</v>
      </c>
      <c r="G15" s="10" t="s">
        <v>37</v>
      </c>
      <c r="H15" s="15" t="s">
        <v>38</v>
      </c>
      <c r="I15" s="7">
        <f>F15/C15</f>
        <v>1.5778677342572531E-2</v>
      </c>
      <c r="J15" s="7" t="s">
        <v>39</v>
      </c>
    </row>
    <row r="16" spans="2:12">
      <c r="B16" s="7" t="s">
        <v>40</v>
      </c>
      <c r="C16" s="8">
        <v>57931500</v>
      </c>
      <c r="D16" s="7">
        <v>1000</v>
      </c>
      <c r="E16" s="13">
        <v>0.85678240740740741</v>
      </c>
      <c r="F16" s="8">
        <f>35532480/60</f>
        <v>592208</v>
      </c>
      <c r="G16" s="10" t="s">
        <v>41</v>
      </c>
      <c r="H16" s="15" t="s">
        <v>42</v>
      </c>
      <c r="I16" s="7">
        <f>F16/C16</f>
        <v>1.0222555949699215E-2</v>
      </c>
      <c r="J16" s="7">
        <v>121</v>
      </c>
    </row>
    <row r="17" spans="2:10">
      <c r="B17" s="7" t="s">
        <v>43</v>
      </c>
      <c r="C17" s="8">
        <v>32657574</v>
      </c>
      <c r="D17" s="7">
        <v>200</v>
      </c>
      <c r="E17" s="13">
        <v>0.67092592592592593</v>
      </c>
      <c r="F17" s="8">
        <f>27824640/60</f>
        <v>463744</v>
      </c>
      <c r="G17" s="10" t="s">
        <v>44</v>
      </c>
      <c r="H17" s="15" t="s">
        <v>45</v>
      </c>
      <c r="I17" s="7">
        <f>F17/C17</f>
        <v>1.4200197479457598E-2</v>
      </c>
      <c r="J17" s="7" t="s">
        <v>46</v>
      </c>
    </row>
    <row r="18" spans="2:10">
      <c r="B18" s="7" t="s">
        <v>47</v>
      </c>
      <c r="C18" s="8">
        <v>2775492</v>
      </c>
      <c r="D18" s="7">
        <v>10</v>
      </c>
      <c r="E18" s="13">
        <v>8.0578703703703708E-2</v>
      </c>
      <c r="F18" s="8">
        <f>3341760/60</f>
        <v>55696</v>
      </c>
      <c r="G18" s="10"/>
      <c r="H18" s="15" t="s">
        <v>48</v>
      </c>
      <c r="I18" s="15">
        <f>F18/D18</f>
        <v>5569.6</v>
      </c>
      <c r="J18" s="7" t="s">
        <v>35</v>
      </c>
    </row>
    <row r="19" spans="2:10">
      <c r="B19" s="7" t="s">
        <v>49</v>
      </c>
      <c r="C19" s="8">
        <v>4777920</v>
      </c>
      <c r="D19" s="7">
        <v>10</v>
      </c>
      <c r="E19" s="13">
        <v>0.12377314814814815</v>
      </c>
      <c r="F19" s="8">
        <f xml:space="preserve"> 5133120/60</f>
        <v>85552</v>
      </c>
      <c r="G19" s="7"/>
      <c r="H19" s="15" t="s">
        <v>50</v>
      </c>
      <c r="I19" s="7">
        <f>F19/C19</f>
        <v>1.790569955126917E-2</v>
      </c>
      <c r="J19" s="7" t="s">
        <v>51</v>
      </c>
    </row>
    <row r="20" spans="2:10" ht="60.75">
      <c r="C20" s="17">
        <f>SUMIFS(C3:C19, E3:E19, "&lt;&gt;")</f>
        <v>469104005</v>
      </c>
      <c r="E20" s="11">
        <f>SUM(E3:E19)</f>
        <v>8.714120370370372</v>
      </c>
      <c r="F20" s="1">
        <f>SUM(F3:F19)</f>
        <v>6528752</v>
      </c>
      <c r="H20" s="2">
        <f>SUM(H3:H6)</f>
        <v>22.36</v>
      </c>
      <c r="J20" s="3"/>
    </row>
    <row r="21" spans="2:10">
      <c r="B21" t="s">
        <v>52</v>
      </c>
      <c r="C21" s="1">
        <f>SUM(C3:C19)</f>
        <v>469104005</v>
      </c>
      <c r="E21" s="11">
        <f>(C21/C20)*E20</f>
        <v>8.714120370370372</v>
      </c>
      <c r="F21" s="1">
        <f>(C21/C20)*F20</f>
        <v>6528752</v>
      </c>
      <c r="H21" s="2">
        <f>(C21/C20)*H20</f>
        <v>22.36</v>
      </c>
      <c r="J21">
        <f>SUM(J3:J19)</f>
        <v>912</v>
      </c>
    </row>
    <row r="22" spans="2:10">
      <c r="E22" s="11" t="s">
        <v>53</v>
      </c>
      <c r="G22" s="16"/>
    </row>
    <row r="23" spans="2:10">
      <c r="G23" s="16"/>
    </row>
    <row r="26" spans="2:10">
      <c r="G26" s="16"/>
    </row>
    <row r="27" spans="2:10">
      <c r="F27" s="16"/>
      <c r="G27" s="16"/>
    </row>
    <row r="28" spans="2:10">
      <c r="F28" s="16"/>
    </row>
    <row r="29" spans="2:10">
      <c r="F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Caetano</dc:creator>
  <cp:keywords/>
  <dc:description/>
  <cp:lastModifiedBy>sara.caetano7@hotmail.com</cp:lastModifiedBy>
  <cp:revision/>
  <dcterms:created xsi:type="dcterms:W3CDTF">2025-04-21T09:00:35Z</dcterms:created>
  <dcterms:modified xsi:type="dcterms:W3CDTF">2025-05-19T16:30:07Z</dcterms:modified>
  <cp:category/>
  <cp:contentStatus/>
</cp:coreProperties>
</file>