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infos.xml" ContentType="application/vnd.wps-officedocument.woinfo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1190" activeTab="6"/>
  </bookViews>
  <sheets>
    <sheet name="tugraph_snb" sheetId="5" r:id="rId1"/>
    <sheet name="tugraph_finbench" sheetId="21" r:id="rId2"/>
    <sheet name="neo4j_snb" sheetId="24" r:id="rId3"/>
    <sheet name="neo4j_finbench" sheetId="22" r:id="rId4"/>
    <sheet name="delete_performance" sheetId="26" r:id="rId5"/>
    <sheet name="snbSf1" sheetId="17" r:id="rId6"/>
    <sheet name="finbenchSf10" sheetId="1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<sst xmlns="http://schemas.openxmlformats.org/spreadsheetml/2006/main" count="305" uniqueCount="191">
  <si>
    <t>Tugrpah version：v4.1.0
OS：Ubuntu 22.04.2 LTS
Memory：256GB
CPU：Intel Xeon Gold 6248R 24-core Processor * 2</t>
  </si>
  <si>
    <t>Views</t>
  </si>
  <si>
    <t>create view ROOT_POST as 
( Construct (n)-[r:ROOT_POST]-&gt;(m) 
match (n:Comment)-[r1:replyOf*..]-&gt;(m:Post) )</t>
  </si>
  <si>
    <t>create view COMMENT_PLACE as 
( Construct (n)-[r:COMMENT_PLACE]-&gt;(m) 
match (m:Place)&lt;-[r1*2..2]-(n:Comment) )</t>
  </si>
  <si>
    <t>create view PERSON_PLACE as 
( Construct (n)-[r:PERSON_PLACE]-&gt;(m) 
MATCH (n:Person)-[r1]-&gt;()-[r2]-&gt;(m:Place))</t>
  </si>
  <si>
    <t>queries</t>
  </si>
  <si>
    <t>time without views</t>
  </si>
  <si>
    <t>time of using views to optimize query graph</t>
  </si>
  <si>
    <t>time with views</t>
  </si>
  <si>
    <t>speed-up ration</t>
  </si>
  <si>
    <t>result</t>
  </si>
  <si>
    <t>profile without views</t>
  </si>
  <si>
    <t>profile with views</t>
  </si>
  <si>
    <t>Q1</t>
  </si>
  <si>
    <t>match (n0:Comment)-[r1:replyOf*..]-&gt;(n1:Post) 
match (n1)&lt;-[r2:replyOf*..]-(n2:Comment) where id(n0)&lt;&gt;id(n2) return count(n1)</t>
  </si>
  <si>
    <t>total db hit:230264328
Profile statistics:
Produce Results (1 rows)
    Aggregate [count(n1)] (1 rows)
        Filter [{n0 != n2}] (27993305 rows)
            Variable Length Expand(All) [n1 &lt;--*1..128 n2]{
            node cnt:
              layer:0,count:0
              layer:1,count:45025566
              layer:2,count:28892019
              layer:3,count:9419378
              layer:4,count:1984450
              layer:5,count:292148
              layer:6,count:32076
              layer:7,count:2698
              layer:8,count:81
            expand cnt:
              layer:0,count:49129904
              layer:1,count:34798256
              layer:2,count:12854733
              layer:3,count:3210567
              layer:4,count:550393
              layer:5,count:66857
              layer:6,count:6031
              layer:7,count:187
              } (27993305 rows, 202439024 hits)
                Variable Length Expand(All) [n0 --&gt;*1..128 n1]{
                node cnt:
                  layer:0,count:0
                  layer:1,count:1478203
                  layer:2,count:1478203
                  layer:3,count:437454
                  layer:4,count:91857
                  layer:5,count:13860
                  layer:6,count:1531
                  layer:7,count:126
                  layer:8,count:4
                expand cnt:
                  layer:0,count:5582541
                  layer:1,count:3997155
                  layer:2,count:1220505
                  layer:3,count:261711
                  layer:4,count:40049
                  layer:5,count:4467
                  layer:6,count:374
                  layer:7,count:12
                } (2052169 rows, 25773134 hits)
                    Node By Label Scan [n0:Comment] (2052169 rows)</t>
  </si>
  <si>
    <t>total db hit:66247456
Profile statistics:
Produce Results (1 rows)
    Aggregate [count(n1)] (1 rows)
        Filter [{n0 != n2}] (27993305 rows)
            Expand(All) [n1 &lt;-- n2 ] (27993305 rows, 58038779 hits)
                Expand(All) [n0 --&gt; n1 ] (2052169 rows, 6156507 hits)
                    Node By Label Scan [n0:Comment] (2052169 rows)</t>
  </si>
  <si>
    <t>Q2</t>
  </si>
  <si>
    <t>match (n0:Place{name:$placeName})&lt;-[r1:isPartOf]-(n1:Place) 
match (n0)&lt;-[r2*2]-(n2:Comment) return count(n2)</t>
  </si>
  <si>
    <t>total db hit:461810003
Profile statistics:
Produce Results (1 rows)
    Aggregate [count(n2)] (1 rows)
        Variable Length Expand(All) [n0 &lt;--*2..2 n2]{
        node cnt:
          layer:0,count:0
          layer:1,count:83189600
          layer:2,count:147715000
        expand cnt:
          layer:0,count:83189600
          layer:1,count:147715200
        } (57428000 rows, 461809600 hits)
            Expand(All) [n0 &lt;-- n1 ] (200 rows, 401 hits)
                Node Index Seek [n0] name IN [China,] (1 rows)</t>
  </si>
  <si>
    <t>total db hit:114856603
Profile statistics:
Produce Results (1 rows)
    Aggregate [count(n2)] (1 rows)
        Expand(All) [n0 &lt;-- n2 ] (57428000 rows, 114856200 hits)
            Expand(All) [n0 &lt;-- n1 ] (200 rows, 401 hits)
                Node Index Seek [n0] name IN [China,] (1 rows)</t>
  </si>
  <si>
    <t>Q3</t>
  </si>
  <si>
    <t>match (n0:Place)&lt;-[r1:personIsLocatedIn]-(n1:Person)
match (n1)-[r2]-&gt;(n2)-[r3]-&gt;(n3:Place) return count(n3)</t>
  </si>
  <si>
    <t>total db hit:297445717
Profile statistics:
Produce Results (1 rows)
    Aggregate [count(n3)] (1 rows)
        Expand(All) [n2 --&gt; n3 ] (2410213 rows, 292134362 hits)
            Expand(All) [n1 --&gt; n2 ] (2639379 rows, 5288650 hits)
                Expand(All) [n0 &lt;-- n1 ] (9892 rows, 21244 hits)
                    Node By Label Scan [n0:Place] (1460 rows)</t>
  </si>
  <si>
    <t>total db hit:4853023
Profile statistics:
Produce Results (1 rows)
    Aggregate [count(n3)] (1 rows)
        Expand(All) [n1 --&gt; n3 ] (2410213 rows, 4830318 hits)
            Expand(All) [n0 &lt;-- n1 ] (9892 rows, 21244 hits)
                Node By Label Scan [n0:Place] (1460 rows)</t>
  </si>
  <si>
    <t>Q4</t>
  </si>
  <si>
    <t>match (n0:Place)&lt;-[r1*2]-(n1:Comment)
match (n1)-[r2:replyOf*..]-&gt;(n2:Post) return count(n2)</t>
  </si>
  <si>
    <t>total db hit:110052325
Profile statistics:
Produce Results (1 rows)
    Aggregate [count(n2)] (1 rows)
        Variable Length Expand(All) [n1 --&gt;*1..128 n2]{
        node cnt:
          layer:0,count:0
          layer:1,count:4434609
          layer:2,count:4434609
          layer:3,count:1312362
          layer:4,count:275571
          layer:5,count:41580
          layer:6,count:4593
          layer:7,count:378
          layer:8,count:12
        expand cnt:
          layer:0,count:16747623
          layer:1,count:11991465
          layer:2,count:3661515
          layer:3,count:785133
          layer:4,count:120147
          layer:5,count:13401
          layer:6,count:1122
          layer:7,count:36
        } (6156507 rows, 77319402 hits)
            Variable Length Expand(All) [n0 &lt;--*2..2 n1]{
            node cnt:
              layer:0,count:0
              layer:1,count:3075075
              layer:2,count:13289196
            expand cnt:
              layer:0,count:3075075
              layer:1,count:13290656
            } (6156507 rows, 32731462 hits)
                Node By Label Scan [n0:Place] (1460 rows)</t>
  </si>
  <si>
    <t>total db hit:30785456
Profile statistics:
Produce Results (1 rows)
    Aggregate [count(n2)] (1 rows)
        Expand(All) [n1 --&gt; n2 ] (6156507 rows, 18469521 hits)
            Expand(All) [n0 &lt;-- n1 ] (6156507 rows, 12314474 hits)
                Node By Label Scan [n0:Place] (1460 rows)</t>
  </si>
  <si>
    <t>Q5</t>
  </si>
  <si>
    <t>match (n0:Place{name:$placeName})&lt;-[r1]-(n1)&lt;-[r2]-(n2:Person)
match (n0)&lt;-[r3*2]-(n3:Comment) return count(n3)</t>
  </si>
  <si>
    <t>total db hit:1381763168
Profile statistics:
Produce Results (1 rows)
    Aggregate [count(n3)] (1 rows)
        Variable Length Expand(All) [n0 &lt;--*2..2 n3]{
        node cnt:
          layer:0,count:0
          layer:1,count:244952960
          layer:2,count:445859584
        expand cnt:
          layer:0,count:244952960
          layer:1,count:445873280
        } (171747840 rows, 1381652480 hits)
            Expand(All) [n1 &lt;-- n2 ] (13696 rows, 74915 hits)
                Expand(All) [n0 &lt;-- n1 ] (17885 rows, 35771 hits)
                    Node Index Seek [n0] name IN [Taiwan,] (1 rows)</t>
  </si>
  <si>
    <t>total db hit:343533303
Profile statistics:
Produce Results (1 rows)
    Aggregate [count(n3)] (1 rows)
        Expand(All) [n0 &lt;-- n2 ] (171747840 rows, 343508220 hits)
            Expand(All) [n0 &lt;-- n3 ] (12540 rows, 25081 hits)
                Node Index Seek [n0] name IN [Taiwan,] (1 rows)</t>
  </si>
  <si>
    <t>Q6</t>
  </si>
  <si>
    <t>match (n0:Tag)&lt;-[r1:hasInterest]-(n1:Person)
match (n1)-[r2]-&gt;(n2)-[r3]-&gt;(n3:Place) where n0.hasType&gt;$tagType return count(n3)</t>
  </si>
  <si>
    <t>total db hit:5064505758
Profile statistics:
Produce Results (1 rows)
    Aggregate [count(n3)] (1 rows)
        Expand(All) [n2 --&gt; n3 ] (41324343 rows, 4965451642 hits)
            Expand(All) [n1 --&gt; n2 ] (49257075 rows, 98684196 hits)
                Expand(All) [n0 &lt;-- n1 ] (170046 rows, 353839 hits)
                    Filter [{n0.hasType &gt; 100}] (13747 rows)
                        Node By Label Scan [n0:Tag] (16080 rows)</t>
  </si>
  <si>
    <t>total db hit:83188652
Profile statistics:
Produce Results (1 rows)
    Aggregate [count(n3)] (1 rows)
        Expand(All) [n1 --&gt; n3 ] (41324343 rows, 82818732 hits)
            Expand(All) [n0 &lt;-- n1 ] (170046 rows, 353839 hits)
                Filter [{n0.hasType &gt; 100}] (13747 rows)
                    Node By Label Scan [n0:Tag] (16080 rows)</t>
  </si>
  <si>
    <t>Q7</t>
  </si>
  <si>
    <t>match (n0:Comment)-[r1:replyOf*..]-&gt;(n1:Post)
match (n1)-[r2:postHasCreator]-&gt;(n2:Person)
match (n2)-[r3]-&gt;(n3)-[r4]-&gt;(n4:Place) where n0.creationDate&lt;$creationDate return count(n4)</t>
  </si>
  <si>
    <t>total db hit:20214296142
Profile statistics:
Produce Results (1 rows)
    Aggregate [count(n4)] (1 rows)
        Expand(All) [n3 --&gt; n4 ] (100784775 rows, 20002462341 hits)
            Expand(All) [n2 --&gt; n3 ] (103924358 rows, 207965866 hits)
                Expand(All) [n1 --&gt; n2 ] (117150 rows, 351450 hits)
                    Variable Length Expand(All) [n0 --&gt;*1..128 n1]{
                    node cnt:
                      layer:0,count:0
                      layer:1,count:83826
                      layer:2,count:83826
                      layer:3,count:24515
                      layer:4,count:4995
                      layer:5,count:690
                      layer:6,count:65
                      layer:7,count:4
                    expand cnt:
                      layer:0,count:318126
                      layer:1,count:226963
                      layer:2,count:68550
                      layer:3,count:14295
                      layer:4,count:2005
                      layer:5,count:191
                      layer:6,count:12
                    } (117150 rows, 1464315 hits)
                        Filter [{n0.creationDate &lt; 1280000000000}] (117150 rows,1464315 hits)
                            Node By Label Scan [n0:Comment] (2052169 rows)</t>
  </si>
  <si>
    <t>total db hit:204441770
Profile statistics:
Produce Results (1 rows)
    Aggregate [count(n4)] (1 rows)
        Expand(All) [n2 --&gt; n4 ] (100784775 rows, 201686700 hits)
            Expand(All) [n1 --&gt; n2 ] (117150 rows, 351450 hits)
                Expand(All) [n0 --&gt; n1 ] (117150 rows, 351450 hits)
                    Filter [{n0.creationDate &lt; 1280000000000}] (117150 rows)
                        Node By Label Scan [n0:Comment] (2052169 rows)</t>
  </si>
  <si>
    <t>Q8
(CE)</t>
  </si>
  <si>
    <t>match (n:Comment{id:$commentId}),(m:Post{id:$postId}) create (n)-[r:replyOf{creationDate:$commentDate}]-&gt;(m)</t>
  </si>
  <si>
    <t>create 3 edges
1 real edge
2 view edges(1 ROOT_POST, 1 COMMENT_PLACE)</t>
  </si>
  <si>
    <t>Q9
(DE)</t>
  </si>
  <si>
    <t>MATCH (n:Person {id: $personId})-[r:likes]-&gt;(m:Comment {id: $commentId})
DELETE r</t>
  </si>
  <si>
    <t>delete 2 edges
1 real edge
1 view edge(PERSON_PLACE)</t>
  </si>
  <si>
    <t>Q10
(DV)</t>
  </si>
  <si>
    <t>MATCH (n:Post {id: $postId})
DETACH DELETE n</t>
  </si>
  <si>
    <t>delete 1 node,26 edges
1 real node, 9 real edges
17 view edges(5 COMMENT_PLACE, 12 ROOT_POST)</t>
  </si>
  <si>
    <t>total time without views</t>
  </si>
  <si>
    <t>total time with views add view creation time</t>
  </si>
  <si>
    <t>total time with views</t>
  </si>
  <si>
    <t>Geometric mean speed-up ratio</t>
  </si>
  <si>
    <t>C14/D14</t>
  </si>
  <si>
    <t>workload speed-up ratio</t>
  </si>
  <si>
    <t>views</t>
  </si>
  <si>
    <t>create view ACCOUNT_LOAN as (
    Construct (n)-[r:ACCOUNT_LOAN]-&gt;(m)
    match (n:Account)-[r1*..2]-&gt;(m:Loan)
)</t>
  </si>
  <si>
    <t>create view PERSON_COMPANY as (
    Construct (n)-[r:PERSON_COMPANY]-&gt;(m)
    match (n:Person)-[r1*2]-&gt;(m:Company)
)</t>
  </si>
  <si>
    <t>create view COMPANY_LOAN as (
    Construct (n)-[r:COMPANY_LOAN]-&gt;(m)
    match (n:Company)-[r1]-&gt;()-[r2]-&gt;(m:Loan)
)</t>
  </si>
  <si>
    <t>match (n0:Person)-[r1*2]-&gt;(n1:Company)
match (n1)&lt;-[r2*2]-(n2:Person) where id(n0)&lt;&gt;id(n2) return count(n1)</t>
  </si>
  <si>
    <t>total db hit:208472173
Profile statistics:
Produce Results (1 rows)
    Aggregate [count(n1)] (1 rows)
        Filter [{n0 != n2}] (39631430 rows)
            Variable Length Expand(All) [n1 &lt;--*2..2 n2]{
            node cnt:
            layer:0,count:0
            layer:1,count:19385388
            layer:2,count:59778713
            expand cnt:
            layer:0,count:19385388
            layer:1,count:62643749
            } (39631430 rows, 164058274 hits)
                Variable Length Expand(All) [n0 --&gt;*2..2 n1]{
                node cnt:
                layer:0,count:0
                layer:1,count:3020920
                layer:2,count:18321361
                expand cnt:
                layer:0,count:3020920
                layer:1,count:18885353
                } (2865036 rows, 43831226 hits)
                    Node By Label Scan [n0:Person] (582672 rows)</t>
  </si>
  <si>
    <t>total db hit:89023313
Profile statistics:
Produce Results (1 rows)
    Aggregate [count(n1)] (1 rows)
        Filter [{n0 != n2}] (39631430 rows)
            Expand(All) [n1 &lt;-- n2 ] (39631430 rows, 82127896 hits)
                Expand(All) [n0 --&gt; n1 ] (2865036 rows, 6312744 hits)
                    Node By Label Scan [n0:Person] (582672 rows)</t>
  </si>
  <si>
    <t>match (n0:Company)-[r1]-&gt;(n1)-[r2]-&gt;(n2:Loan)
match (n2)&lt;-[r3:repay]-(n3:Account) return count(n3)</t>
  </si>
  <si>
    <t>total db hit:30732613
Profile statistics:
Produce Results (1 rows)
    Aggregate [count(n3)] (1 rows)
        Expand(All) [n2 &lt;-- n3 ] (3614007 rows, 8670569 hits)
            Expand(All) [n1 --&gt; n2 ] (1442555 rows, 18460983 hits)
                Expand(All) [n0 --&gt; n1 ] (1509295 rows, 3309825 hits)
                    Node By Label Scan [n0:Company] (291235 rows)</t>
  </si>
  <si>
    <t>total db hit:12138150
Profile statistics:
Produce Results (1 rows)
    Aggregate [count(n3)] (1 rows)
        Expand(All) [n2 &lt;-- n3 ] (3614007 rows, 8670569 hits)
            Expand(All) [n0 --&gt; n2 ] (1442555 rows, 3176345 hits)
                Node By Label Scan [n0:Company] (291235 rows)</t>
  </si>
  <si>
    <t>match (n0:Person)-[r1*2]-&gt;(n1:Company)
match (n0)-[r2:own]-&gt;(n2:Account) return count(n1)</t>
  </si>
  <si>
    <t>total db hit:57582873
Profile statistics:
Produce Results (1 rows)
    Aggregate [count(n1)] (1 rows)
        Expand(All) [n0 --&gt; n2 ] (5151969 rows, 13168974 hits)
            Variable Length Expand(All) [n0 --&gt;*2..2 n1]{
            node cnt:
            layer:0,count:0
            layer:1,count:3020920
            layer:2,count:18321361
            expand cnt:
            layer:0,count:3020920
            layer:1,count:18885353
            } (2865036 rows, 43831226 hits)
                Node By Label Scan [n0:Person] (582672 rows)</t>
  </si>
  <si>
    <t>total db hit:14538025
Profile statistics:
Produce Results (1 rows)
    Aggregate [count(n1)] (1 rows)
        Expand(All) [n0 --&gt; n1 ] (5151969 rows, 11326852 hits)
            Expand(All) [n0 --&gt; n2 ] (1022914 rows, 2628500 hits)
                Node By Label Scan [n0:Person] (582672 rows)</t>
  </si>
  <si>
    <t>match (n0:Medium)-[r1:signIn]-&gt;(n1:Account)
match (n1)-[r2*..2]-&gt;(n2:Loan) return count(n2)</t>
  </si>
  <si>
    <t>total db hit:1026291636
Profile statistics:
Produce Results (1 rows)
    Aggregate [count(n2)] (1 rows)
        Variable Length Expand(All) [n1 --&gt;*1..2 n2]{
        node cnt:
        layer:0,count:0
        layer:1,count:96061522
        layer:2,count:390158936
        expand cnt:
        layer:0,count:105959850
        layer:1,count:395079397
        } (76828189 rows, 1012155571 hits)
            Expand(All) [n0 --&gt; n1 ] (5127913 rows, 12195945 hits)
                Node By Label Scan [n0:Medium] (1940119 rows)</t>
  </si>
  <si>
    <t>total db hit:172920356
Profile statistics:
Produce Results (1 rows)
    Aggregate [count(n2)] (1 rows)
        Expand(All) [n1 --&gt; n2 ] (76828189 rows, 158784291 hits)
            Expand(All) [n0 --&gt; n1 ] (5127913 rows, 12195945 hits)
                Node By Label Scan [n0:Medium] (1940119 rows)</t>
  </si>
  <si>
    <t>match (n0:Loan)&lt;-[r1]-(n1)&lt;-[r2]-(n2:Company)
match (n2)&lt;-[r3*2]-(n3:Person) return count(n3)</t>
  </si>
  <si>
    <t>total db hit:152666680
Profile statistics:
Produce Results (1 rows)
    Aggregate [count(n3)] (1 rows)
        Variable Length Expand(All) [n2 &lt;--*2..2 n3]{
        node cnt:
        layer:0,count:0
        layer:1,count:8592488
        layer:2,count:22246641
        expand cnt:
        layer:0,count:8592488
        layer:1,count:23687150
        } (14601110 rows, 64561322 hits)
            Expand(All) [n1 &lt;-- n2 ] (1442555 rows, 80061305 hits)
                Expand(All) [n0 &lt;-- n1 ] (2993251 rows, 7015277 hits)
                    Node By Label Scan [n0:Loan] (1028775 rows)</t>
  </si>
  <si>
    <t>total db hit:35587436
Profile statistics:
Produce Results (1 rows)
    Aggregate [count(n3)] (1 rows)
        Expand(All) [n2 &lt;-- n3 ] (14601110 rows, 30644775 hits)
            Expand(All) [n0 &lt;-- n2 ] (1442555 rows, 3913885 hits)
                Node By Label Scan [n0:Loan] (1028775 rows)</t>
  </si>
  <si>
    <t>match (n0:Account)&lt;-[r1:own]-(n1:Company)
match (n1)-[r2]-&gt;(n2)-[r3]-&gt;(n3:Loan) return count(n3)</t>
  </si>
  <si>
    <t>total db hit:51231377
Profile statistics:
Produce Results (1 rows)
    Aggregate [count(n3)] (1 rows)
        Expand(All) [n2 --&gt; n3 ] (2724147 rows, 39488266 hits)
            Expand(All) [n1 --&gt; n2 ] (3059019 rows, 6629304 hits)
                Expand(All) [n0 &lt;-- n1 ] (511266 rows, 3579626 hits)
                    Node By Label Scan [n0:Account] (1534180 rows)</t>
  </si>
  <si>
    <t>total db hit:11073367
Profile statistics:
Produce Results (1 rows)
    Aggregate [count(n3)] (1 rows)
        Expand(All) [n1 --&gt; n3 ] (2724147 rows, 5959560 hits)
            Expand(All) [n0 &lt;-- n1 ] (511266 rows, 3579626 hits)
                Node By Label Scan [n0:Account] (1534180 rows)</t>
  </si>
  <si>
    <t>match (n0:Account)-[r1*..2]-&gt;(n1:Loan)
match (n1)&lt;-[r2]-(n2)&lt;-[r3]-(n3:Company) return count(n1)</t>
  </si>
  <si>
    <t>total db hit:14467856282
Profile statistics:
Produce Results (1 rows)
    Aggregate [count(n1)] (1 rows)
        Expand(All) [n2 &lt;-- n3 ] (39595119 rows, 13976385955 hits)
            Expand(All) [n1 &lt;-- n2 ] (91334462 rows, 204341860 hits)
                Variable Length Expand(All) [n0 --&gt;*1..2 n1]{
                node cnt:
                layer:0,count:0
                layer:1,count:26990280
                layer:2,count:109957005
                expand cnt:
                layer:0,count:29900716
                layer:1,count:111401728
                } (21672936 rows, 285594286 hits)
                    Node By Label Scan [n0:Account] (1534180 rows)</t>
  </si>
  <si>
    <t>total db hit:147277407
Profile statistics:
Produce Results (1 rows)
    Aggregate [count(n1)] (1 rows)
        Expand(All) [n1 &lt;-- n3 ] (39595119 rows, 100863174 hits)
            Expand(All) [n0 --&gt; n1 ] (21672936 rows, 44880052 hits)
                Node By Label Scan [n0:Account] (1534180 rows)</t>
  </si>
  <si>
    <t>MATCH (acc:Account {id: $accountId}), (loan: Loan {id: $loanId})
CREATE (acc)&lt;-[:deposit {timestamp: $depositTime, amount: $amt}]-(loan)</t>
  </si>
  <si>
    <t>create 9 edges
1 real edge
8 view edges(7 ACCOUNT_LOAN, 1 COMPANY_LOAN)</t>
  </si>
  <si>
    <t>MATCH (acc:Account {id: $accountId})-[r:repay]-&gt;(loan: Loan {id: $loanId}) where r.timestamp=$repayTime
delete r</t>
  </si>
  <si>
    <t>delete 8 edges
1 real edge
7 view edge(6 ACCOUNT_LOAN, 1 COMPANY_LOAN)</t>
  </si>
  <si>
    <t>MATCH (loan:Loan {id: $loanId})
DETACH DELETE loan</t>
  </si>
  <si>
    <t>delete 1 node,32 edges
1 real node, 6 real edges
26 view edges(20 ACCOUNT_LOAN, 6 COMPANY_LOAN)</t>
  </si>
  <si>
    <t>Neo4j version：v4.4.2
OS：Ubuntu 22.04.2 LTS
Memory：256GB
CPU：Intel Xeon Gold 6248R 24-core Processor * 2</t>
  </si>
  <si>
    <t>create view COMMENT_PLACE as 
( Construct (n)-[r:COMMENT_PLACE]-&gt;(m) 
match (n:Comment)-[r1*2..2]-&gt;(m:Place) )</t>
  </si>
  <si>
    <t xml:space="preserve">       "AllDbHits": 92143633,
        "profile": {
            "operatorType": "ProduceResults@ldbcsf1",
            "Details": "`count(n1)`",
            "dbHits": 0,
            "rows": 1,
            "children": [
                {
                    "operatorType": "EagerAggregation@ldbcsf1",
                    "Details": "count(n1) AS `count(n1)`",
                    "dbHits": 0,
                    "rows": 1,
                    "children": [
                        {
                            "operatorType": "Filter@ldbcsf1",
                            "Details": "not id(n0) = id(n2) AND n0:Comment",
                            "dbHits": 25941136,
                            "rows": 25941136,
                            "children": [
                                {
                                    "operatorType": "VarLengthExpand(All)@ldbcsf1",
                                    "Details": "(n1)&lt;-[r1:replyOf*]-(n0)",
                                    "dbHits": 58038779,
                                    "rows": 27993305,
                                    "children": [
                                        {
                                            "operatorType": "Filter@ldbcsf1",
                                            "Details": "n2:Comment",
                                            "dbHits": 2052169,
                                            "rows": 2052169,
                                            "children": [
                                                {
                                                    "operatorType": "VarLengthExpand(All)@ldbcsf1",
                                                    "Details": "(n1)&lt;-[r2:replyOf*]-(n2)",
                                                    "dbHits": 5107943,
                                                    "rows": 2052169,
                                                    "children": [
                                                        {
                                                            "operatorType": "NodeByLabelScan@ldbcsf1",
                                                            "Details": "n1:Post",
                                                            "dbHits": 1003606,
                                                            "rows": 1003605,
                                                            "children": []
                                                        }
                                                    ]
                                                }
                                            ]
                                        }
                                    ]
                                }
                            ]
                        }
                    ]
                }
            ]
        },</t>
  </si>
  <si>
    <t xml:space="preserve"> "AllDbHits": 62098159
        "profile": {
            "operatorType": "ProduceResults@ldbcsf1",
            "Details": "`count(n1)`",
            "dbHits": 0,
            "rows": 1,
            "children": [
                {
                    "operatorType": "EagerAggregation@ldbcsf1",
                    "Details": "count(n1) AS `count(n1)`",
                    "dbHits": 0,
                    "rows": 1,
                    "children": [
                        {
                            "operatorType": "Filter@ldbcsf1",
                            "Details": "not id(n0) = id(n2) AND n0:Comment",
                            "dbHits": 25941136,
                            "rows": 25941136,
                            "children": [
                                {
                                    "operatorType": "Expand(All)@ldbcsf1",
                                    "Details": "(n1)&lt;-[ANON_ROOT_POST0:ROOT_POST]-(n0)",
                                    "dbHits": 30045474,
                                    "rows": 27993305,
                                    "children": [
                                        {
                                            "operatorType": "Filter@ldbcsf1",
                                            "Details": "n2:Comment",
                                            "dbHits": 2052169,
                                            "rows": 2052169,
                                            "children": [
                                                {
                                                    "operatorType": "Expand(All)@ldbcsf1",
                                                    "Details": "(n1)&lt;-[ANON_ROOT_POST1:ROOT_POST]-(n2)",
                                                    "dbHits": 3055774,
                                                    "rows": 2052169,
                                                    "children": [
                                                        {
                                                            "operatorType": "NodeByLabelScan@ldbcsf1",
                                                            "Details": "n1:Post",
                                                            "dbHits": 1003606,
                                                            "rows": 1003605,
                                                            "children": []
                                                        }
                                                    ]
                                                }
                                            ]
                                        }
                                    ]
                                }
                            ]
                        }
                    ]
                }
            ]
        },</t>
  </si>
  <si>
    <t xml:space="preserve">        "AllDbHits": 461812722,
        "profile": {
            "operatorType": "ProduceResults@ldbcsf1",
            "Details": "`count(n2)`",
            "dbHits": 0,
            "rows": 1,
            "children": [
                {
                    "operatorType": "EagerAggregation@ldbcsf1",
                    "Details": "count(n2) AS `count(n2)`",
                    "dbHits": 0,
                    "rows": 1,
                    "children": [
                        {
                            "operatorType": "Filter@ldbcsf1",
                            "Details": "n2:Comment",
                            "dbHits": 147715000,
                            "rows": 57428000,
                            "children": [
                                {
                                    "operatorType": "VarLengthExpand(All)@ldbcsf1",
                                    "Details": "(n0)&lt;-[r2*2..2]-(n2)",
                                    "dbHits": 314094400,
                                    "rows": 147715000,
                                    "children": [
                                        {
                                            "operatorType": "Filter@ldbcsf1",
                                            "Details": "n1:Place",
                                            "dbHits": 200,
                                            "rows": 200,
                                            "children": [
                                                {
                                                    "operatorType": "Expand(All)@ldbcsf1",
                                                    "Details": "(n0)&lt;-[r1:isPartOf]-(n1)",
                                                    "dbHits": 201,
                                                    "rows": 200,
                                                    "children": [
                                                        {
                                                            "operatorType": "Filter@ldbcsf1",
                                                            "Details": "n0.name = $autostring_0",
                                                            "dbHits": 1460,
                                                            "rows": 1,
                                                            "children": [
                                                                {
                                                                    "operatorType": "NodeByLabelScan@ldbcsf1",
                                                                    "Details": "n0:Place",
                                                                    "dbHits": 1461,
                                                                    "rows": 1460,
                                                                    "children": []
                                                                }
                                                            ]
                                                        }
                                                    ]
                                                }
                                            ]
                                        }
                                    ]
                                }
                            ]
                        }
                    ]
                }
            ]
        </t>
  </si>
  <si>
    <t xml:space="preserve"> "AllDbHits": 114859522
        "profile": {
            "operatorType": "ProduceResults@ldbcsf1",
            "Details": "`count(n2)`",
            "dbHits": 0,
            "rows": 1,
            "children": [
                {
                    "operatorType": "EagerAggregation@ldbcsf1",
                    "Details": "count(n2) AS `count(n2)`",
                    "dbHits": 0,
                    "rows": 1,
                    "children": [
                        {
                            "operatorType": "Filter@ldbcsf1",
                            "Details": "n2:Comment",
                            "dbHits": 57428000,
                            "rows": 57428000,
                            "children": [
                                {
                                    "operatorType": "Expand(All)@ldbcsf1",
                                    "Details": "(n0)&lt;-[ANON_COMMENT_PLACE0:COMMENT_PLACE]-(n2)",
                                    "dbHits": 57428200,
                                    "rows": 57428000,
                                    "children": [
                                        {
                                            "operatorType": "Filter@ldbcsf1",
                                            "Details": "n1:Place",
                                            "dbHits": 200,
                                            "rows": 200,
                                            "children": [
                                                {
                                                    "operatorType": "Expand(All)@ldbcsf1",
                                                    "Details": "(n0)&lt;-[r1:isPartOf]-(n1)",
                                                    "dbHits": 201,
                                                    "rows": 200,
                                                    "children": [
                                                        {
                                                            "operatorType": "Filter@ldbcsf1",
                                                            "Details": "n0.name = $autostring_0",
                                                            "dbHits": 1460,
                                                            "rows": 1,
                                                            "children": [
                                                                {
                                                                    "operatorType": "NodeByLabelScan@ldbcsf1",
                                                                    "Details": "n0:Place",
                                                                    "dbHits": 1461,
                                                                    "rows": 1460,
                                                                    "children": []
                                                                }
                                                            ]
                                                        }
                                                    ]
                                                }
                                            ]
                                        }
                                    ]
                                }
                            ]
                        }
                    ]
                }
            ]
        },</t>
  </si>
  <si>
    <t xml:space="preserve">       "AllDbHits": 5749972,
        "profile": {
            "operatorType": "ProduceResults@ldbcsf1",
            "Details": "`count(n3)`",
            "dbHits": 0,
            "rows": 1,
            "children": [
                {
                    "operatorType": "EagerAggregation@ldbcsf1",
                    "Details": "count(n3) AS `count(n3)`",
                    "dbHits": 0,
                    "rows": 1,
                    "children": [
                        {
                            "operatorType": "Filter@ldbcsf1",
                            "Details": "not r2 = r3",
                            "dbHits": 0,
                            "rows": 2410213,
                            "children": [
                                {
                                    "operatorType": "NodeHashJoin@ldbcsf1",
                                    "Details": "n2",
                                    "dbHits": 0,
                                    "rows": 2410213,
                                    "children": [
                                        {
                                            "operatorType": "Expand(All)@ldbcsf1",
                                            "Details": "(n1)-[r2]-&gt;(n2)",
                                            "dbHits": 2649271,
                                            "rows": 2639379,
                                            "children": [
                                                {
                                                    "operatorType": "Filter@ldbcsf1",
                                                    "Details": "n1:Person",
                                                    "dbHits": 9892,
                                                    "rows": 9892,
                                                    "children": [
                                                        {
                                                            "operatorType": "Expand(All)@ldbcsf1",
                                                            "Details": "(n0)&lt;-[r1:personIsLocatedIn]-(n1)",
                                                            "dbHits": 11352,
                                                            "rows": 9892,
                                                            "children": [
                                                                {
                                                                    "operatorType": "NodeByLabelScan@ldbcsf1",
                                                                    "Details": "n0:Place",
                                                                    "dbHits": 1461,
                                                                    "rows": 1460,
                                                                    "children": []
                                                                }
                                                            ]
                                                        }
                                                    ]
                                                }
                                            ]
                                        },
                                        {
                                            "operatorType": "Expand(All)@ldbcsf1",
                                            "Details": "(n3)&lt;-[r3]-(n2)",
                                            "dbHits": 3076535,
                                            "rows": 3075075,
                                            "children": [
                                                {
                                                    "operatorType": "NodeByLabelScan@ldbcsf1",
                                                    "Details": "n3:Place",
                                                    "dbHits": 1461,
                                                    "rows": 1460,
                                                    "children": []
                                                }
                                            ]
                                        }
                                    ]
                                }
                            ]
                        }
                    ]
                }
            ]
        },</t>
  </si>
  <si>
    <t xml:space="preserve">       "AllDbHits": 4853023
        "profile": {
            "operatorType": "ProduceResults@ldbcsf1",
            "Details": "`count(n3)`",
            "dbHits": 0,
            "rows": 1,
            "children": [ 
                {
                    "operatorType": "EagerAggregation@ldbcsf1",
                    "Details": "count(n3) AS `count(n3)`",
                    "dbHits": 0,
                    "rows": 1,
                    "children": [
                        {
                            "operatorType": "Filter@ldbcsf1",
                            "Details": "n3:Place",
                            "dbHits": 2410213,
                            "rows": 2410213,
                            "children": [
                                {
                                    "operatorType": "Expand(All)@ldbcsf1",
                                    "Details": "(n1)-[ANON_PERSON_PLACE0:PERSON_PLACE]-&gt;(n3)",
                                    "dbHits": 2420105,
                                    "rows": 2410213,
                                    "children": [
                                        {
                                            "operatorType": "Filter@ldbcsf1",
                                            "Details": "n1:Person",
                                            "dbHits": 9892,
                                            "rows": 9892,
                                            "children": [
                                                {
                                                    "operatorType": "Expand(All)@ldbcsf1",
                                                    "Details": "(n0)&lt;-[r1:personIsLocatedIn]-(n1)",
                                                    "dbHits": 11352,
                                                    "rows": 9892,
                                                    "children": [
                                                        {
                                                            "operatorType": "NodeByLabelScan@ldbcsf1",
                                                            "Details": "n0:Place",
                                                            "dbHits": 1461,
                                                            "rows": 1460,
                                                            "children": []
                                                        }
                                                    ]
                                                }
                                            ]
                                        }
                                    ]
                                }
                            ]
                        }
                    ]
                }
            ]
        },</t>
  </si>
  <si>
    <t xml:space="preserve">       "AllDbHits": 27605985,
        "profile": {
            "operatorType": "ProduceResults@ldbcsf1",
            "Details": "`count(n2)`",
            "dbHits": 0,
            "rows": 1,
            "children": [
                {
                    "operatorType": "EagerAggregation@ldbcsf1",
                    "Details": "count(n2) AS `count(n2)`",
                    "dbHits": 0,
                    "rows": 1,
                    "children": [
                        {
                            "operatorType": "NodeHashJoin@ldbcsf1",
                            "Details": "n1",
                            "dbHits": 0,
                            "rows": 6156507,
                            "children": [
                                {
                                    "operatorType": "Filter@ldbcsf1",
                                    "Details": "n1:Comment",
                                    "dbHits": 2052169,
                                    "rows": 2052169,
                                    "children": [
                                        {
                                            "operatorType": "VarLengthExpand(All)@ldbcsf1",
                                            "Details": "(n2)&lt;-[r2:replyOf*]-(n1)",
                                            "dbHits": 5107943,
                                            "rows": 2052169,
                                            "children": [
                                                {
                                                    "operatorType": "NodeByLabelScan@ldbcsf1",
                                                    "Details": "n2:Post",
                                                    "dbHits": 1003606,
                                                    "rows": 1003605,
                                                    "children": []
                                                }
                                            ]
                                        }
                                    ]
                                },
                                {
                                    "operatorType": "VarLengthExpand(All)@ldbcsf1",
                                    "Details": "(n0)&lt;-[r1*2..2]-(n1)",
                                    "dbHits": 19440806,
                                    "rows": 13289196,
                                    "children": [
                                        {
                                            "operatorType": "NodeByLabelScan@ldbcsf1",
                                            "Details": "n0:Place",
                                            "dbHits": 1461,
                                            "rows": 1460,
                                            "children": []
                                        }
                                    ]
                                }
                            ]
                        }
                    ]
                }
            ]
        },</t>
  </si>
  <si>
    <t xml:space="preserve">        "AllDbHits": 20476732
        "profile": {
            "operatorType": "ProduceResults@ldbcsf1",
            "Details": "`count(n2)`",
            "dbHits": 0,
            "rows": 1,
            "children": [
                {
                    "operatorType": "EagerAggregation@ldbcsf1",
                    "Details": "count(n2) AS `count(n2)`",
                    "dbHits": 0,
                    "rows": 1,
                    "children": [
                        {
                            "operatorType": "Filter@ldbcsf1",
                            "Details": "n0:Place",
                            "dbHits": 6156507,
                            "rows": 6156507,
                            "children": [
                                {
                                    "operatorType": "Expand(All)@ldbcsf1",
                                    "Details": "(n1)-[ANON_COMMENT_PLACE0:COMMENT_PLACE]-&gt;(n0)",
                                    "dbHits": 8208676,
                                    "rows": 6156507,
                                    "children": [
                                        {
                                            "operatorType": "Filter@ldbcsf1",
                                            "Details": "n1:Comment",
                                            "dbHits": 2052169,
                                            "rows": 2052169,
                                            "children": [
                                                {
                                                    "operatorType": "Expand(All)@ldbcsf1",
                                                    "Details": "(n2)&lt;-[ANON_ROOT_POST0:ROOT_POST]-(n1)",
                                                    "dbHits": 3055774,
                                                    "rows": 2052169,
                                                    "children": [
                                                        {
                                                            "operatorType": "NodeByLabelScan@ldbcsf1",
                                                            "Details": "n2:Post",
                                                            "dbHits": 1003606,
                                                            "rows": 1003605,
                                                            "children": []
                                                        }
                                                    ]
                                                }
                                            ]
                                        }
                                    ]
                                }
                            ]
                        }
                    ]
                }
            ]
        },</t>
  </si>
  <si>
    <t xml:space="preserve">       "AllDbHits": 207600
        "profile": {
            "operatorType": "ProduceResults@ldbcsf1",
            "Details": "`count(n3)`",
            "dbHits": 0,
            "rows": 1,
            "children": [
                {
                    "operatorType": "EagerAggregation@ldbcsf1",
                    "Details": "count(n3) AS `count(n3)`",
                    "dbHits": 0,
                    "rows": 1,
                    "children": [
                        {
                            "operatorType": "NodeHashJoin@ldbcsf1",
                            "Details": "n0",
                            "dbHits": 0,
                            "rows": 171747840,
                            "children": [
                                {
                                    "operatorType": "Filter@ldbcsf1",
                                    "Details": "n2:Person AND not r1 = r2",
                                    "dbHits": 32554,
                                    "rows": 13696,
                                    "children": [
                                        {
                                            "operatorType": "Expand(All)@ldbcsf1",
                                            "Details": "(n1)&lt;-[r2]-(n2)",
                                            "dbHits": 50439,
                                            "rows": 32554,
                                            "children": [
                                                {
                                                    "operatorType": "Expand(All)@ldbcsf1",
                                                    "Details": "(n0)&lt;-[r1]-(n1)",
                                                    "dbHits": 17886,
                                                    "rows": 17885,
                                                    "children": [
                                                        {
                                                            "operatorType": "Filter@ldbcsf1",
                                                            "Details": "cache[n0.name] = $autostring_0",
                                                            "dbHits": 1460,
                                                            "rows": 1,
                                                            "children": [
                                                                {
                                                                    "operatorType": "NodeByLabelScan@ldbcsf1",
                                                                    "Details": "n0:Place",
                                                                    "dbHits": 1461,
                                                                    "rows": 1460,
                                                                    "children": []
                                                                }
                                                            ]
                                                        }
                                                    ]
                                                }
                                            ]
                                        }
                                    ]
                                },
                                {
                                    "operatorType": "Filter@ldbcsf1",
                                    "Details": "n3:Comment",
                                    "dbHits": 32554,
                                    "rows": 12540,
                                    "children": [
                                        {
                                            "operatorType": "VarLengthExpand(All)@ldbcsf1",
                                            "Details": "(n0)&lt;-[r3*2..2]-(n3)",
                                            "dbHits": 68325,
                                            "rows": 32554,
                                            "children": [
                                                {
                                                    "operatorType": "Filter@ldbcsf1",
                                                    "Details": "cache[n0.name] = $autostring_0",
                                                    "dbHits": 1460,
                                                    "rows": 1,
                                                    "children": [
                                                        {
                                                            "operatorType": "NodeByLabelScan@ldbcsf1",
                                                            "Details": "n0:Place",
                                                            "dbHits": 1461,
                                                            "rows": 1460,
                                                            "children": []
                                                        }
                                                    ]
                                                }
                                            ]
                                        }
                                    ]
                                }
                            ]
                        }
                    ]
                }
            ]
        },</t>
  </si>
  <si>
    <t xml:space="preserve">   "AllDbHits": 58316
        "profile": {
            "operatorType": "ProduceResults@ldbcsf1",
            "Details": "`count(n3)`",
            "dbHits": 0,
            "rows": 1,
            "children": [
                {
                    "operatorType": "EagerAggregation@ldbcsf1",
                    "Details": "count(n3) AS `count(n3)`",
                    "dbHits": 0,
                    "rows": 1,
                    "children": [
                        {
                            "operatorType": "NodeHashJoin@ldbcsf1",
                            "Details": "n0",
                            "dbHits": 0,
                            "rows": 171747840,
                            "children": [
                                {
                                    "operatorType": "Filter@ldbcsf1",
                                    "Details": "n2:Person",
                                    "dbHits": 13696,
                                    "rows": 13696,
                                    "children": [
                                        {
                                            "operatorType": "Expand(All)@ldbcsf1",
                                            "Details": "(n0)&lt;-[ANON_PERSON_PLACE0:PERSON_PLACE]-(n2)",
                                            "dbHits": 13697,
                                            "rows": 13696,
                                            "children": [
                                                {
                                                    "operatorType": "Filter@ldbcsf1",
                                                    "Details": "cache[n0.name] = $autostring_0",
                                                    "dbHits": 1460,
                                                    "rows": 1,
                                                    "children": [
                                                        {
                                                            "operatorType": "NodeByLabelScan@ldbcsf1",
                                                            "Details": "n0:Place",
                                                            "dbHits": 1461,
                                                            "rows": 1460,
                                                            "children": []
                                                        }
                                                    ]
                                                }
                                            ]
                                        }
                                    ]
                                },
                                {
                                    "operatorType": "Filter@ldbcsf1",
                                    "Details": "n3:Comment",
                                    "dbHits": 12540,
                                    "rows": 12540,
                                    "children": [
                                        {
                                            "operatorType": "Expand(All)@ldbcsf1",
                                            "Details": "(n0)&lt;-[ANON_COMMENT_PLACE0:COMMENT_PLACE]-(n3)",
                                            "dbHits": 12541,
                                            "rows": 12540,
                                            "children": [
                                                {
                                                    "operatorType": "Filter@ldbcsf1",
                                                    "Details": "cache[n0.name] = $autostring_0",
                                                    "dbHits": 1460,
                                                    "rows": 1,
                                                    "children": [
                                                        {
                                                            "operatorType": "NodeByLabelScan@ldbcsf1",
                                                            "Details": "n0:Place",
                                                            "dbHits": 1461,
                                                            "rows": 1460,
                                                            "children": []
                                                        }
                                                    ]
                                                }
                                            ]
                                        }
                                    ]
                                }
                            ]
                        }
                    ]
                }
            ]
        },</t>
  </si>
  <si>
    <t xml:space="preserve">       "AllDbHits": 6123160,
        "profile": {
            "operatorType": "ProduceResults@ldbcsf1",
            "Details": "`count(n3)`",
            "dbHits": 0,
            "rows": 1,
            "children": [
                {
                    "operatorType": "EagerAggregation@ldbcsf1",
                    "Details": "count(n3) AS `count(n3)`",
                    "dbHits": 0,
                    "rows": 1,
                    "children": [
                        {
                            "operatorType": "NodeHashJoin@ldbcsf1",
                            "Details": "n1",
                            "dbHits": 0,
                            "rows": 41324343,
                            "children": [
                                {
                                    "operatorType": "Filter@ldbcsf1",
                                    "Details": "n1:Person",
                                    "dbHits": 170046,
                                    "rows": 170046,
                                    "children": [
                                        {
                                            "operatorType": "Expand(All)@ldbcsf1",
                                            "Details": "(n0)&lt;-[r1:hasInterest]-(n1)",
                                            "dbHits": 183793,
                                            "rows": 170046,
                                            "children": [
                                                {
                                                    "operatorType": "Filter@ldbcsf1",
                                                    "Details": "toInteger(n0.hasType) &gt; $autoint_0",
                                                    "dbHits": 16080,
                                                    "rows": 13747,
                                                    "children": [
                                                        {
                                                            "operatorType": "NodeByLabelScan@ldbcsf1",
                                                            "Details": "n0:Tag",
                                                            "dbHits": 16081,
                                                            "rows": 16080,
                                                            "children": []
                                                        }
                                                    ]
                                                }
                                            ]
                                        }
                                    ]
                                },
                                {
                                    "operatorType": "Filter@ldbcsf1",
                                    "Details": "not r2 = r3",
                                    "dbHits": 0,
                                    "rows": 2410213,
                                    "children": [
                                        {
                                            "operatorType": "NodeHashJoin@ldbcsf1",
                                            "Details": "n2",
                                            "dbHits": 0,
                                            "rows": 2410213,
                                            "children": [
                                                {
                                                    "operatorType": "Expand(All)@ldbcsf1",
                                                    "Details": "(n1)-[r2]-&gt;(n2)",
                                                    "dbHits": 2649271,
                                                    "rows": 2639379,
                                                    "children": [
                                                        {
                                                            "operatorType": "NodeByLabelScan@ldbcsf1",
                                                            "Details": "n1:Person",
                                                            "dbHits": 9893,
                                                            "rows": 9892,
                                                            "children": []
                                                        }
                                                    ]
                                                },
                                                {
                                                    "operatorType": "Expand(All)@ldbcsf1",
                                                    "Details": "(n3)&lt;-[r3]-(n2)",
                                                    "dbHits": 3076535,
                                                    "rows": 3075075,
                                                    "children": [
                                                        {
                                                            "operatorType": "NodeByLabelScan@ldbcsf1",
                                                            "Details": "n3:Place",
                                                            "dbHits": 1461,
                                                            "rows": 1460,
                                                            "children": []
                                                        }
                                                    ]
                                                }
                                            ]
                                        }
                                    ]
                                }
                            ]
                        }
                    ]
                }
            ]
        },</t>
  </si>
  <si>
    <t xml:space="preserve">    "AllDbHits": 2799134
        "profile": {
            "operatorType": "ProduceResults@ldbcsf1",
            "Details": "`count(n3)`",
            "dbHits": 0,
            "rows": 1,
            "children": [
                {
                    "operatorType": "EagerAggregation@ldbcsf1",
                    "Details": "count(n3) AS `count(n3)`",
                    "dbHits": 0,
                    "rows": 1,
                    "children": [
                        {
                            "operatorType": "NodeHashJoin@ldbcsf1",
                            "Details": "n1",
                            "dbHits": 0,
                            "rows": 41324343,
                            "children": [
                                {
                                    "operatorType": "Filter@ldbcsf1",
                                    "Details": "n1:Person",
                                    "dbHits": 170046,
                                    "rows": 170046,
                                    "children": [
                                        {
                                            "operatorType": "Expand(All)@ldbcsf1",
                                            "Details": "(n0)&lt;-[r1:hasInterest]-(n1)",
                                            "dbHits": 183793,
                                            "rows": 170046,
                                            "children": [
                                                {
                                                    "operatorType": "Filter@ldbcsf1",
                                                    "Details": "toInteger(n0.hasType) &gt; $autoint_0",
                                                    "dbHits": 16080,
                                                    "rows": 13747,
                                                    "children": [
                                                        {
                                                            "operatorType": "NodeByLabelScan@ldbcsf1",
                                                            "Details": "n0:Tag",
                                                            "dbHits": 16081,
                                                            "rows": 16080,
                                                            "children": []
                                                        }
                                                    ]
                                                }
                                            ]
                                        }
                                    ]
                                },
                                {
                                    "operatorType": "Expand(All)@ldbcsf1",
                                    "Details": "(n3)&lt;-[ANON_PERSON_PLACE0:PERSON_PLACE]-(n1)",
                                    "dbHits": 2411673,
                                    "rows": 2410213,
                                    "children": [
                                        {
                                            "operatorType": "NodeByLabelScan@ldbcsf1",
                                            "Details": "n3:Place",
                                            "dbHits": 1461,
                                            "rows": 1460,
                                            "children": []
                                        }
                                    ]
                                }
                            ]
                        }
                    ]
                }
            ]
        },</t>
  </si>
  <si>
    <t xml:space="preserve">      "AllDbHits": 15041417,
        "profile": {
            "operatorType": "ProduceResults@ldbcsf1",
            "Details": "`count(n4)`",
            "dbHits": 0,
            "rows": 1,
            "children": [
                {
                    "operatorType": "EagerAggregation@ldbcsf1",
                    "Details": "count(n4) AS `count(n4)`",
                    "dbHits": 0,
                    "rows": 1,
                    "children": [
                        {
                            "operatorType": "NodeHashJoin@ldbcsf1",
                            "Details": "n2",
                            "dbHits": 0,
                            "rows": 100784775,
                            "children": [
                                {
                                    "operatorType": "Filter@ldbcsf1",
                                    "Details": "toInteger(n0.creationDate) &lt; $autoint_0 AND n0:Comment",
                                    "dbHits": 2169319,
                                    "rows": 117150,
                                    "children": [
                                        {
                                            "operatorType": "VarLengthExpand(All)@ldbcsf1",
                                            "Details": "(n1)&lt;-[r1:replyOf*]-(n0)",
                                            "dbHits": 5107943,
                                            "rows": 2052169,
                                            "children": [
                                                {
                                                    "operatorType": "Filter@ldbcsf1",
                                                    "Details": "n1:Post",
                                                    "dbHits": 1003605,
                                                    "rows": 1003605,
                                                    "children": [
                                                        {
                                                            "operatorType": "Expand(All)@ldbcsf1",
                                                            "Details": "(n2)&lt;-[r2:postHasCreator]-(n1)",
                                                            "dbHits": 1013497,
                                                            "rows": 1003605,
                                                            "children": [
                                                                {
                                                                    "operatorType": "NodeByLabelScan@ldbcsf1",
                                                                    "Details": "n2:Person",
                                                                    "dbHits": 9893,
                                                                    "rows": 9892,
                                                                    "children": []
                                                                }
                                                            ]
                                                        }
                                                    ]
                                                }
                                            ]
                                        }
                                    ]
                                },
                                {
                                    "operatorType": "Filter@ldbcsf1",
                                    "Details": "not r3 = r4",
                                    "dbHits": 0,
                                    "rows": 2410213,
                                    "children": [
                                        {
                                            "operatorType": "NodeHashJoin@ldbcsf1",
                                            "Details": "n3",
                                            "dbHits": 0,
                                            "rows": 2410213,
                                            "children": [
                                                {
                                                    "operatorType": "Expand(All)@ldbcsf1",
                                                    "Details": "(n2)-[r3]-&gt;(n3)",
                                                    "dbHits": 2649271,
                                                    "rows": 2639379,
                                                    "children": [
                                                        {
                                                            "operatorType": "NodeByLabelScan@ldbcsf1",
                                                            "Details": "n2:Person",
                                                            "dbHits": 9893,
                                                            "rows": 9892,
                                                            "children": []
                                                        }
                                                    ]
                                                },
                                                {
                                                    "operatorType": "Expand(All)@ldbcsf1",
                                                    "Details": "(n4)&lt;-[r4]-(n3)",
                                                    "dbHits": 3076535,
                                                    "rows": 3075075,
                                                    "children": [
                                                        {
                                                            "operatorType": "NodeByLabelScan@ldbcsf1",
                                                            "Details": "n4:Place",
                                                            "dbHits": 1461,
                                                            "rows": 1460,
                                                            "children": []
                                                        }
                                                    ]
                                                }
                                            ]
                                        }
                                    ]
                                }
                            ]
                        }
                    ]
                }
            ]
        },</t>
  </si>
  <si>
    <t xml:space="preserve">     "AllDbHits": 9665222,
        "profile": {
            "operatorType": "ProduceResults@ldbcsf1",
            "Details": "`count(n4)`",
            "dbHits": 0,
            "rows": 1,
            "children": [
                {
                    "operatorType": "EagerAggregation@ldbcsf1",
                    "Details": "count(n4) AS `count(n4)`",
                    "dbHits": 0,
                    "rows": 1,
                    "children": [
                        {
                            "operatorType": "NodeHashJoin@ldbcsf1",
                            "Details": "n2",
                            "dbHits": 0,
                            "rows": 100784775,
                            "children": [
                                {
                                    "operatorType": "Filter@ldbcsf1",
                                    "Details": "toInteger(n0.creationDate) &lt; $autoint_0 AND n0:Comment",
                                    "dbHits": 2169319,
                                    "rows": 117150,
                                    "children": [
                                        {
                                            "operatorType": "Expand(All)@ldbcsf1",
                                            "Details": "(n1)&lt;-[ANON_ROOT_POST0:ROOT_POST]-(n0)",
                                            "dbHits": 3055774,
                                            "rows": 2052169,
                                            "children": [
                                                {
                                                    "operatorType": "Filter@ldbcsf1",
                                                    "Details": "n1:Post",
                                                    "dbHits": 1003605,
                                                    "rows": 1003605,
                                                    "children": [
                                                        {
                                                            "operatorType": "Expand(All)@ldbcsf1",
                                                            "Details": "(n2)&lt;-[r2:postHasCreator]-(n1)",
                                                            "dbHits": 1013497,
                                                            "rows": 1003605,
                                                            "children": [
                                                                {
                                                                    "operatorType": "NodeByLabelScan@ldbcsf1",
                                                                    "Details": "n2:Person",
                                                                    "dbHits": 9893,
                                                                    "rows": 9892,
                                                                    "children": []
                                                                }
                                                            ]
                                                        }
                                                    ]
                                                }
                                            ]
                                        }
                                    ]
                                },
                                {
                                    "operatorType": "Expand(All)@ldbcsf1",
                                    "Details": "(n4)&lt;-[ANON_PERSON_PLACE0:PERSON_PLACE]-(n2)",
                                    "dbHits": 2411673,
                                    "rows": 2410213,
                                    "children": [
                                        {
                                            "operatorType": "NodeByLabelScan@ldbcsf1",
                                            "Details": "n4:Place",
                                            "dbHits": 1461,
                                            "rows": 1460,
                                            "children": []
                                        }
                                    ]
                                }
                            ]
                        }
                    ]
                }
            ]
        },</t>
  </si>
  <si>
    <t xml:space="preserve">        "result": "[]",
        "add_nodes": 0,
        "delete_nodes": 0,
        "add_rel": 3,
        "delete_rel": 0</t>
  </si>
  <si>
    <t xml:space="preserve">        "result": "[]",
        "add_nodes": 0,
        "delete_nodes": 0,
        "add_rel": 0,
        "delete_rel": 2</t>
  </si>
  <si>
    <t xml:space="preserve">        "result": "[]",
        "add_nodes": 0,
        "delete_nodes": 1,
        "add_rel": 0,
        "delete_rel": 26</t>
  </si>
  <si>
    <t>create view cypher: create view ACCOUNT_LOAN as (
    Construct (n)-[r:ACCOUNT_LOAN]-&gt;(m)
    match (n:Account)-[r1*..2]-&gt;(m:Loan)
)</t>
  </si>
  <si>
    <t>create view cypher: create view PERSON_COMPANY as (
    Construct (n)-[r:PERSON_COMPANY]-&gt;(m)
    match (n:Person)-[r1*2]-&gt;(m:Company)
)</t>
  </si>
  <si>
    <t>create view cypher: create view COMPANY_LOAN as (
    Construct (n)-[r:COMPANY_LOAN]-&gt;(m)
    match (n:Company)-[r1]-&gt;()-[r2]-&gt;(m:Loan)
)</t>
  </si>
  <si>
    <t>ALLDbHITS:25364998                                                                   "profile": {
            "operatorType": "ProduceResults@finbenchsf10",
            "Details": "`count(n1)`",
            "dbHits": 0,
            "rows": 1,
            "children": [
                {
                    "operatorType": "EagerAggregation@finbenchsf10",
                    "Details": "count(n1) AS `count(n1)`",
                    "dbHits": 0,
                    "rows": 1,
                    "children": [
                        {
                            "operatorType": "Filter@finbenchsf10",
                            "Details": "not id(n0) = id(n2)",
                            "dbHits": 0,
                            "rows": 36765446,
                            "children": [
                                {
                                    "operatorType": "NodeHashJoin@finbenchsf10",
                                    "Details": "n1",
                                    "dbHits": 0,
                                    "rows": 39631430,
                                    "children": [
                                        {
                                            "operatorType": "Filter@finbenchsf10",
                                            "Details": "n0:Person",
                                            "dbHits": 4366813,
                                            "rows": 2865036,
                                            "children": [
                                                {
                                                    "operatorType": "VarLengthExpand(All)@finbenchsf10",
                                                    "Details": "(n1)&lt;-[r1*2..2]-(n0)",
                                                    "dbHits": 8024450,
                                                    "rows": 4366813,
                                                    "children": [
                                                        {
                                                            "operatorType": "NodeByLabelScan@finbenchsf10",
                                                            "Details": "n1:Company",
                                                            "dbHits": 291236,
                                                            "rows": 291235,
                                                            "children": []
                                                        }
                                                    ]
                                                }
                                            ]
                                        },
                                        {
                                            "operatorType": "Filter@finbenchsf10",
                                            "Details": "n2:Person",
                                            "dbHits": 4366813,
                                            "rows": 2865036,
                                            "children": [
                                                {
                                                    "operatorType": "VarLengthExpand(All)@finbenchsf10",
                                                    "Details": "(n1)&lt;-[r2*2..2]-(n2)",
                                                    "dbHits": 8024450,
                                                    "rows": 4366813,
                                                    "children": [
                                                        {
                                                            "operatorType": "NodeByLabelScan@finbenchsf10",
                                                            "Details": "n1:Company",
                                                            "dbHits": 291236,
                                                            "rows": 291235,
                                                            "children": []
                                                        }
                                                    ]
                                                }
                                            ]
                                        }
                                    ]
                                }
                            ]
                        }
                    ]
                }
            ]
        },</t>
  </si>
  <si>
    <t xml:space="preserve">        "AllDbHits": 12625086,
        "profile": {
            "operatorType": "ProduceResults@finbenchsf10",
            "Details": "`count(n1)`",
            "dbHits": 0,
            "rows": 1,
            "children": [
                {
                    "operatorType": "EagerAggregation@finbenchsf10",
                    "Details": "count(n1) AS `count(n1)`",
                    "dbHits": 0,
                    "rows": 1,
                    "children": [
                        {
                            "operatorType": "Filter@finbenchsf10",
                            "Details": "not id(n0) = id(n2)",
                            "dbHits": 0,
                            "rows": 36765446,
                            "children": [
                                {
                                    "operatorType": "NodeHashJoin@finbenchsf10",
                                    "Details": "n1",
                                    "dbHits": 0,
                                    "rows": 39631430,
                                    "children": [
                                        {
                                            "operatorType": "Filter@finbenchsf10",
                                            "Details": "n0:Person",
                                            "dbHits": 2865036,
                                            "rows": 2865036,
                                            "children": [
                                                {
                                                    "operatorType": "Expand(All)@finbenchsf10",
                                                    "Details": "(n1)&lt;-[ANON_PERSON_COMPANY0:PERSON_COMPANY]-(n0)",
                                                    "dbHits": 3156271,
                                                    "rows": 2865036,
                                                    "children": [
                                                        {
                                                            "operatorType": "NodeByLabelScan@finbenchsf10",
                                                            "Details": "n1:Company",
                                                            "dbHits": 291236,
                                                            "rows": 291235,
                                                            "children": []
                                                        }
                                                    ]
                                                }
                                            ]
                                        },
                                        {
                                            "operatorType": "Filter@finbenchsf10",
                                            "Details": "n2:Person",
                                            "dbHits": 2865036,
                                            "rows": 2865036,
                                            "children": [
                                                {
                                                    "operatorType": "Expand(All)@finbenchsf10",
                                                    "Details": "(n1)&lt;-[ANON_PERSON_COMPANY1:PERSON_COMPANY]-(n2)",
                                                    "dbHits": 3156271,
                                                    "rows": 2865036,
                                                    "children": [
                                                        {
                                                            "operatorType": "NodeByLabelScan@finbenchsf10",
                                                            "Details": "n1:Company",
                                                            "dbHits": 291236,
                                                            "rows": 291235,
                                                            "children": []
                                                        }
                                                    ]
                                                }
                                            ]
                                        }
                                    ]
                                }
                            ]
                        }
                    ]
                }
            ]
        },</t>
  </si>
  <si>
    <t>AllDbhits:30372908                                                       "profile": {
            "operatorType": "ProduceResults@finbenchsf10",
            "Details": "`count(n3)`",
            "dbHits": 0,
            "rows": 1,
            "children": [
                {
                    "operatorType": "EagerAggregation@finbenchsf10",
                    "Details": "count(n3) AS `count(n3)`",
                    "dbHits": 0,
                    "rows": 1,
                    "children": [
                        {
                            "operatorType": "Filter@finbenchsf10",
                            "Details": "n3:Account",
                            "dbHits": 3614007,
                            "rows": 3614007,
                            "children": [
                                {
                                    "operatorType": "Expand(All)@finbenchsf10",
                                    "Details": "(n2)&lt;-[r3:repay]-(n3)",
                                    "dbHits": 5056562,
                                    "rows": 3614007,
                                    "children": [
                                        {
                                            "operatorType": "Filter@finbenchsf10",
                                            "Details": "n2:Loan AND not r1 = r2",
                                            "dbHits": 9050639,
                                            "rows": 1442555,
                                            "children": [
                                                {
                                                    "operatorType": "Expand(All)@finbenchsf10",
                                                    "Details": "(n1)-[r2]-&gt;(n2)",
                                                    "dbHits": 10559934,
                                                    "rows": 9050639,
                                                    "children": [
                                                        {
                                                            "operatorType": "Expand(All)@finbenchsf10",
                                                            "Details": "(n0)-[r1]-&gt;(n1)",
                                                            "dbHits": 1800530,
                                                            "rows": 1509295,
                                                            "children": [
                                                                {
                                                                    "operatorType": "NodeByLabelScan@finbenchsf10",
                                                                    "Details": "n0:Company",
                                                                    "dbHits": 291236,
                                                                    "rows": 291235,
                                                                    "children": []
                                                                }
                                                            ]
                                                        }
                                                    ]
                                                }
                                            ]
                                        }
                                    ]
                                }
                            ]
                        }
                    ]
                }
            ]
        },</t>
  </si>
  <si>
    <t xml:space="preserve"> "AllDbHits": 12138150,
        "profile": {
            "operatorType": "ProduceResults@finbenchsf10",
            "Details": "`count(n3)`",
            "dbHits": 0,
            "rows": 1,
            "children": [
                {
                    "operatorType": "EagerAggregation@finbenchsf10",
                    "Details": "count(n3) AS `count(n3)`",
                    "dbHits": 0,
                    "rows": 1,
                    "children": [
                        {
                            "operatorType": "Filter@finbenchsf10",
                            "Details": "n3:Account",
                            "dbHits": 3614007,
                            "rows": 3614007,
                            "children": [
                                {
                                    "operatorType": "Expand(All)@finbenchsf10",
                                    "Details": "(n2)&lt;-[r3:repay]-(n3)",
                                    "dbHits": 5056562,
                                    "rows": 3614007,
                                    "children": [
                                        {
                                            "operatorType": "Filter@finbenchsf10",
                                            "Details": "n2:Loan",
                                            "dbHits": 1442555,
                                            "rows": 1442555,
                                            "children": [
                                                {
                                                    "operatorType": "Expand(All)@finbenchsf10",
                                                    "Details": "(n0)-[ANON_COMPANY_LOAN0:COMPANY_LOAN]-&gt;(n2)",
                                                    "dbHits": 1733790,
                                                    "rows": 1442555,
                                                    "children": [
                                                        {
                                                            "operatorType": "NodeByLabelScan@finbenchsf10",
                                                            "Details": "n0:Company",
                                                            "dbHits": 291236,
                                                            "rows": 291235,
                                                            "children": []
                                                        }
                                                    ]
                                                }
                                            ]
                                        }
                                    ]
                                }
                            ]
                        }
                    ]
                }
            ]
        },</t>
  </si>
  <si>
    <t>AllDbhits:25851473                                                          "profile": {
            "operatorType": "ProduceResults@finbenchsf10",
            "Details": "`count(n1)`",
            "dbHits": 0,
            "rows": 1,
            "children": [
                {
                    "operatorType": "EagerAggregation@finbenchsf10",
                    "Details": "count(n1) AS `count(n1)`",
                    "dbHits": 0,
                    "rows": 1,
                    "children": [
                        {
                            "operatorType": "Filter@finbenchsf10",
                            "Details": "n2:Account",
                            "dbHits": 5151969,
                            "rows": 5151969,
                            "children": [
                                {
                                    "operatorType": "Expand(All)@finbenchsf10",
                                    "Details": "(n0)-[r2:own]-&gt;(n2)",
                                    "dbHits": 8017005,
                                    "rows": 5151969,
                                    "children": [
                                        {
                                            "operatorType": "Filter@finbenchsf10",
                                            "Details": "n0:Person",
                                            "dbHits": 4366813,
                                            "rows": 2865036,
                                            "children": [
                                                {
                                                    "operatorType": "VarLengthExpand(All)@finbenchsf10",
                                                    "Details": "(n1)&lt;-[r1*2..2]-(n0)",
                                                    "dbHits": 8024450,
                                                    "rows": 4366813,
                                                    "children": [
                                                        {
                                                            "operatorType": "NodeByLabelScan@finbenchsf10",
                                                            "Details": "n1:Company",
                                                            "dbHits": 291236,
                                                            "rows": 291235,
                                                            "children": []
                                                        }
                                                    ]
                                                }
                                            ]
                                        }
                                    ]
                                }
                            ]
                        }
                    ]
                }
            ]
        },</t>
  </si>
  <si>
    <t xml:space="preserve">        "AllDbHits": 14538025,
        "profile": {
            "operatorType": "ProduceResults@finbenchsf10",
            "Details": "`count(n1)`",
            "dbHits": 0,
            "rows": 1,
            "children": [
                {
                    "operatorType": "EagerAggregation@finbenchsf10",
                    "Details": "count(n1) AS `count(n1)`",
                    "dbHits": 0,
                    "rows": 1,
                    "children": [
                        {
                            "operatorType": "Filter@finbenchsf10",
                            "Details": "n1:Company",
                            "dbHits": 5151969,
                            "rows": 5151969,
                            "children": [
                                {
                                    "operatorType": "Expand(All)@finbenchsf10",
                                    "Details": "(n0)-[ANON_PERSON_COMPANY0:PERSON_COMPANY]-&gt;(n1)",
                                    "dbHits": 6174883,
                                    "rows": 5151969,
                                    "children": [
                                        {
                                            "operatorType": "Filter@finbenchsf10",
                                            "Details": "n2:Account",
                                            "dbHits": 1022914,
                                            "rows": 1022914,
                                            "children": [
                                                {
                                                    "operatorType": "Expand(All)@finbenchsf10",
                                                    "Details": "(n0)-[r2:own]-&gt;(n2)",
                                                    "dbHits": 1605586,
                                                    "rows": 1022914,
                                                    "children": [
                                                        {
                                                            "operatorType": "NodeByLabelScan@finbenchsf10",
                                                            "Details": "n0:Person",
                                                            "dbHits": 582673,
                                                            "rows": 582672,
                                                            "children": []
                                                        }
                                                    ]
                                                }
                                            ]
                                        }
                                    ]
                                }
                            ]
                        }
                    ]
                }
            ]
        },</t>
  </si>
  <si>
    <t xml:space="preserve"> AllDbHits:60767764                                     "profile": {
            "operatorType": "ProduceResults@finbenchsf10",
            "Details": "`count(n2)`",
            "dbHits": 0,
            "rows": 1,
            "children": [
                {
                    "operatorType": "EagerAggregation@finbenchsf10",
                    "Details": "count(n2) AS `count(n2)`",
                    "dbHits": 0,
                    "rows": 1,
                    "children": [
                        {
                            "operatorType": "NodeHashJoin@finbenchsf10",
                            "Details": "n1",
                            "dbHits": 0,
                            "rows": 76828189,
                            "children": [
                                {
                                    "operatorType": "Filter@finbenchsf10",
                                    "Details": "n0:Medium",
                                    "dbHits": 5127913,
                                    "rows": 5127913,
                                    "children": [
                                        {
                                            "operatorType": "Expand(All)@finbenchsf10",
                                            "Details": "(n1)&lt;-[r1:signIn]-(n0)",
                                            "dbHits": 6662093,
                                            "rows": 5127913,
                                            "children": [
                                                {
                                                    "operatorType": "NodeByLabelScan@finbenchsf10",
                                                    "Details": "n1:Account",
                                                    "dbHits": 1534181,
                                                    "rows": 1534180,
                                                    "children": []
                                                }
                                            ]
                                        }
                                    ]
                                },
                                {
                                    "operatorType": "VarLengthExpand(All)@finbenchsf10",
                                    "Details": "(n2)&lt;-[r2*..2]-(n1)",
                                    "dbHits": 46414801,
                                    "rows": 42392775,
                                    "children": [
                                        {
                                            "operatorType": "NodeByLabelScan@finbenchsf10",
                                            "Details": "n2:Loan",
                                            "dbHits": 1028776,
                                            "rows": 1028775,
                                            "children": []
                                        }
                                    ]
                                }
                            ]
                        }
                    ]
                }
            ]
        },</t>
  </si>
  <si>
    <t xml:space="preserve">        "AllDbHits": 172108478,
        "profile": {
            "operatorType": "ProduceResults@finbenchsf10",
            "Details": "`count(n2)`",
            "dbHits": 0,
            "rows": 1,
            "children": [
                {
                    "operatorType": "EagerAggregation@finbenchsf10",
                    "Details": "count(n2) AS `count(n2)`",
                    "dbHits": 0,
                    "rows": 1,
                    "children": [
                        {
                            "operatorType": "Filter@finbenchsf10",
                            "Details": "n2:Loan",
                            "dbHits": 76828189,
                            "rows": 76828189,
                            "children": [
                                {
                                    "operatorType": "Expand(All)@finbenchsf10",
                                    "Details": "(n1)-[ANON_ACCOUNT_LOAN0:ACCOUNT_LOAN]-&gt;(n2)",
                                    "dbHits": 81956102,
                                    "rows": 76828189,
                                    "children": [
                                        {
                                            "operatorType": "Filter@finbenchsf10",
                                            "Details": "n0:Medium",
                                            "dbHits": 5127913,
                                            "rows": 5127913,
                                            "children": [
                                                {
                                                    "operatorType": "Expand(All)@finbenchsf10",
                                                    "Details": "(n1)&lt;-[r1:signIn]-(n0)",
                                                    "dbHits": 6662093,
                                                    "rows": 5127913,
                                                    "children": [
                                                        {
                                                            "operatorType": "NodeByLabelScan@finbenchsf10",
                                                            "Details": "n1:Account",
                                                            "dbHits": 1534181,
                                                            "rows": 1534180,
                                                            "children": []
                                                        }
                                                    ]
                                                }
                                            ]
                                        }
                                    ]
                                }
                            ]
                        }
                    ]
                }
            ]
        },</t>
  </si>
  <si>
    <t>AllDbHITS:34384838                                      "profile": {
            "operatorType": "ProduceResults@finbenchsf10",
            "Details": "`count(n3)`",
            "dbHits": 0,
            "rows": 1,
            "children": [
                {
                    "operatorType": "EagerAggregation@finbenchsf10",
                    "Details": "count(n3) AS `count(n3)`",
                    "dbHits": 0,
                    "rows": 1,
                    "children": [
                        {
                            "operatorType": "NodeHashJoin@finbenchsf10",
                            "Details": "n2",
                            "dbHits": 0,
                            "rows": 14601110,
                            "children": [
                                {
                                    "operatorType": "Filter@finbenchsf10",
                                    "Details": "n0:Loan AND not r1 = r2",
                                    "dbHits": 9050639,
                                    "rows": 1442555,
                                    "children": [
                                        {
                                            "operatorType": "Expand(All)@finbenchsf10",
                                            "Details": "(n1)-[r1]-&gt;(n0)",
                                            "dbHits": 10559934,
                                            "rows": 9050639,
                                            "children": [
                                                {
                                                    "operatorType": "Expand(All)@finbenchsf10",
                                                    "Details": "(n2)-[r2]-&gt;(n1)",
                                                    "dbHits": 1800530,
                                                    "rows": 1509295,
                                                    "children": [
                                                        {
                                                            "operatorType": "NodeByLabelScan@finbenchsf10",
                                                            "Details": "n2:Company",
                                                            "dbHits": 291236,
                                                            "rows": 291235,
                                                            "children": []
                                                        }
                                                    ]
                                                }
                                            ]
                                        }
                                    ]
                                },</t>
  </si>
  <si>
    <t xml:space="preserve">       "AllDbHits": 9780124,
        "profile": {
            "operatorType": "ProduceResults@finbenchsf10",
            "Details": "`count(n3)`",
            "dbHits": 0,
            "rows": 1,
            "children": [
                {
                    "operatorType": "EagerAggregation@finbenchsf10",
                    "Details": "count(n3) AS `count(n3)`",
                    "dbHits": 0,
                    "rows": 1,
                    "children": [
                        {
                            "operatorType": "NodeHashJoin@finbenchsf10",
                            "Details": "n2",
                            "dbHits": 0,
                            "rows": 14601110,
                            "children": [
                                {
                                    "operatorType": "Filter@finbenchsf10",
                                    "Details": "n0:Loan",
                                    "dbHits": 1442555,
                                    "rows": 1442555,
                                    "children": [
                                        {
                                            "operatorType": "Expand(All)@finbenchsf10",
                                            "Details": "(n2)-[ANON_COMPANY_LOAN0:COMPANY_LOAN]-&gt;(n0)",
                                            "dbHits": 1733790,
                                            "rows": 1442555,
                                            "children": [
                                                {
                                                    "operatorType": "NodeByLabelScan@finbenchsf10",
                                                    "Details": "n2:Company",
                                                    "dbHits": 291236,
                                                    "rows": 291235,
                                                    "children": []
                                                }
                                            ]
                                        }
                                    ]
                                },
                                {
                                    "operatorType": "Filter@finbenchsf10",
                                    "Details": "n3:Person",
                                    "dbHits": 2865036,
                                    "rows": 2865036,
                                    "children": [
                                        {
                                            "operatorType": "Expand(All)@finbenchsf10",
                                            "Details": "(n2)&lt;-[ANON_PERSON_COMPANY0:PERSON_COMPANY]-(n3)",
                                            "dbHits": 3156271,
                                            "rows": 2865036,
                                            "children": [
                                                {
                                                    "operatorType": "NodeByLabelScan@finbenchsf10",
                                                    "Details": "n2:Company",
                                                    "dbHits": 291236,
                                                    "rows": 291235,
                                                    "children": []
                                                }
                                            ]
                                        }
                                    ]
                                }
                            ]
                        }
                    ]
                }
            ]
        },</t>
  </si>
  <si>
    <t xml:space="preserve"> "AllDbHits": 28593188                                        "profile": {
            "operatorType": "ProduceResults@finbenchsf10",
            "Details": "`count(n3)`",
            "dbHits": 0,
            "rows": 1,
            "children": [
                {
                    "operatorType": "EagerAggregation@finbenchsf10",
                    "Details": "count(n3) AS `count(n3)`",
                    "dbHits": 0,
                    "rows": 1,
                    "children": [
                        {
                            "operatorType": "Filter@finbenchsf10",
                            "Details": "n0:Account",
                            "dbHits": 2724147,
                            "rows": 2724147,
                            "children": [
                                {
                                    "operatorType": "Expand(All)@finbenchsf10",
                                    "Details": "(n1)-[r1:own]-&gt;(n0)",
                                    "dbHits": 4166702,
                                    "rows": 2724147,
                                    "children": [
                                        {
                                            "operatorType": "Filter@finbenchsf10",
                                            "Details": "n3:Loan AND not r2 = r3",
                                            "dbHits": 9050639,
                                            "rows": 1442555,
                                            "children": [
                                                {
                                                    "operatorType": "Expand(All)@finbenchsf10",
                                                    "Details": "(n2)-[r3]-&gt;(n3)",
                                                    "dbHits": 10559934,
                                                    "rows": 9050639,
                                                    "children": [
                                                        {
                                                            "operatorType": "Expand(All)@finbenchsf10",
                                                            "Details": "(n1)-[r2]-&gt;(n2)",
                                                            "dbHits": 1800530,
                                                            "rows": 1509295,
                                                            "children": [
                                                                {
                                                                    "operatorType": "NodeByLabelScan@finbenchsf10",
                                                                    "Details": "n1:Company",
                                                                    "dbHits": 291236,
                                                                    "rows": 291235,
                                                                    "children": []
                                                                }
                                                            ]
                                                        }
                                                    ]
                                                }
                                            ]
                                        }
                                    ]
                                }
                            ]
                        }
                    ]
                }
            ]
        },</t>
  </si>
  <si>
    <t>"AllDbHits": 7564563,
        "profile": {
            "operatorType": "ProduceResults@finbenchsf10",
            "Details": "`count(n3)`",
            "dbHits": 0,
            "rows": 1,
            "children": [
                {
                    "operatorType": "EagerAggregation@finbenchsf10",
                    "Details": "count(n3) AS `count(n3)`",
                    "dbHits": 0,
                    "rows": 1,
                    "children": [
                        {
                            "operatorType": "Filter@finbenchsf10",
                            "Details": "n3:Loan",
                            "dbHits": 2724147,
                            "rows": 2724147,
                            "children": [
                                {
                                    "operatorType": "Expand(All)@finbenchsf10",
                                    "Details": "(n1)-[ANON_COMPANY_LOAN0:COMPANY_LOAN]-&gt;(n3)",
                                    "dbHits": 3235413,
                                    "rows": 2724147,
                                    "children": [
                                        {
                                            "operatorType": "Filter@finbenchsf10",
                                            "Details": "n0:Account",
                                            "dbHits": 511266,
                                            "rows": 511266,
                                            "children": [
                                                {
                                                    "operatorType": "Expand(All)@finbenchsf10",
                                                    "Details": "(n1)-[r1:own]-&gt;(n0)",
                                                    "dbHits": 802501,
                                                    "rows": 511266,
                                                    "children": [
                                                        {
                                                            "operatorType": "NodeByLabelScan@finbenchsf10",
                                                            "Details": "n1:Company",
                                                            "dbHits": 291236,
                                                            "rows": 291235,
                                                            "children": []
                                                        }
                                                    ]
                                                }
                                            ]
                                        }
                                    ]
                                }
                            ]
                        }
                    ]
                }
            ]
        },</t>
  </si>
  <si>
    <t>"AllDbHits": 193252338                                 "profile": {
            "operatorType": "ProduceResults@finbenchsf10",
            "Details": "`count(n1)`",
            "dbHits": 0,
            "rows": 1,
            "children": [
                {
                    "operatorType": "EagerAggregation@finbenchsf10",
                    "Details": "count(n1) AS `count(n1)`",
                    "dbHits": 0,
                    "rows": 1,
                    "children": [
                        {
                            "operatorType": "Filter@finbenchsf10",
                            "Details": "n0:Account",
                            "dbHits": 82525441,
                            "rows": 39595119,
                            "children": [
                                {
                                    "operatorType": "VarLengthExpand(All)@finbenchsf10",
                                    "Details": "(n1)&lt;-[r1*..2]-(n0)",
                                    "dbHits": 89024558,
                                    "rows": 82525441,
                                    "children": [
                                        {
                                            "operatorType": "Filter@finbenchsf10",
                                            "Details": "n1:Loan AND not r2 = r3",
                                            "dbHits": 9050639,
                                            "rows": 1442555,
                                            "children": [
                                                {
                                                    "operatorType": "Expand(All)@finbenchsf10",
                                                    "Details": "(n2)-[r2]-&gt;(n1)",
                                                    "dbHits": 10559934,
                                                    "rows": 9050639,
                                                    "children": [
                                                        {
                                                            "operatorType": "Expand(All)@finbenchsf10",
                                                            "Details": "(n3)-[r3]-&gt;(n2)",
                                                            "dbHits": 1800530,
                                                            "rows": 1509295,
                                                            "children": [
                                                                {
                                                                    "operatorType": "NodeByLabelScan@finbenchsf10",
                                                                    "Details": "n3:Company",
                                                                    "dbHits": 291236,
                                                                    "rows": 291235,
                                                                    "children": []
                                                                }
                                                            ]
                                                        }
                                                    ]
                                                }
                                            ]
                                        }
                                    ]
                                }
                            ]
                        }
                    ]
                }
            ]
        },</t>
  </si>
  <si>
    <t xml:space="preserve">        "AllDbHits": 84100374,
        "profile": {
            "operatorType": "ProduceResults@finbenchsf10",
            "Details": "`count(n1)`",
            "dbHits": 0,
            "rows": 1,
            "children": [
                {
                    "operatorType": "EagerAggregation@finbenchsf10",
                    "Details": "count(n1) AS `count(n1)`",
                    "dbHits": 0,
                    "rows": 1,
                    "children": [
                        {
                            "operatorType": "Filter@finbenchsf10",
                            "Details": "n0:Account",
                            "dbHits": 39595119,
                            "rows": 39595119,
                            "children": [
                                {
                                    "operatorType": "Expand(All)@finbenchsf10",
                                    "Details": "(n1)&lt;-[ANON_ACCOUNT_LOAN0:ACCOUNT_LOAN]-(n0)",
                                    "dbHits": 41037674,
                                    "rows": 39595119,
                                    "children": [
                                        {
                                            "operatorType": "Filter@finbenchsf10",
                                            "Details": "n1:Loan",
                                            "dbHits": 1442555,
                                            "rows": 1442555,
                                            "children": [
                                                {
                                                    "operatorType": "Expand(All)@finbenchsf10",
                                                    "Details": "(n3)-[ANON_COMPANY_LOAN0:COMPANY_LOAN]-&gt;(n1)",
                                                    "dbHits": 1733790,
                                                    "rows": 1442555,
                                                    "children": [
                                                        {
                                                            "operatorType": "NodeByLabelScan@finbenchsf10",
                                                            "Details": "n3:Company",
                                                            "dbHits": 291236,
                                                            "rows": 291235,
                                                            "children": []
                                                        }
                                                    ]
                                                }
                                            ]
                                        }
                                    ]
                                }
                            ]
                        }
                    ]
                }
            ]
        },</t>
  </si>
  <si>
    <t xml:space="preserve">     "result": "[]",
        "add_nodes": 0,
        "delete_nodes": 0,
        "add_rel": 9,
        "delete_rel": 0</t>
  </si>
  <si>
    <t>MATCH (acc:Account {id: $accountId})-[r:repay{timestamp: $repayTime}]-&gt;(loan: Loan {id: $loanId})
delete r</t>
  </si>
  <si>
    <t xml:space="preserve">           "result": "[]",
        "add_nodes": 0,
        "delete_nodes": 0,
        "add_rel": 0,
        "delete_rel": 8</t>
  </si>
  <si>
    <t xml:space="preserve">        "result": "[]",
        "add_nodes": 0,
        "delete_nodes": 1,
        "add_rel": 0,
        "delete_rel": 32</t>
  </si>
  <si>
    <t>Tugraph</t>
  </si>
  <si>
    <t>delete num</t>
  </si>
  <si>
    <t>time wo views</t>
  </si>
  <si>
    <t>speed-up ratio</t>
  </si>
  <si>
    <t>original DB_Hit</t>
  </si>
  <si>
    <t>view maintenance DB_Hit</t>
  </si>
  <si>
    <t>DB_Hit(E/F)</t>
  </si>
  <si>
    <t>time of Edge Filter</t>
  </si>
  <si>
    <t>speed-up wo Edge Filter</t>
  </si>
  <si>
    <t>Neo4j</t>
  </si>
  <si>
    <t>ldbcSf1</t>
  </si>
  <si>
    <t>Node</t>
  </si>
  <si>
    <t>Num</t>
  </si>
  <si>
    <t>Person</t>
  </si>
  <si>
    <t>Post</t>
  </si>
  <si>
    <t>Forum</t>
  </si>
  <si>
    <t>Comment</t>
  </si>
  <si>
    <t>Organisation</t>
  </si>
  <si>
    <t>Place</t>
  </si>
  <si>
    <t>Tag</t>
  </si>
  <si>
    <t>Tagclass</t>
  </si>
  <si>
    <t>Total</t>
  </si>
  <si>
    <t>Edge</t>
  </si>
  <si>
    <t>knows(Person-&gt;Person)</t>
  </si>
  <si>
    <t>likes(Person-&gt;Post)</t>
  </si>
  <si>
    <t>likes(Person-&gt;Comment)</t>
  </si>
  <si>
    <t>workAt(Person-&gt;Organisation)</t>
  </si>
  <si>
    <t>studyAt(Person-&gt;Organisation)</t>
  </si>
  <si>
    <t>personIsLocatedIn(Person-&gt;Place)</t>
  </si>
  <si>
    <t>hasInterest(Person-&gt;Tag)</t>
  </si>
  <si>
    <t>postHasCreator(Post-&gt;Person)</t>
  </si>
  <si>
    <t>postIsLocatedIn(Post-&gt;Place)</t>
  </si>
  <si>
    <t>postHasTag(Post-&gt;Tag)</t>
  </si>
  <si>
    <t>hasModerator(Forum-&gt;Person)</t>
  </si>
  <si>
    <t>hasMember(Forum-&gt;Person)</t>
  </si>
  <si>
    <t>containerOf(Forum-&gt;Post)</t>
  </si>
  <si>
    <t>forumHasTag(Forum-&gt;Tag)</t>
  </si>
  <si>
    <t>commentHasCreator(Comment-&gt;Person)</t>
  </si>
  <si>
    <t>commentIsLocatedIn(Comment-&gt;Place)</t>
  </si>
  <si>
    <t>commentHasTag(Comment-&gt;Tag)</t>
  </si>
  <si>
    <t>replyOf(Comment-&gt;Comment)</t>
  </si>
  <si>
    <t>replyOf(Comment-&gt;Post)</t>
  </si>
  <si>
    <t>organisationIsLocatedIn(Organisation-&gt;Place)</t>
  </si>
  <si>
    <t>isPartOf(Place-&gt;Place)</t>
  </si>
  <si>
    <t>hasType(Tag-&gt;Tagclass)</t>
  </si>
  <si>
    <t>isSubclassOf(Tagclass-&gt;Tagclass)</t>
  </si>
  <si>
    <t>finbenchSf10</t>
  </si>
  <si>
    <t>Account</t>
  </si>
  <si>
    <t>Loan</t>
  </si>
  <si>
    <t>Medium</t>
  </si>
  <si>
    <t>Company</t>
  </si>
  <si>
    <t>AccountWithdrawAccount</t>
  </si>
  <si>
    <t>AccountTransferAccount</t>
  </si>
  <si>
    <t>LoanDepositAccount</t>
  </si>
  <si>
    <t>AccountRepayLoan</t>
  </si>
  <si>
    <t>MediumSignInAccount</t>
  </si>
  <si>
    <t>PersonInvestCompany</t>
  </si>
  <si>
    <t>PersonOwnAccount</t>
  </si>
  <si>
    <t>PersonApplyLoan</t>
  </si>
  <si>
    <t>CompanyOwnAccount</t>
  </si>
  <si>
    <t>CompanyInvestCompany</t>
  </si>
  <si>
    <t>CompanyApplyLoan</t>
  </si>
  <si>
    <t>PersonGuaranteePerson</t>
  </si>
  <si>
    <t>CompanyGuaranteeCompany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</si>
</sst>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5">
    <font>
      <sz val="11"/>
      <color theme="1"/>
      <name val="宋体"/>
      <charset val="134"/>
      <scheme val="minor"/>
    </font>
    <font>
      <sz val="36"/>
      <color rgb="FF000000"/>
      <name val="宋体"/>
      <charset val="134"/>
    </font>
    <font>
      <b/>
      <sz val="11"/>
      <color rgb="FF000000"/>
      <name val="宋体"/>
      <charset val="134"/>
    </font>
    <font>
      <sz val="11"/>
      <color rgb="FF000000"/>
      <name val="宋体"/>
      <charset val="134"/>
    </font>
    <font>
      <sz val="11"/>
      <color rgb="FF000000"/>
      <name val="宋体"/>
      <charset val="134"/>
      <scheme val="minor"/>
    </font>
    <font>
      <b/>
      <sz val="11"/>
      <color rgb="FF00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0000"/>
      <name val="Microsoft YaHei"/>
      <charset val="134"/>
    </font>
    <font>
      <b/>
      <sz val="11"/>
      <color rgb="FF000000"/>
      <name val="Microsoft YaHei"/>
      <charset val="134"/>
    </font>
    <font>
      <sz val="10.5"/>
      <color rgb="FF000000"/>
      <name val="Microsoft YaHei"/>
      <charset val="134"/>
    </font>
    <font>
      <sz val="11"/>
      <color theme="1"/>
      <name val="Microsoft YaHei"/>
      <charset val="134"/>
    </font>
    <font>
      <b/>
      <sz val="18"/>
      <color rgb="FF000000"/>
      <name val="宋体"/>
      <charset val="134"/>
    </font>
    <font>
      <b/>
      <sz val="18"/>
      <color theme="1"/>
      <name val="宋体"/>
      <charset val="134"/>
      <scheme val="minor"/>
    </font>
    <font>
      <b/>
      <sz val="16"/>
      <color rgb="FF000000"/>
      <name val="Microsoft YaHei"/>
      <charset val="134"/>
    </font>
    <font>
      <b/>
      <sz val="16"/>
      <color theme="1"/>
      <name val="Microsoft YaHei"/>
      <charset val="134"/>
    </font>
    <font>
      <b/>
      <sz val="14"/>
      <color rgb="FF000000"/>
      <name val="Microsoft YaHei"/>
      <charset val="134"/>
    </font>
    <font>
      <b/>
      <sz val="14"/>
      <color theme="1"/>
      <name val="Microsoft YaHei"/>
      <charset val="134"/>
    </font>
    <font>
      <b/>
      <sz val="13.5"/>
      <color rgb="FF000000"/>
      <name val="Microsoft YaHei"/>
      <charset val="134"/>
    </font>
    <font>
      <b/>
      <sz val="12"/>
      <color rgb="FF000000"/>
      <name val="Microsoft YaHei"/>
      <charset val="134"/>
    </font>
    <font>
      <b/>
      <sz val="14"/>
      <color rgb="FF000000"/>
      <name val="宋体"/>
      <charset val="134"/>
    </font>
    <font>
      <b/>
      <sz val="16"/>
      <color rgb="FF000000"/>
      <name val="宋体"/>
      <charset val="134"/>
    </font>
    <font>
      <sz val="10.5"/>
      <color rgb="FFB5CEA8"/>
      <name val="宋体"/>
      <charset val="134"/>
      <scheme val="minor"/>
    </font>
    <font>
      <b/>
      <sz val="16"/>
      <color rgb="FF000000"/>
      <name val="宋体"/>
      <charset val="134"/>
      <scheme val="minor"/>
    </font>
    <font>
      <sz val="10.5"/>
      <color rgb="FF9CDCFE"/>
      <name val="宋体"/>
      <charset val="134"/>
      <scheme val="minor"/>
    </font>
    <font>
      <sz val="14"/>
      <color theme="1"/>
      <name val="Microsoft YaHei"/>
      <charset val="134"/>
    </font>
    <font>
      <sz val="14"/>
      <color rgb="FF00000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2" applyNumberFormat="0" applyFill="0" applyAlignment="0" applyProtection="0">
      <alignment vertical="center"/>
    </xf>
    <xf numFmtId="0" fontId="32" fillId="0" borderId="2" applyNumberFormat="0" applyFill="0" applyAlignment="0" applyProtection="0">
      <alignment vertical="center"/>
    </xf>
    <xf numFmtId="0" fontId="33" fillId="0" borderId="3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3" borderId="4" applyNumberFormat="0" applyAlignment="0" applyProtection="0">
      <alignment vertical="center"/>
    </xf>
    <xf numFmtId="0" fontId="35" fillId="4" borderId="5" applyNumberFormat="0" applyAlignment="0" applyProtection="0">
      <alignment vertical="center"/>
    </xf>
    <xf numFmtId="0" fontId="36" fillId="4" borderId="4" applyNumberFormat="0" applyAlignment="0" applyProtection="0">
      <alignment vertical="center"/>
    </xf>
    <xf numFmtId="0" fontId="37" fillId="5" borderId="6" applyNumberFormat="0" applyAlignment="0" applyProtection="0">
      <alignment vertical="center"/>
    </xf>
    <xf numFmtId="0" fontId="38" fillId="0" borderId="7" applyNumberFormat="0" applyFill="0" applyAlignment="0" applyProtection="0">
      <alignment vertical="center"/>
    </xf>
    <xf numFmtId="0" fontId="39" fillId="0" borderId="8" applyNumberFormat="0" applyFill="0" applyAlignment="0" applyProtection="0">
      <alignment vertical="center"/>
    </xf>
    <xf numFmtId="0" fontId="40" fillId="6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8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 vertical="center" wrapText="1"/>
    </xf>
    <xf numFmtId="0" fontId="14" fillId="0" borderId="0" xfId="0" applyFont="1" applyFill="1" applyAlignment="1">
      <alignment horizontal="center" vertical="center" wrapText="1"/>
    </xf>
    <xf numFmtId="0" fontId="10" fillId="0" borderId="0" xfId="0" applyFont="1">
      <alignment vertical="center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5" fillId="0" borderId="0" xfId="0" applyFont="1" applyFill="1" applyAlignment="1">
      <alignment vertical="center" wrapText="1"/>
    </xf>
    <xf numFmtId="0" fontId="15" fillId="0" borderId="0" xfId="0" applyFont="1" applyFill="1" applyAlignment="1">
      <alignment horizontal="center" vertical="center" wrapText="1"/>
    </xf>
    <xf numFmtId="0" fontId="16" fillId="0" borderId="0" xfId="0" applyNumberFormat="1" applyFont="1" applyFill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15" fillId="0" borderId="0" xfId="0" applyNumberFormat="1" applyFont="1" applyFill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15" fillId="0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20" fillId="0" borderId="0" xfId="0" applyNumberFormat="1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2" fillId="0" borderId="0" xfId="0" applyFont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22" fillId="0" borderId="0" xfId="0" applyFont="1" applyBorder="1" applyAlignment="1">
      <alignment vertical="center" wrapText="1"/>
    </xf>
    <xf numFmtId="0" fontId="0" fillId="0" borderId="0" xfId="0" applyBorder="1">
      <alignment vertical="center"/>
    </xf>
    <xf numFmtId="0" fontId="16" fillId="0" borderId="0" xfId="0" applyNumberFormat="1" applyFont="1" applyFill="1" applyBorder="1" applyAlignment="1">
      <alignment horizontal="center" vertical="center" wrapText="1"/>
    </xf>
    <xf numFmtId="0" fontId="22" fillId="0" borderId="0" xfId="0" applyNumberFormat="1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20" fillId="0" borderId="0" xfId="0" applyNumberFormat="1" applyFont="1" applyBorder="1" applyAlignment="1">
      <alignment vertical="center" wrapText="1"/>
    </xf>
    <xf numFmtId="0" fontId="4" fillId="0" borderId="0" xfId="0" applyFont="1">
      <alignment vertical="center"/>
    </xf>
    <xf numFmtId="0" fontId="13" fillId="0" borderId="0" xfId="0" applyNumberFormat="1" applyFont="1" applyFill="1" applyAlignment="1">
      <alignment horizontal="center" vertical="center" wrapText="1"/>
    </xf>
    <xf numFmtId="11" fontId="15" fillId="0" borderId="0" xfId="0" applyNumberFormat="1" applyFont="1" applyFill="1" applyAlignment="1">
      <alignment horizontal="center" vertical="center" wrapText="1"/>
    </xf>
    <xf numFmtId="0" fontId="15" fillId="0" borderId="0" xfId="0" applyNumberFormat="1" applyFont="1" applyAlignment="1">
      <alignment horizontal="center" vertical="center"/>
    </xf>
    <xf numFmtId="0" fontId="15" fillId="0" borderId="0" xfId="0" applyNumberFormat="1" applyFont="1" applyFill="1" applyAlignment="1">
      <alignment horizontal="center" vertical="center"/>
    </xf>
    <xf numFmtId="0" fontId="19" fillId="0" borderId="0" xfId="0" applyFont="1" applyAlignment="1">
      <alignment vertical="center" wrapText="1"/>
    </xf>
    <xf numFmtId="0" fontId="23" fillId="0" borderId="0" xfId="0" applyFont="1" applyAlignment="1">
      <alignment vertical="center" wrapText="1"/>
    </xf>
    <xf numFmtId="0" fontId="21" fillId="0" borderId="0" xfId="0" applyFont="1" applyAlignment="1">
      <alignment vertical="center" wrapText="1"/>
    </xf>
    <xf numFmtId="0" fontId="24" fillId="0" borderId="0" xfId="0" applyFont="1">
      <alignment vertical="center"/>
    </xf>
    <xf numFmtId="0" fontId="24" fillId="0" borderId="0" xfId="0" applyFont="1" applyAlignment="1">
      <alignment vertical="center" wrapText="1"/>
    </xf>
    <xf numFmtId="0" fontId="14" fillId="0" borderId="0" xfId="0" applyNumberFormat="1" applyFont="1" applyFill="1" applyAlignment="1">
      <alignment horizontal="center" vertical="center" wrapText="1"/>
    </xf>
    <xf numFmtId="0" fontId="25" fillId="0" borderId="0" xfId="0" applyNumberFormat="1" applyFont="1" applyFill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woinfos.xml><?xml version="1.0" encoding="utf-8"?>
<woInfos xmlns="https://web.wps.cn/et/2018/main" xmlns:s="http://schemas.openxmlformats.org/spreadsheetml/2006/main">
  <bookInfo cellCmpFml="60">
    <open main="75" threadCnt="1"/>
    <sheetInfos>
      <sheetInfo cellCmpFml="7" sheetStid="5">
        <open threadCnt="1"/>
      </sheetInfo>
      <sheetInfo cellCmpFml="7" sheetStid="21">
        <open threadCnt="1"/>
      </sheetInfo>
      <sheetInfo cellCmpFml="7" sheetStid="24">
        <open threadCnt="1"/>
      </sheetInfo>
      <sheetInfo cellCmpFml="7" sheetStid="22">
        <open threadCnt="1"/>
      </sheetInfo>
      <sheetInfo cellCmpFml="28" sheetStid="26">
        <open main="1" threadCnt="1"/>
      </sheetInfo>
      <sheetInfo cellCmpFml="2" sheetStid="17">
        <open threadCnt="1"/>
      </sheetInfo>
      <sheetInfo cellCmpFml="2" sheetStid="19">
        <open threadCnt="1"/>
      </sheetInfo>
    </sheetInfos>
  </bookInfo>
</woInfo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www.wps.cn/officeDocument/2023/relationships/woinfos" Target="woinfos.xml"/><Relationship Id="rId14" Type="http://www.wps.cn/officeDocument/2023/relationships/customStorage" Target="customStorage/customStorage.xml"/><Relationship Id="rId13" Type="http://schemas.openxmlformats.org/officeDocument/2006/relationships/styles" Target="styles.xml"/><Relationship Id="rId12" Type="http://schemas.openxmlformats.org/officeDocument/2006/relationships/customXml" Target="../customXml/item2.xml"/><Relationship Id="rId11" Type="http://schemas.openxmlformats.org/officeDocument/2006/relationships/customXml" Target="../customXml/item1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"/>
  <sheetViews>
    <sheetView topLeftCell="H2" workbookViewId="0">
      <selection activeCell="E11" sqref="E11"/>
    </sheetView>
  </sheetViews>
  <sheetFormatPr defaultColWidth="9" defaultRowHeight="13.5"/>
  <cols>
    <col min="1" max="1" width="12.5416666666667" customWidth="1"/>
    <col min="2" max="2" width="62" customWidth="1"/>
    <col min="3" max="3" width="45.8333333333333" customWidth="1"/>
    <col min="4" max="4" width="45.0833333333333" customWidth="1"/>
    <col min="5" max="5" width="28.5083333333333" customWidth="1"/>
    <col min="6" max="6" width="38.0833333333333" customWidth="1"/>
    <col min="7" max="7" width="25" customWidth="1"/>
    <col min="8" max="8" width="79.1166666666667" customWidth="1"/>
    <col min="9" max="9" width="86.1916666666667" customWidth="1"/>
    <col min="10" max="10" width="41.5416666666667" customWidth="1"/>
  </cols>
  <sheetData>
    <row r="1" ht="134" customHeight="1" spans="2:7">
      <c r="B1" s="20" t="s">
        <v>0</v>
      </c>
      <c r="C1" s="21"/>
      <c r="D1" s="21"/>
      <c r="E1" s="21"/>
      <c r="F1" s="21"/>
      <c r="G1" s="21"/>
    </row>
    <row r="2" ht="134" customHeight="1" spans="1:8">
      <c r="A2" s="10" t="s">
        <v>1</v>
      </c>
      <c r="B2" s="20" t="s">
        <v>2</v>
      </c>
      <c r="C2" s="53">
        <v>20.7949454784393</v>
      </c>
      <c r="D2" s="20" t="s">
        <v>3</v>
      </c>
      <c r="E2" s="53">
        <v>58.6103990077972</v>
      </c>
      <c r="F2" s="20" t="s">
        <v>4</v>
      </c>
      <c r="G2" s="62">
        <v>154.481134414672</v>
      </c>
      <c r="H2" s="20"/>
    </row>
    <row r="3" ht="16.5" spans="1:9">
      <c r="A3" s="22"/>
      <c r="B3" s="23" t="s">
        <v>5</v>
      </c>
      <c r="C3" s="23" t="s">
        <v>6</v>
      </c>
      <c r="D3" s="23" t="s">
        <v>7</v>
      </c>
      <c r="E3" s="23" t="s">
        <v>8</v>
      </c>
      <c r="F3" s="23" t="s">
        <v>9</v>
      </c>
      <c r="G3" s="23" t="s">
        <v>10</v>
      </c>
      <c r="H3" s="36" t="s">
        <v>11</v>
      </c>
      <c r="I3" s="36" t="s">
        <v>12</v>
      </c>
    </row>
    <row r="4" ht="259" customHeight="1" spans="1:10">
      <c r="A4" s="24" t="s">
        <v>13</v>
      </c>
      <c r="B4" s="25" t="s">
        <v>14</v>
      </c>
      <c r="C4" s="31">
        <v>59.0223062515258</v>
      </c>
      <c r="D4" s="32">
        <v>0.000120443</v>
      </c>
      <c r="E4" s="31">
        <v>26.0366853713989</v>
      </c>
      <c r="F4" s="27">
        <f t="shared" ref="F4:F13" si="0">C4/E4</f>
        <v>2.26689017475171</v>
      </c>
      <c r="G4" s="32">
        <v>25941136</v>
      </c>
      <c r="H4" s="37" t="s">
        <v>15</v>
      </c>
      <c r="I4" s="37" t="s">
        <v>16</v>
      </c>
      <c r="J4" s="37"/>
    </row>
    <row r="5" ht="202.5" spans="1:9">
      <c r="A5" s="24" t="s">
        <v>17</v>
      </c>
      <c r="B5" s="28" t="s">
        <v>18</v>
      </c>
      <c r="C5" s="31">
        <v>107.265995454788</v>
      </c>
      <c r="D5" s="54">
        <v>5.7428e-5</v>
      </c>
      <c r="E5" s="31">
        <v>48.8643392086029</v>
      </c>
      <c r="F5" s="27">
        <f t="shared" si="0"/>
        <v>2.19517949474088</v>
      </c>
      <c r="G5" s="32">
        <v>57428000</v>
      </c>
      <c r="H5" s="37" t="s">
        <v>19</v>
      </c>
      <c r="I5" s="37" t="s">
        <v>20</v>
      </c>
    </row>
    <row r="6" ht="147" customHeight="1" spans="1:10">
      <c r="A6" s="24" t="s">
        <v>21</v>
      </c>
      <c r="B6" s="28" t="s">
        <v>22</v>
      </c>
      <c r="C6" s="31">
        <v>96.8640641212463</v>
      </c>
      <c r="D6" s="54">
        <v>8.0136e-5</v>
      </c>
      <c r="E6" s="31">
        <v>2.15262756347656</v>
      </c>
      <c r="F6" s="27">
        <f t="shared" si="0"/>
        <v>44.9980599360197</v>
      </c>
      <c r="G6" s="32">
        <v>2410213</v>
      </c>
      <c r="H6" s="37" t="s">
        <v>23</v>
      </c>
      <c r="I6" s="37" t="s">
        <v>24</v>
      </c>
      <c r="J6" s="37"/>
    </row>
    <row r="7" ht="409.5" spans="1:9">
      <c r="A7" s="24" t="s">
        <v>25</v>
      </c>
      <c r="B7" s="29" t="s">
        <v>26</v>
      </c>
      <c r="C7" s="31">
        <v>32.6079216003418</v>
      </c>
      <c r="D7" s="54">
        <v>4.5075e-5</v>
      </c>
      <c r="E7" s="31">
        <v>13.8438053131103</v>
      </c>
      <c r="F7" s="27">
        <f t="shared" si="0"/>
        <v>2.35541607692659</v>
      </c>
      <c r="G7" s="26">
        <v>6156507</v>
      </c>
      <c r="H7" s="37" t="s">
        <v>27</v>
      </c>
      <c r="I7" s="37" t="s">
        <v>28</v>
      </c>
    </row>
    <row r="8" ht="216" spans="1:9">
      <c r="A8" s="24" t="s">
        <v>29</v>
      </c>
      <c r="B8" s="28" t="s">
        <v>30</v>
      </c>
      <c r="C8" s="55">
        <v>332.109953165054</v>
      </c>
      <c r="D8" s="54">
        <v>7.8709e-5</v>
      </c>
      <c r="E8" s="55">
        <v>118.023387289047</v>
      </c>
      <c r="F8" s="27">
        <f t="shared" si="0"/>
        <v>2.81393341432995</v>
      </c>
      <c r="G8" s="33">
        <v>171747840</v>
      </c>
      <c r="H8" s="37" t="s">
        <v>31</v>
      </c>
      <c r="I8" s="37" t="s">
        <v>32</v>
      </c>
    </row>
    <row r="9" ht="200" customHeight="1" spans="1:10">
      <c r="A9" s="24" t="s">
        <v>33</v>
      </c>
      <c r="B9" s="28" t="s">
        <v>34</v>
      </c>
      <c r="C9" s="55">
        <v>1679.08623533248</v>
      </c>
      <c r="D9" s="54">
        <v>7.7718e-5</v>
      </c>
      <c r="E9" s="55">
        <v>27.5288394451141</v>
      </c>
      <c r="F9" s="27">
        <f t="shared" si="0"/>
        <v>60.9937167413169</v>
      </c>
      <c r="G9" s="33">
        <v>41324343</v>
      </c>
      <c r="H9" s="37" t="s">
        <v>35</v>
      </c>
      <c r="I9" s="37" t="s">
        <v>36</v>
      </c>
      <c r="J9" s="37"/>
    </row>
    <row r="10" ht="391.5" spans="1:9">
      <c r="A10" s="24" t="s">
        <v>37</v>
      </c>
      <c r="B10" s="28" t="s">
        <v>38</v>
      </c>
      <c r="C10" s="55">
        <v>6375.24347543716</v>
      </c>
      <c r="D10" s="32">
        <v>0.000122858</v>
      </c>
      <c r="E10" s="55">
        <v>65.7850993156433</v>
      </c>
      <c r="F10" s="27">
        <f t="shared" si="0"/>
        <v>96.9101444211268</v>
      </c>
      <c r="G10" s="33">
        <v>100784775</v>
      </c>
      <c r="H10" s="37" t="s">
        <v>39</v>
      </c>
      <c r="I10" s="37" t="s">
        <v>40</v>
      </c>
    </row>
    <row r="11" ht="244.7" customHeight="1" spans="1:9">
      <c r="A11" s="24" t="s">
        <v>41</v>
      </c>
      <c r="B11" s="30" t="s">
        <v>42</v>
      </c>
      <c r="C11" s="55">
        <v>0.0620702266693115</v>
      </c>
      <c r="D11" s="32">
        <v>0</v>
      </c>
      <c r="E11" s="55">
        <v>0.0684117794036865</v>
      </c>
      <c r="F11" s="27">
        <f t="shared" si="0"/>
        <v>0.907303204365515</v>
      </c>
      <c r="G11" s="33"/>
      <c r="H11" s="57" t="s">
        <v>43</v>
      </c>
      <c r="I11" s="37"/>
    </row>
    <row r="12" s="52" customFormat="1" ht="63" spans="1:9">
      <c r="A12" s="24" t="s">
        <v>44</v>
      </c>
      <c r="B12" s="25" t="s">
        <v>45</v>
      </c>
      <c r="C12" s="56">
        <v>0.0574352741241455</v>
      </c>
      <c r="D12" s="32">
        <v>0</v>
      </c>
      <c r="E12" s="56">
        <v>0.0660897254943847</v>
      </c>
      <c r="F12" s="27">
        <f t="shared" si="0"/>
        <v>0.869049972510863</v>
      </c>
      <c r="G12" s="38"/>
      <c r="H12" s="57" t="s">
        <v>46</v>
      </c>
      <c r="I12" s="37"/>
    </row>
    <row r="13" ht="56.25" spans="1:9">
      <c r="A13" s="24" t="s">
        <v>47</v>
      </c>
      <c r="B13" s="28" t="s">
        <v>48</v>
      </c>
      <c r="C13" s="55">
        <v>0.055357027053833</v>
      </c>
      <c r="D13" s="32">
        <v>0</v>
      </c>
      <c r="E13" s="55">
        <v>0.0814611434936523</v>
      </c>
      <c r="F13" s="27">
        <f t="shared" si="0"/>
        <v>0.679551313420325</v>
      </c>
      <c r="G13" s="33"/>
      <c r="H13" s="57" t="s">
        <v>49</v>
      </c>
      <c r="I13" s="37"/>
    </row>
    <row r="14" ht="21" spans="1:9">
      <c r="A14" s="24"/>
      <c r="B14" s="25"/>
      <c r="C14" s="34">
        <f>SUM(C4:C13)</f>
        <v>8682.37481389044</v>
      </c>
      <c r="D14" s="34">
        <f>E14+C2+E2+G2</f>
        <v>536.337225055693</v>
      </c>
      <c r="E14" s="34">
        <f>SUM(E4:E13)</f>
        <v>302.450746154785</v>
      </c>
      <c r="F14" s="31">
        <f>GEOMEAN(F4:F13)</f>
        <v>4.64745244895221</v>
      </c>
      <c r="G14" s="39">
        <f>C14/D14</f>
        <v>16.188275600279</v>
      </c>
      <c r="H14" s="34">
        <f>C14/E14</f>
        <v>28.7067396072717</v>
      </c>
      <c r="I14" s="39"/>
    </row>
    <row r="15" ht="18.75" spans="3:9">
      <c r="C15" s="35" t="s">
        <v>50</v>
      </c>
      <c r="D15" s="35" t="s">
        <v>51</v>
      </c>
      <c r="E15" s="35" t="s">
        <v>52</v>
      </c>
      <c r="F15" s="35" t="s">
        <v>53</v>
      </c>
      <c r="G15" s="35" t="s">
        <v>54</v>
      </c>
      <c r="H15" s="35" t="s">
        <v>55</v>
      </c>
      <c r="I15" s="35"/>
    </row>
    <row r="16" ht="20.25" spans="2:7">
      <c r="B16" s="58"/>
      <c r="C16" s="59"/>
      <c r="D16" s="60"/>
      <c r="E16" s="59"/>
      <c r="F16" s="63"/>
      <c r="G16" s="60"/>
    </row>
    <row r="17" ht="20.25" spans="2:7">
      <c r="B17" s="58"/>
      <c r="C17" s="59"/>
      <c r="D17" s="60"/>
      <c r="E17" s="59"/>
      <c r="F17" s="63"/>
      <c r="G17" s="60"/>
    </row>
    <row r="18" ht="20.25" spans="2:8">
      <c r="B18" s="58"/>
      <c r="C18" s="59"/>
      <c r="D18" s="61"/>
      <c r="E18" s="59"/>
      <c r="F18" s="63"/>
      <c r="G18" s="61"/>
      <c r="H18" s="13"/>
    </row>
    <row r="19" spans="2:5">
      <c r="B19" s="58"/>
      <c r="C19" s="59"/>
      <c r="E19" s="59"/>
    </row>
    <row r="20" spans="2:5">
      <c r="B20" s="58"/>
      <c r="C20" s="59"/>
      <c r="E20" s="59"/>
    </row>
    <row r="21" spans="2:5">
      <c r="B21" s="58"/>
      <c r="C21" s="59"/>
      <c r="E21" s="59"/>
    </row>
    <row r="22" spans="2:5">
      <c r="B22" s="58"/>
      <c r="C22" s="59"/>
      <c r="E22" s="59"/>
    </row>
    <row r="24" ht="21" spans="4:4">
      <c r="D24" s="32"/>
    </row>
  </sheetData>
  <sheetProtection formatCells="0" insertHyperlinks="0" autoFilter="0"/>
  <mergeCells count="1">
    <mergeCell ref="B1:G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workbookViewId="0">
      <selection activeCell="A1" sqref="A1"/>
    </sheetView>
  </sheetViews>
  <sheetFormatPr defaultColWidth="9" defaultRowHeight="13.5"/>
  <cols>
    <col min="2" max="2" width="35.8916666666667" customWidth="1"/>
    <col min="3" max="3" width="34.4083333333333" customWidth="1"/>
    <col min="4" max="4" width="44.0833333333333" customWidth="1"/>
    <col min="5" max="5" width="25.475" customWidth="1"/>
    <col min="6" max="6" width="38.5" customWidth="1"/>
    <col min="7" max="7" width="26.1916666666667" customWidth="1"/>
    <col min="8" max="8" width="63.8083333333333" customWidth="1"/>
    <col min="9" max="9" width="79.25" customWidth="1"/>
    <col min="10" max="10" width="53" customWidth="1"/>
  </cols>
  <sheetData>
    <row r="1" ht="147.75" customHeight="1" spans="2:7">
      <c r="B1" s="20" t="s">
        <v>0</v>
      </c>
      <c r="C1" s="21"/>
      <c r="D1" s="21"/>
      <c r="E1" s="21"/>
      <c r="F1" s="21"/>
      <c r="G1" s="21"/>
    </row>
    <row r="2" ht="212.15" customHeight="1" spans="1:8">
      <c r="A2" s="10" t="s">
        <v>56</v>
      </c>
      <c r="B2" s="20" t="s">
        <v>57</v>
      </c>
      <c r="C2" s="53">
        <v>406.146392583847</v>
      </c>
      <c r="D2" s="20" t="s">
        <v>58</v>
      </c>
      <c r="E2" s="53">
        <v>46.8453621864318</v>
      </c>
      <c r="F2" s="20" t="s">
        <v>59</v>
      </c>
      <c r="G2" s="53">
        <v>25.5098857879638</v>
      </c>
      <c r="H2" s="20"/>
    </row>
    <row r="3" ht="16.5" spans="1:9">
      <c r="A3" s="22"/>
      <c r="B3" s="23" t="s">
        <v>5</v>
      </c>
      <c r="C3" s="23" t="s">
        <v>6</v>
      </c>
      <c r="D3" s="23" t="s">
        <v>7</v>
      </c>
      <c r="E3" s="23" t="s">
        <v>8</v>
      </c>
      <c r="F3" s="23" t="s">
        <v>9</v>
      </c>
      <c r="G3" s="23" t="s">
        <v>10</v>
      </c>
      <c r="H3" s="36" t="s">
        <v>11</v>
      </c>
      <c r="I3" s="36" t="s">
        <v>12</v>
      </c>
    </row>
    <row r="4" ht="167" customHeight="1" spans="1:10">
      <c r="A4" s="24" t="s">
        <v>13</v>
      </c>
      <c r="B4" s="25" t="s">
        <v>60</v>
      </c>
      <c r="C4" s="31">
        <v>88.7639373779297</v>
      </c>
      <c r="D4" s="32">
        <v>0.00012689</v>
      </c>
      <c r="E4" s="31">
        <v>45.72585439682</v>
      </c>
      <c r="F4" s="27">
        <f t="shared" ref="F4:F13" si="0">C4/E4</f>
        <v>1.94121987546946</v>
      </c>
      <c r="G4" s="32">
        <v>36765446</v>
      </c>
      <c r="H4" s="37" t="s">
        <v>61</v>
      </c>
      <c r="I4" s="37" t="s">
        <v>62</v>
      </c>
      <c r="J4" s="37"/>
    </row>
    <row r="5" ht="114" customHeight="1" spans="1:9">
      <c r="A5" s="24" t="s">
        <v>17</v>
      </c>
      <c r="B5" s="28" t="s">
        <v>63</v>
      </c>
      <c r="C5" s="31">
        <v>15.5661280632019</v>
      </c>
      <c r="D5" s="54">
        <v>9.6531e-5</v>
      </c>
      <c r="E5" s="31">
        <v>7.23405590057373</v>
      </c>
      <c r="F5" s="27">
        <f t="shared" si="0"/>
        <v>2.15178432087694</v>
      </c>
      <c r="G5" s="32">
        <v>3614007</v>
      </c>
      <c r="H5" s="37" t="s">
        <v>64</v>
      </c>
      <c r="I5" s="37" t="s">
        <v>65</v>
      </c>
    </row>
    <row r="6" ht="121.5" customHeight="1" spans="1:10">
      <c r="A6" s="24" t="s">
        <v>21</v>
      </c>
      <c r="B6" s="28" t="s">
        <v>66</v>
      </c>
      <c r="C6" s="31">
        <v>32.577439212799</v>
      </c>
      <c r="D6" s="54">
        <v>5.8279e-5</v>
      </c>
      <c r="E6" s="31">
        <v>7.54384117126464</v>
      </c>
      <c r="F6" s="27">
        <f t="shared" si="0"/>
        <v>4.31841531034484</v>
      </c>
      <c r="G6" s="32">
        <v>5151969</v>
      </c>
      <c r="H6" s="37" t="s">
        <v>67</v>
      </c>
      <c r="I6" s="37" t="s">
        <v>68</v>
      </c>
      <c r="J6" s="37"/>
    </row>
    <row r="7" ht="216" spans="1:9">
      <c r="A7" s="24" t="s">
        <v>25</v>
      </c>
      <c r="B7" s="29" t="s">
        <v>69</v>
      </c>
      <c r="C7" s="31">
        <v>316.619230222702</v>
      </c>
      <c r="D7" s="54">
        <v>5.6277e-5</v>
      </c>
      <c r="E7" s="31">
        <v>61.1479402065277</v>
      </c>
      <c r="F7" s="27">
        <f t="shared" si="0"/>
        <v>5.17792143371171</v>
      </c>
      <c r="G7" s="26">
        <v>76828189</v>
      </c>
      <c r="H7" s="37" t="s">
        <v>70</v>
      </c>
      <c r="I7" s="37" t="s">
        <v>71</v>
      </c>
    </row>
    <row r="8" ht="156.5" customHeight="1" spans="1:9">
      <c r="A8" s="24" t="s">
        <v>29</v>
      </c>
      <c r="B8" s="28" t="s">
        <v>72</v>
      </c>
      <c r="C8" s="55">
        <v>62.9272664070129</v>
      </c>
      <c r="D8" s="26">
        <v>0.000123636</v>
      </c>
      <c r="E8" s="55">
        <v>17.7896490573883</v>
      </c>
      <c r="F8" s="27">
        <f t="shared" si="0"/>
        <v>3.53729667201491</v>
      </c>
      <c r="G8" s="33">
        <v>14601110</v>
      </c>
      <c r="H8" s="37" t="s">
        <v>73</v>
      </c>
      <c r="I8" s="37" t="s">
        <v>74</v>
      </c>
    </row>
    <row r="9" ht="129.5" customHeight="1" spans="1:10">
      <c r="A9" s="24" t="s">
        <v>33</v>
      </c>
      <c r="B9" s="28" t="s">
        <v>75</v>
      </c>
      <c r="C9" s="55">
        <v>31.5798277378082</v>
      </c>
      <c r="D9" s="54">
        <v>7.884e-5</v>
      </c>
      <c r="E9" s="55">
        <v>9.05927205085754</v>
      </c>
      <c r="F9" s="27">
        <f t="shared" si="0"/>
        <v>3.48591228528333</v>
      </c>
      <c r="G9" s="33">
        <v>2724147</v>
      </c>
      <c r="H9" s="37" t="s">
        <v>76</v>
      </c>
      <c r="I9" s="37" t="s">
        <v>77</v>
      </c>
      <c r="J9" s="37"/>
    </row>
    <row r="10" ht="172.5" customHeight="1" spans="1:9">
      <c r="A10" s="24" t="s">
        <v>37</v>
      </c>
      <c r="B10" s="28" t="s">
        <v>78</v>
      </c>
      <c r="C10" s="55">
        <v>3432.13314504623</v>
      </c>
      <c r="D10" s="32">
        <v>0.000122178</v>
      </c>
      <c r="E10" s="55">
        <v>270.695724153518</v>
      </c>
      <c r="F10" s="27">
        <f t="shared" si="0"/>
        <v>12.6789337207993</v>
      </c>
      <c r="G10" s="33">
        <v>39595119</v>
      </c>
      <c r="H10" s="37" t="s">
        <v>79</v>
      </c>
      <c r="I10" s="37" t="s">
        <v>80</v>
      </c>
    </row>
    <row r="11" ht="141" customHeight="1" spans="1:9">
      <c r="A11" s="24" t="s">
        <v>41</v>
      </c>
      <c r="B11" s="30" t="s">
        <v>81</v>
      </c>
      <c r="C11" s="55">
        <v>0.0612865447998046</v>
      </c>
      <c r="D11" s="32">
        <v>0</v>
      </c>
      <c r="E11" s="55">
        <v>0.0671858787536621</v>
      </c>
      <c r="F11" s="27">
        <f t="shared" si="0"/>
        <v>0.912193840978288</v>
      </c>
      <c r="G11" s="33"/>
      <c r="H11" s="57" t="s">
        <v>82</v>
      </c>
      <c r="I11" s="37"/>
    </row>
    <row r="12" ht="137.5" customHeight="1" spans="1:10">
      <c r="A12" s="24" t="s">
        <v>44</v>
      </c>
      <c r="B12" s="25" t="s">
        <v>83</v>
      </c>
      <c r="C12" s="56">
        <v>0.0565016269683837</v>
      </c>
      <c r="D12" s="32">
        <v>0</v>
      </c>
      <c r="E12" s="56">
        <v>0.0947381496429443</v>
      </c>
      <c r="F12" s="27">
        <f t="shared" si="0"/>
        <v>0.596397831088436</v>
      </c>
      <c r="G12" s="38"/>
      <c r="H12" s="57" t="s">
        <v>84</v>
      </c>
      <c r="I12" s="37"/>
      <c r="J12" s="52"/>
    </row>
    <row r="13" ht="104.5" customHeight="1" spans="1:9">
      <c r="A13" s="24" t="s">
        <v>47</v>
      </c>
      <c r="B13" s="28" t="s">
        <v>85</v>
      </c>
      <c r="C13" s="55">
        <v>0.0666111469268798</v>
      </c>
      <c r="D13" s="32">
        <v>0</v>
      </c>
      <c r="E13" s="55">
        <v>0.0982372760772705</v>
      </c>
      <c r="F13" s="27">
        <f t="shared" si="0"/>
        <v>0.678063863196751</v>
      </c>
      <c r="G13" s="33"/>
      <c r="H13" s="57" t="s">
        <v>86</v>
      </c>
      <c r="I13" s="37"/>
    </row>
    <row r="14" ht="21" spans="1:9">
      <c r="A14" s="24"/>
      <c r="B14" s="25"/>
      <c r="C14" s="34">
        <f>SUM(C4:C13)</f>
        <v>3980.35137338638</v>
      </c>
      <c r="D14" s="34">
        <f>E14+C2+E2+G2</f>
        <v>897.958138799666</v>
      </c>
      <c r="E14" s="34">
        <f>SUM(E4:E13)</f>
        <v>419.456498241424</v>
      </c>
      <c r="F14" s="31">
        <f>GEOMEAN(F4:F13)</f>
        <v>2.36119458950278</v>
      </c>
      <c r="G14" s="39">
        <f>C14/D14</f>
        <v>4.43266918734882</v>
      </c>
      <c r="H14" s="34">
        <f>C14/E14</f>
        <v>9.48930673400948</v>
      </c>
      <c r="I14" s="39"/>
    </row>
    <row r="15" ht="18.75" spans="3:9">
      <c r="C15" s="35" t="s">
        <v>50</v>
      </c>
      <c r="D15" s="35" t="s">
        <v>51</v>
      </c>
      <c r="E15" s="35" t="s">
        <v>52</v>
      </c>
      <c r="F15" s="35" t="s">
        <v>53</v>
      </c>
      <c r="G15" s="35" t="s">
        <v>54</v>
      </c>
      <c r="H15" s="35" t="s">
        <v>55</v>
      </c>
      <c r="I15" s="35"/>
    </row>
  </sheetData>
  <sheetProtection formatCells="0" formatColumns="0" formatRows="0" insertRows="0" insertColumns="0" insertHyperlinks="0" deleteColumns="0" deleteRows="0" sort="0" autoFilter="0" pivotTables="0"/>
  <mergeCells count="1">
    <mergeCell ref="B1:G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topLeftCell="D11" workbookViewId="0">
      <selection activeCell="G2" sqref="G2"/>
    </sheetView>
  </sheetViews>
  <sheetFormatPr defaultColWidth="9" defaultRowHeight="13.5"/>
  <cols>
    <col min="2" max="2" width="45.75" customWidth="1"/>
    <col min="3" max="3" width="40.5" customWidth="1"/>
    <col min="4" max="4" width="43" customWidth="1"/>
    <col min="5" max="5" width="20.75"/>
    <col min="6" max="6" width="36.5" customWidth="1"/>
    <col min="7" max="7" width="28" customWidth="1"/>
    <col min="8" max="8" width="77.5833333333333" customWidth="1"/>
    <col min="9" max="9" width="73.25" customWidth="1"/>
  </cols>
  <sheetData>
    <row r="1" ht="135.5" customHeight="1" spans="2:7">
      <c r="B1" s="20" t="s">
        <v>87</v>
      </c>
      <c r="C1" s="21"/>
      <c r="D1" s="21"/>
      <c r="E1" s="21"/>
      <c r="F1" s="21"/>
      <c r="G1" s="21"/>
    </row>
    <row r="2" ht="168.5" customHeight="1" spans="1:8">
      <c r="A2" s="10" t="s">
        <v>56</v>
      </c>
      <c r="B2" s="20" t="s">
        <v>2</v>
      </c>
      <c r="C2" s="20">
        <v>35.677</v>
      </c>
      <c r="D2" s="20" t="s">
        <v>88</v>
      </c>
      <c r="E2" s="20">
        <v>19.93</v>
      </c>
      <c r="F2" s="20" t="s">
        <v>4</v>
      </c>
      <c r="G2" s="20">
        <v>12</v>
      </c>
      <c r="H2" s="37"/>
    </row>
    <row r="3" ht="16.5" spans="1:9">
      <c r="A3" s="22"/>
      <c r="B3" s="23" t="s">
        <v>5</v>
      </c>
      <c r="C3" s="23" t="s">
        <v>6</v>
      </c>
      <c r="D3" s="23" t="s">
        <v>7</v>
      </c>
      <c r="E3" s="23" t="s">
        <v>8</v>
      </c>
      <c r="F3" s="23" t="s">
        <v>9</v>
      </c>
      <c r="G3" s="23" t="s">
        <v>10</v>
      </c>
      <c r="H3" s="36" t="s">
        <v>11</v>
      </c>
      <c r="I3" s="36" t="s">
        <v>12</v>
      </c>
    </row>
    <row r="4" ht="121" customHeight="1" spans="1:10">
      <c r="A4" s="24" t="s">
        <v>13</v>
      </c>
      <c r="B4" s="25" t="s">
        <v>14</v>
      </c>
      <c r="C4" s="40">
        <v>41.1642</v>
      </c>
      <c r="D4" s="40">
        <v>0.0143430233001708</v>
      </c>
      <c r="E4" s="46">
        <v>21.9554</v>
      </c>
      <c r="F4" s="46">
        <f t="shared" ref="F4:F13" si="0">C4/E4</f>
        <v>1.87490093553294</v>
      </c>
      <c r="G4" s="46">
        <v>25941136</v>
      </c>
      <c r="H4" s="37" t="s">
        <v>89</v>
      </c>
      <c r="I4" s="37" t="s">
        <v>90</v>
      </c>
      <c r="J4" s="37"/>
    </row>
    <row r="5" ht="156.5" customHeight="1" spans="1:9">
      <c r="A5" s="24" t="s">
        <v>17</v>
      </c>
      <c r="B5" s="28" t="s">
        <v>18</v>
      </c>
      <c r="C5" s="40">
        <v>148.6396</v>
      </c>
      <c r="D5" s="40">
        <v>0.0126943588256835</v>
      </c>
      <c r="E5" s="47">
        <v>39.1032</v>
      </c>
      <c r="F5" s="46">
        <f t="shared" si="0"/>
        <v>3.80121319994272</v>
      </c>
      <c r="G5" s="46">
        <v>57428000</v>
      </c>
      <c r="H5" s="37" t="s">
        <v>91</v>
      </c>
      <c r="I5" s="37" t="s">
        <v>92</v>
      </c>
    </row>
    <row r="6" ht="123.5" customHeight="1" spans="1:10">
      <c r="A6" s="24" t="s">
        <v>21</v>
      </c>
      <c r="B6" s="28" t="s">
        <v>22</v>
      </c>
      <c r="C6" s="40">
        <v>6.8932</v>
      </c>
      <c r="D6" s="40">
        <v>0.0137128829956054</v>
      </c>
      <c r="E6" s="47">
        <v>1.5636</v>
      </c>
      <c r="F6" s="46">
        <f t="shared" si="0"/>
        <v>4.40854438475313</v>
      </c>
      <c r="G6" s="46">
        <v>2410213</v>
      </c>
      <c r="H6" s="37" t="s">
        <v>93</v>
      </c>
      <c r="I6" s="37" t="s">
        <v>94</v>
      </c>
      <c r="J6" s="37"/>
    </row>
    <row r="7" ht="97.5" customHeight="1" spans="1:9">
      <c r="A7" s="24" t="s">
        <v>25</v>
      </c>
      <c r="B7" s="29" t="s">
        <v>26</v>
      </c>
      <c r="C7" s="40">
        <v>21.0974</v>
      </c>
      <c r="D7" s="40">
        <v>0.0126245021820068</v>
      </c>
      <c r="E7" s="47">
        <v>7.1132</v>
      </c>
      <c r="F7" s="46">
        <f t="shared" si="0"/>
        <v>2.96595062700332</v>
      </c>
      <c r="G7" s="46">
        <v>6156507</v>
      </c>
      <c r="H7" s="37" t="s">
        <v>95</v>
      </c>
      <c r="I7" s="37" t="s">
        <v>96</v>
      </c>
    </row>
    <row r="8" ht="409.5" spans="1:9">
      <c r="A8" s="24" t="s">
        <v>29</v>
      </c>
      <c r="B8" s="28" t="s">
        <v>30</v>
      </c>
      <c r="C8" s="40">
        <v>140.6364</v>
      </c>
      <c r="D8" s="40">
        <v>0.00956273078918457</v>
      </c>
      <c r="E8" s="47">
        <v>132.9128</v>
      </c>
      <c r="F8" s="46">
        <f t="shared" si="0"/>
        <v>1.05811027982256</v>
      </c>
      <c r="G8" s="46">
        <v>171747840</v>
      </c>
      <c r="H8" s="37" t="s">
        <v>97</v>
      </c>
      <c r="I8" s="37" t="s">
        <v>98</v>
      </c>
    </row>
    <row r="9" ht="147.5" customHeight="1" spans="1:10">
      <c r="A9" s="24" t="s">
        <v>33</v>
      </c>
      <c r="B9" s="28" t="s">
        <v>34</v>
      </c>
      <c r="C9" s="40">
        <v>29.2848</v>
      </c>
      <c r="D9" s="40">
        <v>0.01324462890625</v>
      </c>
      <c r="E9" s="47">
        <v>21.6334</v>
      </c>
      <c r="F9" s="46">
        <f t="shared" si="0"/>
        <v>1.35368458032487</v>
      </c>
      <c r="G9" s="46">
        <v>41324343</v>
      </c>
      <c r="H9" s="37" t="s">
        <v>99</v>
      </c>
      <c r="I9" s="37" t="s">
        <v>100</v>
      </c>
      <c r="J9" s="37"/>
    </row>
    <row r="10" ht="191" customHeight="1" spans="1:9">
      <c r="A10" s="24" t="s">
        <v>37</v>
      </c>
      <c r="B10" s="28" t="s">
        <v>38</v>
      </c>
      <c r="C10" s="40">
        <v>70.9546</v>
      </c>
      <c r="D10" s="40">
        <v>0.00907373428344726</v>
      </c>
      <c r="E10" s="47">
        <v>55.9256</v>
      </c>
      <c r="F10" s="46">
        <f t="shared" si="0"/>
        <v>1.2687320296966</v>
      </c>
      <c r="G10" s="46">
        <v>100784775</v>
      </c>
      <c r="H10" s="37" t="s">
        <v>101</v>
      </c>
      <c r="I10" s="37" t="s">
        <v>102</v>
      </c>
    </row>
    <row r="11" ht="110" customHeight="1" spans="1:9">
      <c r="A11" s="24" t="s">
        <v>41</v>
      </c>
      <c r="B11" s="30" t="s">
        <v>42</v>
      </c>
      <c r="C11" s="40">
        <v>0.0152869224548339</v>
      </c>
      <c r="D11" s="41"/>
      <c r="E11" s="40">
        <v>0.0153736114501953</v>
      </c>
      <c r="F11" s="46">
        <f t="shared" si="0"/>
        <v>0.994361182104658</v>
      </c>
      <c r="G11" s="48"/>
      <c r="H11" s="37" t="s">
        <v>103</v>
      </c>
      <c r="I11" s="37"/>
    </row>
    <row r="12" ht="127.5" customHeight="1" spans="1:10">
      <c r="A12" s="24" t="s">
        <v>44</v>
      </c>
      <c r="B12" s="25" t="s">
        <v>45</v>
      </c>
      <c r="C12" s="40">
        <v>0.00569901466369628</v>
      </c>
      <c r="D12" s="42">
        <v>0</v>
      </c>
      <c r="E12" s="40">
        <v>0.0142125606536865</v>
      </c>
      <c r="F12" s="46">
        <f t="shared" si="0"/>
        <v>0.400984368866567</v>
      </c>
      <c r="G12" s="49"/>
      <c r="H12" s="37" t="s">
        <v>104</v>
      </c>
      <c r="I12" s="37"/>
      <c r="J12" s="52"/>
    </row>
    <row r="13" ht="67.5" spans="1:9">
      <c r="A13" s="24" t="s">
        <v>47</v>
      </c>
      <c r="B13" s="28" t="s">
        <v>48</v>
      </c>
      <c r="C13" s="40">
        <v>0.00853128433227539</v>
      </c>
      <c r="D13" s="43">
        <v>0</v>
      </c>
      <c r="E13" s="40">
        <v>0.0281006336212158</v>
      </c>
      <c r="F13" s="46">
        <f t="shared" si="0"/>
        <v>0.303597578875742</v>
      </c>
      <c r="G13" s="48"/>
      <c r="H13" s="37" t="s">
        <v>105</v>
      </c>
      <c r="I13" s="37"/>
    </row>
    <row r="14" ht="21" spans="1:9">
      <c r="A14" s="24"/>
      <c r="B14" s="25"/>
      <c r="C14" s="34">
        <f>SUM(C4:C13)</f>
        <v>458.699717221451</v>
      </c>
      <c r="D14" s="34">
        <f>E14+C2+E2+G2</f>
        <v>347.871886805725</v>
      </c>
      <c r="E14" s="50">
        <f>SUM(E4:E13)</f>
        <v>280.264886805725</v>
      </c>
      <c r="F14" s="31">
        <f>GEOMEAN(F4:F13)</f>
        <v>1.35261684541102</v>
      </c>
      <c r="G14" s="50">
        <f>C14/D14</f>
        <v>1.3185880625002</v>
      </c>
      <c r="H14" s="34">
        <f>C14/E14</f>
        <v>1.63666495096624</v>
      </c>
      <c r="I14" s="39"/>
    </row>
    <row r="15" ht="32" customHeight="1" spans="3:9">
      <c r="C15" s="35" t="s">
        <v>50</v>
      </c>
      <c r="D15" s="35" t="s">
        <v>51</v>
      </c>
      <c r="E15" s="35" t="s">
        <v>52</v>
      </c>
      <c r="F15" s="35" t="s">
        <v>53</v>
      </c>
      <c r="G15" s="35" t="s">
        <v>54</v>
      </c>
      <c r="H15" s="35" t="s">
        <v>55</v>
      </c>
      <c r="I15" s="35"/>
    </row>
    <row r="19" ht="20.25" spans="4:6">
      <c r="D19" s="44"/>
      <c r="E19" s="45"/>
      <c r="F19" s="45"/>
    </row>
    <row r="20" spans="4:6">
      <c r="D20" s="45"/>
      <c r="E20" s="45"/>
      <c r="F20" s="45"/>
    </row>
    <row r="21" spans="4:6">
      <c r="D21" s="45"/>
      <c r="E21" s="45"/>
      <c r="F21" s="45"/>
    </row>
    <row r="22" ht="20.25" spans="4:6">
      <c r="D22" s="45"/>
      <c r="E22" s="45"/>
      <c r="F22" s="51"/>
    </row>
  </sheetData>
  <sheetProtection formatCells="0" formatColumns="0" formatRows="0" insertRows="0" insertColumns="0" insertHyperlinks="0" deleteColumns="0" deleteRows="0" sort="0" autoFilter="0" pivotTables="0"/>
  <mergeCells count="1">
    <mergeCell ref="B1:G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topLeftCell="E4" workbookViewId="0">
      <selection activeCell="E2" sqref="E2"/>
    </sheetView>
  </sheetViews>
  <sheetFormatPr defaultColWidth="9" defaultRowHeight="13.5"/>
  <cols>
    <col min="2" max="2" width="35.8916666666667" customWidth="1"/>
    <col min="3" max="3" width="34.4083333333333" customWidth="1"/>
    <col min="4" max="4" width="44.0833333333333" customWidth="1"/>
    <col min="5" max="5" width="25.475" customWidth="1"/>
    <col min="6" max="6" width="38.5" customWidth="1"/>
    <col min="7" max="7" width="26.1916666666667" customWidth="1"/>
    <col min="8" max="8" width="63.8083333333333" customWidth="1"/>
    <col min="9" max="9" width="65" customWidth="1"/>
    <col min="10" max="10" width="53" customWidth="1"/>
  </cols>
  <sheetData>
    <row r="1" customFormat="1" ht="147.75" customHeight="1" spans="2:7">
      <c r="B1" s="20" t="s">
        <v>87</v>
      </c>
      <c r="C1" s="21"/>
      <c r="D1" s="21"/>
      <c r="E1" s="21"/>
      <c r="F1" s="21"/>
      <c r="G1" s="21"/>
    </row>
    <row r="2" customFormat="1" ht="212.15" customHeight="1" spans="1:8">
      <c r="A2" s="10" t="s">
        <v>56</v>
      </c>
      <c r="B2" s="20" t="s">
        <v>106</v>
      </c>
      <c r="C2" s="20">
        <v>185.713</v>
      </c>
      <c r="D2" s="20" t="s">
        <v>107</v>
      </c>
      <c r="E2" s="20">
        <v>16.45</v>
      </c>
      <c r="F2" s="20" t="s">
        <v>108</v>
      </c>
      <c r="G2" s="20">
        <v>25.705</v>
      </c>
      <c r="H2" s="27"/>
    </row>
    <row r="3" customFormat="1" ht="16.5" spans="1:9">
      <c r="A3" s="22"/>
      <c r="B3" s="23" t="s">
        <v>5</v>
      </c>
      <c r="C3" s="23" t="s">
        <v>6</v>
      </c>
      <c r="D3" s="23" t="s">
        <v>7</v>
      </c>
      <c r="E3" s="23" t="s">
        <v>8</v>
      </c>
      <c r="F3" s="23" t="s">
        <v>9</v>
      </c>
      <c r="G3" s="23" t="s">
        <v>10</v>
      </c>
      <c r="H3" s="36" t="s">
        <v>11</v>
      </c>
      <c r="I3" s="36" t="s">
        <v>12</v>
      </c>
    </row>
    <row r="4" ht="167" customHeight="1" spans="1:10">
      <c r="A4" s="24" t="s">
        <v>13</v>
      </c>
      <c r="B4" s="25" t="s">
        <v>60</v>
      </c>
      <c r="C4" s="26">
        <v>47.3038</v>
      </c>
      <c r="D4" s="27">
        <v>0.00906801223754882</v>
      </c>
      <c r="E4" s="27">
        <v>27.6256</v>
      </c>
      <c r="F4" s="27">
        <f t="shared" ref="F4:F13" si="0">C4/E4</f>
        <v>1.71231756052357</v>
      </c>
      <c r="G4" s="27">
        <v>36765446</v>
      </c>
      <c r="H4" s="37" t="s">
        <v>109</v>
      </c>
      <c r="I4" s="37" t="s">
        <v>110</v>
      </c>
      <c r="J4" s="37"/>
    </row>
    <row r="5" customFormat="1" ht="114" customHeight="1" spans="1:9">
      <c r="A5" s="24" t="s">
        <v>17</v>
      </c>
      <c r="B5" s="28" t="s">
        <v>63</v>
      </c>
      <c r="C5" s="26">
        <v>33.0216</v>
      </c>
      <c r="D5" s="27">
        <v>0.0103332996368408</v>
      </c>
      <c r="E5" s="27">
        <v>10.0136</v>
      </c>
      <c r="F5" s="27">
        <f t="shared" si="0"/>
        <v>3.29767516177998</v>
      </c>
      <c r="G5" s="27">
        <v>3614007</v>
      </c>
      <c r="H5" s="37" t="s">
        <v>111</v>
      </c>
      <c r="I5" s="37" t="s">
        <v>112</v>
      </c>
    </row>
    <row r="6" ht="121.5" customHeight="1" spans="1:10">
      <c r="A6" s="24" t="s">
        <v>21</v>
      </c>
      <c r="B6" s="28" t="s">
        <v>66</v>
      </c>
      <c r="C6" s="26">
        <v>26.7836</v>
      </c>
      <c r="D6" s="27">
        <v>0.0099797248840332</v>
      </c>
      <c r="E6" s="27">
        <v>6.064</v>
      </c>
      <c r="F6" s="27">
        <f t="shared" si="0"/>
        <v>4.41682058047493</v>
      </c>
      <c r="G6" s="27">
        <v>5151969</v>
      </c>
      <c r="H6" s="37" t="s">
        <v>113</v>
      </c>
      <c r="I6" s="37" t="s">
        <v>114</v>
      </c>
      <c r="J6" s="37"/>
    </row>
    <row r="7" customFormat="1" ht="409.5" spans="1:9">
      <c r="A7" s="24" t="s">
        <v>25</v>
      </c>
      <c r="B7" s="29" t="s">
        <v>69</v>
      </c>
      <c r="C7" s="26">
        <v>198.1992</v>
      </c>
      <c r="D7" s="27">
        <v>0.014754295349121</v>
      </c>
      <c r="E7" s="27">
        <v>122.1916</v>
      </c>
      <c r="F7" s="27">
        <f t="shared" si="0"/>
        <v>1.62203621198184</v>
      </c>
      <c r="G7" s="27">
        <v>76828189</v>
      </c>
      <c r="H7" s="37" t="s">
        <v>115</v>
      </c>
      <c r="I7" s="37" t="s">
        <v>116</v>
      </c>
    </row>
    <row r="8" customFormat="1" ht="156.5" customHeight="1" spans="1:9">
      <c r="A8" s="24" t="s">
        <v>29</v>
      </c>
      <c r="B8" s="28" t="s">
        <v>72</v>
      </c>
      <c r="C8" s="26">
        <v>52.0568</v>
      </c>
      <c r="D8" s="27">
        <v>0.0128242969512939</v>
      </c>
      <c r="E8" s="27">
        <v>11.5946</v>
      </c>
      <c r="F8" s="27">
        <f t="shared" si="0"/>
        <v>4.489745226226</v>
      </c>
      <c r="G8" s="27">
        <v>14601110</v>
      </c>
      <c r="H8" s="37" t="s">
        <v>117</v>
      </c>
      <c r="I8" s="37" t="s">
        <v>118</v>
      </c>
    </row>
    <row r="9" ht="129.5" customHeight="1" spans="1:10">
      <c r="A9" s="24" t="s">
        <v>33</v>
      </c>
      <c r="B9" s="28" t="s">
        <v>75</v>
      </c>
      <c r="C9" s="26">
        <v>34.2504</v>
      </c>
      <c r="D9" s="27">
        <v>0.0106832981109619</v>
      </c>
      <c r="E9" s="27">
        <v>3.8304</v>
      </c>
      <c r="F9" s="27">
        <f t="shared" si="0"/>
        <v>8.94172932330827</v>
      </c>
      <c r="G9" s="27">
        <v>2724147</v>
      </c>
      <c r="H9" s="37" t="s">
        <v>119</v>
      </c>
      <c r="I9" s="37" t="s">
        <v>120</v>
      </c>
      <c r="J9" s="37"/>
    </row>
    <row r="10" customFormat="1" ht="172.5" customHeight="1" spans="1:9">
      <c r="A10" s="24" t="s">
        <v>37</v>
      </c>
      <c r="B10" s="28" t="s">
        <v>78</v>
      </c>
      <c r="C10" s="26">
        <v>129.2534</v>
      </c>
      <c r="D10" s="27">
        <v>0.0131294727325439</v>
      </c>
      <c r="E10" s="27">
        <v>29.7702</v>
      </c>
      <c r="F10" s="27">
        <f t="shared" si="0"/>
        <v>4.34170412022761</v>
      </c>
      <c r="G10" s="27">
        <v>39595119</v>
      </c>
      <c r="H10" s="37" t="s">
        <v>121</v>
      </c>
      <c r="I10" s="37" t="s">
        <v>122</v>
      </c>
    </row>
    <row r="11" customFormat="1" ht="141" customHeight="1" spans="1:10">
      <c r="A11" s="24" t="s">
        <v>41</v>
      </c>
      <c r="B11" s="30" t="s">
        <v>81</v>
      </c>
      <c r="C11" s="31">
        <v>0.0145978927612304</v>
      </c>
      <c r="D11" s="32">
        <v>0</v>
      </c>
      <c r="E11" s="31">
        <v>0.016017198562622</v>
      </c>
      <c r="F11" s="27">
        <f t="shared" si="0"/>
        <v>0.911388636668105</v>
      </c>
      <c r="G11" s="33"/>
      <c r="H11" s="37" t="s">
        <v>123</v>
      </c>
      <c r="I11" s="37"/>
      <c r="J11" s="37"/>
    </row>
    <row r="12" ht="137.5" customHeight="1" spans="1:10">
      <c r="A12" s="24" t="s">
        <v>44</v>
      </c>
      <c r="B12" s="25" t="s">
        <v>124</v>
      </c>
      <c r="C12" s="31">
        <v>0.00709044933319091</v>
      </c>
      <c r="D12" s="33">
        <v>0</v>
      </c>
      <c r="E12" s="31">
        <v>0.021131157875061</v>
      </c>
      <c r="F12" s="27">
        <f t="shared" si="0"/>
        <v>0.335544761679106</v>
      </c>
      <c r="G12" s="38"/>
      <c r="H12" s="37" t="s">
        <v>125</v>
      </c>
      <c r="I12" s="37"/>
      <c r="J12" s="37"/>
    </row>
    <row r="13" customFormat="1" ht="125" customHeight="1" spans="1:10">
      <c r="A13" s="24" t="s">
        <v>47</v>
      </c>
      <c r="B13" s="28" t="s">
        <v>85</v>
      </c>
      <c r="C13" s="31">
        <v>0.00793701410293579</v>
      </c>
      <c r="D13" s="32">
        <v>0</v>
      </c>
      <c r="E13" s="31">
        <v>0.027372658252716</v>
      </c>
      <c r="F13" s="27">
        <f t="shared" si="0"/>
        <v>0.28996139248362</v>
      </c>
      <c r="G13" s="33"/>
      <c r="H13" s="37" t="s">
        <v>126</v>
      </c>
      <c r="I13" s="37"/>
      <c r="J13" s="37"/>
    </row>
    <row r="14" customFormat="1" ht="21" spans="1:9">
      <c r="A14" s="24"/>
      <c r="B14" s="25"/>
      <c r="C14" s="34">
        <f>SUM(C4:C13)</f>
        <v>520.898425356197</v>
      </c>
      <c r="D14" s="34">
        <f>E14+C2+E2+G2</f>
        <v>439.02252101469</v>
      </c>
      <c r="E14" s="34">
        <f>SUM(E4:E13)</f>
        <v>211.15452101469</v>
      </c>
      <c r="F14" s="31">
        <f>GEOMEAN(F4:F13)</f>
        <v>1.90373291003902</v>
      </c>
      <c r="G14" s="39">
        <f>C14/D14</f>
        <v>1.18649590948608</v>
      </c>
      <c r="H14" s="34">
        <f>C14/E14</f>
        <v>2.46690633405835</v>
      </c>
      <c r="I14" s="39"/>
    </row>
    <row r="15" customFormat="1" ht="18.75" spans="3:9">
      <c r="C15" s="35" t="s">
        <v>50</v>
      </c>
      <c r="D15" s="35" t="s">
        <v>51</v>
      </c>
      <c r="E15" s="35" t="s">
        <v>52</v>
      </c>
      <c r="F15" s="35" t="s">
        <v>53</v>
      </c>
      <c r="G15" s="35" t="s">
        <v>54</v>
      </c>
      <c r="H15" s="35" t="s">
        <v>55</v>
      </c>
      <c r="I15" s="35"/>
    </row>
  </sheetData>
  <sheetProtection formatCells="0" formatColumns="0" formatRows="0" insertRows="0" insertColumns="0" insertHyperlinks="0" deleteColumns="0" deleteRows="0" sort="0" autoFilter="0" pivotTables="0"/>
  <mergeCells count="1">
    <mergeCell ref="B1:G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5"/>
  <sheetViews>
    <sheetView topLeftCell="G3" workbookViewId="0">
      <selection activeCell="E11" sqref="E11"/>
    </sheetView>
  </sheetViews>
  <sheetFormatPr defaultColWidth="9" defaultRowHeight="13.5"/>
  <cols>
    <col min="1" max="1" width="10.375"/>
    <col min="2" max="2" width="12.625"/>
    <col min="3" max="3" width="19.75" customWidth="1"/>
    <col min="4" max="4" width="12.625"/>
    <col min="6" max="6" width="21.25" customWidth="1"/>
    <col min="7" max="7" width="30.25" customWidth="1"/>
    <col min="8" max="8" width="21" customWidth="1"/>
    <col min="9" max="9" width="12.625"/>
    <col min="11" max="11" width="16.625" customWidth="1"/>
    <col min="15" max="15" width="16.6666666666667" customWidth="1"/>
  </cols>
  <sheetData>
    <row r="1" ht="22.5" spans="1:19">
      <c r="A1" s="4"/>
      <c r="B1" s="15" t="s">
        <v>127</v>
      </c>
      <c r="C1" s="15"/>
      <c r="D1" s="15"/>
      <c r="E1" s="15"/>
      <c r="F1" s="15"/>
      <c r="G1" s="15"/>
      <c r="H1" s="15"/>
      <c r="I1" s="15"/>
      <c r="J1" s="15"/>
      <c r="K1" s="19"/>
      <c r="L1" s="19"/>
      <c r="M1" s="4"/>
      <c r="N1" s="15"/>
      <c r="O1" s="15"/>
      <c r="P1" s="15"/>
      <c r="Q1" s="4"/>
      <c r="R1" s="4"/>
      <c r="S1" s="4"/>
    </row>
    <row r="2" spans="1:19">
      <c r="A2" s="4" t="s">
        <v>128</v>
      </c>
      <c r="B2" s="4" t="s">
        <v>129</v>
      </c>
      <c r="C2" s="4" t="s">
        <v>8</v>
      </c>
      <c r="D2" s="4" t="s">
        <v>130</v>
      </c>
      <c r="E2" s="4" t="s">
        <v>131</v>
      </c>
      <c r="F2" s="4" t="s">
        <v>132</v>
      </c>
      <c r="G2" s="4" t="s">
        <v>133</v>
      </c>
      <c r="H2" s="4" t="s">
        <v>134</v>
      </c>
      <c r="I2" s="13" t="s">
        <v>135</v>
      </c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1:8">
      <c r="A3" s="16">
        <v>1</v>
      </c>
      <c r="B3" s="17">
        <v>0.0446668148040771</v>
      </c>
      <c r="C3" s="17">
        <v>0.0624608516693115</v>
      </c>
      <c r="D3" s="16">
        <f>B3/C3</f>
        <v>0.715116967033336</v>
      </c>
      <c r="E3" s="16">
        <v>6</v>
      </c>
      <c r="F3" s="18">
        <f>37+14+5</f>
        <v>56</v>
      </c>
      <c r="G3" s="18">
        <f>E3/F3</f>
        <v>0.107142857142857</v>
      </c>
      <c r="H3" s="16"/>
    </row>
    <row r="4" spans="1:8">
      <c r="A4" s="16">
        <v>10</v>
      </c>
      <c r="B4" s="17">
        <v>0.0492632865905761</v>
      </c>
      <c r="C4" s="17">
        <v>0.0704022884368896</v>
      </c>
      <c r="D4" s="16">
        <f>B4/C4</f>
        <v>0.699739847728628</v>
      </c>
      <c r="E4" s="16">
        <v>24</v>
      </c>
      <c r="F4" s="17">
        <f>226+68+5</f>
        <v>299</v>
      </c>
      <c r="G4" s="18">
        <f>E4/F4</f>
        <v>0.0802675585284281</v>
      </c>
      <c r="H4" s="16"/>
    </row>
    <row r="5" spans="1:8">
      <c r="A5" s="16">
        <v>100</v>
      </c>
      <c r="B5" s="17">
        <v>0.0511668682098388</v>
      </c>
      <c r="C5" s="17">
        <v>0.102518320083618</v>
      </c>
      <c r="D5" s="16">
        <f>B5/C5</f>
        <v>0.499099752786673</v>
      </c>
      <c r="E5" s="16">
        <v>204</v>
      </c>
      <c r="F5" s="17">
        <f>2116+608+5</f>
        <v>2729</v>
      </c>
      <c r="G5" s="18">
        <f>E5/F5</f>
        <v>0.0747526566507878</v>
      </c>
      <c r="H5" s="16"/>
    </row>
    <row r="6" spans="1:9">
      <c r="A6" s="16">
        <v>1000</v>
      </c>
      <c r="B6" s="17">
        <v>0.0734785079956054</v>
      </c>
      <c r="C6" s="17">
        <v>0.418897628784179</v>
      </c>
      <c r="D6" s="16">
        <f t="shared" ref="D6:D15" si="0">B6/C6</f>
        <v>0.17540922398838</v>
      </c>
      <c r="E6" s="16">
        <v>2004</v>
      </c>
      <c r="F6" s="16">
        <f>21016+6008+5</f>
        <v>27029</v>
      </c>
      <c r="G6" s="18">
        <f>E6/F6</f>
        <v>0.0741425875911059</v>
      </c>
      <c r="H6" s="4">
        <f>0.052806+0.052425+0.054129</f>
        <v>0.15936</v>
      </c>
      <c r="I6">
        <f>B6/(C6-H6)</f>
        <v>0.283113120589952</v>
      </c>
    </row>
    <row r="7" spans="1:9">
      <c r="A7" s="16">
        <v>10000</v>
      </c>
      <c r="B7" s="17">
        <v>0.217115783691406</v>
      </c>
      <c r="C7" s="17">
        <v>14.8736433506011</v>
      </c>
      <c r="D7" s="16">
        <f t="shared" si="0"/>
        <v>0.0145973503985243</v>
      </c>
      <c r="E7" s="16">
        <v>20004</v>
      </c>
      <c r="F7" s="18">
        <f>210016+60008+5</f>
        <v>270029</v>
      </c>
      <c r="G7" s="18">
        <f>E7/F7</f>
        <v>0.0740809320480393</v>
      </c>
      <c r="H7" s="16">
        <f>4.649635+4.544529+4.608654</f>
        <v>13.802818</v>
      </c>
      <c r="I7">
        <f>B7/(C7-H7)</f>
        <v>0.20275555072499</v>
      </c>
    </row>
    <row r="8" spans="1:7">
      <c r="A8" s="16"/>
      <c r="B8" s="16"/>
      <c r="C8" s="16"/>
      <c r="D8" s="16"/>
      <c r="E8" s="16"/>
      <c r="F8" s="17"/>
      <c r="G8" s="17"/>
    </row>
    <row r="9" ht="22.5" spans="1:7">
      <c r="A9" s="16"/>
      <c r="B9" s="15" t="s">
        <v>136</v>
      </c>
      <c r="C9" s="15"/>
      <c r="D9" s="15"/>
      <c r="E9" s="15"/>
      <c r="F9" s="15"/>
      <c r="G9" s="15"/>
    </row>
    <row r="10" spans="1:12">
      <c r="A10" s="4" t="s">
        <v>128</v>
      </c>
      <c r="B10" s="4" t="s">
        <v>129</v>
      </c>
      <c r="C10" s="4" t="s">
        <v>8</v>
      </c>
      <c r="D10" s="4" t="s">
        <v>130</v>
      </c>
      <c r="E10" s="4" t="s">
        <v>131</v>
      </c>
      <c r="F10" s="4" t="s">
        <v>132</v>
      </c>
      <c r="G10" s="4" t="s">
        <v>133</v>
      </c>
      <c r="J10" s="4"/>
      <c r="K10" s="4"/>
      <c r="L10" s="4"/>
    </row>
    <row r="11" spans="1:12">
      <c r="A11" s="16">
        <v>1</v>
      </c>
      <c r="B11" s="18">
        <v>0.003643798828125</v>
      </c>
      <c r="C11" s="18">
        <v>0.0120038986206054</v>
      </c>
      <c r="D11" s="16">
        <f t="shared" si="0"/>
        <v>0.303551283069836</v>
      </c>
      <c r="E11" s="16">
        <v>10</v>
      </c>
      <c r="F11" s="16">
        <f>116-10</f>
        <v>106</v>
      </c>
      <c r="G11" s="16">
        <f>E11/F11</f>
        <v>0.0943396226415094</v>
      </c>
      <c r="J11" s="13"/>
      <c r="K11" s="13"/>
      <c r="L11" s="13"/>
    </row>
    <row r="12" spans="1:8">
      <c r="A12" s="16">
        <v>10</v>
      </c>
      <c r="B12" s="17">
        <v>0.0056065559387207</v>
      </c>
      <c r="C12" s="18">
        <v>0.0219525337219238</v>
      </c>
      <c r="D12" s="16">
        <f t="shared" si="0"/>
        <v>0.25539448018802</v>
      </c>
      <c r="E12" s="16">
        <v>55</v>
      </c>
      <c r="F12" s="4">
        <f>674-55</f>
        <v>619</v>
      </c>
      <c r="G12" s="16">
        <f>E12/F12</f>
        <v>0.0888529886914378</v>
      </c>
      <c r="H12" s="17"/>
    </row>
    <row r="13" spans="1:7">
      <c r="A13" s="16">
        <v>100</v>
      </c>
      <c r="B13" s="17">
        <v>0.00971846580505371</v>
      </c>
      <c r="C13" s="18">
        <v>0.0413031578</v>
      </c>
      <c r="D13" s="16">
        <f t="shared" si="0"/>
        <v>0.235295951271157</v>
      </c>
      <c r="E13" s="16">
        <v>505</v>
      </c>
      <c r="F13" s="16">
        <f>6254-505</f>
        <v>5749</v>
      </c>
      <c r="G13" s="16">
        <f>E13/F13</f>
        <v>0.0878413637154288</v>
      </c>
    </row>
    <row r="14" spans="1:7">
      <c r="A14" s="16">
        <v>1000</v>
      </c>
      <c r="B14" s="17">
        <v>0.0316354274749755</v>
      </c>
      <c r="C14" s="18">
        <v>0.152024269104003</v>
      </c>
      <c r="D14" s="16">
        <f t="shared" si="0"/>
        <v>0.20809458688029</v>
      </c>
      <c r="E14" s="16">
        <v>5005</v>
      </c>
      <c r="F14" s="16">
        <f>62054-5005</f>
        <v>57049</v>
      </c>
      <c r="G14" s="16">
        <f>E14/F14</f>
        <v>0.0877315991516065</v>
      </c>
    </row>
    <row r="15" spans="1:7">
      <c r="A15" s="16">
        <v>10000</v>
      </c>
      <c r="B15" s="18">
        <v>0.360753297805786</v>
      </c>
      <c r="C15" s="18">
        <v>1.27030639648437</v>
      </c>
      <c r="D15" s="16">
        <f t="shared" si="0"/>
        <v>0.283989200404081</v>
      </c>
      <c r="E15" s="16">
        <v>50005</v>
      </c>
      <c r="F15" s="16">
        <f>620054-50005</f>
        <v>570049</v>
      </c>
      <c r="G15" s="16">
        <f>E15/F15</f>
        <v>0.0877205292878332</v>
      </c>
    </row>
  </sheetData>
  <sheetProtection formatCells="0" formatColumns="0" formatRows="0" insertRows="0" insertColumns="0" insertHyperlinks="0" deleteColumns="0" deleteRows="0" sort="0" autoFilter="0" pivotTables="0"/>
  <mergeCells count="5">
    <mergeCell ref="B1:I1"/>
    <mergeCell ref="J1:L1"/>
    <mergeCell ref="N1:P1"/>
    <mergeCell ref="B9:G9"/>
    <mergeCell ref="J10:L10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8"/>
  <sheetViews>
    <sheetView workbookViewId="0">
      <selection activeCell="A1" sqref="A1:B1"/>
    </sheetView>
  </sheetViews>
  <sheetFormatPr defaultColWidth="9" defaultRowHeight="13.5" outlineLevelCol="2"/>
  <cols>
    <col min="1" max="1" width="51.0416666666667" customWidth="1"/>
    <col min="2" max="2" width="31.9166666666667" customWidth="1"/>
  </cols>
  <sheetData>
    <row r="1" ht="47.25" spans="1:2">
      <c r="A1" s="1" t="s">
        <v>137</v>
      </c>
      <c r="B1" s="2"/>
    </row>
    <row r="2" spans="1:2">
      <c r="A2" s="3" t="s">
        <v>138</v>
      </c>
      <c r="B2" s="3" t="s">
        <v>139</v>
      </c>
    </row>
    <row r="3" ht="16.5" spans="1:2">
      <c r="A3" s="8" t="s">
        <v>140</v>
      </c>
      <c r="B3" s="9">
        <v>9892</v>
      </c>
    </row>
    <row r="4" ht="16.5" spans="1:2">
      <c r="A4" s="8" t="s">
        <v>141</v>
      </c>
      <c r="B4" s="9">
        <v>1003605</v>
      </c>
    </row>
    <row r="5" ht="16.5" spans="1:2">
      <c r="A5" s="8" t="s">
        <v>142</v>
      </c>
      <c r="B5" s="9">
        <v>90492</v>
      </c>
    </row>
    <row r="6" ht="16.5" spans="1:2">
      <c r="A6" s="8" t="s">
        <v>143</v>
      </c>
      <c r="B6" s="9">
        <v>2052169</v>
      </c>
    </row>
    <row r="7" ht="16.5" spans="1:2">
      <c r="A7" s="8" t="s">
        <v>144</v>
      </c>
      <c r="B7" s="9">
        <v>7955</v>
      </c>
    </row>
    <row r="8" ht="16.5" spans="1:2">
      <c r="A8" s="8" t="s">
        <v>145</v>
      </c>
      <c r="B8" s="9">
        <v>1460</v>
      </c>
    </row>
    <row r="9" ht="16.5" spans="1:2">
      <c r="A9" s="8" t="s">
        <v>146</v>
      </c>
      <c r="B9" s="9">
        <v>16080</v>
      </c>
    </row>
    <row r="10" ht="16.5" spans="1:2">
      <c r="A10" s="8" t="s">
        <v>147</v>
      </c>
      <c r="B10" s="8">
        <v>71</v>
      </c>
    </row>
    <row r="11" ht="15" spans="1:2">
      <c r="A11" s="10" t="s">
        <v>148</v>
      </c>
      <c r="B11" s="11">
        <f>SUM(B3:B10)</f>
        <v>3181724</v>
      </c>
    </row>
    <row r="12" ht="16.5" spans="1:2">
      <c r="A12" s="8"/>
      <c r="B12" s="8"/>
    </row>
    <row r="13" ht="16.5" spans="1:2">
      <c r="A13" s="8"/>
      <c r="B13" s="8"/>
    </row>
    <row r="14" spans="1:2">
      <c r="A14" s="3" t="s">
        <v>149</v>
      </c>
      <c r="B14" s="3" t="s">
        <v>139</v>
      </c>
    </row>
    <row r="15" ht="17.25" spans="1:3">
      <c r="A15" s="8" t="s">
        <v>150</v>
      </c>
      <c r="B15" s="12">
        <v>180623</v>
      </c>
      <c r="C15" s="13"/>
    </row>
    <row r="16" ht="16.5" spans="1:2">
      <c r="A16" s="8" t="s">
        <v>151</v>
      </c>
      <c r="B16" s="9">
        <v>751677</v>
      </c>
    </row>
    <row r="17" ht="17.25" spans="1:2">
      <c r="A17" s="8" t="s">
        <v>152</v>
      </c>
      <c r="B17" s="12">
        <v>1438418</v>
      </c>
    </row>
    <row r="18" ht="17.25" spans="1:2">
      <c r="A18" s="8" t="s">
        <v>153</v>
      </c>
      <c r="B18" s="12">
        <v>21654</v>
      </c>
    </row>
    <row r="19" ht="17.25" spans="1:2">
      <c r="A19" s="8" t="s">
        <v>154</v>
      </c>
      <c r="B19" s="12">
        <v>7949</v>
      </c>
    </row>
    <row r="20" ht="17.25" spans="1:2">
      <c r="A20" s="8" t="s">
        <v>155</v>
      </c>
      <c r="B20" s="12">
        <v>9892</v>
      </c>
    </row>
    <row r="21" ht="17.25" spans="1:2">
      <c r="A21" s="8" t="s">
        <v>156</v>
      </c>
      <c r="B21" s="12">
        <v>229166</v>
      </c>
    </row>
    <row r="22" ht="17.25" spans="1:2">
      <c r="A22" s="8" t="s">
        <v>157</v>
      </c>
      <c r="B22" s="12">
        <v>1003605</v>
      </c>
    </row>
    <row r="23" ht="17.25" spans="1:2">
      <c r="A23" s="8" t="s">
        <v>158</v>
      </c>
      <c r="B23" s="12">
        <v>1003605</v>
      </c>
    </row>
    <row r="24" ht="17.25" spans="1:2">
      <c r="A24" s="8" t="s">
        <v>159</v>
      </c>
      <c r="B24" s="12">
        <v>713258</v>
      </c>
    </row>
    <row r="25" ht="17.25" spans="1:2">
      <c r="A25" s="8" t="s">
        <v>160</v>
      </c>
      <c r="B25" s="12">
        <v>90492</v>
      </c>
    </row>
    <row r="26" ht="17.25" spans="1:2">
      <c r="A26" s="8" t="s">
        <v>161</v>
      </c>
      <c r="B26" s="12">
        <v>1611869</v>
      </c>
    </row>
    <row r="27" ht="17.25" spans="1:2">
      <c r="A27" s="8" t="s">
        <v>162</v>
      </c>
      <c r="B27" s="12">
        <v>1003605</v>
      </c>
    </row>
    <row r="28" ht="17.25" spans="1:2">
      <c r="A28" s="8" t="s">
        <v>163</v>
      </c>
      <c r="B28" s="12">
        <v>309766</v>
      </c>
    </row>
    <row r="29" ht="17.25" spans="1:2">
      <c r="A29" s="8" t="s">
        <v>164</v>
      </c>
      <c r="B29" s="12">
        <v>2052169</v>
      </c>
    </row>
    <row r="30" ht="17.25" spans="1:2">
      <c r="A30" s="8" t="s">
        <v>165</v>
      </c>
      <c r="B30" s="12">
        <v>2052169</v>
      </c>
    </row>
    <row r="31" ht="17.25" spans="1:2">
      <c r="A31" s="8" t="s">
        <v>166</v>
      </c>
      <c r="B31" s="12">
        <v>2698393</v>
      </c>
    </row>
    <row r="32" ht="17.25" spans="1:2">
      <c r="A32" s="8" t="s">
        <v>167</v>
      </c>
      <c r="B32" s="12">
        <v>1040749</v>
      </c>
    </row>
    <row r="33" ht="17.25" spans="1:2">
      <c r="A33" s="8" t="s">
        <v>168</v>
      </c>
      <c r="B33" s="12">
        <v>1011420</v>
      </c>
    </row>
    <row r="34" ht="17.25" spans="1:2">
      <c r="A34" s="8" t="s">
        <v>169</v>
      </c>
      <c r="B34" s="12">
        <v>7955</v>
      </c>
    </row>
    <row r="35" ht="17.25" spans="1:2">
      <c r="A35" s="8" t="s">
        <v>170</v>
      </c>
      <c r="B35" s="12">
        <v>1454</v>
      </c>
    </row>
    <row r="36" ht="17.25" spans="1:2">
      <c r="A36" s="14" t="s">
        <v>171</v>
      </c>
      <c r="B36" s="12">
        <v>16080</v>
      </c>
    </row>
    <row r="37" ht="17.25" spans="1:2">
      <c r="A37" s="14" t="s">
        <v>172</v>
      </c>
      <c r="B37" s="12">
        <v>70</v>
      </c>
    </row>
    <row r="38" ht="15" spans="1:2">
      <c r="A38" s="10" t="s">
        <v>148</v>
      </c>
      <c r="B38" s="11">
        <f>SUM(B15:B37)</f>
        <v>17256038</v>
      </c>
    </row>
  </sheetData>
  <sheetProtection formatCells="0" formatColumns="0" formatRows="0" insertRows="0" insertColumns="0" insertHyperlinks="0" deleteColumns="0" deleteRows="0" sort="0" autoFilter="0" pivotTables="0"/>
  <mergeCells count="1">
    <mergeCell ref="A1:B1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4"/>
  <sheetViews>
    <sheetView tabSelected="1" workbookViewId="0">
      <selection activeCell="A1" sqref="A1:B1"/>
    </sheetView>
  </sheetViews>
  <sheetFormatPr defaultColWidth="9" defaultRowHeight="13.5" outlineLevelCol="1"/>
  <cols>
    <col min="1" max="1" width="27.875" customWidth="1"/>
    <col min="2" max="2" width="44.5416666666667" customWidth="1"/>
    <col min="3" max="4" width="9.375"/>
  </cols>
  <sheetData>
    <row r="1" ht="47.25" spans="1:2">
      <c r="A1" s="1" t="s">
        <v>173</v>
      </c>
      <c r="B1" s="2"/>
    </row>
    <row r="2" spans="1:2">
      <c r="A2" s="3" t="s">
        <v>138</v>
      </c>
      <c r="B2" s="3" t="s">
        <v>139</v>
      </c>
    </row>
    <row r="3" spans="1:2">
      <c r="A3" s="4" t="s">
        <v>174</v>
      </c>
      <c r="B3" s="5">
        <v>1534180</v>
      </c>
    </row>
    <row r="4" spans="1:2">
      <c r="A4" s="4" t="s">
        <v>175</v>
      </c>
      <c r="B4" s="5">
        <v>1028775</v>
      </c>
    </row>
    <row r="5" spans="1:2">
      <c r="A5" s="4" t="s">
        <v>176</v>
      </c>
      <c r="B5" s="5">
        <v>1940119</v>
      </c>
    </row>
    <row r="6" spans="1:2">
      <c r="A6" s="4" t="s">
        <v>140</v>
      </c>
      <c r="B6" s="5">
        <v>582672</v>
      </c>
    </row>
    <row r="7" spans="1:2">
      <c r="A7" s="4" t="s">
        <v>177</v>
      </c>
      <c r="B7" s="5">
        <v>291235</v>
      </c>
    </row>
    <row r="8" spans="1:2">
      <c r="A8" s="3" t="s">
        <v>148</v>
      </c>
      <c r="B8" s="6">
        <f>SUM(B3:B7)</f>
        <v>5376981</v>
      </c>
    </row>
    <row r="9" spans="1:2">
      <c r="A9" s="4"/>
      <c r="B9" s="5"/>
    </row>
    <row r="10" spans="1:2">
      <c r="A10" s="3" t="s">
        <v>149</v>
      </c>
      <c r="B10" s="3" t="s">
        <v>139</v>
      </c>
    </row>
    <row r="11" spans="1:2">
      <c r="A11" s="4" t="s">
        <v>178</v>
      </c>
      <c r="B11" s="5">
        <v>6766001</v>
      </c>
    </row>
    <row r="12" spans="1:2">
      <c r="A12" s="4" t="s">
        <v>179</v>
      </c>
      <c r="B12" s="5">
        <v>6219881</v>
      </c>
    </row>
    <row r="13" spans="1:2">
      <c r="A13" s="4" t="s">
        <v>180</v>
      </c>
      <c r="B13" s="5">
        <v>2024665</v>
      </c>
    </row>
    <row r="14" spans="1:2">
      <c r="A14" s="4" t="s">
        <v>181</v>
      </c>
      <c r="B14" s="5">
        <v>1964476</v>
      </c>
    </row>
    <row r="15" spans="1:2">
      <c r="A15" s="4" t="s">
        <v>182</v>
      </c>
      <c r="B15" s="5">
        <v>5127913</v>
      </c>
    </row>
    <row r="16" spans="1:2">
      <c r="A16" s="4" t="s">
        <v>183</v>
      </c>
      <c r="B16" s="5">
        <v>1028625</v>
      </c>
    </row>
    <row r="17" spans="1:2">
      <c r="A17" s="4" t="s">
        <v>184</v>
      </c>
      <c r="B17" s="5">
        <v>1022914</v>
      </c>
    </row>
    <row r="18" spans="1:2">
      <c r="A18" s="4" t="s">
        <v>185</v>
      </c>
      <c r="B18" s="5">
        <v>685321</v>
      </c>
    </row>
    <row r="19" spans="1:2">
      <c r="A19" s="4" t="s">
        <v>186</v>
      </c>
      <c r="B19" s="5">
        <v>511266</v>
      </c>
    </row>
    <row r="20" spans="1:2">
      <c r="A20" s="4" t="s">
        <v>187</v>
      </c>
      <c r="B20" s="5">
        <v>512922</v>
      </c>
    </row>
    <row r="21" spans="1:2">
      <c r="A21" s="4" t="s">
        <v>188</v>
      </c>
      <c r="B21" s="5">
        <v>343454</v>
      </c>
    </row>
    <row r="22" spans="1:2">
      <c r="A22" s="4" t="s">
        <v>189</v>
      </c>
      <c r="B22" s="5">
        <v>284060</v>
      </c>
    </row>
    <row r="23" spans="1:2">
      <c r="A23" s="4" t="s">
        <v>190</v>
      </c>
      <c r="B23" s="5">
        <v>141653</v>
      </c>
    </row>
    <row r="24" spans="1:2">
      <c r="A24" s="3" t="s">
        <v>148</v>
      </c>
      <c r="B24" s="7">
        <f>SUM(B11:B23)</f>
        <v>26633151</v>
      </c>
    </row>
    <row r="25" spans="1:2">
      <c r="A25" s="4"/>
      <c r="B25" s="5"/>
    </row>
    <row r="26" spans="1:2">
      <c r="A26" s="4"/>
      <c r="B26" s="5"/>
    </row>
    <row r="27" spans="1:2">
      <c r="A27" s="4"/>
      <c r="B27" s="5"/>
    </row>
    <row r="28" spans="1:2">
      <c r="A28" s="4"/>
      <c r="B28" s="5"/>
    </row>
    <row r="29" spans="1:2">
      <c r="A29" s="4"/>
      <c r="B29" s="5"/>
    </row>
    <row r="30" spans="1:2">
      <c r="A30" s="4"/>
      <c r="B30" s="5"/>
    </row>
    <row r="31" spans="1:2">
      <c r="A31" s="4"/>
      <c r="B31" s="5"/>
    </row>
    <row r="32" spans="1:2">
      <c r="A32" s="4"/>
      <c r="B32" s="5"/>
    </row>
    <row r="33" spans="1:2">
      <c r="A33" s="4"/>
      <c r="B33" s="5"/>
    </row>
    <row r="34" spans="1:2">
      <c r="A34" s="3"/>
      <c r="B34" s="7"/>
    </row>
  </sheetData>
  <sheetProtection formatCells="0" formatColumns="0" formatRows="0" insertRows="0" insertColumns="0" insertHyperlinks="0" deleteColumns="0" deleteRows="0" sort="0" autoFilter="0" pivotTables="0"/>
  <mergeCells count="1">
    <mergeCell ref="A1:B1"/>
  </mergeCell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5" interlineOnOff="0" interlineColor="0" isDbSheet="0" isDashBoardSheet="0" isDbDashBoardSheet="0" isFlexPaperSheet="0">
      <cellprotection/>
      <appEtDbRelations/>
    </woSheetProps>
    <woSheetProps sheetStid="21" interlineOnOff="0" interlineColor="0" isDbSheet="0" isDashBoardSheet="0" isDbDashBoardSheet="0" isFlexPaperSheet="0">
      <cellprotection/>
      <appEtDbRelations/>
    </woSheetProps>
    <woSheetProps sheetStid="24" interlineOnOff="0" interlineColor="0" isDbSheet="0" isDashBoardSheet="0" isDbDashBoardSheet="0" isFlexPaperSheet="0">
      <hyperlinks>
        <hyperlink ref="H5">
          <hypersublink pos="2101" length="8" display="&quot;n0.name" address="https://&quot;n0.name" subaddress="" screenTip="" linkrunstype="LRTURL"/>
        </hyperlink>
        <hyperlink ref="I5">
          <hypersublink pos="2107" length="8" display="&quot;n0.name" address="https://&quot;n0.name" subaddress="" screenTip="" linkrunstype="LRTURL"/>
        </hyperlink>
      </hyperlinks>
      <cellprotection/>
      <appEtDbRelations/>
    </woSheetProps>
    <woSheetProps sheetStid="22" interlineOnOff="0" interlineColor="0" isDbSheet="0" isDashBoardSheet="0" isDbDashBoardSheet="0" isFlexPaperSheet="0">
      <cellprotection/>
      <appEtDbRelations/>
    </woSheetProps>
    <woSheetProps sheetStid="26" interlineOnOff="0" interlineColor="0" isDbSheet="0" isDashBoardSheet="0" isDbDashBoardSheet="0" isFlexPaperSheet="0">
      <cellprotection/>
      <appEtDbRelations/>
    </woSheetProps>
    <woSheetProps sheetStid="17" interlineOnOff="0" interlineColor="0" isDbSheet="0" isDashBoardSheet="0" isDbDashBoardSheet="0" isFlexPaperSheet="0">
      <cellprotection/>
      <appEtDbRelations/>
    </woSheetProps>
    <woSheetProps sheetStid="19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5"/>
  <pixelatorList sheetStid="21"/>
  <pixelatorList sheetStid="24"/>
  <pixelatorList sheetStid="22"/>
  <pixelatorList sheetStid="26"/>
  <pixelatorList sheetStid="17"/>
  <pixelatorList sheetStid="19"/>
  <pixelatorList sheetStid="27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WWO_wpscloud_20241029184412-48e9a6e67b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tugraph_snb</vt:lpstr>
      <vt:lpstr>tugraph_finbench</vt:lpstr>
      <vt:lpstr>neo4j_snb</vt:lpstr>
      <vt:lpstr>neo4j_finbench</vt:lpstr>
      <vt:lpstr>delete_performance</vt:lpstr>
      <vt:lpstr>snbSf1</vt:lpstr>
      <vt:lpstr>finbenchSf10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seijiang</dc:creator>
  <cp:lastModifiedBy>xcj</cp:lastModifiedBy>
  <dcterms:created xsi:type="dcterms:W3CDTF">2023-07-27T15:34:00Z</dcterms:created>
  <dcterms:modified xsi:type="dcterms:W3CDTF">2024-11-01T01:43:00Z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0025AC5FAC3041938F5C4386098ED7A4_13</vt:lpwstr>
  </property>
  <property fmtid="{D5CDD505-2E9C-101B-9397-08002B2CF9AE}" pid="3" name="KSOProductBuildVer">
    <vt:lpwstr>2052-12.9.0.18900</vt:lpwstr>
  </property>
</Properties>
</file>