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Data Analysis\Excel\Assignment\Assignment 5\"/>
    </mc:Choice>
  </mc:AlternateContent>
  <xr:revisionPtr revIDLastSave="0" documentId="13_ncr:1_{64F62EC4-7E3C-44C0-8690-05EFC4CBCAF1}" xr6:coauthVersionLast="47" xr6:coauthVersionMax="47" xr10:uidLastSave="{00000000-0000-0000-0000-000000000000}"/>
  <bookViews>
    <workbookView xWindow="-108" yWindow="-108" windowWidth="23256" windowHeight="12456"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4" l="1"/>
  <c r="E12" i="4"/>
  <c r="E28" i="3"/>
  <c r="F10" i="4"/>
  <c r="G10" i="4"/>
  <c r="H10" i="4"/>
  <c r="I10" i="4"/>
  <c r="E10" i="4"/>
  <c r="E9" i="4"/>
  <c r="E15" i="4"/>
  <c r="E21" i="4"/>
  <c r="F8" i="4"/>
  <c r="G8" i="4"/>
  <c r="H8" i="4"/>
  <c r="I8" i="4"/>
  <c r="E8" i="4"/>
  <c r="F5" i="4"/>
  <c r="G5" i="4"/>
  <c r="H5" i="4"/>
  <c r="I5" i="4"/>
  <c r="E5" i="4"/>
  <c r="F24" i="3" l="1"/>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7" i="4" s="1"/>
  <c r="E34" i="3"/>
  <c r="E22" i="4" l="1"/>
  <c r="E23" i="4" s="1"/>
  <c r="F21" i="4" s="1"/>
  <c r="E13" i="4"/>
  <c r="E16" i="4" s="1"/>
  <c r="E17" i="4" s="1"/>
  <c r="F15" i="4" s="1"/>
  <c r="F9" i="4" l="1"/>
  <c r="F28" i="3" s="1"/>
  <c r="F29" i="3" s="1"/>
  <c r="F32" i="3" l="1"/>
  <c r="F6" i="4" s="1"/>
  <c r="F30" i="3"/>
  <c r="F33" i="3"/>
  <c r="F37" i="3" l="1"/>
  <c r="F7" i="4" s="1"/>
  <c r="F11" i="4" s="1"/>
  <c r="F34" i="3"/>
  <c r="F12" i="4" l="1"/>
  <c r="F22" i="4" s="1"/>
  <c r="F23" i="4" s="1"/>
  <c r="G21" i="4" s="1"/>
  <c r="G9" i="4" s="1"/>
  <c r="F13" i="4"/>
  <c r="F16" i="4" s="1"/>
  <c r="F17" i="4" s="1"/>
  <c r="G15" i="4" s="1"/>
  <c r="G28" i="3" l="1"/>
  <c r="G29" i="3" s="1"/>
  <c r="G32" i="3" l="1"/>
  <c r="G6" i="4" s="1"/>
  <c r="G30" i="3"/>
  <c r="G33" i="3"/>
  <c r="G37" i="3" l="1"/>
  <c r="G7" i="4" s="1"/>
  <c r="G34" i="3"/>
  <c r="G11" i="4"/>
  <c r="G12" i="4" s="1"/>
  <c r="G22" i="4" l="1"/>
  <c r="G23" i="4" s="1"/>
  <c r="H21" i="4" s="1"/>
  <c r="G13" i="4"/>
  <c r="G16" i="4" s="1"/>
  <c r="G17" i="4" s="1"/>
  <c r="H15" i="4" s="1"/>
  <c r="H9" i="4" l="1"/>
  <c r="H28" i="3" l="1"/>
  <c r="H29" i="3" s="1"/>
  <c r="H32" i="3" l="1"/>
  <c r="H6" i="4" s="1"/>
  <c r="H30" i="3"/>
  <c r="H33" i="3"/>
  <c r="H37" i="3" l="1"/>
  <c r="H7" i="4" s="1"/>
  <c r="H11" i="4" s="1"/>
  <c r="H12" i="4" s="1"/>
  <c r="H34" i="3"/>
  <c r="H22" i="4" l="1"/>
  <c r="H23" i="4" s="1"/>
  <c r="I21" i="4" s="1"/>
  <c r="H13" i="4" l="1"/>
  <c r="H16" i="4" s="1"/>
  <c r="H17" i="4" s="1"/>
  <c r="I15" i="4" s="1"/>
  <c r="I9" i="4" s="1"/>
  <c r="I28" i="3" l="1"/>
  <c r="I29" i="3" s="1"/>
  <c r="I32" i="3" l="1"/>
  <c r="I6" i="4" s="1"/>
  <c r="I30" i="3"/>
  <c r="I33" i="3" l="1"/>
  <c r="I37" i="3" s="1"/>
  <c r="I7" i="4" s="1"/>
  <c r="I11" i="4" s="1"/>
  <c r="I12" i="4" s="1"/>
  <c r="I34" i="3" l="1"/>
  <c r="I22" i="4"/>
  <c r="I23" i="4" s="1"/>
  <c r="I13" i="4"/>
  <c r="I16" i="4" s="1"/>
  <c r="I17" i="4" s="1"/>
</calcChain>
</file>

<file path=xl/sharedStrings.xml><?xml version="1.0" encoding="utf-8"?>
<sst xmlns="http://schemas.openxmlformats.org/spreadsheetml/2006/main" count="183" uniqueCount="92">
  <si>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</si>
  <si>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</si>
  <si>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</si>
  <si>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</si>
  <si>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</si>
  <si>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</si>
  <si>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</si>
  <si>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</si>
  <si>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</si>
  <si>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</si>
  <si>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</si>
  <si>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</si>
  <si>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</si>
  <si>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</si>
  <si>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</si>
  <si>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</si>
  <si>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</si>
  <si>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</si>
  <si>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</si>
  <si>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</si>
  <si>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</si>
  <si>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</si>
  <si>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</si>
  <si>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</si>
  <si>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</si>
  <si>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</si>
  <si>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</si>
  <si>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</si>
  <si>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</si>
  <si>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</si>
  <si>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</si>
  <si>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</si>
  <si>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</si>
  <si>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</si>
  <si>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</si>
  <si>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</si>
  <si>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</si>
  <si>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</si>
  <si>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</si>
  <si>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</si>
  <si>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</si>
  <si>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</si>
  <si>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</si>
  <si>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</si>
  <si>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</si>
  <si>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</si>
  <si>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</si>
  <si>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</si>
  <si>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</si>
  <si>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</si>
  <si>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</si>
  <si>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</si>
  <si>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</si>
  <si>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</si>
  <si>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</si>
  <si>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</si>
  <si>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</si>
  <si>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</si>
  <si>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</si>
  <si>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</si>
  <si>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</si>
  <si>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</si>
  <si>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</si>
  <si>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</si>
  <si>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</si>
  <si>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</si>
  <si>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</si>
  <si>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</si>
  <si>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</si>
  <si>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</si>
  <si>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</si>
  <si>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</si>
  <si>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</si>
  <si>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</si>
  <si>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</si>
  <si>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</si>
  <si>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</si>
  <si>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</si>
  <si>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</si>
  <si>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</si>
  <si>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</si>
  <si>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</si>
  <si>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</si>
  <si>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</si>
  <si>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</si>
  <si>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</si>
  <si>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</si>
  <si>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</si>
  <si>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Change in NWC</t>
  </si>
  <si>
    <t>Net Capex</t>
  </si>
  <si>
    <t>Taxes</t>
  </si>
  <si>
    <t>Dividends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</si>
</sst>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8">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
      <patternFill patternType="solid">
        <fgColor theme="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5">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xf numFmtId="164" fontId="3" fillId="7" borderId="0" xfId="0" applyNumberFormat="1" applyFont="1" applyFill="1"/>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42" t="s">
        <v>32</v>
      </c>
      <c r="C4" s="43" t="s">
        <v>47</v>
      </c>
    </row>
    <row r="5" spans="2:3" ht="26.4" x14ac:dyDescent="0.25">
      <c r="B5" s="42" t="s">
        <v>34</v>
      </c>
      <c r="C5" s="43" t="s">
        <v>46</v>
      </c>
    </row>
    <row r="6" spans="2:3" ht="52.8" x14ac:dyDescent="0.25">
      <c r="B6" s="42" t="s">
        <v>13</v>
      </c>
      <c r="C6" s="43" t="s">
        <v>85</v>
      </c>
    </row>
    <row r="7" spans="2:3" ht="26.4" x14ac:dyDescent="0.25">
      <c r="B7" s="42" t="s">
        <v>31</v>
      </c>
      <c r="C7" s="43" t="s">
        <v>48</v>
      </c>
    </row>
    <row r="8" spans="2:3" ht="66" x14ac:dyDescent="0.25">
      <c r="B8" s="42" t="s">
        <v>38</v>
      </c>
      <c r="C8" s="43" t="s">
        <v>40</v>
      </c>
    </row>
    <row r="9" spans="2:3" ht="105.6" x14ac:dyDescent="0.25">
      <c r="B9" s="42" t="s">
        <v>4</v>
      </c>
      <c r="C9" s="43" t="s">
        <v>50</v>
      </c>
    </row>
    <row r="10" spans="2:3" ht="52.8" x14ac:dyDescent="0.25">
      <c r="B10" s="42" t="s">
        <v>5</v>
      </c>
      <c r="C10" s="43" t="s">
        <v>49</v>
      </c>
    </row>
    <row r="11" spans="2:3" ht="52.8" x14ac:dyDescent="0.25">
      <c r="B11" s="42" t="s">
        <v>86</v>
      </c>
      <c r="C11" s="43" t="s">
        <v>41</v>
      </c>
    </row>
    <row r="12" spans="2:3" ht="39.6" x14ac:dyDescent="0.25">
      <c r="B12" s="42" t="s">
        <v>26</v>
      </c>
      <c r="C12" s="43" t="s">
        <v>42</v>
      </c>
    </row>
    <row r="13" spans="2:3" ht="211.2" x14ac:dyDescent="0.25">
      <c r="B13" s="42" t="s">
        <v>35</v>
      </c>
      <c r="C13" s="43" t="s">
        <v>45</v>
      </c>
    </row>
    <row r="14" spans="2:3" ht="52.8" x14ac:dyDescent="0.25">
      <c r="B14" s="42" t="s">
        <v>21</v>
      </c>
      <c r="C14" s="43" t="s">
        <v>87</v>
      </c>
    </row>
    <row r="15" spans="2:3" ht="52.8" x14ac:dyDescent="0.25">
      <c r="B15" s="42" t="s">
        <v>25</v>
      </c>
      <c r="C15" s="43" t="s">
        <v>43</v>
      </c>
    </row>
    <row r="16" spans="2:3" ht="52.8"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8"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4" activePane="bottomRight" state="frozenSplit"/>
      <selection pane="topRight" activeCell="C1" sqref="C1"/>
      <selection pane="bottomLeft" activeCell="A3" sqref="A3"/>
      <selection pane="bottomRight" activeCell="E28" sqref="E28:I2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Forecast'!E9</f>
        <v>-15850</v>
      </c>
      <c r="F28" s="30">
        <f>'Cash Flow Forecast'!F9</f>
        <v>-13908.624</v>
      </c>
      <c r="G28" s="30">
        <f>'Cash Flow Forecast'!G9</f>
        <v>-11255.957055359997</v>
      </c>
      <c r="H28" s="30">
        <f>'Cash Flow Forecast'!H9</f>
        <v>-7820.7644226453467</v>
      </c>
      <c r="I28" s="30">
        <f>'Cash Flow Forecast'!I9</f>
        <v>-3539.4879488415172</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tabSelected="1" zoomScale="98" zoomScaleNormal="98" zoomScaleSheetLayoutView="70" workbookViewId="0">
      <pane xSplit="3" ySplit="3" topLeftCell="D4" activePane="bottomRight" state="frozenSplit"/>
      <selection pane="topRight" activeCell="C1" sqref="C1"/>
      <selection pane="bottomLeft" activeCell="A3" sqref="A3"/>
      <selection pane="bottomRight" activeCell="E9" sqref="E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2" t="s">
        <v>4</v>
      </c>
      <c r="C5" s="33"/>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2" t="s">
        <v>90</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2" t="s">
        <v>91</v>
      </c>
      <c r="C7" s="33" t="s">
        <v>11</v>
      </c>
      <c r="E7" s="40">
        <f>-'P&amp;L Forecast'!E37</f>
        <v>-83376.599999999991</v>
      </c>
      <c r="F7" s="40">
        <f>-'P&amp;L Forecast'!F37</f>
        <v>-111572.810424</v>
      </c>
      <c r="G7" s="40">
        <f>-'P&amp;L Forecast'!G37</f>
        <v>-142533.78980679935</v>
      </c>
      <c r="H7" s="40">
        <f>-'P&amp;L Forecast'!H37</f>
        <v>-175951.50678869965</v>
      </c>
      <c r="I7" s="40">
        <f>-'P&amp;L Forecast'!I37</f>
        <v>-211386.03321620674</v>
      </c>
    </row>
    <row r="8" spans="2:10" ht="15" customHeight="1" x14ac:dyDescent="0.25">
      <c r="B8" s="32" t="s">
        <v>88</v>
      </c>
      <c r="C8" s="33" t="s">
        <v>11</v>
      </c>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10" ht="15" customHeight="1" x14ac:dyDescent="0.25">
      <c r="B9" s="32" t="s">
        <v>70</v>
      </c>
      <c r="C9" s="33" t="s">
        <v>11</v>
      </c>
      <c r="E9" s="40">
        <f>SUM(-(E21*'Forecast Assumptions'!E44),('Cash Flow Forecast'!E15*'Forecast Assumptions'!E45))</f>
        <v>-15850</v>
      </c>
      <c r="F9" s="40">
        <f>SUM(-(F21*'Forecast Assumptions'!F44),('Cash Flow Forecast'!F15*'Forecast Assumptions'!F45))</f>
        <v>-13908.624</v>
      </c>
      <c r="G9" s="40">
        <f>SUM(-(G21*'Forecast Assumptions'!G44),('Cash Flow Forecast'!G15*'Forecast Assumptions'!G45))</f>
        <v>-11255.957055359997</v>
      </c>
      <c r="H9" s="40">
        <f>SUM(-(H21*'Forecast Assumptions'!H44),('Cash Flow Forecast'!H15*'Forecast Assumptions'!H45))</f>
        <v>-7820.7644226453467</v>
      </c>
      <c r="I9" s="40">
        <f>SUM(-(I21*'Forecast Assumptions'!I44),('Cash Flow Forecast'!I15*'Forecast Assumptions'!I45))</f>
        <v>-3539.4879488415172</v>
      </c>
    </row>
    <row r="10" spans="2:10" ht="15" customHeight="1" x14ac:dyDescent="0.25">
      <c r="B10" s="32" t="s">
        <v>89</v>
      </c>
      <c r="C10" s="33" t="s">
        <v>11</v>
      </c>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10" ht="15" customHeight="1" x14ac:dyDescent="0.25">
      <c r="B11" s="24" t="s">
        <v>76</v>
      </c>
      <c r="C11" s="25" t="s">
        <v>11</v>
      </c>
      <c r="D11" s="24"/>
      <c r="E11" s="37">
        <f>SUM(E5:E10)</f>
        <v>48534.400000000009</v>
      </c>
      <c r="F11" s="37">
        <f>SUM(F5:F10)</f>
        <v>66316.673616000029</v>
      </c>
      <c r="G11" s="37">
        <f>SUM(G5:G10)</f>
        <v>85879.815817866271</v>
      </c>
      <c r="H11" s="37">
        <f>SUM(H5:H10)</f>
        <v>107031.91184509573</v>
      </c>
      <c r="I11" s="37">
        <f>SUM(I5:I10)</f>
        <v>129496.57580905045</v>
      </c>
    </row>
    <row r="12" spans="2:10" ht="15" customHeight="1" x14ac:dyDescent="0.25">
      <c r="B12" s="4" t="s">
        <v>81</v>
      </c>
      <c r="C12" s="15" t="s">
        <v>11</v>
      </c>
      <c r="D12" s="11"/>
      <c r="E12" s="41">
        <f>-MIN(E21,E11)</f>
        <v>-48534.400000000009</v>
      </c>
      <c r="F12" s="41">
        <f t="shared" ref="F12:I12" si="1">-MIN(F21,F11)</f>
        <v>-66316.673616000029</v>
      </c>
      <c r="G12" s="41">
        <f t="shared" si="1"/>
        <v>-85879.815817866271</v>
      </c>
      <c r="H12" s="41">
        <f t="shared" si="1"/>
        <v>-107031.91184509573</v>
      </c>
      <c r="I12" s="41">
        <f t="shared" si="1"/>
        <v>-92237.19872103793</v>
      </c>
      <c r="J12" s="44"/>
    </row>
    <row r="13" spans="2:10" ht="15" customHeight="1" x14ac:dyDescent="0.25">
      <c r="B13" s="24" t="s">
        <v>83</v>
      </c>
      <c r="C13" s="25" t="s">
        <v>11</v>
      </c>
      <c r="D13" s="24"/>
      <c r="E13" s="36">
        <f>SUM(E11:E12)</f>
        <v>0</v>
      </c>
      <c r="F13" s="36">
        <f t="shared" ref="F13:I13" si="2">SUM(F11:F12)</f>
        <v>0</v>
      </c>
      <c r="G13" s="36">
        <f t="shared" si="2"/>
        <v>0</v>
      </c>
      <c r="H13" s="36">
        <f t="shared" si="2"/>
        <v>0</v>
      </c>
      <c r="I13" s="36">
        <f t="shared" si="2"/>
        <v>37259.377088012523</v>
      </c>
    </row>
    <row r="15" spans="2:10" ht="15" customHeight="1" x14ac:dyDescent="0.25">
      <c r="B15" s="4" t="s">
        <v>79</v>
      </c>
      <c r="C15" s="15" t="s">
        <v>11</v>
      </c>
      <c r="E15" s="41">
        <f>D17</f>
        <v>15000</v>
      </c>
      <c r="F15" s="41">
        <f>E17</f>
        <v>15000</v>
      </c>
      <c r="G15" s="41">
        <f>F17</f>
        <v>15000</v>
      </c>
      <c r="H15" s="41">
        <f>G17</f>
        <v>15000</v>
      </c>
      <c r="I15" s="41">
        <f>H17</f>
        <v>15000</v>
      </c>
    </row>
    <row r="16" spans="2:10" ht="15" customHeight="1" x14ac:dyDescent="0.25">
      <c r="B16" s="4" t="s">
        <v>83</v>
      </c>
      <c r="C16" s="15" t="s">
        <v>11</v>
      </c>
      <c r="E16" s="41">
        <f>E13</f>
        <v>0</v>
      </c>
      <c r="F16" s="41">
        <f>F13</f>
        <v>0</v>
      </c>
      <c r="G16" s="41">
        <f>G13</f>
        <v>0</v>
      </c>
      <c r="H16" s="41">
        <f>H13</f>
        <v>0</v>
      </c>
      <c r="I16" s="41">
        <f>I13</f>
        <v>37259.377088012523</v>
      </c>
    </row>
    <row r="17" spans="1:9" ht="15" customHeight="1" x14ac:dyDescent="0.25">
      <c r="B17" s="24" t="s">
        <v>80</v>
      </c>
      <c r="C17" s="25" t="s">
        <v>11</v>
      </c>
      <c r="D17" s="35">
        <v>15000</v>
      </c>
      <c r="E17" s="37">
        <f>SUM(E15:E16)</f>
        <v>15000</v>
      </c>
      <c r="F17" s="37">
        <f>SUM(F15:F16)</f>
        <v>15000</v>
      </c>
      <c r="G17" s="37">
        <f>SUM(G15:G16)</f>
        <v>15000</v>
      </c>
      <c r="H17" s="37">
        <f>SUM(H15:H16)</f>
        <v>15000</v>
      </c>
      <c r="I17" s="37">
        <f>SUM(I15:I16)</f>
        <v>52259.377088012523</v>
      </c>
    </row>
    <row r="18" spans="1:9" ht="15" customHeight="1" x14ac:dyDescent="0.25">
      <c r="D18" s="17"/>
      <c r="E18" s="17"/>
      <c r="F18" s="17"/>
      <c r="G18" s="17"/>
      <c r="H18" s="17"/>
      <c r="I18" s="17"/>
    </row>
    <row r="19" spans="1:9" s="8" customFormat="1" ht="15" customHeight="1" x14ac:dyDescent="0.25">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f>D23</f>
        <v>400000</v>
      </c>
      <c r="F21" s="41">
        <f>E23</f>
        <v>351465.6</v>
      </c>
      <c r="G21" s="41">
        <f>F23</f>
        <v>285148.92638399993</v>
      </c>
      <c r="H21" s="41">
        <f>G23</f>
        <v>199269.11056613366</v>
      </c>
      <c r="I21" s="41">
        <f>H23</f>
        <v>92237.19872103793</v>
      </c>
    </row>
    <row r="22" spans="1:9" ht="15" customHeight="1" x14ac:dyDescent="0.25">
      <c r="B22" s="4" t="s">
        <v>81</v>
      </c>
      <c r="C22" s="15" t="s">
        <v>11</v>
      </c>
      <c r="E22" s="41">
        <f>E12</f>
        <v>-48534.400000000009</v>
      </c>
      <c r="F22" s="41">
        <f>F12</f>
        <v>-66316.673616000029</v>
      </c>
      <c r="G22" s="41">
        <f>G12</f>
        <v>-85879.815817866271</v>
      </c>
      <c r="H22" s="41">
        <f>H12</f>
        <v>-107031.91184509573</v>
      </c>
      <c r="I22" s="41">
        <f>I12</f>
        <v>-92237.19872103793</v>
      </c>
    </row>
    <row r="23" spans="1:9" ht="15" customHeight="1" x14ac:dyDescent="0.25">
      <c r="B23" s="24" t="s">
        <v>84</v>
      </c>
      <c r="C23" s="25" t="s">
        <v>11</v>
      </c>
      <c r="D23" s="35">
        <v>400000</v>
      </c>
      <c r="E23" s="37">
        <f>SUM(E21:E22)</f>
        <v>351465.6</v>
      </c>
      <c r="F23" s="37">
        <f>SUM(F21:F22)</f>
        <v>285148.92638399993</v>
      </c>
      <c r="G23" s="37">
        <f>SUM(G21:G22)</f>
        <v>199269.11056613366</v>
      </c>
      <c r="H23" s="37">
        <f>SUM(H21:H22)</f>
        <v>92237.19872103793</v>
      </c>
      <c r="I23" s="37">
        <f>SUM(I21:I22)</f>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Sheena A</cp:lastModifiedBy>
  <dcterms:created xsi:type="dcterms:W3CDTF">2020-07-20T11:12:49Z</dcterms:created>
  <dcterms:modified xsi:type="dcterms:W3CDTF">2025-01-03T03:59:13Z</dcterms:modified>
</cp:coreProperties>
</file>