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etTecnico\Downloads\"/>
    </mc:Choice>
  </mc:AlternateContent>
  <xr:revisionPtr revIDLastSave="0" documentId="13_ncr:1_{F8C25726-966B-453A-B685-179B4F60B209}" xr6:coauthVersionLast="47" xr6:coauthVersionMax="47" xr10:uidLastSave="{00000000-0000-0000-0000-000000000000}"/>
  <bookViews>
    <workbookView xWindow="-120" yWindow="-120" windowWidth="29040" windowHeight="15720" activeTab="1" xr2:uid="{5D85ED4E-C54C-4869-9637-A384F9387EC3}"/>
  </bookViews>
  <sheets>
    <sheet name="Por Factura" sheetId="1" r:id="rId1"/>
    <sheet name="MIo" sheetId="2" r:id="rId2"/>
    <sheet name="Verificacion" sheetId="3" r:id="rId3"/>
    <sheet name="Sheet3" sheetId="4" r:id="rId4"/>
  </sheets>
  <definedNames>
    <definedName name="_xlnm._FilterDatabase" localSheetId="0" hidden="1">'Por Factura'!$A$3:$K$1355</definedName>
    <definedName name="_xlnm.Print_Area" localSheetId="1">MIo!$T$1:$V$1374</definedName>
    <definedName name="_xlnm.Print_Area" localSheetId="3">Sheet3!$A$20:$O$259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07" i="2" l="1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Y1418" i="2" s="1"/>
  <c r="X1419" i="2"/>
  <c r="Y1419" i="2" s="1"/>
  <c r="X1420" i="2"/>
  <c r="Y1420" i="2" s="1"/>
  <c r="X1421" i="2"/>
  <c r="Y1421" i="2" s="1"/>
  <c r="X1422" i="2"/>
  <c r="Y1422" i="2" s="1"/>
  <c r="X1423" i="2"/>
  <c r="X1424" i="2"/>
  <c r="X1425" i="2"/>
  <c r="X1426" i="2"/>
  <c r="Y1426" i="2" s="1"/>
  <c r="X1427" i="2"/>
  <c r="Y1427" i="2" s="1"/>
  <c r="X1428" i="2"/>
  <c r="X1429" i="2"/>
  <c r="Y1429" i="2" s="1"/>
  <c r="X1430" i="2"/>
  <c r="Y1430" i="2" s="1"/>
  <c r="X1431" i="2"/>
  <c r="X1432" i="2"/>
  <c r="X1433" i="2"/>
  <c r="X1434" i="2"/>
  <c r="Y1434" i="2" s="1"/>
  <c r="X1435" i="2"/>
  <c r="Y1435" i="2" s="1"/>
  <c r="X1436" i="2"/>
  <c r="Y1436" i="2" s="1"/>
  <c r="X1437" i="2"/>
  <c r="Y1437" i="2" s="1"/>
  <c r="X1438" i="2"/>
  <c r="Y1438" i="2" s="1"/>
  <c r="X1439" i="2"/>
  <c r="X1440" i="2"/>
  <c r="X1441" i="2"/>
  <c r="X1442" i="2"/>
  <c r="Y1442" i="2" s="1"/>
  <c r="X1443" i="2"/>
  <c r="Y1443" i="2" s="1"/>
  <c r="X1444" i="2"/>
  <c r="X1445" i="2"/>
  <c r="Y1445" i="2" s="1"/>
  <c r="X1446" i="2"/>
  <c r="X1447" i="2"/>
  <c r="X1448" i="2"/>
  <c r="X1449" i="2"/>
  <c r="X1450" i="2"/>
  <c r="X1451" i="2"/>
  <c r="X1452" i="2"/>
  <c r="Y1452" i="2" s="1"/>
  <c r="X1453" i="2"/>
  <c r="Y1453" i="2" s="1"/>
  <c r="X1454" i="2"/>
  <c r="Y1454" i="2" s="1"/>
  <c r="X1455" i="2"/>
  <c r="X1456" i="2"/>
  <c r="X1457" i="2"/>
  <c r="X1458" i="2"/>
  <c r="Y1458" i="2" s="1"/>
  <c r="X1459" i="2"/>
  <c r="Y1459" i="2" s="1"/>
  <c r="X1460" i="2"/>
  <c r="Y1460" i="2" s="1"/>
  <c r="X1461" i="2"/>
  <c r="Y1461" i="2" s="1"/>
  <c r="X1462" i="2"/>
  <c r="Y1462" i="2" s="1"/>
  <c r="X1463" i="2"/>
  <c r="X1464" i="2"/>
  <c r="X1465" i="2"/>
  <c r="X1466" i="2"/>
  <c r="Y1466" i="2" s="1"/>
  <c r="X1467" i="2"/>
  <c r="Y1467" i="2" s="1"/>
  <c r="X1468" i="2"/>
  <c r="Y1468" i="2" s="1"/>
  <c r="X1469" i="2"/>
  <c r="Y1469" i="2" s="1"/>
  <c r="X1470" i="2"/>
  <c r="Y1470" i="2" s="1"/>
  <c r="X1471" i="2"/>
  <c r="X1472" i="2"/>
  <c r="X1473" i="2"/>
  <c r="X1474" i="2"/>
  <c r="Y1474" i="2" s="1"/>
  <c r="X1475" i="2"/>
  <c r="Y1475" i="2" s="1"/>
  <c r="X1476" i="2"/>
  <c r="Y1476" i="2" s="1"/>
  <c r="X1477" i="2"/>
  <c r="Y1477" i="2" s="1"/>
  <c r="X1478" i="2"/>
  <c r="Y1478" i="2" s="1"/>
  <c r="X1479" i="2"/>
  <c r="X1480" i="2"/>
  <c r="X1481" i="2"/>
  <c r="X1482" i="2"/>
  <c r="Y1482" i="2" s="1"/>
  <c r="X1483" i="2"/>
  <c r="Y1483" i="2" s="1"/>
  <c r="X1484" i="2"/>
  <c r="Y1484" i="2" s="1"/>
  <c r="X1485" i="2"/>
  <c r="Y1485" i="2" s="1"/>
  <c r="X1486" i="2"/>
  <c r="Y1486" i="2" s="1"/>
  <c r="X1487" i="2"/>
  <c r="X1488" i="2"/>
  <c r="X1489" i="2"/>
  <c r="X1490" i="2"/>
  <c r="Y1490" i="2" s="1"/>
  <c r="X1491" i="2"/>
  <c r="Y1491" i="2" s="1"/>
  <c r="X1492" i="2"/>
  <c r="X1493" i="2"/>
  <c r="Y1493" i="2" s="1"/>
  <c r="X1494" i="2"/>
  <c r="Y1494" i="2" s="1"/>
  <c r="X1495" i="2"/>
  <c r="X1496" i="2"/>
  <c r="X1497" i="2"/>
  <c r="X1498" i="2"/>
  <c r="Y1498" i="2" s="1"/>
  <c r="X1499" i="2"/>
  <c r="Y1499" i="2" s="1"/>
  <c r="X1500" i="2"/>
  <c r="Y1500" i="2" s="1"/>
  <c r="X1501" i="2"/>
  <c r="Y1501" i="2" s="1"/>
  <c r="X1502" i="2"/>
  <c r="Y1502" i="2" s="1"/>
  <c r="X1503" i="2"/>
  <c r="X1504" i="2"/>
  <c r="X1505" i="2"/>
  <c r="X1506" i="2"/>
  <c r="Y1506" i="2" s="1"/>
  <c r="X1507" i="2"/>
  <c r="Y1507" i="2" s="1"/>
  <c r="X1508" i="2"/>
  <c r="X1509" i="2"/>
  <c r="Y1509" i="2" s="1"/>
  <c r="X1510" i="2"/>
  <c r="Y1510" i="2" s="1"/>
  <c r="X1511" i="2"/>
  <c r="X1512" i="2"/>
  <c r="X1513" i="2"/>
  <c r="X1514" i="2"/>
  <c r="Y1514" i="2" s="1"/>
  <c r="X1515" i="2"/>
  <c r="Y1515" i="2" s="1"/>
  <c r="X1516" i="2"/>
  <c r="Y1516" i="2" s="1"/>
  <c r="X1517" i="2"/>
  <c r="Y1517" i="2" s="1"/>
  <c r="X1518" i="2"/>
  <c r="Y1518" i="2" s="1"/>
  <c r="X1519" i="2"/>
  <c r="X1520" i="2"/>
  <c r="X1521" i="2"/>
  <c r="X1522" i="2"/>
  <c r="Y1522" i="2" s="1"/>
  <c r="X1523" i="2"/>
  <c r="Y1523" i="2" s="1"/>
  <c r="X1524" i="2"/>
  <c r="Y1524" i="2" s="1"/>
  <c r="X1525" i="2"/>
  <c r="Y1525" i="2" s="1"/>
  <c r="X1526" i="2"/>
  <c r="Y1526" i="2" s="1"/>
  <c r="X1527" i="2"/>
  <c r="Y1527" i="2" s="1"/>
  <c r="X1528" i="2"/>
  <c r="Y1528" i="2" s="1"/>
  <c r="X1529" i="2"/>
  <c r="Y1529" i="2" s="1"/>
  <c r="X1530" i="2"/>
  <c r="Y1530" i="2" s="1"/>
  <c r="X1531" i="2"/>
  <c r="X1532" i="2"/>
  <c r="Y1532" i="2" s="1"/>
  <c r="X1533" i="2"/>
  <c r="Y1533" i="2" s="1"/>
  <c r="X1534" i="2"/>
  <c r="X1535" i="2"/>
  <c r="Y1535" i="2" s="1"/>
  <c r="X1536" i="2"/>
  <c r="Y1536" i="2" s="1"/>
  <c r="X1537" i="2"/>
  <c r="Y1537" i="2" s="1"/>
  <c r="X1538" i="2"/>
  <c r="Y1538" i="2" s="1"/>
  <c r="X1539" i="2"/>
  <c r="Y1539" i="2" s="1"/>
  <c r="X1540" i="2"/>
  <c r="Y1540" i="2" s="1"/>
  <c r="X1541" i="2"/>
  <c r="X1542" i="2"/>
  <c r="X1543" i="2"/>
  <c r="Y1543" i="2" s="1"/>
  <c r="X1544" i="2"/>
  <c r="Y1544" i="2" s="1"/>
  <c r="X1545" i="2"/>
  <c r="Y1545" i="2" s="1"/>
  <c r="X1546" i="2"/>
  <c r="Y1546" i="2" s="1"/>
  <c r="X1547" i="2"/>
  <c r="Y1547" i="2" s="1"/>
  <c r="X1548" i="2"/>
  <c r="Y1548" i="2" s="1"/>
  <c r="X1549" i="2"/>
  <c r="Y1549" i="2" s="1"/>
  <c r="X1550" i="2"/>
  <c r="Y1550" i="2" s="1"/>
  <c r="X1551" i="2"/>
  <c r="Y1551" i="2" s="1"/>
  <c r="X1552" i="2"/>
  <c r="Y1552" i="2" s="1"/>
  <c r="X1553" i="2"/>
  <c r="Y1553" i="2" s="1"/>
  <c r="X1554" i="2"/>
  <c r="Y1554" i="2" s="1"/>
  <c r="X1555" i="2"/>
  <c r="Y1555" i="2" s="1"/>
  <c r="X1556" i="2"/>
  <c r="Y1556" i="2" s="1"/>
  <c r="X1557" i="2"/>
  <c r="Y1557" i="2" s="1"/>
  <c r="X1558" i="2"/>
  <c r="Y1558" i="2" s="1"/>
  <c r="X1559" i="2"/>
  <c r="Y1559" i="2" s="1"/>
  <c r="X1560" i="2"/>
  <c r="Y1560" i="2" s="1"/>
  <c r="X1561" i="2"/>
  <c r="Y1561" i="2" s="1"/>
  <c r="X1562" i="2"/>
  <c r="Y1562" i="2" s="1"/>
  <c r="X1563" i="2"/>
  <c r="Y1563" i="2" s="1"/>
  <c r="X1564" i="2"/>
  <c r="Y1564" i="2" s="1"/>
  <c r="X1565" i="2"/>
  <c r="Y1565" i="2" s="1"/>
  <c r="X1566" i="2"/>
  <c r="Y1566" i="2" s="1"/>
  <c r="X1567" i="2"/>
  <c r="Y1567" i="2" s="1"/>
  <c r="X1568" i="2"/>
  <c r="Y1568" i="2" s="1"/>
  <c r="X1569" i="2"/>
  <c r="Y1569" i="2" s="1"/>
  <c r="X1570" i="2"/>
  <c r="Y1570" i="2" s="1"/>
  <c r="X1571" i="2"/>
  <c r="Y1571" i="2" s="1"/>
  <c r="X1572" i="2"/>
  <c r="Y1572" i="2" s="1"/>
  <c r="X1573" i="2"/>
  <c r="Y1573" i="2" s="1"/>
  <c r="X1574" i="2"/>
  <c r="Y1574" i="2" s="1"/>
  <c r="X1575" i="2"/>
  <c r="Y1575" i="2" s="1"/>
  <c r="X1576" i="2"/>
  <c r="Y1576" i="2" s="1"/>
  <c r="X1577" i="2"/>
  <c r="Y1577" i="2" s="1"/>
  <c r="X1578" i="2"/>
  <c r="Y1578" i="2" s="1"/>
  <c r="X1579" i="2"/>
  <c r="Y1579" i="2" s="1"/>
  <c r="X1580" i="2"/>
  <c r="Y1580" i="2" s="1"/>
  <c r="X1581" i="2"/>
  <c r="Y1581" i="2" s="1"/>
  <c r="X1582" i="2"/>
  <c r="Y1582" i="2" s="1"/>
  <c r="X1583" i="2"/>
  <c r="Y1583" i="2" s="1"/>
  <c r="X1584" i="2"/>
  <c r="Y1584" i="2" s="1"/>
  <c r="X1585" i="2"/>
  <c r="Y1585" i="2" s="1"/>
  <c r="X1586" i="2"/>
  <c r="Y1586" i="2" s="1"/>
  <c r="X1587" i="2"/>
  <c r="Y1587" i="2" s="1"/>
  <c r="X1588" i="2"/>
  <c r="Y1588" i="2" s="1"/>
  <c r="X1589" i="2"/>
  <c r="Y1589" i="2" s="1"/>
  <c r="X1590" i="2"/>
  <c r="Y1590" i="2" s="1"/>
  <c r="Y1407" i="2"/>
  <c r="Y1408" i="2"/>
  <c r="Y1409" i="2"/>
  <c r="Y1410" i="2"/>
  <c r="Y1411" i="2"/>
  <c r="Y1412" i="2"/>
  <c r="Y1415" i="2"/>
  <c r="Y1416" i="2"/>
  <c r="Y1417" i="2"/>
  <c r="Y1423" i="2"/>
  <c r="Y1424" i="2"/>
  <c r="Y1425" i="2"/>
  <c r="Y1428" i="2"/>
  <c r="Y1431" i="2"/>
  <c r="Y1432" i="2"/>
  <c r="Y1433" i="2"/>
  <c r="Y1439" i="2"/>
  <c r="Y1440" i="2"/>
  <c r="Y1441" i="2"/>
  <c r="Y1444" i="2"/>
  <c r="Y1447" i="2"/>
  <c r="Y1448" i="2"/>
  <c r="Y1449" i="2"/>
  <c r="Y1450" i="2"/>
  <c r="Y1451" i="2"/>
  <c r="Y1455" i="2"/>
  <c r="Y1456" i="2"/>
  <c r="Y1457" i="2"/>
  <c r="Y1463" i="2"/>
  <c r="Y1464" i="2"/>
  <c r="Y1465" i="2"/>
  <c r="Y1471" i="2"/>
  <c r="Y1472" i="2"/>
  <c r="Y1473" i="2"/>
  <c r="Y1479" i="2"/>
  <c r="Y1480" i="2"/>
  <c r="Y1481" i="2"/>
  <c r="Y1487" i="2"/>
  <c r="Y1488" i="2"/>
  <c r="Y1489" i="2"/>
  <c r="Y1492" i="2"/>
  <c r="Y1495" i="2"/>
  <c r="Y1496" i="2"/>
  <c r="Y1497" i="2"/>
  <c r="Y1503" i="2"/>
  <c r="Y1504" i="2"/>
  <c r="Y1505" i="2"/>
  <c r="Y1508" i="2"/>
  <c r="Y1511" i="2"/>
  <c r="Y1512" i="2"/>
  <c r="Y1513" i="2"/>
  <c r="Y1519" i="2"/>
  <c r="Y1520" i="2"/>
  <c r="Y1521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W1383" i="2"/>
  <c r="W1384" i="2"/>
  <c r="W1385" i="2"/>
  <c r="W1386" i="2"/>
  <c r="W1387" i="2"/>
  <c r="W1388" i="2"/>
  <c r="W1389" i="2"/>
  <c r="W1390" i="2"/>
  <c r="W1391" i="2"/>
  <c r="W1392" i="2"/>
  <c r="W1393" i="2"/>
  <c r="X1383" i="2"/>
  <c r="X1384" i="2"/>
  <c r="X1385" i="2"/>
  <c r="X1386" i="2"/>
  <c r="X1387" i="2"/>
  <c r="X1388" i="2"/>
  <c r="X1389" i="2"/>
  <c r="X1390" i="2"/>
  <c r="X1391" i="2"/>
  <c r="X1392" i="2"/>
  <c r="X1393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Y1413" i="2" l="1"/>
  <c r="Y1541" i="2"/>
  <c r="Y1531" i="2"/>
  <c r="Y1414" i="2"/>
  <c r="Y1542" i="2"/>
  <c r="Y55" i="2"/>
  <c r="Y1446" i="2"/>
  <c r="Y1404" i="2"/>
  <c r="Y1396" i="2"/>
  <c r="Y1403" i="2"/>
  <c r="Y1395" i="2"/>
  <c r="Y1402" i="2"/>
  <c r="Y1394" i="2"/>
  <c r="Y1534" i="2"/>
  <c r="Y1389" i="2"/>
  <c r="Y1397" i="2"/>
  <c r="Y1406" i="2"/>
  <c r="Y1405" i="2"/>
  <c r="Y1398" i="2"/>
  <c r="Y1392" i="2"/>
  <c r="Y1384" i="2"/>
  <c r="Y1401" i="2"/>
  <c r="Y1386" i="2"/>
  <c r="Y1383" i="2"/>
  <c r="Y1400" i="2"/>
  <c r="Y1399" i="2"/>
  <c r="Y1388" i="2"/>
  <c r="Y1387" i="2"/>
  <c r="Y1393" i="2"/>
  <c r="Y1385" i="2"/>
  <c r="Y1391" i="2"/>
  <c r="Y1390" i="2"/>
  <c r="Y1083" i="2"/>
  <c r="Y1377" i="2"/>
  <c r="Y1369" i="2"/>
  <c r="Y1361" i="2"/>
  <c r="Y1353" i="2"/>
  <c r="Y1345" i="2"/>
  <c r="Y1337" i="2"/>
  <c r="Y1329" i="2"/>
  <c r="Y1321" i="2"/>
  <c r="Y1313" i="2"/>
  <c r="Y1305" i="2"/>
  <c r="Y1297" i="2"/>
  <c r="Y1289" i="2"/>
  <c r="Y1281" i="2"/>
  <c r="Y1273" i="2"/>
  <c r="Y1265" i="2"/>
  <c r="Y1257" i="2"/>
  <c r="Y1249" i="2"/>
  <c r="Y1241" i="2"/>
  <c r="Y1233" i="2"/>
  <c r="Y1225" i="2"/>
  <c r="Y1209" i="2"/>
  <c r="Y1201" i="2"/>
  <c r="Y1193" i="2"/>
  <c r="Y1217" i="2"/>
  <c r="Y1376" i="2"/>
  <c r="Y1368" i="2"/>
  <c r="Y1360" i="2"/>
  <c r="Y1352" i="2"/>
  <c r="Y1344" i="2"/>
  <c r="Y1336" i="2"/>
  <c r="Y1328" i="2"/>
  <c r="Y1320" i="2"/>
  <c r="Y1312" i="2"/>
  <c r="Y1304" i="2"/>
  <c r="Y1296" i="2"/>
  <c r="Y1288" i="2"/>
  <c r="Y1280" i="2"/>
  <c r="Y1272" i="2"/>
  <c r="Y1264" i="2"/>
  <c r="Y1256" i="2"/>
  <c r="Y1248" i="2"/>
  <c r="Y1240" i="2"/>
  <c r="Y1232" i="2"/>
  <c r="Y1224" i="2"/>
  <c r="Y1216" i="2"/>
  <c r="Y1208" i="2"/>
  <c r="Y1200" i="2"/>
  <c r="Y1192" i="2"/>
  <c r="Y1184" i="2"/>
  <c r="Y1176" i="2"/>
  <c r="Y1168" i="2"/>
  <c r="Y1160" i="2"/>
  <c r="Y1152" i="2"/>
  <c r="Y1144" i="2"/>
  <c r="Y1136" i="2"/>
  <c r="Y1128" i="2"/>
  <c r="Y1120" i="2"/>
  <c r="Y1112" i="2"/>
  <c r="Y1104" i="2"/>
  <c r="Y1096" i="2"/>
  <c r="Y1088" i="2"/>
  <c r="Y1080" i="2"/>
  <c r="Y958" i="2"/>
  <c r="Y950" i="2"/>
  <c r="Y942" i="2"/>
  <c r="Y934" i="2"/>
  <c r="Y926" i="2"/>
  <c r="Y918" i="2"/>
  <c r="Y910" i="2"/>
  <c r="Y902" i="2"/>
  <c r="Y894" i="2"/>
  <c r="Y886" i="2"/>
  <c r="Y878" i="2"/>
  <c r="Y870" i="2"/>
  <c r="Y862" i="2"/>
  <c r="Y854" i="2"/>
  <c r="Y846" i="2"/>
  <c r="Y838" i="2"/>
  <c r="Y830" i="2"/>
  <c r="Y822" i="2"/>
  <c r="Y814" i="2"/>
  <c r="Y806" i="2"/>
  <c r="Y798" i="2"/>
  <c r="Y790" i="2"/>
  <c r="Y782" i="2"/>
  <c r="Y774" i="2"/>
  <c r="Y766" i="2"/>
  <c r="Y758" i="2"/>
  <c r="Y750" i="2"/>
  <c r="Y742" i="2"/>
  <c r="Y734" i="2"/>
  <c r="Y726" i="2"/>
  <c r="Y718" i="2"/>
  <c r="Y710" i="2"/>
  <c r="Y702" i="2"/>
  <c r="Y1382" i="2"/>
  <c r="Y1374" i="2"/>
  <c r="Y1366" i="2"/>
  <c r="Y1358" i="2"/>
  <c r="Y1350" i="2"/>
  <c r="Y1342" i="2"/>
  <c r="Y1334" i="2"/>
  <c r="Y1326" i="2"/>
  <c r="Y1318" i="2"/>
  <c r="Y1310" i="2"/>
  <c r="Y1302" i="2"/>
  <c r="Y1294" i="2"/>
  <c r="Y1286" i="2"/>
  <c r="Y1278" i="2"/>
  <c r="Y1270" i="2"/>
  <c r="Y1262" i="2"/>
  <c r="Y1254" i="2"/>
  <c r="Y1246" i="2"/>
  <c r="Y1238" i="2"/>
  <c r="Y1230" i="2"/>
  <c r="Y1222" i="2"/>
  <c r="Y1214" i="2"/>
  <c r="Y1206" i="2"/>
  <c r="Y1198" i="2"/>
  <c r="Y1190" i="2"/>
  <c r="Y1182" i="2"/>
  <c r="Y1174" i="2"/>
  <c r="Y1166" i="2"/>
  <c r="Y1158" i="2"/>
  <c r="Y1150" i="2"/>
  <c r="Y1142" i="2"/>
  <c r="Y1134" i="2"/>
  <c r="Y1126" i="2"/>
  <c r="Y1118" i="2"/>
  <c r="Y1110" i="2"/>
  <c r="Y1102" i="2"/>
  <c r="Y1094" i="2"/>
  <c r="Y1086" i="2"/>
  <c r="Y1078" i="2"/>
  <c r="Y1070" i="2"/>
  <c r="Y1062" i="2"/>
  <c r="Y1054" i="2"/>
  <c r="Y1046" i="2"/>
  <c r="Y1038" i="2"/>
  <c r="Y1030" i="2"/>
  <c r="Y1022" i="2"/>
  <c r="Y1014" i="2"/>
  <c r="Y1006" i="2"/>
  <c r="Y998" i="2"/>
  <c r="Y990" i="2"/>
  <c r="Y982" i="2"/>
  <c r="Y974" i="2"/>
  <c r="Y966" i="2"/>
  <c r="Y1379" i="2"/>
  <c r="Y1371" i="2"/>
  <c r="Y1363" i="2"/>
  <c r="Y1355" i="2"/>
  <c r="Y1347" i="2"/>
  <c r="Y1339" i="2"/>
  <c r="Y1331" i="2"/>
  <c r="Y1323" i="2"/>
  <c r="Y1315" i="2"/>
  <c r="Y1307" i="2"/>
  <c r="Y1299" i="2"/>
  <c r="Y1291" i="2"/>
  <c r="Y1283" i="2"/>
  <c r="Y1275" i="2"/>
  <c r="Y1267" i="2"/>
  <c r="Y1259" i="2"/>
  <c r="Y1251" i="2"/>
  <c r="Y1243" i="2"/>
  <c r="Y1235" i="2"/>
  <c r="Y1227" i="2"/>
  <c r="Y1219" i="2"/>
  <c r="Y1211" i="2"/>
  <c r="Y1203" i="2"/>
  <c r="Y1195" i="2"/>
  <c r="Y1187" i="2"/>
  <c r="Y1179" i="2"/>
  <c r="Y1171" i="2"/>
  <c r="Y1163" i="2"/>
  <c r="Y1155" i="2"/>
  <c r="Y1147" i="2"/>
  <c r="Y1139" i="2"/>
  <c r="Y1131" i="2"/>
  <c r="Y1123" i="2"/>
  <c r="Y1115" i="2"/>
  <c r="Y1381" i="2"/>
  <c r="Y1373" i="2"/>
  <c r="Y1365" i="2"/>
  <c r="Y1357" i="2"/>
  <c r="Y1349" i="2"/>
  <c r="Y1341" i="2"/>
  <c r="Y1333" i="2"/>
  <c r="Y1325" i="2"/>
  <c r="Y1317" i="2"/>
  <c r="Y1309" i="2"/>
  <c r="Y1301" i="2"/>
  <c r="Y1293" i="2"/>
  <c r="Y1285" i="2"/>
  <c r="Y1277" i="2"/>
  <c r="Y1269" i="2"/>
  <c r="Y1261" i="2"/>
  <c r="Y1253" i="2"/>
  <c r="Y1245" i="2"/>
  <c r="Y1237" i="2"/>
  <c r="Y1229" i="2"/>
  <c r="Y1221" i="2"/>
  <c r="Y1213" i="2"/>
  <c r="Y1205" i="2"/>
  <c r="Y1197" i="2"/>
  <c r="Y1189" i="2"/>
  <c r="Y1181" i="2"/>
  <c r="Y1173" i="2"/>
  <c r="Y1165" i="2"/>
  <c r="Y1157" i="2"/>
  <c r="Y1149" i="2"/>
  <c r="Y1141" i="2"/>
  <c r="Y1133" i="2"/>
  <c r="Y1125" i="2"/>
  <c r="Y1117" i="2"/>
  <c r="Y1109" i="2"/>
  <c r="Y1101" i="2"/>
  <c r="Y1093" i="2"/>
  <c r="Y1085" i="2"/>
  <c r="Y1077" i="2"/>
  <c r="Y1069" i="2"/>
  <c r="Y1061" i="2"/>
  <c r="Y1053" i="2"/>
  <c r="Y1045" i="2"/>
  <c r="Y1037" i="2"/>
  <c r="Y1029" i="2"/>
  <c r="Y1021" i="2"/>
  <c r="Y1013" i="2"/>
  <c r="Y1005" i="2"/>
  <c r="Y997" i="2"/>
  <c r="Y989" i="2"/>
  <c r="Y981" i="2"/>
  <c r="Y973" i="2"/>
  <c r="Y965" i="2"/>
  <c r="Y957" i="2"/>
  <c r="Y949" i="2"/>
  <c r="Y941" i="2"/>
  <c r="Y933" i="2"/>
  <c r="Y925" i="2"/>
  <c r="Y917" i="2"/>
  <c r="Y909" i="2"/>
  <c r="Y901" i="2"/>
  <c r="Y893" i="2"/>
  <c r="Y885" i="2"/>
  <c r="Y877" i="2"/>
  <c r="Y869" i="2"/>
  <c r="Y861" i="2"/>
  <c r="Y853" i="2"/>
  <c r="Y845" i="2"/>
  <c r="Y837" i="2"/>
  <c r="Y829" i="2"/>
  <c r="Y821" i="2"/>
  <c r="Y813" i="2"/>
  <c r="Y805" i="2"/>
  <c r="Y797" i="2"/>
  <c r="Y789" i="2"/>
  <c r="Y781" i="2"/>
  <c r="Y773" i="2"/>
  <c r="Y765" i="2"/>
  <c r="Y757" i="2"/>
  <c r="Y749" i="2"/>
  <c r="Y741" i="2"/>
  <c r="Y733" i="2"/>
  <c r="Y725" i="2"/>
  <c r="Y717" i="2"/>
  <c r="Y709" i="2"/>
  <c r="Y701" i="2"/>
  <c r="Y693" i="2"/>
  <c r="Y685" i="2"/>
  <c r="Y677" i="2"/>
  <c r="Y669" i="2"/>
  <c r="Y661" i="2"/>
  <c r="Y653" i="2"/>
  <c r="Y645" i="2"/>
  <c r="Y637" i="2"/>
  <c r="Y629" i="2"/>
  <c r="Y621" i="2"/>
  <c r="Y613" i="2"/>
  <c r="Y605" i="2"/>
  <c r="Y597" i="2"/>
  <c r="Y589" i="2"/>
  <c r="Y581" i="2"/>
  <c r="Y573" i="2"/>
  <c r="Y565" i="2"/>
  <c r="Y557" i="2"/>
  <c r="Y549" i="2"/>
  <c r="Y541" i="2"/>
  <c r="Y533" i="2"/>
  <c r="Y525" i="2"/>
  <c r="Y517" i="2"/>
  <c r="Y1380" i="2"/>
  <c r="Y1372" i="2"/>
  <c r="Y1364" i="2"/>
  <c r="Y1356" i="2"/>
  <c r="Y1348" i="2"/>
  <c r="Y1340" i="2"/>
  <c r="Y1332" i="2"/>
  <c r="Y1324" i="2"/>
  <c r="Y1316" i="2"/>
  <c r="Y1308" i="2"/>
  <c r="Y1300" i="2"/>
  <c r="Y1292" i="2"/>
  <c r="Y1284" i="2"/>
  <c r="Y1276" i="2"/>
  <c r="Y1268" i="2"/>
  <c r="Y1260" i="2"/>
  <c r="Y1252" i="2"/>
  <c r="Y1244" i="2"/>
  <c r="Y1236" i="2"/>
  <c r="Y1228" i="2"/>
  <c r="Y1220" i="2"/>
  <c r="Y1212" i="2"/>
  <c r="Y1204" i="2"/>
  <c r="Y1196" i="2"/>
  <c r="Y1188" i="2"/>
  <c r="Y1180" i="2"/>
  <c r="Y1172" i="2"/>
  <c r="Y1164" i="2"/>
  <c r="Y1156" i="2"/>
  <c r="Y1148" i="2"/>
  <c r="Y1140" i="2"/>
  <c r="Y1132" i="2"/>
  <c r="Y1124" i="2"/>
  <c r="Y1116" i="2"/>
  <c r="Y1108" i="2"/>
  <c r="Y1100" i="2"/>
  <c r="Y1092" i="2"/>
  <c r="Y1084" i="2"/>
  <c r="Y1076" i="2"/>
  <c r="Y1068" i="2"/>
  <c r="Y1060" i="2"/>
  <c r="Y1052" i="2"/>
  <c r="Y1044" i="2"/>
  <c r="Y1036" i="2"/>
  <c r="Y1028" i="2"/>
  <c r="Y1020" i="2"/>
  <c r="Y1012" i="2"/>
  <c r="Y1004" i="2"/>
  <c r="Y996" i="2"/>
  <c r="Y988" i="2"/>
  <c r="Y980" i="2"/>
  <c r="Y972" i="2"/>
  <c r="Y964" i="2"/>
  <c r="Y956" i="2"/>
  <c r="Y948" i="2"/>
  <c r="Y940" i="2"/>
  <c r="Y932" i="2"/>
  <c r="Y924" i="2"/>
  <c r="Y916" i="2"/>
  <c r="Y908" i="2"/>
  <c r="Y900" i="2"/>
  <c r="Y892" i="2"/>
  <c r="Y884" i="2"/>
  <c r="Y876" i="2"/>
  <c r="Y868" i="2"/>
  <c r="Y860" i="2"/>
  <c r="Y852" i="2"/>
  <c r="Y844" i="2"/>
  <c r="Y836" i="2"/>
  <c r="Y828" i="2"/>
  <c r="Y820" i="2"/>
  <c r="Y812" i="2"/>
  <c r="Y804" i="2"/>
  <c r="Y796" i="2"/>
  <c r="Y788" i="2"/>
  <c r="Y780" i="2"/>
  <c r="Y772" i="2"/>
  <c r="Y764" i="2"/>
  <c r="Y756" i="2"/>
  <c r="Y748" i="2"/>
  <c r="Y740" i="2"/>
  <c r="Y732" i="2"/>
  <c r="Y724" i="2"/>
  <c r="Y716" i="2"/>
  <c r="Y708" i="2"/>
  <c r="Y700" i="2"/>
  <c r="Y692" i="2"/>
  <c r="Y684" i="2"/>
  <c r="Y676" i="2"/>
  <c r="Y668" i="2"/>
  <c r="Y660" i="2"/>
  <c r="Y652" i="2"/>
  <c r="Y644" i="2"/>
  <c r="Y636" i="2"/>
  <c r="Y628" i="2"/>
  <c r="Y620" i="2"/>
  <c r="Y612" i="2"/>
  <c r="Y604" i="2"/>
  <c r="Y596" i="2"/>
  <c r="Y588" i="2"/>
  <c r="Y580" i="2"/>
  <c r="Y572" i="2"/>
  <c r="Y564" i="2"/>
  <c r="Y556" i="2"/>
  <c r="Y548" i="2"/>
  <c r="Y540" i="2"/>
  <c r="Y532" i="2"/>
  <c r="Y524" i="2"/>
  <c r="Y516" i="2"/>
  <c r="Y508" i="2"/>
  <c r="Y500" i="2"/>
  <c r="Y492" i="2"/>
  <c r="Y484" i="2"/>
  <c r="Y476" i="2"/>
  <c r="Y468" i="2"/>
  <c r="Y460" i="2"/>
  <c r="Y452" i="2"/>
  <c r="Y444" i="2"/>
  <c r="Y1107" i="2"/>
  <c r="Y1019" i="2"/>
  <c r="Y955" i="2"/>
  <c r="Y891" i="2"/>
  <c r="Y827" i="2"/>
  <c r="Y763" i="2"/>
  <c r="Y699" i="2"/>
  <c r="Y1378" i="2"/>
  <c r="Y1370" i="2"/>
  <c r="Y1362" i="2"/>
  <c r="Y1354" i="2"/>
  <c r="Y1346" i="2"/>
  <c r="Y1338" i="2"/>
  <c r="Y1330" i="2"/>
  <c r="Y1322" i="2"/>
  <c r="Y1314" i="2"/>
  <c r="Y1306" i="2"/>
  <c r="Y1298" i="2"/>
  <c r="Y1290" i="2"/>
  <c r="Y1282" i="2"/>
  <c r="Y1274" i="2"/>
  <c r="Y1266" i="2"/>
  <c r="Y1258" i="2"/>
  <c r="Y1250" i="2"/>
  <c r="Y1242" i="2"/>
  <c r="Y1234" i="2"/>
  <c r="Y1226" i="2"/>
  <c r="Y1218" i="2"/>
  <c r="Y1210" i="2"/>
  <c r="Y1202" i="2"/>
  <c r="Y1194" i="2"/>
  <c r="Y1186" i="2"/>
  <c r="Y1178" i="2"/>
  <c r="Y1170" i="2"/>
  <c r="Y1162" i="2"/>
  <c r="Y1154" i="2"/>
  <c r="Y1146" i="2"/>
  <c r="Y1138" i="2"/>
  <c r="Y1130" i="2"/>
  <c r="Y1122" i="2"/>
  <c r="Y1114" i="2"/>
  <c r="Y1106" i="2"/>
  <c r="Y1098" i="2"/>
  <c r="Y1090" i="2"/>
  <c r="Y1082" i="2"/>
  <c r="Y1074" i="2"/>
  <c r="Y1066" i="2"/>
  <c r="Y1058" i="2"/>
  <c r="Y1050" i="2"/>
  <c r="Y1042" i="2"/>
  <c r="Y1034" i="2"/>
  <c r="Y1026" i="2"/>
  <c r="Y1018" i="2"/>
  <c r="Y1010" i="2"/>
  <c r="Y1002" i="2"/>
  <c r="Y994" i="2"/>
  <c r="Y986" i="2"/>
  <c r="Y978" i="2"/>
  <c r="Y970" i="2"/>
  <c r="Y962" i="2"/>
  <c r="Y954" i="2"/>
  <c r="Y946" i="2"/>
  <c r="Y938" i="2"/>
  <c r="Y930" i="2"/>
  <c r="Y922" i="2"/>
  <c r="Y914" i="2"/>
  <c r="Y906" i="2"/>
  <c r="Y898" i="2"/>
  <c r="Y890" i="2"/>
  <c r="Y882" i="2"/>
  <c r="Y874" i="2"/>
  <c r="Y866" i="2"/>
  <c r="Y858" i="2"/>
  <c r="Y850" i="2"/>
  <c r="Y842" i="2"/>
  <c r="Y834" i="2"/>
  <c r="Y826" i="2"/>
  <c r="Y818" i="2"/>
  <c r="Y810" i="2"/>
  <c r="Y802" i="2"/>
  <c r="Y794" i="2"/>
  <c r="Y786" i="2"/>
  <c r="Y778" i="2"/>
  <c r="Y770" i="2"/>
  <c r="Y762" i="2"/>
  <c r="Y754" i="2"/>
  <c r="Y746" i="2"/>
  <c r="Y738" i="2"/>
  <c r="Y730" i="2"/>
  <c r="Y722" i="2"/>
  <c r="Y714" i="2"/>
  <c r="Y706" i="2"/>
  <c r="Y698" i="2"/>
  <c r="Y690" i="2"/>
  <c r="Y682" i="2"/>
  <c r="Y674" i="2"/>
  <c r="Y666" i="2"/>
  <c r="Y658" i="2"/>
  <c r="Y650" i="2"/>
  <c r="Y642" i="2"/>
  <c r="Y634" i="2"/>
  <c r="Y626" i="2"/>
  <c r="Y618" i="2"/>
  <c r="Y610" i="2"/>
  <c r="Y602" i="2"/>
  <c r="Y594" i="2"/>
  <c r="Y586" i="2"/>
  <c r="Y578" i="2"/>
  <c r="Y570" i="2"/>
  <c r="Y562" i="2"/>
  <c r="Y554" i="2"/>
  <c r="Y546" i="2"/>
  <c r="Y538" i="2"/>
  <c r="Y530" i="2"/>
  <c r="Y522" i="2"/>
  <c r="Y514" i="2"/>
  <c r="Y506" i="2"/>
  <c r="Y498" i="2"/>
  <c r="Y490" i="2"/>
  <c r="Y482" i="2"/>
  <c r="Y474" i="2"/>
  <c r="Y466" i="2"/>
  <c r="Y458" i="2"/>
  <c r="Y450" i="2"/>
  <c r="Y442" i="2"/>
  <c r="Y434" i="2"/>
  <c r="Y426" i="2"/>
  <c r="Y418" i="2"/>
  <c r="Y410" i="2"/>
  <c r="Y402" i="2"/>
  <c r="Y394" i="2"/>
  <c r="Y386" i="2"/>
  <c r="Y378" i="2"/>
  <c r="Y370" i="2"/>
  <c r="Y362" i="2"/>
  <c r="Y354" i="2"/>
  <c r="Y346" i="2"/>
  <c r="Y338" i="2"/>
  <c r="Y330" i="2"/>
  <c r="Y322" i="2"/>
  <c r="Y314" i="2"/>
  <c r="Y306" i="2"/>
  <c r="Y298" i="2"/>
  <c r="Y290" i="2"/>
  <c r="Y282" i="2"/>
  <c r="Y274" i="2"/>
  <c r="Y266" i="2"/>
  <c r="Y258" i="2"/>
  <c r="Y250" i="2"/>
  <c r="Y242" i="2"/>
  <c r="Y234" i="2"/>
  <c r="Y226" i="2"/>
  <c r="Y218" i="2"/>
  <c r="Y210" i="2"/>
  <c r="Y202" i="2"/>
  <c r="Y194" i="2"/>
  <c r="Y186" i="2"/>
  <c r="Y178" i="2"/>
  <c r="Y170" i="2"/>
  <c r="Y162" i="2"/>
  <c r="Y154" i="2"/>
  <c r="Y146" i="2"/>
  <c r="Y138" i="2"/>
  <c r="Y130" i="2"/>
  <c r="Y122" i="2"/>
  <c r="Y1185" i="2"/>
  <c r="Y1177" i="2"/>
  <c r="Y1169" i="2"/>
  <c r="Y1161" i="2"/>
  <c r="Y1153" i="2"/>
  <c r="Y1145" i="2"/>
  <c r="Y1137" i="2"/>
  <c r="Y1129" i="2"/>
  <c r="Y1121" i="2"/>
  <c r="Y1113" i="2"/>
  <c r="Y1105" i="2"/>
  <c r="Y1097" i="2"/>
  <c r="Y1089" i="2"/>
  <c r="Y1081" i="2"/>
  <c r="Y1073" i="2"/>
  <c r="Y1065" i="2"/>
  <c r="Y1057" i="2"/>
  <c r="Y1049" i="2"/>
  <c r="Y1041" i="2"/>
  <c r="Y1033" i="2"/>
  <c r="Y1025" i="2"/>
  <c r="Y1017" i="2"/>
  <c r="Y1009" i="2"/>
  <c r="Y1001" i="2"/>
  <c r="Y993" i="2"/>
  <c r="Y985" i="2"/>
  <c r="Y977" i="2"/>
  <c r="Y969" i="2"/>
  <c r="Y961" i="2"/>
  <c r="Y953" i="2"/>
  <c r="Y945" i="2"/>
  <c r="Y937" i="2"/>
  <c r="Y929" i="2"/>
  <c r="Y921" i="2"/>
  <c r="Y913" i="2"/>
  <c r="Y905" i="2"/>
  <c r="Y897" i="2"/>
  <c r="Y889" i="2"/>
  <c r="Y881" i="2"/>
  <c r="Y873" i="2"/>
  <c r="Y865" i="2"/>
  <c r="Y857" i="2"/>
  <c r="Y849" i="2"/>
  <c r="Y841" i="2"/>
  <c r="Y833" i="2"/>
  <c r="Y825" i="2"/>
  <c r="Y817" i="2"/>
  <c r="Y809" i="2"/>
  <c r="Y801" i="2"/>
  <c r="Y793" i="2"/>
  <c r="Y785" i="2"/>
  <c r="Y777" i="2"/>
  <c r="Y769" i="2"/>
  <c r="Y761" i="2"/>
  <c r="Y753" i="2"/>
  <c r="Y745" i="2"/>
  <c r="Y737" i="2"/>
  <c r="Y729" i="2"/>
  <c r="Y721" i="2"/>
  <c r="Y713" i="2"/>
  <c r="Y705" i="2"/>
  <c r="Y697" i="2"/>
  <c r="Y689" i="2"/>
  <c r="Y681" i="2"/>
  <c r="Y673" i="2"/>
  <c r="Y665" i="2"/>
  <c r="Y657" i="2"/>
  <c r="Y649" i="2"/>
  <c r="Y641" i="2"/>
  <c r="Y633" i="2"/>
  <c r="Y625" i="2"/>
  <c r="Y617" i="2"/>
  <c r="Y609" i="2"/>
  <c r="Y601" i="2"/>
  <c r="Y593" i="2"/>
  <c r="Y585" i="2"/>
  <c r="Y577" i="2"/>
  <c r="Y569" i="2"/>
  <c r="Y561" i="2"/>
  <c r="Y553" i="2"/>
  <c r="Y545" i="2"/>
  <c r="Y537" i="2"/>
  <c r="Y529" i="2"/>
  <c r="Y521" i="2"/>
  <c r="Y1375" i="2"/>
  <c r="Y1367" i="2"/>
  <c r="Y1359" i="2"/>
  <c r="Y1351" i="2"/>
  <c r="Y1343" i="2"/>
  <c r="Y1335" i="2"/>
  <c r="Y1327" i="2"/>
  <c r="Y1319" i="2"/>
  <c r="Y1311" i="2"/>
  <c r="Y1303" i="2"/>
  <c r="Y1295" i="2"/>
  <c r="Y1287" i="2"/>
  <c r="Y1279" i="2"/>
  <c r="Y1271" i="2"/>
  <c r="Y1263" i="2"/>
  <c r="Y1255" i="2"/>
  <c r="Y1247" i="2"/>
  <c r="Y1239" i="2"/>
  <c r="Y1231" i="2"/>
  <c r="Y1223" i="2"/>
  <c r="Y1215" i="2"/>
  <c r="Y1207" i="2"/>
  <c r="Y1199" i="2"/>
  <c r="Y1191" i="2"/>
  <c r="Y1183" i="2"/>
  <c r="Y1175" i="2"/>
  <c r="Y1167" i="2"/>
  <c r="Y1159" i="2"/>
  <c r="Y1151" i="2"/>
  <c r="Y1143" i="2"/>
  <c r="Y1135" i="2"/>
  <c r="Y1127" i="2"/>
  <c r="Y1119" i="2"/>
  <c r="Y1111" i="2"/>
  <c r="Y1103" i="2"/>
  <c r="Y1095" i="2"/>
  <c r="Y1087" i="2"/>
  <c r="Y1079" i="2"/>
  <c r="Y1071" i="2"/>
  <c r="Y1063" i="2"/>
  <c r="Y1055" i="2"/>
  <c r="Y1047" i="2"/>
  <c r="Y1039" i="2"/>
  <c r="Y1031" i="2"/>
  <c r="Y1023" i="2"/>
  <c r="Y1015" i="2"/>
  <c r="Y1007" i="2"/>
  <c r="Y999" i="2"/>
  <c r="Y991" i="2"/>
  <c r="Y983" i="2"/>
  <c r="Y975" i="2"/>
  <c r="Y967" i="2"/>
  <c r="Y959" i="2"/>
  <c r="Y951" i="2"/>
  <c r="Y943" i="2"/>
  <c r="Y935" i="2"/>
  <c r="Y927" i="2"/>
  <c r="Y919" i="2"/>
  <c r="Y911" i="2"/>
  <c r="Y903" i="2"/>
  <c r="Y895" i="2"/>
  <c r="Y887" i="2"/>
  <c r="Y879" i="2"/>
  <c r="Y871" i="2"/>
  <c r="Y863" i="2"/>
  <c r="Y855" i="2"/>
  <c r="Y847" i="2"/>
  <c r="Y839" i="2"/>
  <c r="Y831" i="2"/>
  <c r="Y823" i="2"/>
  <c r="Y815" i="2"/>
  <c r="Y807" i="2"/>
  <c r="Y799" i="2"/>
  <c r="Y791" i="2"/>
  <c r="Y783" i="2"/>
  <c r="Y775" i="2"/>
  <c r="Y767" i="2"/>
  <c r="Y759" i="2"/>
  <c r="Y751" i="2"/>
  <c r="Y743" i="2"/>
  <c r="Y735" i="2"/>
  <c r="Y727" i="2"/>
  <c r="Y719" i="2"/>
  <c r="Y711" i="2"/>
  <c r="Y703" i="2"/>
  <c r="Y695" i="2"/>
  <c r="Y687" i="2"/>
  <c r="Y679" i="2"/>
  <c r="Y671" i="2"/>
  <c r="Y663" i="2"/>
  <c r="Y655" i="2"/>
  <c r="Y647" i="2"/>
  <c r="Y639" i="2"/>
  <c r="Y631" i="2"/>
  <c r="Y623" i="2"/>
  <c r="Y615" i="2"/>
  <c r="Y607" i="2"/>
  <c r="Y599" i="2"/>
  <c r="Y591" i="2"/>
  <c r="Y583" i="2"/>
  <c r="Y575" i="2"/>
  <c r="Y567" i="2"/>
  <c r="Y559" i="2"/>
  <c r="Y551" i="2"/>
  <c r="Y543" i="2"/>
  <c r="Y535" i="2"/>
  <c r="Y527" i="2"/>
  <c r="Y519" i="2"/>
  <c r="Y511" i="2"/>
  <c r="Y503" i="2"/>
  <c r="Y495" i="2"/>
  <c r="Y487" i="2"/>
  <c r="Y479" i="2"/>
  <c r="Y471" i="2"/>
  <c r="Y463" i="2"/>
  <c r="Y455" i="2"/>
  <c r="Y447" i="2"/>
  <c r="Y439" i="2"/>
  <c r="Y431" i="2"/>
  <c r="Y423" i="2"/>
  <c r="Y415" i="2"/>
  <c r="Y407" i="2"/>
  <c r="Y399" i="2"/>
  <c r="Y391" i="2"/>
  <c r="Y383" i="2"/>
  <c r="Y375" i="2"/>
  <c r="Y367" i="2"/>
  <c r="Y359" i="2"/>
  <c r="Y351" i="2"/>
  <c r="Y343" i="2"/>
  <c r="Y335" i="2"/>
  <c r="Y327" i="2"/>
  <c r="Y319" i="2"/>
  <c r="Y311" i="2"/>
  <c r="Y513" i="2"/>
  <c r="Y505" i="2"/>
  <c r="Y497" i="2"/>
  <c r="Y489" i="2"/>
  <c r="Y481" i="2"/>
  <c r="Y473" i="2"/>
  <c r="Y465" i="2"/>
  <c r="Y457" i="2"/>
  <c r="Y449" i="2"/>
  <c r="Y441" i="2"/>
  <c r="Y385" i="2"/>
  <c r="Y321" i="2"/>
  <c r="Y257" i="2"/>
  <c r="Y193" i="2"/>
  <c r="Y129" i="2"/>
  <c r="Y65" i="2"/>
  <c r="Y1072" i="2"/>
  <c r="Y1064" i="2"/>
  <c r="Y1056" i="2"/>
  <c r="Y1048" i="2"/>
  <c r="Y1040" i="2"/>
  <c r="Y1032" i="2"/>
  <c r="Y1024" i="2"/>
  <c r="Y1016" i="2"/>
  <c r="Y1008" i="2"/>
  <c r="Y1000" i="2"/>
  <c r="Y992" i="2"/>
  <c r="Y984" i="2"/>
  <c r="Y976" i="2"/>
  <c r="Y968" i="2"/>
  <c r="Y960" i="2"/>
  <c r="Y952" i="2"/>
  <c r="Y944" i="2"/>
  <c r="Y936" i="2"/>
  <c r="Y928" i="2"/>
  <c r="Y920" i="2"/>
  <c r="Y912" i="2"/>
  <c r="Y904" i="2"/>
  <c r="Y896" i="2"/>
  <c r="Y888" i="2"/>
  <c r="Y880" i="2"/>
  <c r="Y872" i="2"/>
  <c r="Y864" i="2"/>
  <c r="Y856" i="2"/>
  <c r="Y848" i="2"/>
  <c r="Y840" i="2"/>
  <c r="Y832" i="2"/>
  <c r="Y824" i="2"/>
  <c r="Y816" i="2"/>
  <c r="Y808" i="2"/>
  <c r="Y800" i="2"/>
  <c r="Y792" i="2"/>
  <c r="Y784" i="2"/>
  <c r="Y776" i="2"/>
  <c r="Y768" i="2"/>
  <c r="Y760" i="2"/>
  <c r="Y752" i="2"/>
  <c r="Y744" i="2"/>
  <c r="Y736" i="2"/>
  <c r="Y728" i="2"/>
  <c r="Y720" i="2"/>
  <c r="Y712" i="2"/>
  <c r="Y704" i="2"/>
  <c r="Y696" i="2"/>
  <c r="Y688" i="2"/>
  <c r="Y680" i="2"/>
  <c r="Y672" i="2"/>
  <c r="Y664" i="2"/>
  <c r="Y656" i="2"/>
  <c r="Y648" i="2"/>
  <c r="Y640" i="2"/>
  <c r="Y632" i="2"/>
  <c r="Y624" i="2"/>
  <c r="Y616" i="2"/>
  <c r="Y608" i="2"/>
  <c r="Y600" i="2"/>
  <c r="Y592" i="2"/>
  <c r="Y584" i="2"/>
  <c r="Y576" i="2"/>
  <c r="Y568" i="2"/>
  <c r="Y560" i="2"/>
  <c r="Y552" i="2"/>
  <c r="Y544" i="2"/>
  <c r="Y536" i="2"/>
  <c r="Y528" i="2"/>
  <c r="Y520" i="2"/>
  <c r="Y512" i="2"/>
  <c r="Y504" i="2"/>
  <c r="Y496" i="2"/>
  <c r="Y488" i="2"/>
  <c r="Y480" i="2"/>
  <c r="Y472" i="2"/>
  <c r="Y464" i="2"/>
  <c r="Y456" i="2"/>
  <c r="Y448" i="2"/>
  <c r="Y440" i="2"/>
  <c r="Y432" i="2"/>
  <c r="Y303" i="2"/>
  <c r="Y295" i="2"/>
  <c r="Y287" i="2"/>
  <c r="Y279" i="2"/>
  <c r="Y271" i="2"/>
  <c r="Y263" i="2"/>
  <c r="Y255" i="2"/>
  <c r="Y247" i="2"/>
  <c r="Y239" i="2"/>
  <c r="Y231" i="2"/>
  <c r="Y223" i="2"/>
  <c r="Y215" i="2"/>
  <c r="Y207" i="2"/>
  <c r="Y199" i="2"/>
  <c r="Y191" i="2"/>
  <c r="Y183" i="2"/>
  <c r="Y175" i="2"/>
  <c r="Y167" i="2"/>
  <c r="Y159" i="2"/>
  <c r="Y151" i="2"/>
  <c r="Y143" i="2"/>
  <c r="Y135" i="2"/>
  <c r="Y127" i="2"/>
  <c r="Y694" i="2"/>
  <c r="Y686" i="2"/>
  <c r="Y678" i="2"/>
  <c r="Y670" i="2"/>
  <c r="Y662" i="2"/>
  <c r="Y654" i="2"/>
  <c r="Y646" i="2"/>
  <c r="Y638" i="2"/>
  <c r="Y630" i="2"/>
  <c r="Y622" i="2"/>
  <c r="Y614" i="2"/>
  <c r="Y606" i="2"/>
  <c r="Y598" i="2"/>
  <c r="Y590" i="2"/>
  <c r="Y582" i="2"/>
  <c r="Y574" i="2"/>
  <c r="Y566" i="2"/>
  <c r="Y558" i="2"/>
  <c r="Y550" i="2"/>
  <c r="Y542" i="2"/>
  <c r="Y534" i="2"/>
  <c r="Y526" i="2"/>
  <c r="Y518" i="2"/>
  <c r="Y510" i="2"/>
  <c r="Y502" i="2"/>
  <c r="Y494" i="2"/>
  <c r="Y486" i="2"/>
  <c r="Y478" i="2"/>
  <c r="Y470" i="2"/>
  <c r="Y462" i="2"/>
  <c r="Y454" i="2"/>
  <c r="Y446" i="2"/>
  <c r="Y438" i="2"/>
  <c r="Y430" i="2"/>
  <c r="Y422" i="2"/>
  <c r="Y414" i="2"/>
  <c r="Y406" i="2"/>
  <c r="Y398" i="2"/>
  <c r="Y390" i="2"/>
  <c r="Y382" i="2"/>
  <c r="Y374" i="2"/>
  <c r="Y366" i="2"/>
  <c r="Y358" i="2"/>
  <c r="Y350" i="2"/>
  <c r="Y342" i="2"/>
  <c r="Y334" i="2"/>
  <c r="Y326" i="2"/>
  <c r="Y318" i="2"/>
  <c r="Y310" i="2"/>
  <c r="Y302" i="2"/>
  <c r="Y294" i="2"/>
  <c r="Y286" i="2"/>
  <c r="Y278" i="2"/>
  <c r="Y270" i="2"/>
  <c r="Y262" i="2"/>
  <c r="Y254" i="2"/>
  <c r="Y246" i="2"/>
  <c r="Y238" i="2"/>
  <c r="Y230" i="2"/>
  <c r="Y222" i="2"/>
  <c r="Y214" i="2"/>
  <c r="Y206" i="2"/>
  <c r="Y198" i="2"/>
  <c r="Y190" i="2"/>
  <c r="Y182" i="2"/>
  <c r="Y174" i="2"/>
  <c r="Y166" i="2"/>
  <c r="Y158" i="2"/>
  <c r="Y150" i="2"/>
  <c r="Y142" i="2"/>
  <c r="Y134" i="2"/>
  <c r="Y126" i="2"/>
  <c r="Y118" i="2"/>
  <c r="Y110" i="2"/>
  <c r="Y102" i="2"/>
  <c r="Y94" i="2"/>
  <c r="Y86" i="2"/>
  <c r="Y78" i="2"/>
  <c r="Y70" i="2"/>
  <c r="Y62" i="2"/>
  <c r="Y54" i="2"/>
  <c r="Y46" i="2"/>
  <c r="Y38" i="2"/>
  <c r="Y30" i="2"/>
  <c r="Y22" i="2"/>
  <c r="Y14" i="2"/>
  <c r="Y6" i="2"/>
  <c r="Y509" i="2"/>
  <c r="Y501" i="2"/>
  <c r="Y493" i="2"/>
  <c r="Y485" i="2"/>
  <c r="Y477" i="2"/>
  <c r="Y469" i="2"/>
  <c r="Y461" i="2"/>
  <c r="Y453" i="2"/>
  <c r="Y445" i="2"/>
  <c r="Y437" i="2"/>
  <c r="Y436" i="2"/>
  <c r="Y428" i="2"/>
  <c r="Y420" i="2"/>
  <c r="Y412" i="2"/>
  <c r="Y404" i="2"/>
  <c r="Y396" i="2"/>
  <c r="Y388" i="2"/>
  <c r="Y380" i="2"/>
  <c r="Y372" i="2"/>
  <c r="Y364" i="2"/>
  <c r="Y356" i="2"/>
  <c r="Y348" i="2"/>
  <c r="Y340" i="2"/>
  <c r="Y332" i="2"/>
  <c r="Y324" i="2"/>
  <c r="Y316" i="2"/>
  <c r="Y308" i="2"/>
  <c r="Y300" i="2"/>
  <c r="Y292" i="2"/>
  <c r="Y284" i="2"/>
  <c r="Y276" i="2"/>
  <c r="Y268" i="2"/>
  <c r="Y260" i="2"/>
  <c r="Y252" i="2"/>
  <c r="Y244" i="2"/>
  <c r="Y236" i="2"/>
  <c r="Y1099" i="2"/>
  <c r="Y1091" i="2"/>
  <c r="Y1075" i="2"/>
  <c r="Y1067" i="2"/>
  <c r="Y1059" i="2"/>
  <c r="Y1051" i="2"/>
  <c r="Y1043" i="2"/>
  <c r="Y1035" i="2"/>
  <c r="Y1027" i="2"/>
  <c r="Y1011" i="2"/>
  <c r="Y1003" i="2"/>
  <c r="Y995" i="2"/>
  <c r="Y987" i="2"/>
  <c r="Y979" i="2"/>
  <c r="Y971" i="2"/>
  <c r="Y963" i="2"/>
  <c r="Y947" i="2"/>
  <c r="Y939" i="2"/>
  <c r="Y931" i="2"/>
  <c r="Y923" i="2"/>
  <c r="Y915" i="2"/>
  <c r="Y907" i="2"/>
  <c r="Y899" i="2"/>
  <c r="Y883" i="2"/>
  <c r="Y875" i="2"/>
  <c r="Y867" i="2"/>
  <c r="Y859" i="2"/>
  <c r="Y851" i="2"/>
  <c r="Y843" i="2"/>
  <c r="Y835" i="2"/>
  <c r="Y819" i="2"/>
  <c r="Y811" i="2"/>
  <c r="Y803" i="2"/>
  <c r="Y795" i="2"/>
  <c r="Y787" i="2"/>
  <c r="Y779" i="2"/>
  <c r="Y771" i="2"/>
  <c r="Y755" i="2"/>
  <c r="Y747" i="2"/>
  <c r="Y739" i="2"/>
  <c r="Y731" i="2"/>
  <c r="Y723" i="2"/>
  <c r="Y715" i="2"/>
  <c r="Y707" i="2"/>
  <c r="Y691" i="2"/>
  <c r="Y683" i="2"/>
  <c r="Y675" i="2"/>
  <c r="Y667" i="2"/>
  <c r="Y659" i="2"/>
  <c r="Y651" i="2"/>
  <c r="Y643" i="2"/>
  <c r="Y635" i="2"/>
  <c r="Y627" i="2"/>
  <c r="Y619" i="2"/>
  <c r="Y611" i="2"/>
  <c r="Y603" i="2"/>
  <c r="Y595" i="2"/>
  <c r="Y587" i="2"/>
  <c r="Y579" i="2"/>
  <c r="Y571" i="2"/>
  <c r="Y563" i="2"/>
  <c r="Y555" i="2"/>
  <c r="Y547" i="2"/>
  <c r="Y539" i="2"/>
  <c r="Y531" i="2"/>
  <c r="Y523" i="2"/>
  <c r="Y515" i="2"/>
  <c r="Y507" i="2"/>
  <c r="Y499" i="2"/>
  <c r="Y491" i="2"/>
  <c r="Y483" i="2"/>
  <c r="Y475" i="2"/>
  <c r="Y467" i="2"/>
  <c r="Y459" i="2"/>
  <c r="Y451" i="2"/>
  <c r="Y443" i="2"/>
  <c r="Y435" i="2"/>
  <c r="Y427" i="2"/>
  <c r="Y419" i="2"/>
  <c r="Y429" i="2"/>
  <c r="Y421" i="2"/>
  <c r="Y413" i="2"/>
  <c r="Y405" i="2"/>
  <c r="Y397" i="2"/>
  <c r="Y389" i="2"/>
  <c r="Y381" i="2"/>
  <c r="Y373" i="2"/>
  <c r="Y365" i="2"/>
  <c r="Y357" i="2"/>
  <c r="Y349" i="2"/>
  <c r="Y341" i="2"/>
  <c r="Y333" i="2"/>
  <c r="Y325" i="2"/>
  <c r="Y317" i="2"/>
  <c r="Y309" i="2"/>
  <c r="Y301" i="2"/>
  <c r="Y293" i="2"/>
  <c r="Y285" i="2"/>
  <c r="Y277" i="2"/>
  <c r="Y269" i="2"/>
  <c r="Y261" i="2"/>
  <c r="Y253" i="2"/>
  <c r="Y245" i="2"/>
  <c r="Y237" i="2"/>
  <c r="Y229" i="2"/>
  <c r="Y221" i="2"/>
  <c r="Y213" i="2"/>
  <c r="Y205" i="2"/>
  <c r="Y197" i="2"/>
  <c r="Y189" i="2"/>
  <c r="Y181" i="2"/>
  <c r="Y173" i="2"/>
  <c r="Y165" i="2"/>
  <c r="Y157" i="2"/>
  <c r="Y149" i="2"/>
  <c r="Y141" i="2"/>
  <c r="Y133" i="2"/>
  <c r="Y125" i="2"/>
  <c r="Y117" i="2"/>
  <c r="Y109" i="2"/>
  <c r="Y101" i="2"/>
  <c r="Y93" i="2"/>
  <c r="Y85" i="2"/>
  <c r="Y77" i="2"/>
  <c r="Y69" i="2"/>
  <c r="Y61" i="2"/>
  <c r="Y53" i="2"/>
  <c r="Y45" i="2"/>
  <c r="Y37" i="2"/>
  <c r="Y29" i="2"/>
  <c r="Y21" i="2"/>
  <c r="Y13" i="2"/>
  <c r="Y5" i="2"/>
  <c r="Y228" i="2"/>
  <c r="Y220" i="2"/>
  <c r="Y212" i="2"/>
  <c r="Y204" i="2"/>
  <c r="Y196" i="2"/>
  <c r="Y188" i="2"/>
  <c r="Y180" i="2"/>
  <c r="Y172" i="2"/>
  <c r="Y164" i="2"/>
  <c r="Y156" i="2"/>
  <c r="Y148" i="2"/>
  <c r="Y140" i="2"/>
  <c r="Y132" i="2"/>
  <c r="Y124" i="2"/>
  <c r="Y116" i="2"/>
  <c r="Y108" i="2"/>
  <c r="Y100" i="2"/>
  <c r="Y92" i="2"/>
  <c r="Y84" i="2"/>
  <c r="Y76" i="2"/>
  <c r="Y68" i="2"/>
  <c r="Y60" i="2"/>
  <c r="Y52" i="2"/>
  <c r="Y44" i="2"/>
  <c r="Y36" i="2"/>
  <c r="Y28" i="2"/>
  <c r="Y20" i="2"/>
  <c r="Y12" i="2"/>
  <c r="Y4" i="2"/>
  <c r="Y411" i="2"/>
  <c r="Y403" i="2"/>
  <c r="Y395" i="2"/>
  <c r="Y387" i="2"/>
  <c r="Y379" i="2"/>
  <c r="Y371" i="2"/>
  <c r="Y363" i="2"/>
  <c r="Y355" i="2"/>
  <c r="Y347" i="2"/>
  <c r="Y339" i="2"/>
  <c r="Y331" i="2"/>
  <c r="Y323" i="2"/>
  <c r="Y315" i="2"/>
  <c r="Y307" i="2"/>
  <c r="Y299" i="2"/>
  <c r="Y291" i="2"/>
  <c r="Y283" i="2"/>
  <c r="Y275" i="2"/>
  <c r="Y267" i="2"/>
  <c r="Y259" i="2"/>
  <c r="Y251" i="2"/>
  <c r="Y243" i="2"/>
  <c r="Y235" i="2"/>
  <c r="Y227" i="2"/>
  <c r="Y219" i="2"/>
  <c r="Y211" i="2"/>
  <c r="Y203" i="2"/>
  <c r="Y195" i="2"/>
  <c r="Y187" i="2"/>
  <c r="Y179" i="2"/>
  <c r="Y171" i="2"/>
  <c r="Y163" i="2"/>
  <c r="Y155" i="2"/>
  <c r="Y147" i="2"/>
  <c r="Y139" i="2"/>
  <c r="Y131" i="2"/>
  <c r="Y123" i="2"/>
  <c r="Y115" i="2"/>
  <c r="Y107" i="2"/>
  <c r="Y99" i="2"/>
  <c r="Y91" i="2"/>
  <c r="Y83" i="2"/>
  <c r="Y75" i="2"/>
  <c r="Y67" i="2"/>
  <c r="Y59" i="2"/>
  <c r="Y51" i="2"/>
  <c r="Y43" i="2"/>
  <c r="Y35" i="2"/>
  <c r="Y27" i="2"/>
  <c r="Y19" i="2"/>
  <c r="Y11" i="2"/>
  <c r="Y3" i="2"/>
  <c r="Y114" i="2"/>
  <c r="Y106" i="2"/>
  <c r="Y98" i="2"/>
  <c r="Y90" i="2"/>
  <c r="Y82" i="2"/>
  <c r="Y74" i="2"/>
  <c r="Y66" i="2"/>
  <c r="Y58" i="2"/>
  <c r="Y50" i="2"/>
  <c r="Y42" i="2"/>
  <c r="Y34" i="2"/>
  <c r="Y26" i="2"/>
  <c r="Y18" i="2"/>
  <c r="Y10" i="2"/>
  <c r="Y2" i="2"/>
  <c r="Y433" i="2"/>
  <c r="Y425" i="2"/>
  <c r="Y417" i="2"/>
  <c r="Y409" i="2"/>
  <c r="Y401" i="2"/>
  <c r="Y393" i="2"/>
  <c r="Y377" i="2"/>
  <c r="Y369" i="2"/>
  <c r="Y361" i="2"/>
  <c r="Y353" i="2"/>
  <c r="Y345" i="2"/>
  <c r="Y337" i="2"/>
  <c r="Y329" i="2"/>
  <c r="Y313" i="2"/>
  <c r="Y305" i="2"/>
  <c r="Y297" i="2"/>
  <c r="Y289" i="2"/>
  <c r="Y281" i="2"/>
  <c r="Y273" i="2"/>
  <c r="Y265" i="2"/>
  <c r="Y249" i="2"/>
  <c r="Y241" i="2"/>
  <c r="Y233" i="2"/>
  <c r="Y225" i="2"/>
  <c r="Y217" i="2"/>
  <c r="Y209" i="2"/>
  <c r="Y201" i="2"/>
  <c r="Y185" i="2"/>
  <c r="Y177" i="2"/>
  <c r="Y169" i="2"/>
  <c r="Y161" i="2"/>
  <c r="Y153" i="2"/>
  <c r="Y145" i="2"/>
  <c r="Y137" i="2"/>
  <c r="Y121" i="2"/>
  <c r="Y113" i="2"/>
  <c r="Y105" i="2"/>
  <c r="Y97" i="2"/>
  <c r="Y89" i="2"/>
  <c r="Y81" i="2"/>
  <c r="Y73" i="2"/>
  <c r="Y57" i="2"/>
  <c r="Y49" i="2"/>
  <c r="Y41" i="2"/>
  <c r="Y33" i="2"/>
  <c r="Y25" i="2"/>
  <c r="Y17" i="2"/>
  <c r="Y9" i="2"/>
  <c r="Y424" i="2"/>
  <c r="Y416" i="2"/>
  <c r="Y408" i="2"/>
  <c r="Y400" i="2"/>
  <c r="Y392" i="2"/>
  <c r="Y384" i="2"/>
  <c r="Y376" i="2"/>
  <c r="Y368" i="2"/>
  <c r="Y360" i="2"/>
  <c r="Y352" i="2"/>
  <c r="Y344" i="2"/>
  <c r="Y336" i="2"/>
  <c r="Y328" i="2"/>
  <c r="Y320" i="2"/>
  <c r="Y312" i="2"/>
  <c r="Y304" i="2"/>
  <c r="Y296" i="2"/>
  <c r="Y288" i="2"/>
  <c r="Y280" i="2"/>
  <c r="Y272" i="2"/>
  <c r="Y264" i="2"/>
  <c r="Y256" i="2"/>
  <c r="Y248" i="2"/>
  <c r="Y240" i="2"/>
  <c r="Y232" i="2"/>
  <c r="Y224" i="2"/>
  <c r="Y216" i="2"/>
  <c r="Y208" i="2"/>
  <c r="Y200" i="2"/>
  <c r="Y192" i="2"/>
  <c r="Y184" i="2"/>
  <c r="Y176" i="2"/>
  <c r="Y168" i="2"/>
  <c r="Y160" i="2"/>
  <c r="Y152" i="2"/>
  <c r="Y144" i="2"/>
  <c r="Y136" i="2"/>
  <c r="Y128" i="2"/>
  <c r="Y120" i="2"/>
  <c r="Y112" i="2"/>
  <c r="Y104" i="2"/>
  <c r="Y96" i="2"/>
  <c r="Y88" i="2"/>
  <c r="Y80" i="2"/>
  <c r="Y72" i="2"/>
  <c r="Y64" i="2"/>
  <c r="Y56" i="2"/>
  <c r="Y48" i="2"/>
  <c r="Y40" i="2"/>
  <c r="Y32" i="2"/>
  <c r="Y24" i="2"/>
  <c r="Y16" i="2"/>
  <c r="Y8" i="2"/>
  <c r="Y119" i="2"/>
  <c r="Y111" i="2"/>
  <c r="Y103" i="2"/>
  <c r="Y95" i="2"/>
  <c r="Y87" i="2"/>
  <c r="Y79" i="2"/>
  <c r="Y71" i="2"/>
  <c r="Y63" i="2"/>
  <c r="Y47" i="2"/>
  <c r="Y39" i="2"/>
  <c r="Y31" i="2"/>
  <c r="Y23" i="2"/>
  <c r="Y15" i="2"/>
  <c r="Y7" i="2"/>
  <c r="E17" i="4"/>
  <c r="N2" i="2" a="1"/>
  <c r="N2" i="2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129" i="3" a="1"/>
  <c r="C129" i="3" s="1"/>
  <c r="C130" i="3" a="1"/>
  <c r="C130" i="3" s="1"/>
  <c r="C131" i="3" a="1"/>
  <c r="C131" i="3" s="1"/>
  <c r="C132" i="3" a="1"/>
  <c r="C132" i="3" s="1"/>
  <c r="C133" i="3" a="1"/>
  <c r="C133" i="3" s="1"/>
  <c r="C134" i="3" a="1"/>
  <c r="C134" i="3" s="1"/>
  <c r="C135" i="3" a="1"/>
  <c r="C135" i="3" s="1"/>
  <c r="C136" i="3" a="1"/>
  <c r="C136" i="3" s="1"/>
  <c r="C137" i="3" a="1"/>
  <c r="C137" i="3" s="1"/>
  <c r="C138" i="3" a="1"/>
  <c r="C138" i="3" s="1"/>
  <c r="C139" i="3" a="1"/>
  <c r="C139" i="3" s="1"/>
  <c r="C140" i="3" a="1"/>
  <c r="C140" i="3" s="1"/>
  <c r="C141" i="3" a="1"/>
  <c r="C141" i="3" s="1"/>
  <c r="C142" i="3" a="1"/>
  <c r="C142" i="3" s="1"/>
  <c r="C143" i="3" a="1"/>
  <c r="C143" i="3" s="1"/>
  <c r="C144" i="3" a="1"/>
  <c r="C144" i="3" s="1"/>
  <c r="C145" i="3" a="1"/>
  <c r="C145" i="3" s="1"/>
  <c r="C146" i="3" a="1"/>
  <c r="C146" i="3" s="1"/>
  <c r="C147" i="3" a="1"/>
  <c r="C147" i="3" s="1"/>
  <c r="C148" i="3" a="1"/>
  <c r="C148" i="3" s="1"/>
  <c r="C149" i="3" a="1"/>
  <c r="C149" i="3" s="1"/>
  <c r="C150" i="3" a="1"/>
  <c r="C150" i="3" s="1"/>
  <c r="C151" i="3" a="1"/>
  <c r="C151" i="3" s="1"/>
  <c r="C152" i="3" a="1"/>
  <c r="C152" i="3" s="1"/>
  <c r="C153" i="3" a="1"/>
  <c r="C153" i="3" s="1"/>
  <c r="C154" i="3" a="1"/>
  <c r="C154" i="3" s="1"/>
  <c r="C155" i="3" a="1"/>
  <c r="C155" i="3" s="1"/>
  <c r="C156" i="3" a="1"/>
  <c r="C156" i="3" s="1"/>
  <c r="C157" i="3" a="1"/>
  <c r="C157" i="3" s="1"/>
  <c r="C158" i="3" a="1"/>
  <c r="C158" i="3" s="1"/>
  <c r="C159" i="3" a="1"/>
  <c r="C159" i="3" s="1"/>
  <c r="C160" i="3" a="1"/>
  <c r="C160" i="3" s="1"/>
  <c r="C161" i="3" a="1"/>
  <c r="C161" i="3" s="1"/>
  <c r="C162" i="3" a="1"/>
  <c r="C162" i="3" s="1"/>
  <c r="C163" i="3" a="1"/>
  <c r="C163" i="3" s="1"/>
  <c r="C164" i="3" a="1"/>
  <c r="C164" i="3" s="1"/>
  <c r="C165" i="3" a="1"/>
  <c r="C165" i="3" s="1"/>
  <c r="C166" i="3" a="1"/>
  <c r="C166" i="3" s="1"/>
  <c r="C167" i="3" a="1"/>
  <c r="C167" i="3" s="1"/>
  <c r="C168" i="3" a="1"/>
  <c r="C168" i="3" s="1"/>
  <c r="C169" i="3" a="1"/>
  <c r="C169" i="3" s="1"/>
  <c r="C170" i="3" a="1"/>
  <c r="C170" i="3" s="1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 s="1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 s="1"/>
  <c r="C289" i="3" a="1"/>
  <c r="C289" i="3" s="1"/>
  <c r="C290" i="3" a="1"/>
  <c r="C290" i="3" s="1"/>
  <c r="C291" i="3" a="1"/>
  <c r="C291" i="3" s="1"/>
  <c r="C292" i="3" a="1"/>
  <c r="C292" i="3" s="1"/>
  <c r="C293" i="3" a="1"/>
  <c r="C293" i="3" s="1"/>
  <c r="C294" i="3" a="1"/>
  <c r="C294" i="3" s="1"/>
  <c r="C295" i="3" a="1"/>
  <c r="C295" i="3" s="1"/>
  <c r="C296" i="3" a="1"/>
  <c r="C296" i="3" s="1"/>
  <c r="C297" i="3" a="1"/>
  <c r="C297" i="3" s="1"/>
  <c r="C298" i="3" a="1"/>
  <c r="C298" i="3" s="1"/>
  <c r="C299" i="3" a="1"/>
  <c r="C299" i="3" s="1"/>
  <c r="C300" i="3" a="1"/>
  <c r="C300" i="3" s="1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 s="1"/>
  <c r="C307" i="3" a="1"/>
  <c r="C307" i="3" s="1"/>
  <c r="C308" i="3" a="1"/>
  <c r="C308" i="3" s="1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 s="1"/>
  <c r="C315" i="3" a="1"/>
  <c r="C315" i="3" s="1"/>
  <c r="C316" i="3" a="1"/>
  <c r="C316" i="3" s="1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 s="1"/>
  <c r="C323" i="3" a="1"/>
  <c r="C323" i="3" s="1"/>
  <c r="C324" i="3" a="1"/>
  <c r="C324" i="3" s="1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 s="1"/>
  <c r="C331" i="3" a="1"/>
  <c r="C331" i="3" s="1"/>
  <c r="C332" i="3" a="1"/>
  <c r="C332" i="3" s="1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 s="1"/>
  <c r="C339" i="3" a="1"/>
  <c r="C339" i="3" s="1"/>
  <c r="C340" i="3" a="1"/>
  <c r="C340" i="3" s="1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 s="1"/>
  <c r="C347" i="3" a="1"/>
  <c r="C347" i="3" s="1"/>
  <c r="C348" i="3" a="1"/>
  <c r="C348" i="3" s="1"/>
  <c r="C349" i="3" a="1"/>
  <c r="C349" i="3" s="1"/>
  <c r="C350" i="3" a="1"/>
  <c r="C350" i="3" s="1"/>
  <c r="C351" i="3" a="1"/>
  <c r="C351" i="3" s="1"/>
  <c r="C352" i="3" a="1"/>
  <c r="C352" i="3" s="1"/>
  <c r="C353" i="3" a="1"/>
  <c r="C353" i="3" s="1"/>
  <c r="C354" i="3" a="1"/>
  <c r="C354" i="3" s="1"/>
  <c r="C355" i="3" a="1"/>
  <c r="C355" i="3" s="1"/>
  <c r="C356" i="3" a="1"/>
  <c r="C356" i="3" s="1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 s="1"/>
  <c r="C363" i="3" a="1"/>
  <c r="C363" i="3" s="1"/>
  <c r="C364" i="3" a="1"/>
  <c r="C364" i="3" s="1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 s="1"/>
  <c r="C371" i="3" a="1"/>
  <c r="C371" i="3" s="1"/>
  <c r="C372" i="3" a="1"/>
  <c r="C372" i="3" s="1"/>
  <c r="C373" i="3" a="1"/>
  <c r="C373" i="3" s="1"/>
  <c r="C374" i="3" a="1"/>
  <c r="C374" i="3" s="1"/>
  <c r="C375" i="3" a="1"/>
  <c r="C375" i="3" s="1"/>
  <c r="C376" i="3" a="1"/>
  <c r="C376" i="3" s="1"/>
  <c r="C377" i="3" a="1"/>
  <c r="C377" i="3" s="1"/>
  <c r="C378" i="3" a="1"/>
  <c r="C378" i="3" s="1"/>
  <c r="C379" i="3" a="1"/>
  <c r="C379" i="3" s="1"/>
  <c r="C380" i="3" a="1"/>
  <c r="C380" i="3" s="1"/>
  <c r="C381" i="3" a="1"/>
  <c r="C381" i="3" s="1"/>
  <c r="C382" i="3" a="1"/>
  <c r="C382" i="3" s="1"/>
  <c r="C383" i="3" a="1"/>
  <c r="C383" i="3" s="1"/>
  <c r="C384" i="3" a="1"/>
  <c r="C384" i="3" s="1"/>
  <c r="C385" i="3" a="1"/>
  <c r="C385" i="3" s="1"/>
  <c r="C386" i="3" a="1"/>
  <c r="C386" i="3" s="1"/>
  <c r="C387" i="3" a="1"/>
  <c r="C387" i="3" s="1"/>
  <c r="C388" i="3" a="1"/>
  <c r="C388" i="3" s="1"/>
  <c r="C389" i="3" a="1"/>
  <c r="C389" i="3" s="1"/>
  <c r="C390" i="3" a="1"/>
  <c r="C390" i="3" s="1"/>
  <c r="C391" i="3" a="1"/>
  <c r="C391" i="3" s="1"/>
  <c r="C392" i="3" a="1"/>
  <c r="C392" i="3" s="1"/>
  <c r="C393" i="3" a="1"/>
  <c r="C393" i="3" s="1"/>
  <c r="C394" i="3" a="1"/>
  <c r="C394" i="3" s="1"/>
  <c r="C395" i="3" a="1"/>
  <c r="C395" i="3" s="1"/>
  <c r="C396" i="3" a="1"/>
  <c r="C396" i="3" s="1"/>
  <c r="C397" i="3" a="1"/>
  <c r="C397" i="3" s="1"/>
  <c r="C398" i="3" a="1"/>
  <c r="C398" i="3" s="1"/>
  <c r="C399" i="3" a="1"/>
  <c r="C399" i="3" s="1"/>
  <c r="C400" i="3" a="1"/>
  <c r="C400" i="3" s="1"/>
  <c r="C401" i="3" a="1"/>
  <c r="C401" i="3" s="1"/>
  <c r="C402" i="3" a="1"/>
  <c r="C402" i="3" s="1"/>
  <c r="C403" i="3" a="1"/>
  <c r="C403" i="3" s="1"/>
  <c r="C404" i="3" a="1"/>
  <c r="C404" i="3" s="1"/>
  <c r="C405" i="3" a="1"/>
  <c r="C405" i="3" s="1"/>
  <c r="C406" i="3" a="1"/>
  <c r="C406" i="3" s="1"/>
  <c r="C407" i="3" a="1"/>
  <c r="C407" i="3" s="1"/>
  <c r="C408" i="3" a="1"/>
  <c r="C408" i="3" s="1"/>
  <c r="C409" i="3" a="1"/>
  <c r="C409" i="3" s="1"/>
  <c r="C410" i="3" a="1"/>
  <c r="C410" i="3" s="1"/>
  <c r="C411" i="3" a="1"/>
  <c r="C411" i="3" s="1"/>
  <c r="C412" i="3" a="1"/>
  <c r="C412" i="3" s="1"/>
  <c r="C413" i="3" a="1"/>
  <c r="C413" i="3" s="1"/>
  <c r="C414" i="3" a="1"/>
  <c r="C414" i="3" s="1"/>
  <c r="C415" i="3" a="1"/>
  <c r="C415" i="3" s="1"/>
  <c r="C416" i="3" a="1"/>
  <c r="C416" i="3" s="1"/>
  <c r="C417" i="3" a="1"/>
  <c r="C417" i="3" s="1"/>
  <c r="C418" i="3" a="1"/>
  <c r="C418" i="3" s="1"/>
  <c r="C419" i="3" a="1"/>
  <c r="C419" i="3" s="1"/>
  <c r="C420" i="3" a="1"/>
  <c r="C420" i="3" s="1"/>
  <c r="C421" i="3" a="1"/>
  <c r="C421" i="3" s="1"/>
  <c r="C422" i="3" a="1"/>
  <c r="C422" i="3" s="1"/>
  <c r="C423" i="3" a="1"/>
  <c r="C423" i="3" s="1"/>
  <c r="C424" i="3" a="1"/>
  <c r="C424" i="3" s="1"/>
  <c r="C425" i="3" a="1"/>
  <c r="C425" i="3" s="1"/>
  <c r="C426" i="3" a="1"/>
  <c r="C426" i="3" s="1"/>
  <c r="C427" i="3" a="1"/>
  <c r="C427" i="3" s="1"/>
  <c r="C428" i="3" a="1"/>
  <c r="C428" i="3" s="1"/>
  <c r="C429" i="3" a="1"/>
  <c r="C429" i="3" s="1"/>
  <c r="C430" i="3" a="1"/>
  <c r="C430" i="3" s="1"/>
  <c r="C431" i="3" a="1"/>
  <c r="C431" i="3" s="1"/>
  <c r="C432" i="3" a="1"/>
  <c r="C432" i="3" s="1"/>
  <c r="C433" i="3" a="1"/>
  <c r="C433" i="3" s="1"/>
  <c r="C434" i="3" a="1"/>
  <c r="C434" i="3" s="1"/>
  <c r="C435" i="3" a="1"/>
  <c r="C435" i="3" s="1"/>
  <c r="C436" i="3" a="1"/>
  <c r="C436" i="3" s="1"/>
  <c r="C437" i="3" a="1"/>
  <c r="C437" i="3" s="1"/>
  <c r="C438" i="3" a="1"/>
  <c r="C438" i="3" s="1"/>
  <c r="C439" i="3" a="1"/>
  <c r="C439" i="3" s="1"/>
  <c r="C440" i="3" a="1"/>
  <c r="C440" i="3" s="1"/>
  <c r="C441" i="3" a="1"/>
  <c r="C441" i="3" s="1"/>
  <c r="C442" i="3" a="1"/>
  <c r="C442" i="3" s="1"/>
  <c r="C443" i="3" a="1"/>
  <c r="C443" i="3" s="1"/>
  <c r="C444" i="3" a="1"/>
  <c r="C444" i="3" s="1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 s="1"/>
  <c r="C459" i="3" a="1"/>
  <c r="C459" i="3" s="1"/>
  <c r="C460" i="3" a="1"/>
  <c r="C460" i="3" s="1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 s="1"/>
  <c r="C480" i="3" a="1"/>
  <c r="C480" i="3" s="1"/>
  <c r="C481" i="3" a="1"/>
  <c r="C481" i="3" s="1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 s="1"/>
  <c r="C500" i="3" a="1"/>
  <c r="C500" i="3" s="1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 s="1"/>
  <c r="C507" i="3" a="1"/>
  <c r="C507" i="3" s="1"/>
  <c r="C508" i="3" a="1"/>
  <c r="C508" i="3" s="1"/>
  <c r="C509" i="3" a="1"/>
  <c r="C509" i="3" s="1"/>
  <c r="C510" i="3" a="1"/>
  <c r="C510" i="3" s="1"/>
  <c r="C511" i="3" a="1"/>
  <c r="C511" i="3" s="1"/>
  <c r="C512" i="3" a="1"/>
  <c r="C512" i="3" s="1"/>
  <c r="C513" i="3" a="1"/>
  <c r="C513" i="3" s="1"/>
  <c r="C514" i="3" a="1"/>
  <c r="C514" i="3" s="1"/>
  <c r="C515" i="3" a="1"/>
  <c r="C515" i="3" s="1"/>
  <c r="C516" i="3" a="1"/>
  <c r="C516" i="3" s="1"/>
  <c r="C517" i="3" a="1"/>
  <c r="C517" i="3" s="1"/>
  <c r="C518" i="3" a="1"/>
  <c r="C518" i="3" s="1"/>
  <c r="C519" i="3" a="1"/>
  <c r="C519" i="3" s="1"/>
  <c r="C520" i="3" a="1"/>
  <c r="C520" i="3" s="1"/>
  <c r="C521" i="3" a="1"/>
  <c r="C521" i="3" s="1"/>
  <c r="C522" i="3" a="1"/>
  <c r="C522" i="3" s="1"/>
  <c r="C523" i="3" a="1"/>
  <c r="C523" i="3" s="1"/>
  <c r="C524" i="3" a="1"/>
  <c r="C524" i="3" s="1"/>
  <c r="C525" i="3" a="1"/>
  <c r="C525" i="3" s="1"/>
  <c r="C526" i="3" a="1"/>
  <c r="C526" i="3" s="1"/>
  <c r="C527" i="3" a="1"/>
  <c r="C527" i="3" s="1"/>
  <c r="C528" i="3" a="1"/>
  <c r="C528" i="3" s="1"/>
  <c r="C529" i="3" a="1"/>
  <c r="C529" i="3" s="1"/>
  <c r="C530" i="3" a="1"/>
  <c r="C530" i="3" s="1"/>
  <c r="C531" i="3" a="1"/>
  <c r="C531" i="3" s="1"/>
  <c r="C532" i="3" a="1"/>
  <c r="C532" i="3" s="1"/>
  <c r="C533" i="3" a="1"/>
  <c r="C533" i="3" s="1"/>
  <c r="C534" i="3" a="1"/>
  <c r="C534" i="3" s="1"/>
  <c r="C535" i="3" a="1"/>
  <c r="C535" i="3" s="1"/>
  <c r="C536" i="3" a="1"/>
  <c r="C536" i="3" s="1"/>
  <c r="C537" i="3" a="1"/>
  <c r="C537" i="3" s="1"/>
  <c r="C538" i="3" a="1"/>
  <c r="C538" i="3" s="1"/>
  <c r="C539" i="3" a="1"/>
  <c r="C539" i="3" s="1"/>
  <c r="C540" i="3" a="1"/>
  <c r="C540" i="3" s="1"/>
  <c r="C541" i="3" a="1"/>
  <c r="C541" i="3" s="1"/>
  <c r="C542" i="3" a="1"/>
  <c r="C542" i="3" s="1"/>
  <c r="C543" i="3" a="1"/>
  <c r="C543" i="3" s="1"/>
  <c r="C544" i="3" a="1"/>
  <c r="C544" i="3" s="1"/>
  <c r="C545" i="3" a="1"/>
  <c r="C545" i="3" s="1"/>
  <c r="C546" i="3" a="1"/>
  <c r="C546" i="3" s="1"/>
  <c r="C547" i="3" a="1"/>
  <c r="C547" i="3" s="1"/>
  <c r="C548" i="3" a="1"/>
  <c r="C548" i="3" s="1"/>
  <c r="C549" i="3" a="1"/>
  <c r="C549" i="3" s="1"/>
  <c r="C550" i="3" a="1"/>
  <c r="C550" i="3" s="1"/>
  <c r="C551" i="3" a="1"/>
  <c r="C551" i="3" s="1"/>
  <c r="C552" i="3" a="1"/>
  <c r="C552" i="3" s="1"/>
  <c r="C553" i="3" a="1"/>
  <c r="C553" i="3" s="1"/>
  <c r="C554" i="3" a="1"/>
  <c r="C554" i="3" s="1"/>
  <c r="C555" i="3" a="1"/>
  <c r="C555" i="3" s="1"/>
  <c r="C556" i="3" a="1"/>
  <c r="C556" i="3" s="1"/>
  <c r="C557" i="3" a="1"/>
  <c r="C557" i="3" s="1"/>
  <c r="C558" i="3" a="1"/>
  <c r="C558" i="3" s="1"/>
  <c r="C559" i="3" a="1"/>
  <c r="C559" i="3" s="1"/>
  <c r="C560" i="3" a="1"/>
  <c r="C560" i="3" s="1"/>
  <c r="C561" i="3" a="1"/>
  <c r="C561" i="3" s="1"/>
  <c r="C562" i="3" a="1"/>
  <c r="C562" i="3" s="1"/>
  <c r="C563" i="3" a="1"/>
  <c r="C563" i="3" s="1"/>
  <c r="C564" i="3" a="1"/>
  <c r="C564" i="3" s="1"/>
  <c r="C565" i="3" a="1"/>
  <c r="C565" i="3" s="1"/>
  <c r="C566" i="3" a="1"/>
  <c r="C566" i="3" s="1"/>
  <c r="C567" i="3" a="1"/>
  <c r="C567" i="3" s="1"/>
  <c r="C568" i="3" a="1"/>
  <c r="C568" i="3" s="1"/>
  <c r="C569" i="3" a="1"/>
  <c r="C569" i="3" s="1"/>
  <c r="C570" i="3" a="1"/>
  <c r="C570" i="3" s="1"/>
  <c r="C571" i="3" a="1"/>
  <c r="C571" i="3" s="1"/>
  <c r="C572" i="3" a="1"/>
  <c r="C572" i="3" s="1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 s="1"/>
  <c r="C579" i="3" a="1"/>
  <c r="C579" i="3" s="1"/>
  <c r="C580" i="3" a="1"/>
  <c r="C580" i="3" s="1"/>
  <c r="C581" i="3" a="1"/>
  <c r="C581" i="3" s="1"/>
  <c r="C582" i="3" a="1"/>
  <c r="C582" i="3" s="1"/>
  <c r="C583" i="3" a="1"/>
  <c r="C583" i="3" s="1"/>
  <c r="C584" i="3" a="1"/>
  <c r="C584" i="3" s="1"/>
  <c r="C585" i="3" a="1"/>
  <c r="C585" i="3" s="1"/>
  <c r="C586" i="3" a="1"/>
  <c r="C586" i="3" s="1"/>
  <c r="C587" i="3" a="1"/>
  <c r="C587" i="3" s="1"/>
  <c r="C588" i="3" a="1"/>
  <c r="C588" i="3" s="1"/>
  <c r="C589" i="3" a="1"/>
  <c r="C589" i="3" s="1"/>
  <c r="C590" i="3" a="1"/>
  <c r="C590" i="3" s="1"/>
  <c r="C591" i="3" a="1"/>
  <c r="C591" i="3" s="1"/>
  <c r="C592" i="3" a="1"/>
  <c r="C592" i="3" s="1"/>
  <c r="C593" i="3" a="1"/>
  <c r="C593" i="3" s="1"/>
  <c r="C594" i="3" a="1"/>
  <c r="C594" i="3" s="1"/>
  <c r="C595" i="3" a="1"/>
  <c r="C595" i="3" s="1"/>
  <c r="C596" i="3" a="1"/>
  <c r="C596" i="3" s="1"/>
  <c r="C597" i="3" a="1"/>
  <c r="C597" i="3" s="1"/>
  <c r="C598" i="3" a="1"/>
  <c r="C598" i="3" s="1"/>
  <c r="C599" i="3" a="1"/>
  <c r="C599" i="3" s="1"/>
  <c r="C600" i="3" a="1"/>
  <c r="C600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 s="1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 s="1"/>
  <c r="B355" i="3" a="1"/>
  <c r="B355" i="3" s="1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 s="1"/>
  <c r="B362" i="3" a="1"/>
  <c r="B362" i="3" s="1"/>
  <c r="B363" i="3" a="1"/>
  <c r="B363" i="3" s="1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 s="1"/>
  <c r="B370" i="3" a="1"/>
  <c r="B370" i="3" s="1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 s="1"/>
  <c r="B378" i="3" a="1"/>
  <c r="B378" i="3" s="1"/>
  <c r="B379" i="3" a="1"/>
  <c r="B379" i="3" s="1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 s="1"/>
  <c r="B386" i="3" a="1"/>
  <c r="B386" i="3" s="1"/>
  <c r="B387" i="3" a="1"/>
  <c r="B387" i="3" s="1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 s="1"/>
  <c r="B394" i="3" a="1"/>
  <c r="B394" i="3" s="1"/>
  <c r="B395" i="3" a="1"/>
  <c r="B395" i="3" s="1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 s="1"/>
  <c r="B402" i="3" a="1"/>
  <c r="B402" i="3" s="1"/>
  <c r="B403" i="3" a="1"/>
  <c r="B403" i="3" s="1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 s="1"/>
  <c r="B410" i="3" a="1"/>
  <c r="B410" i="3" s="1"/>
  <c r="B411" i="3" a="1"/>
  <c r="B411" i="3" s="1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 s="1"/>
  <c r="B418" i="3" a="1"/>
  <c r="B418" i="3" s="1"/>
  <c r="B419" i="3" a="1"/>
  <c r="B419" i="3" s="1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 s="1"/>
  <c r="B426" i="3" a="1"/>
  <c r="B426" i="3" s="1"/>
  <c r="B427" i="3" a="1"/>
  <c r="B427" i="3" s="1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33" i="3" a="1"/>
  <c r="B433" i="3" s="1"/>
  <c r="B434" i="3" a="1"/>
  <c r="B434" i="3" s="1"/>
  <c r="B435" i="3" a="1"/>
  <c r="B435" i="3" s="1"/>
  <c r="B436" i="3" a="1"/>
  <c r="B436" i="3" s="1"/>
  <c r="B437" i="3" a="1"/>
  <c r="B437" i="3" s="1"/>
  <c r="B438" i="3" a="1"/>
  <c r="B438" i="3" s="1"/>
  <c r="B439" i="3" a="1"/>
  <c r="B439" i="3" s="1"/>
  <c r="B440" i="3" a="1"/>
  <c r="B440" i="3" s="1"/>
  <c r="B441" i="3" a="1"/>
  <c r="B441" i="3" s="1"/>
  <c r="B442" i="3" a="1"/>
  <c r="B442" i="3" s="1"/>
  <c r="B443" i="3" a="1"/>
  <c r="B443" i="3" s="1"/>
  <c r="B444" i="3" a="1"/>
  <c r="B444" i="3" s="1"/>
  <c r="B445" i="3" a="1"/>
  <c r="B445" i="3" s="1"/>
  <c r="B446" i="3" a="1"/>
  <c r="B446" i="3" s="1"/>
  <c r="B447" i="3" a="1"/>
  <c r="B447" i="3" s="1"/>
  <c r="B448" i="3" a="1"/>
  <c r="B448" i="3" s="1"/>
  <c r="B449" i="3" a="1"/>
  <c r="B449" i="3" s="1"/>
  <c r="B450" i="3" a="1"/>
  <c r="B450" i="3" s="1"/>
  <c r="B451" i="3" a="1"/>
  <c r="B451" i="3" s="1"/>
  <c r="B452" i="3" a="1"/>
  <c r="B452" i="3" s="1"/>
  <c r="B453" i="3" a="1"/>
  <c r="B453" i="3" s="1"/>
  <c r="B454" i="3" a="1"/>
  <c r="B454" i="3" s="1"/>
  <c r="B455" i="3" a="1"/>
  <c r="B455" i="3" s="1"/>
  <c r="B456" i="3" a="1"/>
  <c r="B456" i="3" s="1"/>
  <c r="B457" i="3" a="1"/>
  <c r="B457" i="3" s="1"/>
  <c r="B458" i="3" a="1"/>
  <c r="B458" i="3" s="1"/>
  <c r="B459" i="3" a="1"/>
  <c r="B459" i="3" s="1"/>
  <c r="B460" i="3" a="1"/>
  <c r="B460" i="3" s="1"/>
  <c r="B461" i="3" a="1"/>
  <c r="B461" i="3" s="1"/>
  <c r="B462" i="3" a="1"/>
  <c r="B462" i="3" s="1"/>
  <c r="B463" i="3" a="1"/>
  <c r="B463" i="3" s="1"/>
  <c r="B464" i="3" a="1"/>
  <c r="B464" i="3" s="1"/>
  <c r="B465" i="3" a="1"/>
  <c r="B465" i="3" s="1"/>
  <c r="B466" i="3" a="1"/>
  <c r="B466" i="3" s="1"/>
  <c r="B467" i="3" a="1"/>
  <c r="B467" i="3" s="1"/>
  <c r="B468" i="3" a="1"/>
  <c r="B468" i="3" s="1"/>
  <c r="B469" i="3" a="1"/>
  <c r="B469" i="3" s="1"/>
  <c r="B470" i="3" a="1"/>
  <c r="B470" i="3" s="1"/>
  <c r="B471" i="3" a="1"/>
  <c r="B471" i="3" s="1"/>
  <c r="B472" i="3" a="1"/>
  <c r="B472" i="3" s="1"/>
  <c r="B473" i="3" a="1"/>
  <c r="B473" i="3" s="1"/>
  <c r="B474" i="3" a="1"/>
  <c r="B474" i="3" s="1"/>
  <c r="B475" i="3" a="1"/>
  <c r="B475" i="3" s="1"/>
  <c r="B476" i="3" a="1"/>
  <c r="B476" i="3" s="1"/>
  <c r="B477" i="3" a="1"/>
  <c r="B477" i="3" s="1"/>
  <c r="B478" i="3" a="1"/>
  <c r="B478" i="3" s="1"/>
  <c r="B479" i="3" a="1"/>
  <c r="B479" i="3" s="1"/>
  <c r="B480" i="3" a="1"/>
  <c r="B480" i="3" s="1"/>
  <c r="B481" i="3" a="1"/>
  <c r="B481" i="3" s="1"/>
  <c r="B482" i="3" a="1"/>
  <c r="B482" i="3" s="1"/>
  <c r="B483" i="3" a="1"/>
  <c r="B483" i="3" s="1"/>
  <c r="B484" i="3" a="1"/>
  <c r="B484" i="3" s="1"/>
  <c r="B485" i="3" a="1"/>
  <c r="B485" i="3" s="1"/>
  <c r="B486" i="3" a="1"/>
  <c r="B486" i="3" s="1"/>
  <c r="B487" i="3" a="1"/>
  <c r="B487" i="3" s="1"/>
  <c r="B488" i="3" a="1"/>
  <c r="B488" i="3" s="1"/>
  <c r="B489" i="3" a="1"/>
  <c r="B489" i="3" s="1"/>
  <c r="B490" i="3" a="1"/>
  <c r="B490" i="3" s="1"/>
  <c r="B491" i="3" a="1"/>
  <c r="B491" i="3" s="1"/>
  <c r="B492" i="3" a="1"/>
  <c r="B492" i="3" s="1"/>
  <c r="B493" i="3" a="1"/>
  <c r="B493" i="3" s="1"/>
  <c r="B494" i="3" a="1"/>
  <c r="B494" i="3" s="1"/>
  <c r="B495" i="3" a="1"/>
  <c r="B495" i="3" s="1"/>
  <c r="B496" i="3" a="1"/>
  <c r="B496" i="3" s="1"/>
  <c r="B497" i="3" a="1"/>
  <c r="B497" i="3" s="1"/>
  <c r="B498" i="3" a="1"/>
  <c r="B498" i="3" s="1"/>
  <c r="B499" i="3" a="1"/>
  <c r="B499" i="3" s="1"/>
  <c r="B500" i="3" a="1"/>
  <c r="B500" i="3" s="1"/>
  <c r="B501" i="3" a="1"/>
  <c r="B501" i="3" s="1"/>
  <c r="B502" i="3" a="1"/>
  <c r="B502" i="3" s="1"/>
  <c r="B503" i="3" a="1"/>
  <c r="B503" i="3" s="1"/>
  <c r="B504" i="3" a="1"/>
  <c r="B504" i="3" s="1"/>
  <c r="B505" i="3" a="1"/>
  <c r="B505" i="3" s="1"/>
  <c r="B506" i="3" a="1"/>
  <c r="B506" i="3" s="1"/>
  <c r="B507" i="3" a="1"/>
  <c r="B507" i="3" s="1"/>
  <c r="B508" i="3" a="1"/>
  <c r="B508" i="3" s="1"/>
  <c r="B509" i="3" a="1"/>
  <c r="B509" i="3" s="1"/>
  <c r="B510" i="3" a="1"/>
  <c r="B510" i="3" s="1"/>
  <c r="B511" i="3" a="1"/>
  <c r="B511" i="3" s="1"/>
  <c r="B512" i="3" a="1"/>
  <c r="B512" i="3" s="1"/>
  <c r="B513" i="3" a="1"/>
  <c r="B513" i="3" s="1"/>
  <c r="B514" i="3" a="1"/>
  <c r="B514" i="3" s="1"/>
  <c r="B515" i="3" a="1"/>
  <c r="B515" i="3" s="1"/>
  <c r="B516" i="3" a="1"/>
  <c r="B516" i="3" s="1"/>
  <c r="B517" i="3" a="1"/>
  <c r="B517" i="3" s="1"/>
  <c r="B518" i="3" a="1"/>
  <c r="B518" i="3" s="1"/>
  <c r="B519" i="3" a="1"/>
  <c r="B519" i="3" s="1"/>
  <c r="B520" i="3" a="1"/>
  <c r="B520" i="3" s="1"/>
  <c r="B521" i="3" a="1"/>
  <c r="B521" i="3" s="1"/>
  <c r="B522" i="3" a="1"/>
  <c r="B522" i="3" s="1"/>
  <c r="B523" i="3" a="1"/>
  <c r="B523" i="3" s="1"/>
  <c r="B524" i="3" a="1"/>
  <c r="B524" i="3" s="1"/>
  <c r="B525" i="3" a="1"/>
  <c r="B525" i="3" s="1"/>
  <c r="B526" i="3" a="1"/>
  <c r="B526" i="3" s="1"/>
  <c r="B527" i="3" a="1"/>
  <c r="B527" i="3" s="1"/>
  <c r="B528" i="3" a="1"/>
  <c r="B528" i="3" s="1"/>
  <c r="B529" i="3" a="1"/>
  <c r="B529" i="3" s="1"/>
  <c r="B530" i="3" a="1"/>
  <c r="B530" i="3" s="1"/>
  <c r="B531" i="3" a="1"/>
  <c r="B531" i="3" s="1"/>
  <c r="B532" i="3" a="1"/>
  <c r="B532" i="3" s="1"/>
  <c r="B533" i="3" a="1"/>
  <c r="B533" i="3" s="1"/>
  <c r="B534" i="3" a="1"/>
  <c r="B534" i="3" s="1"/>
  <c r="B535" i="3" a="1"/>
  <c r="B535" i="3" s="1"/>
  <c r="B536" i="3" a="1"/>
  <c r="B536" i="3" s="1"/>
  <c r="B537" i="3" a="1"/>
  <c r="B537" i="3" s="1"/>
  <c r="B538" i="3" a="1"/>
  <c r="B538" i="3" s="1"/>
  <c r="B539" i="3" a="1"/>
  <c r="B539" i="3" s="1"/>
  <c r="B540" i="3" a="1"/>
  <c r="B540" i="3" s="1"/>
  <c r="B541" i="3" a="1"/>
  <c r="B541" i="3" s="1"/>
  <c r="B542" i="3" a="1"/>
  <c r="B542" i="3" s="1"/>
  <c r="B543" i="3" a="1"/>
  <c r="B543" i="3" s="1"/>
  <c r="B544" i="3" a="1"/>
  <c r="B544" i="3" s="1"/>
  <c r="B545" i="3" a="1"/>
  <c r="B545" i="3" s="1"/>
  <c r="B546" i="3" a="1"/>
  <c r="B546" i="3" s="1"/>
  <c r="B547" i="3" a="1"/>
  <c r="B547" i="3" s="1"/>
  <c r="B548" i="3" a="1"/>
  <c r="B548" i="3" s="1"/>
  <c r="B549" i="3" a="1"/>
  <c r="B549" i="3" s="1"/>
  <c r="B550" i="3" a="1"/>
  <c r="B550" i="3" s="1"/>
  <c r="B551" i="3" a="1"/>
  <c r="B551" i="3" s="1"/>
  <c r="B552" i="3" a="1"/>
  <c r="B552" i="3" s="1"/>
  <c r="B553" i="3" a="1"/>
  <c r="B553" i="3" s="1"/>
  <c r="B554" i="3" a="1"/>
  <c r="B554" i="3" s="1"/>
  <c r="B555" i="3" a="1"/>
  <c r="B555" i="3" s="1"/>
  <c r="B556" i="3" a="1"/>
  <c r="B556" i="3" s="1"/>
  <c r="B557" i="3" a="1"/>
  <c r="B557" i="3" s="1"/>
  <c r="B558" i="3" a="1"/>
  <c r="B558" i="3" s="1"/>
  <c r="B559" i="3" a="1"/>
  <c r="B559" i="3" s="1"/>
  <c r="B560" i="3" a="1"/>
  <c r="B560" i="3" s="1"/>
  <c r="B561" i="3" a="1"/>
  <c r="B561" i="3" s="1"/>
  <c r="B562" i="3" a="1"/>
  <c r="B562" i="3" s="1"/>
  <c r="B563" i="3" a="1"/>
  <c r="B563" i="3" s="1"/>
  <c r="B564" i="3" a="1"/>
  <c r="B564" i="3" s="1"/>
  <c r="B565" i="3" a="1"/>
  <c r="B565" i="3" s="1"/>
  <c r="B566" i="3" a="1"/>
  <c r="B566" i="3" s="1"/>
  <c r="B567" i="3" a="1"/>
  <c r="B567" i="3" s="1"/>
  <c r="B568" i="3" a="1"/>
  <c r="B568" i="3" s="1"/>
  <c r="B569" i="3" a="1"/>
  <c r="B569" i="3" s="1"/>
  <c r="B570" i="3" a="1"/>
  <c r="B570" i="3" s="1"/>
  <c r="B571" i="3" a="1"/>
  <c r="B571" i="3" s="1"/>
  <c r="B572" i="3" a="1"/>
  <c r="B572" i="3" s="1"/>
  <c r="B573" i="3" a="1"/>
  <c r="B573" i="3" s="1"/>
  <c r="B574" i="3" a="1"/>
  <c r="B574" i="3" s="1"/>
  <c r="B575" i="3" a="1"/>
  <c r="B575" i="3" s="1"/>
  <c r="B576" i="3" a="1"/>
  <c r="B576" i="3" s="1"/>
  <c r="B577" i="3" a="1"/>
  <c r="B577" i="3" s="1"/>
  <c r="B578" i="3" a="1"/>
  <c r="B578" i="3" s="1"/>
  <c r="B579" i="3" a="1"/>
  <c r="B579" i="3" s="1"/>
  <c r="B580" i="3" a="1"/>
  <c r="B580" i="3" s="1"/>
  <c r="B581" i="3" a="1"/>
  <c r="B581" i="3" s="1"/>
  <c r="B582" i="3" a="1"/>
  <c r="B582" i="3" s="1"/>
  <c r="B583" i="3" a="1"/>
  <c r="B583" i="3" s="1"/>
  <c r="B584" i="3" a="1"/>
  <c r="B584" i="3" s="1"/>
  <c r="B585" i="3" a="1"/>
  <c r="B585" i="3" s="1"/>
  <c r="B586" i="3" a="1"/>
  <c r="B586" i="3" s="1"/>
  <c r="B587" i="3" a="1"/>
  <c r="B587" i="3" s="1"/>
  <c r="B588" i="3" a="1"/>
  <c r="B588" i="3" s="1"/>
  <c r="B589" i="3" a="1"/>
  <c r="B589" i="3" s="1"/>
  <c r="B590" i="3" a="1"/>
  <c r="B590" i="3" s="1"/>
  <c r="B591" i="3" a="1"/>
  <c r="B591" i="3" s="1"/>
  <c r="B592" i="3" a="1"/>
  <c r="B592" i="3" s="1"/>
  <c r="B593" i="3" a="1"/>
  <c r="B593" i="3" s="1"/>
  <c r="B594" i="3" a="1"/>
  <c r="B594" i="3" s="1"/>
  <c r="B595" i="3" a="1"/>
  <c r="B595" i="3" s="1"/>
  <c r="B596" i="3" a="1"/>
  <c r="B596" i="3" s="1"/>
  <c r="B597" i="3" a="1"/>
  <c r="B597" i="3" s="1"/>
  <c r="B598" i="3" a="1"/>
  <c r="B598" i="3" s="1"/>
  <c r="B599" i="3" a="1"/>
  <c r="B599" i="3" s="1"/>
  <c r="B600" i="3" a="1"/>
  <c r="B600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 s="1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 s="1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 s="1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 s="1"/>
  <c r="A453" i="3" a="1"/>
  <c r="A453" i="3" s="1"/>
  <c r="A454" i="3" a="1"/>
  <c r="A454" i="3" s="1"/>
  <c r="A455" i="3" a="1"/>
  <c r="A455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 s="1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 s="1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 s="1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 s="1"/>
  <c r="A529" i="3" a="1"/>
  <c r="A529" i="3" s="1"/>
  <c r="A530" i="3" a="1"/>
  <c r="A530" i="3" s="1"/>
  <c r="A531" i="3" a="1"/>
  <c r="A531" i="3" s="1"/>
  <c r="A532" i="3" a="1"/>
  <c r="A532" i="3" s="1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 s="1"/>
  <c r="A549" i="3" a="1"/>
  <c r="A549" i="3" s="1"/>
  <c r="A550" i="3" a="1"/>
  <c r="A550" i="3" s="1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562" i="3" a="1"/>
  <c r="A562" i="3" s="1"/>
  <c r="A563" i="3" a="1"/>
  <c r="A563" i="3" s="1"/>
  <c r="A564" i="3" a="1"/>
  <c r="A564" i="3" s="1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 s="1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 s="1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G4" i="3" l="1" a="1"/>
  <c r="G4" i="3" s="1"/>
  <c r="H4" i="3" a="1"/>
  <c r="H4" i="3" s="1"/>
  <c r="I4" i="3" a="1"/>
  <c r="I4" i="3" s="1"/>
  <c r="G5" i="3" a="1"/>
  <c r="G5" i="3" s="1"/>
  <c r="H5" i="3" a="1"/>
  <c r="H5" i="3" s="1"/>
  <c r="I5" i="3" a="1"/>
  <c r="I5" i="3" s="1"/>
  <c r="G6" i="3" a="1"/>
  <c r="G6" i="3" s="1"/>
  <c r="H6" i="3" a="1"/>
  <c r="H6" i="3" s="1"/>
  <c r="I6" i="3" a="1"/>
  <c r="I6" i="3" s="1"/>
  <c r="G7" i="3" a="1"/>
  <c r="G7" i="3" s="1"/>
  <c r="H7" i="3" a="1"/>
  <c r="H7" i="3" s="1"/>
  <c r="I7" i="3" a="1"/>
  <c r="I7" i="3" s="1"/>
  <c r="G8" i="3" a="1"/>
  <c r="G8" i="3" s="1"/>
  <c r="H8" i="3" a="1"/>
  <c r="H8" i="3" s="1"/>
  <c r="I8" i="3" a="1"/>
  <c r="I8" i="3" s="1"/>
  <c r="G9" i="3" a="1"/>
  <c r="G9" i="3" s="1"/>
  <c r="H9" i="3" a="1"/>
  <c r="H9" i="3" s="1"/>
  <c r="I9" i="3" a="1"/>
  <c r="I9" i="3" s="1"/>
  <c r="G10" i="3" a="1"/>
  <c r="G10" i="3" s="1"/>
  <c r="H10" i="3" a="1"/>
  <c r="H10" i="3" s="1"/>
  <c r="I10" i="3" a="1"/>
  <c r="I10" i="3" s="1"/>
  <c r="G11" i="3" a="1"/>
  <c r="G11" i="3" s="1"/>
  <c r="H11" i="3" a="1"/>
  <c r="H11" i="3" s="1"/>
  <c r="I11" i="3" a="1"/>
  <c r="I11" i="3" s="1"/>
  <c r="G12" i="3" a="1"/>
  <c r="G12" i="3" s="1"/>
  <c r="H12" i="3" a="1"/>
  <c r="H12" i="3" s="1"/>
  <c r="I12" i="3" a="1"/>
  <c r="I12" i="3" s="1"/>
  <c r="G13" i="3" a="1"/>
  <c r="G13" i="3" s="1"/>
  <c r="H13" i="3" a="1"/>
  <c r="H13" i="3" s="1"/>
  <c r="I13" i="3" a="1"/>
  <c r="I13" i="3" s="1"/>
  <c r="G14" i="3" a="1"/>
  <c r="G14" i="3" s="1"/>
  <c r="H14" i="3" a="1"/>
  <c r="H14" i="3" s="1"/>
  <c r="I14" i="3" a="1"/>
  <c r="I14" i="3" s="1"/>
  <c r="G15" i="3" a="1"/>
  <c r="G15" i="3" s="1"/>
  <c r="H15" i="3" a="1"/>
  <c r="H15" i="3" s="1"/>
  <c r="I15" i="3" a="1"/>
  <c r="I15" i="3" s="1"/>
  <c r="G16" i="3" a="1"/>
  <c r="G16" i="3" s="1"/>
  <c r="H16" i="3" a="1"/>
  <c r="H16" i="3" s="1"/>
  <c r="I16" i="3" a="1"/>
  <c r="I16" i="3" s="1"/>
  <c r="G17" i="3" a="1"/>
  <c r="G17" i="3" s="1"/>
  <c r="H17" i="3" a="1"/>
  <c r="H17" i="3" s="1"/>
  <c r="I17" i="3" a="1"/>
  <c r="I17" i="3" s="1"/>
  <c r="G18" i="3" a="1"/>
  <c r="G18" i="3" s="1"/>
  <c r="H18" i="3" a="1"/>
  <c r="H18" i="3" s="1"/>
  <c r="I18" i="3" a="1"/>
  <c r="I18" i="3" s="1"/>
  <c r="G19" i="3" a="1"/>
  <c r="G19" i="3" s="1"/>
  <c r="H19" i="3" a="1"/>
  <c r="H19" i="3" s="1"/>
  <c r="I19" i="3" a="1"/>
  <c r="I19" i="3" s="1"/>
  <c r="G20" i="3" a="1"/>
  <c r="G20" i="3" s="1"/>
  <c r="H20" i="3" a="1"/>
  <c r="H20" i="3" s="1"/>
  <c r="I20" i="3" a="1"/>
  <c r="I20" i="3" s="1"/>
  <c r="G21" i="3" a="1"/>
  <c r="G21" i="3" s="1"/>
  <c r="H21" i="3" a="1"/>
  <c r="H21" i="3" s="1"/>
  <c r="I21" i="3" a="1"/>
  <c r="I21" i="3" s="1"/>
  <c r="G22" i="3" a="1"/>
  <c r="G22" i="3" s="1"/>
  <c r="H22" i="3" a="1"/>
  <c r="H22" i="3" s="1"/>
  <c r="I22" i="3" a="1"/>
  <c r="I22" i="3" s="1"/>
  <c r="G23" i="3" a="1"/>
  <c r="G23" i="3" s="1"/>
  <c r="H23" i="3" a="1"/>
  <c r="H23" i="3" s="1"/>
  <c r="I23" i="3" a="1"/>
  <c r="I23" i="3" s="1"/>
  <c r="G24" i="3" a="1"/>
  <c r="G24" i="3" s="1"/>
  <c r="H24" i="3" a="1"/>
  <c r="H24" i="3" s="1"/>
  <c r="I24" i="3" a="1"/>
  <c r="I24" i="3" s="1"/>
  <c r="G25" i="3" a="1"/>
  <c r="G25" i="3" s="1"/>
  <c r="H25" i="3" a="1"/>
  <c r="H25" i="3" s="1"/>
  <c r="I25" i="3" a="1"/>
  <c r="I25" i="3" s="1"/>
  <c r="G26" i="3" a="1"/>
  <c r="G26" i="3" s="1"/>
  <c r="H26" i="3" a="1"/>
  <c r="H26" i="3" s="1"/>
  <c r="I26" i="3" a="1"/>
  <c r="I26" i="3" s="1"/>
  <c r="G27" i="3" a="1"/>
  <c r="G27" i="3" s="1"/>
  <c r="H27" i="3" a="1"/>
  <c r="H27" i="3" s="1"/>
  <c r="I27" i="3" a="1"/>
  <c r="I27" i="3" s="1"/>
  <c r="G28" i="3" a="1"/>
  <c r="G28" i="3" s="1"/>
  <c r="H28" i="3" a="1"/>
  <c r="H28" i="3" s="1"/>
  <c r="I28" i="3" a="1"/>
  <c r="I28" i="3" s="1"/>
  <c r="G29" i="3" a="1"/>
  <c r="G29" i="3" s="1"/>
  <c r="H29" i="3" a="1"/>
  <c r="H29" i="3" s="1"/>
  <c r="I29" i="3" a="1"/>
  <c r="I29" i="3" s="1"/>
  <c r="G30" i="3" a="1"/>
  <c r="G30" i="3" s="1"/>
  <c r="H30" i="3" a="1"/>
  <c r="H30" i="3" s="1"/>
  <c r="I30" i="3" a="1"/>
  <c r="I30" i="3" s="1"/>
  <c r="G31" i="3" a="1"/>
  <c r="G31" i="3" s="1"/>
  <c r="H31" i="3" a="1"/>
  <c r="H31" i="3" s="1"/>
  <c r="I31" i="3" a="1"/>
  <c r="I31" i="3" s="1"/>
  <c r="G32" i="3" a="1"/>
  <c r="G32" i="3" s="1"/>
  <c r="H32" i="3" a="1"/>
  <c r="H32" i="3" s="1"/>
  <c r="I32" i="3" a="1"/>
  <c r="I32" i="3" s="1"/>
  <c r="G33" i="3" a="1"/>
  <c r="G33" i="3" s="1"/>
  <c r="H33" i="3" a="1"/>
  <c r="H33" i="3" s="1"/>
  <c r="I33" i="3" a="1"/>
  <c r="I33" i="3" s="1"/>
  <c r="G34" i="3" a="1"/>
  <c r="G34" i="3" s="1"/>
  <c r="H34" i="3" a="1"/>
  <c r="H34" i="3" s="1"/>
  <c r="I34" i="3" a="1"/>
  <c r="I34" i="3" s="1"/>
  <c r="G35" i="3" a="1"/>
  <c r="G35" i="3" s="1"/>
  <c r="H35" i="3" a="1"/>
  <c r="H35" i="3" s="1"/>
  <c r="I35" i="3" a="1"/>
  <c r="I35" i="3" s="1"/>
  <c r="G36" i="3" a="1"/>
  <c r="G36" i="3" s="1"/>
  <c r="H36" i="3" a="1"/>
  <c r="H36" i="3" s="1"/>
  <c r="I36" i="3" a="1"/>
  <c r="I36" i="3" s="1"/>
  <c r="G37" i="3" a="1"/>
  <c r="G37" i="3" s="1"/>
  <c r="H37" i="3" a="1"/>
  <c r="H37" i="3" s="1"/>
  <c r="I37" i="3" a="1"/>
  <c r="I37" i="3" s="1"/>
  <c r="G38" i="3" a="1"/>
  <c r="G38" i="3" s="1"/>
  <c r="H38" i="3" a="1"/>
  <c r="H38" i="3" s="1"/>
  <c r="I38" i="3" a="1"/>
  <c r="I38" i="3" s="1"/>
  <c r="G39" i="3" a="1"/>
  <c r="G39" i="3" s="1"/>
  <c r="H39" i="3" a="1"/>
  <c r="H39" i="3" s="1"/>
  <c r="I39" i="3" a="1"/>
  <c r="I39" i="3" s="1"/>
  <c r="G40" i="3" a="1"/>
  <c r="G40" i="3" s="1"/>
  <c r="H40" i="3" a="1"/>
  <c r="H40" i="3" s="1"/>
  <c r="I40" i="3" a="1"/>
  <c r="I40" i="3" s="1"/>
  <c r="G41" i="3" a="1"/>
  <c r="G41" i="3" s="1"/>
  <c r="H41" i="3" a="1"/>
  <c r="H41" i="3" s="1"/>
  <c r="I41" i="3" a="1"/>
  <c r="I41" i="3" s="1"/>
  <c r="G42" i="3" a="1"/>
  <c r="G42" i="3" s="1"/>
  <c r="H42" i="3" a="1"/>
  <c r="H42" i="3" s="1"/>
  <c r="I42" i="3" a="1"/>
  <c r="I42" i="3" s="1"/>
  <c r="G43" i="3" a="1"/>
  <c r="G43" i="3" s="1"/>
  <c r="H43" i="3" a="1"/>
  <c r="H43" i="3" s="1"/>
  <c r="I43" i="3" a="1"/>
  <c r="I43" i="3" s="1"/>
  <c r="G44" i="3" a="1"/>
  <c r="G44" i="3" s="1"/>
  <c r="H44" i="3" a="1"/>
  <c r="H44" i="3" s="1"/>
  <c r="I44" i="3" a="1"/>
  <c r="I44" i="3" s="1"/>
  <c r="G45" i="3" a="1"/>
  <c r="G45" i="3" s="1"/>
  <c r="H45" i="3" a="1"/>
  <c r="H45" i="3" s="1"/>
  <c r="I45" i="3" a="1"/>
  <c r="I45" i="3" s="1"/>
  <c r="G46" i="3" a="1"/>
  <c r="G46" i="3" s="1"/>
  <c r="H46" i="3" a="1"/>
  <c r="H46" i="3" s="1"/>
  <c r="I46" i="3" a="1"/>
  <c r="I46" i="3" s="1"/>
  <c r="G47" i="3" a="1"/>
  <c r="G47" i="3" s="1"/>
  <c r="H47" i="3" a="1"/>
  <c r="H47" i="3" s="1"/>
  <c r="I47" i="3" a="1"/>
  <c r="I47" i="3" s="1"/>
  <c r="G48" i="3" a="1"/>
  <c r="G48" i="3" s="1"/>
  <c r="H48" i="3" a="1"/>
  <c r="H48" i="3" s="1"/>
  <c r="I48" i="3" a="1"/>
  <c r="I48" i="3" s="1"/>
  <c r="G49" i="3" a="1"/>
  <c r="G49" i="3" s="1"/>
  <c r="H49" i="3" a="1"/>
  <c r="H49" i="3" s="1"/>
  <c r="I49" i="3" a="1"/>
  <c r="I49" i="3" s="1"/>
  <c r="G50" i="3" a="1"/>
  <c r="G50" i="3" s="1"/>
  <c r="H50" i="3" a="1"/>
  <c r="H50" i="3" s="1"/>
  <c r="I50" i="3" a="1"/>
  <c r="I50" i="3" s="1"/>
  <c r="G51" i="3" a="1"/>
  <c r="G51" i="3" s="1"/>
  <c r="H51" i="3" a="1"/>
  <c r="H51" i="3" s="1"/>
  <c r="I51" i="3" a="1"/>
  <c r="I51" i="3" s="1"/>
  <c r="G52" i="3" a="1"/>
  <c r="G52" i="3" s="1"/>
  <c r="H52" i="3" a="1"/>
  <c r="H52" i="3" s="1"/>
  <c r="I52" i="3" a="1"/>
  <c r="I52" i="3" s="1"/>
  <c r="G53" i="3" a="1"/>
  <c r="G53" i="3" s="1"/>
  <c r="H53" i="3" a="1"/>
  <c r="H53" i="3" s="1"/>
  <c r="I53" i="3" a="1"/>
  <c r="I53" i="3" s="1"/>
  <c r="G54" i="3" a="1"/>
  <c r="G54" i="3" s="1"/>
  <c r="H54" i="3" a="1"/>
  <c r="H54" i="3" s="1"/>
  <c r="I54" i="3" a="1"/>
  <c r="I54" i="3" s="1"/>
  <c r="G55" i="3" a="1"/>
  <c r="G55" i="3" s="1"/>
  <c r="H55" i="3" a="1"/>
  <c r="H55" i="3" s="1"/>
  <c r="I55" i="3" a="1"/>
  <c r="I55" i="3" s="1"/>
  <c r="G56" i="3" a="1"/>
  <c r="G56" i="3" s="1"/>
  <c r="H56" i="3" a="1"/>
  <c r="H56" i="3" s="1"/>
  <c r="I56" i="3" a="1"/>
  <c r="I56" i="3" s="1"/>
  <c r="G57" i="3" a="1"/>
  <c r="G57" i="3" s="1"/>
  <c r="H57" i="3" a="1"/>
  <c r="H57" i="3" s="1"/>
  <c r="I57" i="3" a="1"/>
  <c r="I57" i="3" s="1"/>
  <c r="G58" i="3" a="1"/>
  <c r="G58" i="3" s="1"/>
  <c r="H58" i="3" a="1"/>
  <c r="H58" i="3" s="1"/>
  <c r="I58" i="3" a="1"/>
  <c r="I58" i="3" s="1"/>
  <c r="G59" i="3" a="1"/>
  <c r="G59" i="3" s="1"/>
  <c r="H59" i="3" a="1"/>
  <c r="H59" i="3" s="1"/>
  <c r="I59" i="3" a="1"/>
  <c r="I59" i="3" s="1"/>
  <c r="G60" i="3" a="1"/>
  <c r="G60" i="3" s="1"/>
  <c r="H60" i="3" a="1"/>
  <c r="H60" i="3" s="1"/>
  <c r="I60" i="3" a="1"/>
  <c r="I60" i="3" s="1"/>
  <c r="G61" i="3" a="1"/>
  <c r="G61" i="3" s="1"/>
  <c r="H61" i="3" a="1"/>
  <c r="H61" i="3" s="1"/>
  <c r="I61" i="3" a="1"/>
  <c r="I61" i="3" s="1"/>
  <c r="G62" i="3" a="1"/>
  <c r="G62" i="3" s="1"/>
  <c r="H62" i="3" a="1"/>
  <c r="H62" i="3" s="1"/>
  <c r="I62" i="3" a="1"/>
  <c r="I62" i="3" s="1"/>
  <c r="G63" i="3" a="1"/>
  <c r="G63" i="3" s="1"/>
  <c r="H63" i="3" a="1"/>
  <c r="H63" i="3" s="1"/>
  <c r="I63" i="3" a="1"/>
  <c r="I63" i="3" s="1"/>
  <c r="G64" i="3" a="1"/>
  <c r="G64" i="3" s="1"/>
  <c r="H64" i="3" a="1"/>
  <c r="H64" i="3" s="1"/>
  <c r="I64" i="3" a="1"/>
  <c r="I64" i="3" s="1"/>
  <c r="G65" i="3" a="1"/>
  <c r="G65" i="3" s="1"/>
  <c r="H65" i="3" a="1"/>
  <c r="H65" i="3" s="1"/>
  <c r="I65" i="3" a="1"/>
  <c r="I65" i="3" s="1"/>
  <c r="G66" i="3" a="1"/>
  <c r="G66" i="3" s="1"/>
  <c r="H66" i="3" a="1"/>
  <c r="H66" i="3" s="1"/>
  <c r="I66" i="3" a="1"/>
  <c r="I66" i="3" s="1"/>
  <c r="G67" i="3" a="1"/>
  <c r="G67" i="3" s="1"/>
  <c r="H67" i="3" a="1"/>
  <c r="H67" i="3" s="1"/>
  <c r="I67" i="3" a="1"/>
  <c r="I67" i="3" s="1"/>
  <c r="G68" i="3" a="1"/>
  <c r="G68" i="3" s="1"/>
  <c r="H68" i="3" a="1"/>
  <c r="H68" i="3" s="1"/>
  <c r="I68" i="3" a="1"/>
  <c r="I68" i="3" s="1"/>
  <c r="G69" i="3" a="1"/>
  <c r="G69" i="3" s="1"/>
  <c r="H69" i="3" a="1"/>
  <c r="H69" i="3" s="1"/>
  <c r="I69" i="3" a="1"/>
  <c r="I69" i="3" s="1"/>
  <c r="G70" i="3" a="1"/>
  <c r="G70" i="3" s="1"/>
  <c r="H70" i="3" a="1"/>
  <c r="H70" i="3" s="1"/>
  <c r="I70" i="3" a="1"/>
  <c r="I70" i="3" s="1"/>
  <c r="G71" i="3" a="1"/>
  <c r="G71" i="3" s="1"/>
  <c r="H71" i="3" a="1"/>
  <c r="H71" i="3" s="1"/>
  <c r="I71" i="3" a="1"/>
  <c r="I71" i="3" s="1"/>
  <c r="G72" i="3" a="1"/>
  <c r="G72" i="3" s="1"/>
  <c r="H72" i="3" a="1"/>
  <c r="H72" i="3" s="1"/>
  <c r="I72" i="3" a="1"/>
  <c r="I72" i="3" s="1"/>
  <c r="G73" i="3" a="1"/>
  <c r="G73" i="3" s="1"/>
  <c r="H73" i="3" a="1"/>
  <c r="H73" i="3" s="1"/>
  <c r="I73" i="3" a="1"/>
  <c r="I73" i="3" s="1"/>
  <c r="G74" i="3" a="1"/>
  <c r="G74" i="3" s="1"/>
  <c r="H74" i="3" a="1"/>
  <c r="H74" i="3" s="1"/>
  <c r="I74" i="3" a="1"/>
  <c r="I74" i="3" s="1"/>
  <c r="G75" i="3" a="1"/>
  <c r="G75" i="3" s="1"/>
  <c r="H75" i="3" a="1"/>
  <c r="H75" i="3" s="1"/>
  <c r="I75" i="3" a="1"/>
  <c r="I75" i="3" s="1"/>
  <c r="G76" i="3" a="1"/>
  <c r="G76" i="3" s="1"/>
  <c r="H76" i="3" a="1"/>
  <c r="H76" i="3" s="1"/>
  <c r="I76" i="3" a="1"/>
  <c r="I76" i="3" s="1"/>
  <c r="G77" i="3" a="1"/>
  <c r="G77" i="3" s="1"/>
  <c r="H77" i="3" a="1"/>
  <c r="H77" i="3" s="1"/>
  <c r="I77" i="3" a="1"/>
  <c r="I77" i="3" s="1"/>
  <c r="G78" i="3" a="1"/>
  <c r="G78" i="3" s="1"/>
  <c r="H78" i="3" a="1"/>
  <c r="H78" i="3" s="1"/>
  <c r="I78" i="3" a="1"/>
  <c r="I78" i="3" s="1"/>
  <c r="G79" i="3" a="1"/>
  <c r="G79" i="3" s="1"/>
  <c r="H79" i="3" a="1"/>
  <c r="H79" i="3" s="1"/>
  <c r="I79" i="3" a="1"/>
  <c r="I79" i="3" s="1"/>
  <c r="G80" i="3" a="1"/>
  <c r="G80" i="3" s="1"/>
  <c r="H80" i="3" a="1"/>
  <c r="H80" i="3" s="1"/>
  <c r="I80" i="3" a="1"/>
  <c r="I80" i="3" s="1"/>
  <c r="G81" i="3" a="1"/>
  <c r="G81" i="3" s="1"/>
  <c r="H81" i="3" a="1"/>
  <c r="H81" i="3" s="1"/>
  <c r="I81" i="3" a="1"/>
  <c r="I81" i="3" s="1"/>
  <c r="G82" i="3" a="1"/>
  <c r="G82" i="3" s="1"/>
  <c r="H82" i="3" a="1"/>
  <c r="H82" i="3" s="1"/>
  <c r="I82" i="3" a="1"/>
  <c r="I82" i="3" s="1"/>
  <c r="G83" i="3" a="1"/>
  <c r="G83" i="3" s="1"/>
  <c r="H83" i="3" a="1"/>
  <c r="H83" i="3" s="1"/>
  <c r="I83" i="3" a="1"/>
  <c r="I83" i="3" s="1"/>
  <c r="G84" i="3" a="1"/>
  <c r="G84" i="3" s="1"/>
  <c r="H84" i="3" a="1"/>
  <c r="H84" i="3" s="1"/>
  <c r="I84" i="3" a="1"/>
  <c r="I84" i="3" s="1"/>
  <c r="G85" i="3" a="1"/>
  <c r="G85" i="3" s="1"/>
  <c r="H85" i="3" a="1"/>
  <c r="H85" i="3" s="1"/>
  <c r="I85" i="3" a="1"/>
  <c r="I85" i="3" s="1"/>
  <c r="G86" i="3" a="1"/>
  <c r="G86" i="3" s="1"/>
  <c r="H86" i="3" a="1"/>
  <c r="H86" i="3" s="1"/>
  <c r="I86" i="3" a="1"/>
  <c r="I86" i="3" s="1"/>
  <c r="G87" i="3" a="1"/>
  <c r="G87" i="3" s="1"/>
  <c r="H87" i="3" a="1"/>
  <c r="H87" i="3" s="1"/>
  <c r="I87" i="3" a="1"/>
  <c r="I87" i="3" s="1"/>
  <c r="G88" i="3" a="1"/>
  <c r="G88" i="3" s="1"/>
  <c r="H88" i="3" a="1"/>
  <c r="H88" i="3" s="1"/>
  <c r="I88" i="3" a="1"/>
  <c r="I88" i="3" s="1"/>
  <c r="G89" i="3" a="1"/>
  <c r="G89" i="3" s="1"/>
  <c r="H89" i="3" a="1"/>
  <c r="H89" i="3" s="1"/>
  <c r="I89" i="3" a="1"/>
  <c r="I89" i="3" s="1"/>
  <c r="G90" i="3" a="1"/>
  <c r="G90" i="3" s="1"/>
  <c r="H90" i="3" a="1"/>
  <c r="H90" i="3" s="1"/>
  <c r="I90" i="3" a="1"/>
  <c r="I90" i="3" s="1"/>
  <c r="G91" i="3" a="1"/>
  <c r="G91" i="3" s="1"/>
  <c r="H91" i="3" a="1"/>
  <c r="H91" i="3" s="1"/>
  <c r="I91" i="3" a="1"/>
  <c r="I91" i="3" s="1"/>
  <c r="G92" i="3" a="1"/>
  <c r="G92" i="3" s="1"/>
  <c r="H92" i="3" a="1"/>
  <c r="H92" i="3" s="1"/>
  <c r="I92" i="3" a="1"/>
  <c r="I92" i="3" s="1"/>
  <c r="G93" i="3" a="1"/>
  <c r="G93" i="3" s="1"/>
  <c r="H93" i="3" a="1"/>
  <c r="H93" i="3" s="1"/>
  <c r="I93" i="3" a="1"/>
  <c r="I93" i="3" s="1"/>
  <c r="G94" i="3" a="1"/>
  <c r="G94" i="3" s="1"/>
  <c r="H94" i="3" a="1"/>
  <c r="H94" i="3" s="1"/>
  <c r="I94" i="3" a="1"/>
  <c r="I94" i="3" s="1"/>
  <c r="G95" i="3" a="1"/>
  <c r="G95" i="3" s="1"/>
  <c r="H95" i="3" a="1"/>
  <c r="H95" i="3" s="1"/>
  <c r="I95" i="3" a="1"/>
  <c r="I95" i="3" s="1"/>
  <c r="G96" i="3" a="1"/>
  <c r="G96" i="3" s="1"/>
  <c r="H96" i="3" a="1"/>
  <c r="H96" i="3" s="1"/>
  <c r="I96" i="3" a="1"/>
  <c r="I96" i="3" s="1"/>
  <c r="G97" i="3" a="1"/>
  <c r="G97" i="3" s="1"/>
  <c r="H97" i="3" a="1"/>
  <c r="H97" i="3" s="1"/>
  <c r="I97" i="3" a="1"/>
  <c r="I97" i="3" s="1"/>
  <c r="G98" i="3" a="1"/>
  <c r="G98" i="3" s="1"/>
  <c r="H98" i="3" a="1"/>
  <c r="H98" i="3" s="1"/>
  <c r="I98" i="3" a="1"/>
  <c r="I98" i="3" s="1"/>
  <c r="G99" i="3" a="1"/>
  <c r="G99" i="3" s="1"/>
  <c r="H99" i="3" a="1"/>
  <c r="H99" i="3" s="1"/>
  <c r="I99" i="3" a="1"/>
  <c r="I99" i="3" s="1"/>
  <c r="G100" i="3" a="1"/>
  <c r="G100" i="3" s="1"/>
  <c r="H100" i="3" a="1"/>
  <c r="H100" i="3" s="1"/>
  <c r="I100" i="3" a="1"/>
  <c r="I100" i="3" s="1"/>
  <c r="G101" i="3" a="1"/>
  <c r="G101" i="3" s="1"/>
  <c r="H101" i="3" a="1"/>
  <c r="H101" i="3" s="1"/>
  <c r="I101" i="3" a="1"/>
  <c r="I101" i="3" s="1"/>
  <c r="G102" i="3" a="1"/>
  <c r="G102" i="3" s="1"/>
  <c r="H102" i="3" a="1"/>
  <c r="H102" i="3" s="1"/>
  <c r="I102" i="3" a="1"/>
  <c r="I102" i="3" s="1"/>
  <c r="G103" i="3" a="1"/>
  <c r="G103" i="3" s="1"/>
  <c r="H103" i="3" a="1"/>
  <c r="H103" i="3" s="1"/>
  <c r="I103" i="3" a="1"/>
  <c r="I103" i="3" s="1"/>
  <c r="G104" i="3" a="1"/>
  <c r="G104" i="3" s="1"/>
  <c r="H104" i="3" a="1"/>
  <c r="H104" i="3" s="1"/>
  <c r="I104" i="3" a="1"/>
  <c r="I104" i="3" s="1"/>
  <c r="G105" i="3" a="1"/>
  <c r="G105" i="3" s="1"/>
  <c r="H105" i="3" a="1"/>
  <c r="H105" i="3" s="1"/>
  <c r="I105" i="3" a="1"/>
  <c r="I105" i="3" s="1"/>
  <c r="G106" i="3" a="1"/>
  <c r="G106" i="3" s="1"/>
  <c r="H106" i="3" a="1"/>
  <c r="H106" i="3" s="1"/>
  <c r="I106" i="3" a="1"/>
  <c r="I106" i="3" s="1"/>
  <c r="G107" i="3" a="1"/>
  <c r="G107" i="3" s="1"/>
  <c r="H107" i="3" a="1"/>
  <c r="H107" i="3" s="1"/>
  <c r="I107" i="3" a="1"/>
  <c r="I107" i="3" s="1"/>
  <c r="G108" i="3" a="1"/>
  <c r="G108" i="3" s="1"/>
  <c r="H108" i="3" a="1"/>
  <c r="H108" i="3" s="1"/>
  <c r="I108" i="3" a="1"/>
  <c r="I108" i="3" s="1"/>
  <c r="G109" i="3" a="1"/>
  <c r="G109" i="3" s="1"/>
  <c r="H109" i="3" a="1"/>
  <c r="H109" i="3" s="1"/>
  <c r="I109" i="3" a="1"/>
  <c r="I109" i="3" s="1"/>
  <c r="G110" i="3" a="1"/>
  <c r="G110" i="3" s="1"/>
  <c r="H110" i="3" a="1"/>
  <c r="H110" i="3" s="1"/>
  <c r="I110" i="3" a="1"/>
  <c r="I110" i="3" s="1"/>
  <c r="G111" i="3" a="1"/>
  <c r="G111" i="3" s="1"/>
  <c r="H111" i="3" a="1"/>
  <c r="H111" i="3" s="1"/>
  <c r="I111" i="3" a="1"/>
  <c r="I111" i="3" s="1"/>
  <c r="G112" i="3" a="1"/>
  <c r="G112" i="3" s="1"/>
  <c r="H112" i="3" a="1"/>
  <c r="H112" i="3" s="1"/>
  <c r="I112" i="3" a="1"/>
  <c r="I112" i="3" s="1"/>
  <c r="G113" i="3" a="1"/>
  <c r="G113" i="3" s="1"/>
  <c r="H113" i="3" a="1"/>
  <c r="H113" i="3" s="1"/>
  <c r="I113" i="3" a="1"/>
  <c r="I113" i="3" s="1"/>
  <c r="G114" i="3" a="1"/>
  <c r="G114" i="3" s="1"/>
  <c r="H114" i="3" a="1"/>
  <c r="H114" i="3" s="1"/>
  <c r="I114" i="3" a="1"/>
  <c r="I114" i="3" s="1"/>
  <c r="G115" i="3" a="1"/>
  <c r="G115" i="3" s="1"/>
  <c r="H115" i="3" a="1"/>
  <c r="H115" i="3" s="1"/>
  <c r="I115" i="3" a="1"/>
  <c r="I115" i="3" s="1"/>
  <c r="G116" i="3" a="1"/>
  <c r="G116" i="3" s="1"/>
  <c r="H116" i="3" a="1"/>
  <c r="H116" i="3" s="1"/>
  <c r="I116" i="3" a="1"/>
  <c r="I116" i="3" s="1"/>
  <c r="G117" i="3" a="1"/>
  <c r="G117" i="3" s="1"/>
  <c r="H117" i="3" a="1"/>
  <c r="H117" i="3" s="1"/>
  <c r="I117" i="3" a="1"/>
  <c r="I117" i="3" s="1"/>
  <c r="G118" i="3" a="1"/>
  <c r="G118" i="3" s="1"/>
  <c r="H118" i="3" a="1"/>
  <c r="H118" i="3" s="1"/>
  <c r="I118" i="3" a="1"/>
  <c r="I118" i="3" s="1"/>
  <c r="G119" i="3" a="1"/>
  <c r="G119" i="3" s="1"/>
  <c r="H119" i="3" a="1"/>
  <c r="H119" i="3" s="1"/>
  <c r="I119" i="3" a="1"/>
  <c r="I119" i="3" s="1"/>
  <c r="G120" i="3" a="1"/>
  <c r="G120" i="3" s="1"/>
  <c r="H120" i="3" a="1"/>
  <c r="H120" i="3" s="1"/>
  <c r="I120" i="3" a="1"/>
  <c r="I120" i="3" s="1"/>
  <c r="G121" i="3" a="1"/>
  <c r="G121" i="3" s="1"/>
  <c r="H121" i="3" a="1"/>
  <c r="H121" i="3" s="1"/>
  <c r="I121" i="3" a="1"/>
  <c r="I121" i="3" s="1"/>
  <c r="G122" i="3" a="1"/>
  <c r="G122" i="3" s="1"/>
  <c r="H122" i="3" a="1"/>
  <c r="H122" i="3" s="1"/>
  <c r="I122" i="3" a="1"/>
  <c r="I122" i="3" s="1"/>
  <c r="G123" i="3" a="1"/>
  <c r="G123" i="3" s="1"/>
  <c r="H123" i="3" a="1"/>
  <c r="H123" i="3" s="1"/>
  <c r="I123" i="3" a="1"/>
  <c r="I123" i="3" s="1"/>
  <c r="G124" i="3" a="1"/>
  <c r="G124" i="3" s="1"/>
  <c r="H124" i="3" a="1"/>
  <c r="H124" i="3" s="1"/>
  <c r="I124" i="3" a="1"/>
  <c r="I124" i="3" s="1"/>
  <c r="G125" i="3" a="1"/>
  <c r="G125" i="3" s="1"/>
  <c r="H125" i="3" a="1"/>
  <c r="H125" i="3" s="1"/>
  <c r="I125" i="3" a="1"/>
  <c r="I125" i="3" s="1"/>
  <c r="G126" i="3" a="1"/>
  <c r="G126" i="3" s="1"/>
  <c r="H126" i="3" a="1"/>
  <c r="H126" i="3" s="1"/>
  <c r="I126" i="3" a="1"/>
  <c r="I126" i="3" s="1"/>
  <c r="G127" i="3" a="1"/>
  <c r="G127" i="3" s="1"/>
  <c r="H127" i="3" a="1"/>
  <c r="H127" i="3" s="1"/>
  <c r="I127" i="3" a="1"/>
  <c r="I127" i="3" s="1"/>
  <c r="G128" i="3" a="1"/>
  <c r="G128" i="3" s="1"/>
  <c r="H128" i="3" a="1"/>
  <c r="H128" i="3" s="1"/>
  <c r="I128" i="3" a="1"/>
  <c r="I128" i="3" s="1"/>
  <c r="G129" i="3" a="1"/>
  <c r="G129" i="3" s="1"/>
  <c r="H129" i="3" a="1"/>
  <c r="H129" i="3" s="1"/>
  <c r="I129" i="3" a="1"/>
  <c r="I129" i="3" s="1"/>
  <c r="G130" i="3" a="1"/>
  <c r="G130" i="3" s="1"/>
  <c r="H130" i="3" a="1"/>
  <c r="H130" i="3" s="1"/>
  <c r="I130" i="3" a="1"/>
  <c r="I130" i="3" s="1"/>
  <c r="G131" i="3" a="1"/>
  <c r="G131" i="3" s="1"/>
  <c r="H131" i="3" a="1"/>
  <c r="H131" i="3" s="1"/>
  <c r="I131" i="3" a="1"/>
  <c r="I131" i="3" s="1"/>
  <c r="G132" i="3" a="1"/>
  <c r="G132" i="3" s="1"/>
  <c r="H132" i="3" a="1"/>
  <c r="H132" i="3" s="1"/>
  <c r="I132" i="3" a="1"/>
  <c r="I132" i="3" s="1"/>
  <c r="G133" i="3" a="1"/>
  <c r="G133" i="3" s="1"/>
  <c r="H133" i="3" a="1"/>
  <c r="H133" i="3" s="1"/>
  <c r="I133" i="3" a="1"/>
  <c r="I133" i="3" s="1"/>
  <c r="G134" i="3" a="1"/>
  <c r="G134" i="3" s="1"/>
  <c r="H134" i="3" a="1"/>
  <c r="H134" i="3" s="1"/>
  <c r="I134" i="3" a="1"/>
  <c r="I134" i="3" s="1"/>
  <c r="G135" i="3" a="1"/>
  <c r="G135" i="3" s="1"/>
  <c r="H135" i="3" a="1"/>
  <c r="H135" i="3" s="1"/>
  <c r="I135" i="3" a="1"/>
  <c r="I135" i="3" s="1"/>
  <c r="G136" i="3" a="1"/>
  <c r="G136" i="3" s="1"/>
  <c r="H136" i="3" a="1"/>
  <c r="H136" i="3" s="1"/>
  <c r="I136" i="3" a="1"/>
  <c r="I136" i="3" s="1"/>
  <c r="G137" i="3" a="1"/>
  <c r="G137" i="3" s="1"/>
  <c r="H137" i="3" a="1"/>
  <c r="H137" i="3" s="1"/>
  <c r="I137" i="3" a="1"/>
  <c r="I137" i="3" s="1"/>
  <c r="G138" i="3" a="1"/>
  <c r="G138" i="3" s="1"/>
  <c r="H138" i="3" a="1"/>
  <c r="H138" i="3" s="1"/>
  <c r="I138" i="3" a="1"/>
  <c r="I138" i="3" s="1"/>
  <c r="G139" i="3" a="1"/>
  <c r="G139" i="3" s="1"/>
  <c r="H139" i="3" a="1"/>
  <c r="H139" i="3" s="1"/>
  <c r="I139" i="3" a="1"/>
  <c r="I139" i="3" s="1"/>
  <c r="G140" i="3" a="1"/>
  <c r="G140" i="3" s="1"/>
  <c r="H140" i="3" a="1"/>
  <c r="H140" i="3" s="1"/>
  <c r="I140" i="3" a="1"/>
  <c r="I140" i="3" s="1"/>
  <c r="G141" i="3" a="1"/>
  <c r="G141" i="3" s="1"/>
  <c r="H141" i="3" a="1"/>
  <c r="H141" i="3" s="1"/>
  <c r="I141" i="3" a="1"/>
  <c r="I141" i="3" s="1"/>
  <c r="G142" i="3" a="1"/>
  <c r="G142" i="3" s="1"/>
  <c r="H142" i="3" a="1"/>
  <c r="H142" i="3" s="1"/>
  <c r="I142" i="3" a="1"/>
  <c r="I142" i="3" s="1"/>
  <c r="G143" i="3" a="1"/>
  <c r="G143" i="3" s="1"/>
  <c r="H143" i="3" a="1"/>
  <c r="H143" i="3" s="1"/>
  <c r="I143" i="3" a="1"/>
  <c r="I143" i="3" s="1"/>
  <c r="G144" i="3" a="1"/>
  <c r="G144" i="3" s="1"/>
  <c r="H144" i="3" a="1"/>
  <c r="H144" i="3" s="1"/>
  <c r="I144" i="3" a="1"/>
  <c r="I144" i="3" s="1"/>
  <c r="G145" i="3" a="1"/>
  <c r="G145" i="3" s="1"/>
  <c r="H145" i="3" a="1"/>
  <c r="H145" i="3" s="1"/>
  <c r="I145" i="3" a="1"/>
  <c r="I145" i="3" s="1"/>
  <c r="G146" i="3" a="1"/>
  <c r="G146" i="3" s="1"/>
  <c r="H146" i="3" a="1"/>
  <c r="H146" i="3" s="1"/>
  <c r="I146" i="3" a="1"/>
  <c r="I146" i="3" s="1"/>
  <c r="G147" i="3" a="1"/>
  <c r="G147" i="3" s="1"/>
  <c r="H147" i="3" a="1"/>
  <c r="H147" i="3" s="1"/>
  <c r="I147" i="3" a="1"/>
  <c r="I147" i="3" s="1"/>
  <c r="G148" i="3" a="1"/>
  <c r="G148" i="3" s="1"/>
  <c r="H148" i="3" a="1"/>
  <c r="H148" i="3" s="1"/>
  <c r="I148" i="3" a="1"/>
  <c r="I148" i="3" s="1"/>
  <c r="G149" i="3" a="1"/>
  <c r="G149" i="3" s="1"/>
  <c r="H149" i="3" a="1"/>
  <c r="H149" i="3" s="1"/>
  <c r="I149" i="3" a="1"/>
  <c r="I149" i="3" s="1"/>
  <c r="G150" i="3" a="1"/>
  <c r="G150" i="3" s="1"/>
  <c r="H150" i="3" a="1"/>
  <c r="H150" i="3" s="1"/>
  <c r="I150" i="3" a="1"/>
  <c r="I150" i="3" s="1"/>
  <c r="G151" i="3" a="1"/>
  <c r="G151" i="3" s="1"/>
  <c r="H151" i="3" a="1"/>
  <c r="H151" i="3" s="1"/>
  <c r="I151" i="3" a="1"/>
  <c r="I151" i="3" s="1"/>
  <c r="G152" i="3" a="1"/>
  <c r="G152" i="3" s="1"/>
  <c r="H152" i="3" a="1"/>
  <c r="H152" i="3" s="1"/>
  <c r="I152" i="3" a="1"/>
  <c r="I152" i="3" s="1"/>
  <c r="G153" i="3" a="1"/>
  <c r="G153" i="3" s="1"/>
  <c r="H153" i="3" a="1"/>
  <c r="H153" i="3" s="1"/>
  <c r="I153" i="3" a="1"/>
  <c r="I153" i="3" s="1"/>
  <c r="G154" i="3" a="1"/>
  <c r="G154" i="3" s="1"/>
  <c r="H154" i="3" a="1"/>
  <c r="H154" i="3" s="1"/>
  <c r="I154" i="3" a="1"/>
  <c r="I154" i="3" s="1"/>
  <c r="G155" i="3" a="1"/>
  <c r="G155" i="3" s="1"/>
  <c r="H155" i="3" a="1"/>
  <c r="H155" i="3" s="1"/>
  <c r="I155" i="3" a="1"/>
  <c r="I155" i="3" s="1"/>
  <c r="G156" i="3" a="1"/>
  <c r="G156" i="3" s="1"/>
  <c r="H156" i="3" a="1"/>
  <c r="H156" i="3" s="1"/>
  <c r="I156" i="3" a="1"/>
  <c r="I156" i="3" s="1"/>
  <c r="G157" i="3" a="1"/>
  <c r="G157" i="3" s="1"/>
  <c r="H157" i="3" a="1"/>
  <c r="H157" i="3" s="1"/>
  <c r="I157" i="3" a="1"/>
  <c r="I157" i="3" s="1"/>
  <c r="G158" i="3" a="1"/>
  <c r="G158" i="3" s="1"/>
  <c r="H158" i="3" a="1"/>
  <c r="H158" i="3" s="1"/>
  <c r="I158" i="3" a="1"/>
  <c r="I158" i="3" s="1"/>
  <c r="G159" i="3" a="1"/>
  <c r="G159" i="3" s="1"/>
  <c r="H159" i="3" a="1"/>
  <c r="H159" i="3" s="1"/>
  <c r="I159" i="3" a="1"/>
  <c r="I159" i="3" s="1"/>
  <c r="G160" i="3" a="1"/>
  <c r="G160" i="3" s="1"/>
  <c r="H160" i="3" a="1"/>
  <c r="H160" i="3" s="1"/>
  <c r="I160" i="3" a="1"/>
  <c r="I160" i="3" s="1"/>
  <c r="G161" i="3" a="1"/>
  <c r="G161" i="3" s="1"/>
  <c r="H161" i="3" a="1"/>
  <c r="H161" i="3" s="1"/>
  <c r="I161" i="3" a="1"/>
  <c r="I161" i="3" s="1"/>
  <c r="G162" i="3" a="1"/>
  <c r="G162" i="3" s="1"/>
  <c r="H162" i="3" a="1"/>
  <c r="H162" i="3" s="1"/>
  <c r="I162" i="3" a="1"/>
  <c r="I162" i="3" s="1"/>
  <c r="G163" i="3" a="1"/>
  <c r="G163" i="3" s="1"/>
  <c r="H163" i="3" a="1"/>
  <c r="H163" i="3" s="1"/>
  <c r="I163" i="3" a="1"/>
  <c r="I163" i="3" s="1"/>
  <c r="G164" i="3" a="1"/>
  <c r="G164" i="3" s="1"/>
  <c r="H164" i="3" a="1"/>
  <c r="H164" i="3" s="1"/>
  <c r="I164" i="3" a="1"/>
  <c r="I164" i="3" s="1"/>
  <c r="G165" i="3" a="1"/>
  <c r="G165" i="3" s="1"/>
  <c r="H165" i="3" a="1"/>
  <c r="H165" i="3" s="1"/>
  <c r="I165" i="3" a="1"/>
  <c r="I165" i="3" s="1"/>
  <c r="G166" i="3" a="1"/>
  <c r="G166" i="3" s="1"/>
  <c r="H166" i="3" a="1"/>
  <c r="H166" i="3" s="1"/>
  <c r="I166" i="3" a="1"/>
  <c r="I166" i="3" s="1"/>
  <c r="G167" i="3" a="1"/>
  <c r="G167" i="3" s="1"/>
  <c r="H167" i="3" a="1"/>
  <c r="H167" i="3" s="1"/>
  <c r="I167" i="3" a="1"/>
  <c r="I167" i="3" s="1"/>
  <c r="G168" i="3" a="1"/>
  <c r="G168" i="3" s="1"/>
  <c r="H168" i="3" a="1"/>
  <c r="H168" i="3" s="1"/>
  <c r="I168" i="3" a="1"/>
  <c r="I168" i="3" s="1"/>
  <c r="G169" i="3" a="1"/>
  <c r="G169" i="3" s="1"/>
  <c r="H169" i="3" a="1"/>
  <c r="H169" i="3" s="1"/>
  <c r="I169" i="3" a="1"/>
  <c r="I169" i="3" s="1"/>
  <c r="G170" i="3" a="1"/>
  <c r="G170" i="3" s="1"/>
  <c r="H170" i="3" a="1"/>
  <c r="H170" i="3" s="1"/>
  <c r="I170" i="3" a="1"/>
  <c r="I170" i="3" s="1"/>
  <c r="G171" i="3" a="1"/>
  <c r="G171" i="3" s="1"/>
  <c r="H171" i="3" a="1"/>
  <c r="H171" i="3" s="1"/>
  <c r="I171" i="3" a="1"/>
  <c r="I171" i="3" s="1"/>
  <c r="G172" i="3" a="1"/>
  <c r="G172" i="3" s="1"/>
  <c r="H172" i="3" a="1"/>
  <c r="H172" i="3" s="1"/>
  <c r="I172" i="3" a="1"/>
  <c r="I172" i="3" s="1"/>
  <c r="G173" i="3" a="1"/>
  <c r="G173" i="3" s="1"/>
  <c r="H173" i="3" a="1"/>
  <c r="H173" i="3" s="1"/>
  <c r="I173" i="3" a="1"/>
  <c r="I173" i="3" s="1"/>
  <c r="G174" i="3" a="1"/>
  <c r="G174" i="3" s="1"/>
  <c r="H174" i="3" a="1"/>
  <c r="H174" i="3" s="1"/>
  <c r="I174" i="3" a="1"/>
  <c r="I174" i="3" s="1"/>
  <c r="G175" i="3" a="1"/>
  <c r="G175" i="3" s="1"/>
  <c r="H175" i="3" a="1"/>
  <c r="H175" i="3" s="1"/>
  <c r="I175" i="3" a="1"/>
  <c r="I175" i="3" s="1"/>
  <c r="G176" i="3" a="1"/>
  <c r="G176" i="3" s="1"/>
  <c r="H176" i="3" a="1"/>
  <c r="H176" i="3" s="1"/>
  <c r="I176" i="3" a="1"/>
  <c r="I176" i="3" s="1"/>
  <c r="G177" i="3" a="1"/>
  <c r="G177" i="3" s="1"/>
  <c r="H177" i="3" a="1"/>
  <c r="H177" i="3" s="1"/>
  <c r="I177" i="3" a="1"/>
  <c r="I177" i="3" s="1"/>
  <c r="G178" i="3" a="1"/>
  <c r="G178" i="3" s="1"/>
  <c r="H178" i="3" a="1"/>
  <c r="H178" i="3" s="1"/>
  <c r="I178" i="3" a="1"/>
  <c r="I178" i="3" s="1"/>
  <c r="G179" i="3" a="1"/>
  <c r="G179" i="3" s="1"/>
  <c r="H179" i="3" a="1"/>
  <c r="H179" i="3" s="1"/>
  <c r="I179" i="3" a="1"/>
  <c r="I179" i="3" s="1"/>
  <c r="G180" i="3" a="1"/>
  <c r="G180" i="3" s="1"/>
  <c r="H180" i="3" a="1"/>
  <c r="H180" i="3" s="1"/>
  <c r="I180" i="3" a="1"/>
  <c r="I180" i="3" s="1"/>
  <c r="G181" i="3" a="1"/>
  <c r="G181" i="3" s="1"/>
  <c r="H181" i="3" a="1"/>
  <c r="H181" i="3" s="1"/>
  <c r="I181" i="3" a="1"/>
  <c r="I181" i="3" s="1"/>
  <c r="G182" i="3" a="1"/>
  <c r="G182" i="3" s="1"/>
  <c r="H182" i="3" a="1"/>
  <c r="H182" i="3" s="1"/>
  <c r="I182" i="3" a="1"/>
  <c r="I182" i="3" s="1"/>
  <c r="G183" i="3" a="1"/>
  <c r="G183" i="3" s="1"/>
  <c r="H183" i="3" a="1"/>
  <c r="H183" i="3" s="1"/>
  <c r="I183" i="3" a="1"/>
  <c r="I183" i="3" s="1"/>
  <c r="G184" i="3" a="1"/>
  <c r="G184" i="3" s="1"/>
  <c r="H184" i="3" a="1"/>
  <c r="H184" i="3" s="1"/>
  <c r="I184" i="3" a="1"/>
  <c r="I184" i="3" s="1"/>
  <c r="G185" i="3" a="1"/>
  <c r="G185" i="3" s="1"/>
  <c r="H185" i="3" a="1"/>
  <c r="H185" i="3" s="1"/>
  <c r="I185" i="3" a="1"/>
  <c r="I185" i="3" s="1"/>
  <c r="G186" i="3" a="1"/>
  <c r="G186" i="3" s="1"/>
  <c r="H186" i="3" a="1"/>
  <c r="H186" i="3" s="1"/>
  <c r="I186" i="3" a="1"/>
  <c r="I186" i="3" s="1"/>
  <c r="G187" i="3" a="1"/>
  <c r="G187" i="3" s="1"/>
  <c r="H187" i="3" a="1"/>
  <c r="H187" i="3" s="1"/>
  <c r="I187" i="3" a="1"/>
  <c r="I187" i="3" s="1"/>
  <c r="G188" i="3" a="1"/>
  <c r="G188" i="3" s="1"/>
  <c r="H188" i="3" a="1"/>
  <c r="H188" i="3" s="1"/>
  <c r="I188" i="3" a="1"/>
  <c r="I188" i="3" s="1"/>
  <c r="G189" i="3" a="1"/>
  <c r="G189" i="3" s="1"/>
  <c r="H189" i="3" a="1"/>
  <c r="H189" i="3" s="1"/>
  <c r="I189" i="3" a="1"/>
  <c r="I189" i="3" s="1"/>
  <c r="G190" i="3" a="1"/>
  <c r="G190" i="3" s="1"/>
  <c r="H190" i="3" a="1"/>
  <c r="H190" i="3" s="1"/>
  <c r="I190" i="3" a="1"/>
  <c r="I190" i="3" s="1"/>
  <c r="G191" i="3" a="1"/>
  <c r="G191" i="3" s="1"/>
  <c r="H191" i="3" a="1"/>
  <c r="H191" i="3" s="1"/>
  <c r="I191" i="3" a="1"/>
  <c r="I191" i="3" s="1"/>
  <c r="G192" i="3" a="1"/>
  <c r="G192" i="3" s="1"/>
  <c r="H192" i="3" a="1"/>
  <c r="H192" i="3" s="1"/>
  <c r="I192" i="3" a="1"/>
  <c r="I192" i="3" s="1"/>
  <c r="G193" i="3" a="1"/>
  <c r="G193" i="3" s="1"/>
  <c r="H193" i="3" a="1"/>
  <c r="H193" i="3" s="1"/>
  <c r="I193" i="3" a="1"/>
  <c r="I193" i="3" s="1"/>
  <c r="G194" i="3" a="1"/>
  <c r="G194" i="3" s="1"/>
  <c r="H194" i="3" a="1"/>
  <c r="H194" i="3" s="1"/>
  <c r="I194" i="3" a="1"/>
  <c r="I194" i="3" s="1"/>
  <c r="G195" i="3" a="1"/>
  <c r="G195" i="3" s="1"/>
  <c r="H195" i="3" a="1"/>
  <c r="H195" i="3" s="1"/>
  <c r="I195" i="3" a="1"/>
  <c r="I195" i="3" s="1"/>
  <c r="G196" i="3" a="1"/>
  <c r="G196" i="3" s="1"/>
  <c r="H196" i="3" a="1"/>
  <c r="H196" i="3" s="1"/>
  <c r="I196" i="3" a="1"/>
  <c r="I196" i="3" s="1"/>
  <c r="G197" i="3" a="1"/>
  <c r="G197" i="3" s="1"/>
  <c r="H197" i="3" a="1"/>
  <c r="H197" i="3" s="1"/>
  <c r="I197" i="3" a="1"/>
  <c r="I197" i="3" s="1"/>
  <c r="G198" i="3" a="1"/>
  <c r="G198" i="3" s="1"/>
  <c r="H198" i="3" a="1"/>
  <c r="H198" i="3" s="1"/>
  <c r="I198" i="3" a="1"/>
  <c r="I198" i="3" s="1"/>
  <c r="G199" i="3" a="1"/>
  <c r="G199" i="3" s="1"/>
  <c r="H199" i="3" a="1"/>
  <c r="H199" i="3" s="1"/>
  <c r="I199" i="3" a="1"/>
  <c r="I199" i="3" s="1"/>
  <c r="G200" i="3" a="1"/>
  <c r="G200" i="3" s="1"/>
  <c r="H200" i="3" a="1"/>
  <c r="H200" i="3" s="1"/>
  <c r="I200" i="3" a="1"/>
  <c r="I200" i="3" s="1"/>
  <c r="G201" i="3" a="1"/>
  <c r="G201" i="3" s="1"/>
  <c r="H201" i="3" a="1"/>
  <c r="H201" i="3" s="1"/>
  <c r="I201" i="3" a="1"/>
  <c r="I201" i="3" s="1"/>
  <c r="G202" i="3" a="1"/>
  <c r="G202" i="3" s="1"/>
  <c r="H202" i="3" a="1"/>
  <c r="H202" i="3" s="1"/>
  <c r="I202" i="3" a="1"/>
  <c r="I202" i="3" s="1"/>
  <c r="G203" i="3" a="1"/>
  <c r="G203" i="3" s="1"/>
  <c r="H203" i="3" a="1"/>
  <c r="H203" i="3" s="1"/>
  <c r="I203" i="3" a="1"/>
  <c r="I203" i="3" s="1"/>
  <c r="G204" i="3" a="1"/>
  <c r="G204" i="3" s="1"/>
  <c r="H204" i="3" a="1"/>
  <c r="H204" i="3" s="1"/>
  <c r="I204" i="3" a="1"/>
  <c r="I204" i="3" s="1"/>
  <c r="G205" i="3" a="1"/>
  <c r="G205" i="3" s="1"/>
  <c r="H205" i="3" a="1"/>
  <c r="H205" i="3" s="1"/>
  <c r="I205" i="3" a="1"/>
  <c r="I205" i="3" s="1"/>
  <c r="G206" i="3" a="1"/>
  <c r="G206" i="3" s="1"/>
  <c r="H206" i="3" a="1"/>
  <c r="H206" i="3" s="1"/>
  <c r="I206" i="3" a="1"/>
  <c r="I206" i="3" s="1"/>
  <c r="G207" i="3" a="1"/>
  <c r="G207" i="3" s="1"/>
  <c r="H207" i="3" a="1"/>
  <c r="H207" i="3" s="1"/>
  <c r="I207" i="3" a="1"/>
  <c r="I207" i="3" s="1"/>
  <c r="G208" i="3" a="1"/>
  <c r="G208" i="3" s="1"/>
  <c r="H208" i="3" a="1"/>
  <c r="H208" i="3" s="1"/>
  <c r="I208" i="3" a="1"/>
  <c r="I208" i="3" s="1"/>
  <c r="G209" i="3" a="1"/>
  <c r="G209" i="3" s="1"/>
  <c r="H209" i="3" a="1"/>
  <c r="H209" i="3" s="1"/>
  <c r="I209" i="3" a="1"/>
  <c r="I209" i="3" s="1"/>
  <c r="G210" i="3" a="1"/>
  <c r="G210" i="3" s="1"/>
  <c r="H210" i="3" a="1"/>
  <c r="H210" i="3" s="1"/>
  <c r="I210" i="3" a="1"/>
  <c r="I210" i="3" s="1"/>
  <c r="G211" i="3" a="1"/>
  <c r="G211" i="3" s="1"/>
  <c r="H211" i="3" a="1"/>
  <c r="H211" i="3" s="1"/>
  <c r="I211" i="3" a="1"/>
  <c r="I211" i="3" s="1"/>
  <c r="G212" i="3" a="1"/>
  <c r="G212" i="3" s="1"/>
  <c r="H212" i="3" a="1"/>
  <c r="H212" i="3" s="1"/>
  <c r="I212" i="3" a="1"/>
  <c r="I212" i="3" s="1"/>
  <c r="G213" i="3" a="1"/>
  <c r="G213" i="3" s="1"/>
  <c r="H213" i="3" a="1"/>
  <c r="H213" i="3" s="1"/>
  <c r="I213" i="3" a="1"/>
  <c r="I213" i="3" s="1"/>
  <c r="G214" i="3" a="1"/>
  <c r="G214" i="3" s="1"/>
  <c r="H214" i="3" a="1"/>
  <c r="H214" i="3" s="1"/>
  <c r="I214" i="3" a="1"/>
  <c r="I214" i="3" s="1"/>
  <c r="G215" i="3" a="1"/>
  <c r="G215" i="3" s="1"/>
  <c r="H215" i="3" a="1"/>
  <c r="H215" i="3" s="1"/>
  <c r="I215" i="3" a="1"/>
  <c r="I215" i="3" s="1"/>
  <c r="G216" i="3" a="1"/>
  <c r="G216" i="3" s="1"/>
  <c r="H216" i="3" a="1"/>
  <c r="H216" i="3" s="1"/>
  <c r="I216" i="3" a="1"/>
  <c r="I216" i="3" s="1"/>
  <c r="G217" i="3" a="1"/>
  <c r="G217" i="3" s="1"/>
  <c r="H217" i="3" a="1"/>
  <c r="H217" i="3" s="1"/>
  <c r="I217" i="3" a="1"/>
  <c r="I217" i="3" s="1"/>
  <c r="G218" i="3" a="1"/>
  <c r="G218" i="3" s="1"/>
  <c r="H218" i="3" a="1"/>
  <c r="H218" i="3" s="1"/>
  <c r="I218" i="3" a="1"/>
  <c r="I218" i="3" s="1"/>
  <c r="G219" i="3" a="1"/>
  <c r="G219" i="3" s="1"/>
  <c r="H219" i="3" a="1"/>
  <c r="H219" i="3" s="1"/>
  <c r="I219" i="3" a="1"/>
  <c r="I219" i="3" s="1"/>
  <c r="G220" i="3" a="1"/>
  <c r="G220" i="3" s="1"/>
  <c r="H220" i="3" a="1"/>
  <c r="H220" i="3" s="1"/>
  <c r="I220" i="3" a="1"/>
  <c r="I220" i="3" s="1"/>
  <c r="G221" i="3" a="1"/>
  <c r="G221" i="3" s="1"/>
  <c r="H221" i="3" a="1"/>
  <c r="H221" i="3" s="1"/>
  <c r="I221" i="3" a="1"/>
  <c r="I221" i="3" s="1"/>
  <c r="G222" i="3" a="1"/>
  <c r="G222" i="3" s="1"/>
  <c r="H222" i="3" a="1"/>
  <c r="H222" i="3" s="1"/>
  <c r="I222" i="3" a="1"/>
  <c r="I222" i="3" s="1"/>
  <c r="G223" i="3" a="1"/>
  <c r="G223" i="3" s="1"/>
  <c r="H223" i="3" a="1"/>
  <c r="H223" i="3" s="1"/>
  <c r="I223" i="3" a="1"/>
  <c r="I223" i="3" s="1"/>
  <c r="G224" i="3" a="1"/>
  <c r="G224" i="3" s="1"/>
  <c r="H224" i="3" a="1"/>
  <c r="H224" i="3" s="1"/>
  <c r="I224" i="3" a="1"/>
  <c r="I224" i="3" s="1"/>
  <c r="G225" i="3" a="1"/>
  <c r="G225" i="3" s="1"/>
  <c r="H225" i="3" a="1"/>
  <c r="H225" i="3" s="1"/>
  <c r="I225" i="3" a="1"/>
  <c r="I225" i="3" s="1"/>
  <c r="G226" i="3" a="1"/>
  <c r="G226" i="3" s="1"/>
  <c r="H226" i="3" a="1"/>
  <c r="H226" i="3" s="1"/>
  <c r="I226" i="3" a="1"/>
  <c r="I226" i="3" s="1"/>
  <c r="G227" i="3" a="1"/>
  <c r="G227" i="3" s="1"/>
  <c r="H227" i="3" a="1"/>
  <c r="H227" i="3" s="1"/>
  <c r="I227" i="3" a="1"/>
  <c r="I227" i="3" s="1"/>
  <c r="G228" i="3" a="1"/>
  <c r="G228" i="3" s="1"/>
  <c r="H228" i="3" a="1"/>
  <c r="H228" i="3" s="1"/>
  <c r="I228" i="3" a="1"/>
  <c r="I228" i="3" s="1"/>
  <c r="G229" i="3" a="1"/>
  <c r="G229" i="3" s="1"/>
  <c r="H229" i="3" a="1"/>
  <c r="H229" i="3" s="1"/>
  <c r="I229" i="3" a="1"/>
  <c r="I229" i="3" s="1"/>
  <c r="G230" i="3" a="1"/>
  <c r="G230" i="3" s="1"/>
  <c r="H230" i="3" a="1"/>
  <c r="H230" i="3" s="1"/>
  <c r="I230" i="3" a="1"/>
  <c r="I230" i="3" s="1"/>
  <c r="G231" i="3" a="1"/>
  <c r="G231" i="3" s="1"/>
  <c r="H231" i="3" a="1"/>
  <c r="H231" i="3" s="1"/>
  <c r="I231" i="3" a="1"/>
  <c r="I231" i="3" s="1"/>
  <c r="G232" i="3" a="1"/>
  <c r="G232" i="3" s="1"/>
  <c r="H232" i="3" a="1"/>
  <c r="H232" i="3" s="1"/>
  <c r="I232" i="3" a="1"/>
  <c r="I232" i="3" s="1"/>
  <c r="G233" i="3" a="1"/>
  <c r="G233" i="3" s="1"/>
  <c r="H233" i="3" a="1"/>
  <c r="H233" i="3" s="1"/>
  <c r="I233" i="3" a="1"/>
  <c r="I233" i="3" s="1"/>
  <c r="G234" i="3" a="1"/>
  <c r="G234" i="3" s="1"/>
  <c r="H234" i="3" a="1"/>
  <c r="H234" i="3" s="1"/>
  <c r="I234" i="3" a="1"/>
  <c r="I234" i="3" s="1"/>
  <c r="G235" i="3" a="1"/>
  <c r="G235" i="3" s="1"/>
  <c r="H235" i="3" a="1"/>
  <c r="H235" i="3" s="1"/>
  <c r="I235" i="3" a="1"/>
  <c r="I235" i="3" s="1"/>
  <c r="G236" i="3" a="1"/>
  <c r="G236" i="3" s="1"/>
  <c r="H236" i="3" a="1"/>
  <c r="H236" i="3" s="1"/>
  <c r="I236" i="3" a="1"/>
  <c r="I236" i="3" s="1"/>
  <c r="G237" i="3" a="1"/>
  <c r="G237" i="3" s="1"/>
  <c r="H237" i="3" a="1"/>
  <c r="H237" i="3" s="1"/>
  <c r="I237" i="3" a="1"/>
  <c r="I237" i="3" s="1"/>
  <c r="G238" i="3" a="1"/>
  <c r="G238" i="3" s="1"/>
  <c r="H238" i="3" a="1"/>
  <c r="H238" i="3" s="1"/>
  <c r="I238" i="3" a="1"/>
  <c r="I238" i="3" s="1"/>
  <c r="G239" i="3" a="1"/>
  <c r="G239" i="3" s="1"/>
  <c r="H239" i="3" a="1"/>
  <c r="H239" i="3" s="1"/>
  <c r="I239" i="3" a="1"/>
  <c r="I239" i="3" s="1"/>
  <c r="G240" i="3" a="1"/>
  <c r="G240" i="3" s="1"/>
  <c r="H240" i="3" a="1"/>
  <c r="H240" i="3" s="1"/>
  <c r="I240" i="3" a="1"/>
  <c r="I240" i="3" s="1"/>
  <c r="G241" i="3" a="1"/>
  <c r="G241" i="3" s="1"/>
  <c r="H241" i="3" a="1"/>
  <c r="H241" i="3" s="1"/>
  <c r="I241" i="3" a="1"/>
  <c r="I241" i="3" s="1"/>
  <c r="G242" i="3" a="1"/>
  <c r="G242" i="3" s="1"/>
  <c r="H242" i="3" a="1"/>
  <c r="H242" i="3" s="1"/>
  <c r="I242" i="3" a="1"/>
  <c r="I242" i="3" s="1"/>
  <c r="G243" i="3" a="1"/>
  <c r="G243" i="3" s="1"/>
  <c r="H243" i="3" a="1"/>
  <c r="H243" i="3" s="1"/>
  <c r="I243" i="3" a="1"/>
  <c r="I243" i="3" s="1"/>
  <c r="G244" i="3" a="1"/>
  <c r="G244" i="3" s="1"/>
  <c r="H244" i="3" a="1"/>
  <c r="H244" i="3" s="1"/>
  <c r="I244" i="3" a="1"/>
  <c r="I244" i="3" s="1"/>
  <c r="G245" i="3" a="1"/>
  <c r="G245" i="3" s="1"/>
  <c r="H245" i="3" a="1"/>
  <c r="H245" i="3" s="1"/>
  <c r="I245" i="3" a="1"/>
  <c r="I245" i="3" s="1"/>
  <c r="G246" i="3" a="1"/>
  <c r="G246" i="3" s="1"/>
  <c r="H246" i="3" a="1"/>
  <c r="H246" i="3" s="1"/>
  <c r="I246" i="3" a="1"/>
  <c r="I246" i="3" s="1"/>
  <c r="G247" i="3" a="1"/>
  <c r="G247" i="3" s="1"/>
  <c r="H247" i="3" a="1"/>
  <c r="H247" i="3" s="1"/>
  <c r="I247" i="3" a="1"/>
  <c r="I247" i="3" s="1"/>
  <c r="G248" i="3" a="1"/>
  <c r="G248" i="3" s="1"/>
  <c r="H248" i="3" a="1"/>
  <c r="H248" i="3" s="1"/>
  <c r="I248" i="3" a="1"/>
  <c r="I248" i="3" s="1"/>
  <c r="G249" i="3" a="1"/>
  <c r="G249" i="3" s="1"/>
  <c r="H249" i="3" a="1"/>
  <c r="H249" i="3" s="1"/>
  <c r="I249" i="3" a="1"/>
  <c r="I249" i="3" s="1"/>
  <c r="G250" i="3" a="1"/>
  <c r="G250" i="3" s="1"/>
  <c r="H250" i="3" a="1"/>
  <c r="H250" i="3" s="1"/>
  <c r="I250" i="3" a="1"/>
  <c r="I250" i="3" s="1"/>
  <c r="G251" i="3" a="1"/>
  <c r="G251" i="3" s="1"/>
  <c r="H251" i="3" a="1"/>
  <c r="H251" i="3" s="1"/>
  <c r="I251" i="3" a="1"/>
  <c r="I251" i="3" s="1"/>
  <c r="G252" i="3" a="1"/>
  <c r="G252" i="3" s="1"/>
  <c r="H252" i="3" a="1"/>
  <c r="H252" i="3" s="1"/>
  <c r="I252" i="3" a="1"/>
  <c r="I252" i="3" s="1"/>
  <c r="G253" i="3" a="1"/>
  <c r="G253" i="3" s="1"/>
  <c r="H253" i="3" a="1"/>
  <c r="H253" i="3" s="1"/>
  <c r="I253" i="3" a="1"/>
  <c r="I253" i="3" s="1"/>
  <c r="G254" i="3" a="1"/>
  <c r="G254" i="3" s="1"/>
  <c r="H254" i="3" a="1"/>
  <c r="H254" i="3" s="1"/>
  <c r="I254" i="3" a="1"/>
  <c r="I254" i="3" s="1"/>
  <c r="G255" i="3" a="1"/>
  <c r="G255" i="3" s="1"/>
  <c r="H255" i="3" a="1"/>
  <c r="H255" i="3" s="1"/>
  <c r="I255" i="3" a="1"/>
  <c r="I255" i="3" s="1"/>
  <c r="G256" i="3" a="1"/>
  <c r="G256" i="3" s="1"/>
  <c r="H256" i="3" a="1"/>
  <c r="H256" i="3" s="1"/>
  <c r="I256" i="3" a="1"/>
  <c r="I256" i="3" s="1"/>
  <c r="G257" i="3" a="1"/>
  <c r="G257" i="3" s="1"/>
  <c r="H257" i="3" a="1"/>
  <c r="H257" i="3" s="1"/>
  <c r="I257" i="3" a="1"/>
  <c r="I257" i="3" s="1"/>
  <c r="G258" i="3" a="1"/>
  <c r="G258" i="3" s="1"/>
  <c r="H258" i="3" a="1"/>
  <c r="H258" i="3" s="1"/>
  <c r="I258" i="3" a="1"/>
  <c r="I258" i="3" s="1"/>
  <c r="G259" i="3" a="1"/>
  <c r="G259" i="3" s="1"/>
  <c r="H259" i="3" a="1"/>
  <c r="H259" i="3" s="1"/>
  <c r="I259" i="3" a="1"/>
  <c r="I259" i="3" s="1"/>
  <c r="G260" i="3" a="1"/>
  <c r="G260" i="3" s="1"/>
  <c r="H260" i="3" a="1"/>
  <c r="H260" i="3" s="1"/>
  <c r="I260" i="3" a="1"/>
  <c r="I260" i="3" s="1"/>
  <c r="G261" i="3" a="1"/>
  <c r="G261" i="3" s="1"/>
  <c r="H261" i="3" a="1"/>
  <c r="H261" i="3" s="1"/>
  <c r="I261" i="3" a="1"/>
  <c r="I261" i="3" s="1"/>
  <c r="G262" i="3" a="1"/>
  <c r="G262" i="3" s="1"/>
  <c r="H262" i="3" a="1"/>
  <c r="H262" i="3" s="1"/>
  <c r="I262" i="3" a="1"/>
  <c r="I262" i="3" s="1"/>
  <c r="G263" i="3" a="1"/>
  <c r="G263" i="3" s="1"/>
  <c r="H263" i="3" a="1"/>
  <c r="H263" i="3" s="1"/>
  <c r="I263" i="3" a="1"/>
  <c r="I263" i="3" s="1"/>
  <c r="G264" i="3" a="1"/>
  <c r="G264" i="3" s="1"/>
  <c r="H264" i="3" a="1"/>
  <c r="H264" i="3" s="1"/>
  <c r="I264" i="3" a="1"/>
  <c r="I264" i="3" s="1"/>
  <c r="G265" i="3" a="1"/>
  <c r="G265" i="3" s="1"/>
  <c r="H265" i="3" a="1"/>
  <c r="H265" i="3" s="1"/>
  <c r="I265" i="3" a="1"/>
  <c r="I265" i="3" s="1"/>
  <c r="G266" i="3" a="1"/>
  <c r="G266" i="3" s="1"/>
  <c r="H266" i="3" a="1"/>
  <c r="H266" i="3" s="1"/>
  <c r="I266" i="3" a="1"/>
  <c r="I266" i="3" s="1"/>
  <c r="G267" i="3" a="1"/>
  <c r="G267" i="3" s="1"/>
  <c r="H267" i="3" a="1"/>
  <c r="H267" i="3" s="1"/>
  <c r="I267" i="3" a="1"/>
  <c r="I267" i="3" s="1"/>
  <c r="G268" i="3" a="1"/>
  <c r="G268" i="3" s="1"/>
  <c r="H268" i="3" a="1"/>
  <c r="H268" i="3" s="1"/>
  <c r="I268" i="3" a="1"/>
  <c r="I268" i="3" s="1"/>
  <c r="G269" i="3" a="1"/>
  <c r="G269" i="3" s="1"/>
  <c r="H269" i="3" a="1"/>
  <c r="H269" i="3" s="1"/>
  <c r="I269" i="3" a="1"/>
  <c r="I269" i="3" s="1"/>
  <c r="G270" i="3" a="1"/>
  <c r="G270" i="3" s="1"/>
  <c r="H270" i="3" a="1"/>
  <c r="H270" i="3" s="1"/>
  <c r="I270" i="3" a="1"/>
  <c r="I270" i="3" s="1"/>
  <c r="G271" i="3" a="1"/>
  <c r="G271" i="3" s="1"/>
  <c r="H271" i="3" a="1"/>
  <c r="H271" i="3" s="1"/>
  <c r="I271" i="3" a="1"/>
  <c r="I271" i="3" s="1"/>
  <c r="G272" i="3" a="1"/>
  <c r="G272" i="3" s="1"/>
  <c r="H272" i="3" a="1"/>
  <c r="H272" i="3" s="1"/>
  <c r="I272" i="3" a="1"/>
  <c r="I272" i="3" s="1"/>
  <c r="G273" i="3" a="1"/>
  <c r="G273" i="3" s="1"/>
  <c r="H273" i="3" a="1"/>
  <c r="H273" i="3" s="1"/>
  <c r="I273" i="3" a="1"/>
  <c r="I273" i="3" s="1"/>
  <c r="G274" i="3" a="1"/>
  <c r="G274" i="3" s="1"/>
  <c r="H274" i="3" a="1"/>
  <c r="H274" i="3" s="1"/>
  <c r="I274" i="3" a="1"/>
  <c r="I274" i="3" s="1"/>
  <c r="G275" i="3" a="1"/>
  <c r="G275" i="3" s="1"/>
  <c r="H275" i="3" a="1"/>
  <c r="H275" i="3" s="1"/>
  <c r="I275" i="3" a="1"/>
  <c r="I275" i="3" s="1"/>
  <c r="G276" i="3" a="1"/>
  <c r="G276" i="3" s="1"/>
  <c r="H276" i="3" a="1"/>
  <c r="H276" i="3" s="1"/>
  <c r="I276" i="3" a="1"/>
  <c r="I276" i="3" s="1"/>
  <c r="G277" i="3" a="1"/>
  <c r="G277" i="3" s="1"/>
  <c r="H277" i="3" a="1"/>
  <c r="H277" i="3" s="1"/>
  <c r="I277" i="3" a="1"/>
  <c r="I277" i="3" s="1"/>
  <c r="G278" i="3" a="1"/>
  <c r="G278" i="3" s="1"/>
  <c r="H278" i="3" a="1"/>
  <c r="H278" i="3" s="1"/>
  <c r="I278" i="3" a="1"/>
  <c r="I278" i="3" s="1"/>
  <c r="G279" i="3" a="1"/>
  <c r="G279" i="3" s="1"/>
  <c r="H279" i="3" a="1"/>
  <c r="H279" i="3" s="1"/>
  <c r="I279" i="3" a="1"/>
  <c r="I279" i="3" s="1"/>
  <c r="G280" i="3" a="1"/>
  <c r="G280" i="3" s="1"/>
  <c r="H280" i="3" a="1"/>
  <c r="H280" i="3" s="1"/>
  <c r="I280" i="3" a="1"/>
  <c r="I280" i="3" s="1"/>
  <c r="G281" i="3" a="1"/>
  <c r="G281" i="3" s="1"/>
  <c r="H281" i="3" a="1"/>
  <c r="H281" i="3" s="1"/>
  <c r="I281" i="3" a="1"/>
  <c r="I281" i="3" s="1"/>
  <c r="G282" i="3" a="1"/>
  <c r="G282" i="3" s="1"/>
  <c r="H282" i="3" a="1"/>
  <c r="H282" i="3" s="1"/>
  <c r="I282" i="3" a="1"/>
  <c r="I282" i="3" s="1"/>
  <c r="G283" i="3" a="1"/>
  <c r="G283" i="3" s="1"/>
  <c r="H283" i="3" a="1"/>
  <c r="H283" i="3" s="1"/>
  <c r="I283" i="3" a="1"/>
  <c r="I283" i="3" s="1"/>
  <c r="G284" i="3" a="1"/>
  <c r="G284" i="3" s="1"/>
  <c r="H284" i="3" a="1"/>
  <c r="H284" i="3" s="1"/>
  <c r="I284" i="3" a="1"/>
  <c r="I284" i="3" s="1"/>
  <c r="G285" i="3" a="1"/>
  <c r="G285" i="3" s="1"/>
  <c r="H285" i="3" a="1"/>
  <c r="H285" i="3" s="1"/>
  <c r="I285" i="3" a="1"/>
  <c r="I285" i="3" s="1"/>
  <c r="G286" i="3" a="1"/>
  <c r="G286" i="3" s="1"/>
  <c r="H286" i="3" a="1"/>
  <c r="H286" i="3" s="1"/>
  <c r="I286" i="3" a="1"/>
  <c r="I286" i="3" s="1"/>
  <c r="G287" i="3" a="1"/>
  <c r="G287" i="3" s="1"/>
  <c r="H287" i="3" a="1"/>
  <c r="H287" i="3" s="1"/>
  <c r="I287" i="3" a="1"/>
  <c r="I287" i="3" s="1"/>
  <c r="G288" i="3" a="1"/>
  <c r="G288" i="3" s="1"/>
  <c r="H288" i="3" a="1"/>
  <c r="H288" i="3" s="1"/>
  <c r="I288" i="3" a="1"/>
  <c r="I288" i="3" s="1"/>
  <c r="G289" i="3" a="1"/>
  <c r="G289" i="3" s="1"/>
  <c r="H289" i="3" a="1"/>
  <c r="H289" i="3" s="1"/>
  <c r="I289" i="3" a="1"/>
  <c r="I289" i="3" s="1"/>
  <c r="G290" i="3" a="1"/>
  <c r="G290" i="3" s="1"/>
  <c r="H290" i="3" a="1"/>
  <c r="H290" i="3" s="1"/>
  <c r="I290" i="3" a="1"/>
  <c r="I290" i="3" s="1"/>
  <c r="G291" i="3" a="1"/>
  <c r="G291" i="3" s="1"/>
  <c r="H291" i="3" a="1"/>
  <c r="H291" i="3" s="1"/>
  <c r="I291" i="3" a="1"/>
  <c r="I291" i="3" s="1"/>
  <c r="G292" i="3" a="1"/>
  <c r="G292" i="3" s="1"/>
  <c r="H292" i="3" a="1"/>
  <c r="H292" i="3" s="1"/>
  <c r="I292" i="3" a="1"/>
  <c r="I292" i="3" s="1"/>
  <c r="G293" i="3" a="1"/>
  <c r="G293" i="3" s="1"/>
  <c r="H293" i="3" a="1"/>
  <c r="H293" i="3" s="1"/>
  <c r="I293" i="3" a="1"/>
  <c r="I293" i="3" s="1"/>
  <c r="G294" i="3" a="1"/>
  <c r="G294" i="3" s="1"/>
  <c r="H294" i="3" a="1"/>
  <c r="H294" i="3" s="1"/>
  <c r="I294" i="3" a="1"/>
  <c r="I294" i="3" s="1"/>
  <c r="G295" i="3" a="1"/>
  <c r="G295" i="3" s="1"/>
  <c r="H295" i="3" a="1"/>
  <c r="H295" i="3" s="1"/>
  <c r="I295" i="3" a="1"/>
  <c r="I295" i="3" s="1"/>
  <c r="G296" i="3" a="1"/>
  <c r="G296" i="3" s="1"/>
  <c r="H296" i="3" a="1"/>
  <c r="H296" i="3" s="1"/>
  <c r="I296" i="3" a="1"/>
  <c r="I296" i="3" s="1"/>
  <c r="G297" i="3" a="1"/>
  <c r="G297" i="3" s="1"/>
  <c r="H297" i="3" a="1"/>
  <c r="H297" i="3" s="1"/>
  <c r="I297" i="3" a="1"/>
  <c r="I297" i="3" s="1"/>
  <c r="G298" i="3" a="1"/>
  <c r="G298" i="3" s="1"/>
  <c r="H298" i="3" a="1"/>
  <c r="H298" i="3" s="1"/>
  <c r="I298" i="3" a="1"/>
  <c r="I298" i="3" s="1"/>
  <c r="G299" i="3" a="1"/>
  <c r="G299" i="3" s="1"/>
  <c r="H299" i="3" a="1"/>
  <c r="H299" i="3" s="1"/>
  <c r="I299" i="3" a="1"/>
  <c r="I299" i="3" s="1"/>
  <c r="G300" i="3" a="1"/>
  <c r="G300" i="3" s="1"/>
  <c r="H300" i="3" a="1"/>
  <c r="H300" i="3" s="1"/>
  <c r="I300" i="3" a="1"/>
  <c r="I300" i="3" s="1"/>
  <c r="G301" i="3" a="1"/>
  <c r="G301" i="3" s="1"/>
  <c r="H301" i="3" a="1"/>
  <c r="H301" i="3" s="1"/>
  <c r="I301" i="3" a="1"/>
  <c r="I301" i="3" s="1"/>
  <c r="G302" i="3" a="1"/>
  <c r="G302" i="3" s="1"/>
  <c r="H302" i="3" a="1"/>
  <c r="H302" i="3" s="1"/>
  <c r="I302" i="3" a="1"/>
  <c r="I302" i="3" s="1"/>
  <c r="G303" i="3" a="1"/>
  <c r="G303" i="3" s="1"/>
  <c r="H303" i="3" a="1"/>
  <c r="H303" i="3" s="1"/>
  <c r="I303" i="3" a="1"/>
  <c r="I303" i="3" s="1"/>
  <c r="G304" i="3" a="1"/>
  <c r="G304" i="3" s="1"/>
  <c r="H304" i="3" a="1"/>
  <c r="H304" i="3" s="1"/>
  <c r="I304" i="3" a="1"/>
  <c r="I304" i="3" s="1"/>
  <c r="G305" i="3" a="1"/>
  <c r="G305" i="3" s="1"/>
  <c r="H305" i="3" a="1"/>
  <c r="H305" i="3" s="1"/>
  <c r="I305" i="3" a="1"/>
  <c r="I305" i="3" s="1"/>
  <c r="G306" i="3" a="1"/>
  <c r="G306" i="3" s="1"/>
  <c r="H306" i="3" a="1"/>
  <c r="H306" i="3" s="1"/>
  <c r="I306" i="3" a="1"/>
  <c r="I306" i="3" s="1"/>
  <c r="G307" i="3" a="1"/>
  <c r="G307" i="3" s="1"/>
  <c r="H307" i="3" a="1"/>
  <c r="H307" i="3" s="1"/>
  <c r="I307" i="3" a="1"/>
  <c r="I307" i="3" s="1"/>
  <c r="G308" i="3" a="1"/>
  <c r="G308" i="3" s="1"/>
  <c r="H308" i="3" a="1"/>
  <c r="H308" i="3" s="1"/>
  <c r="I308" i="3" a="1"/>
  <c r="I308" i="3" s="1"/>
  <c r="G309" i="3" a="1"/>
  <c r="G309" i="3" s="1"/>
  <c r="H309" i="3" a="1"/>
  <c r="H309" i="3" s="1"/>
  <c r="I309" i="3" a="1"/>
  <c r="I309" i="3" s="1"/>
  <c r="G310" i="3" a="1"/>
  <c r="G310" i="3" s="1"/>
  <c r="H310" i="3" a="1"/>
  <c r="H310" i="3" s="1"/>
  <c r="I310" i="3" a="1"/>
  <c r="I310" i="3" s="1"/>
  <c r="G311" i="3" a="1"/>
  <c r="G311" i="3" s="1"/>
  <c r="H311" i="3" a="1"/>
  <c r="H311" i="3" s="1"/>
  <c r="I311" i="3" a="1"/>
  <c r="I311" i="3" s="1"/>
  <c r="G312" i="3" a="1"/>
  <c r="G312" i="3" s="1"/>
  <c r="H312" i="3" a="1"/>
  <c r="H312" i="3" s="1"/>
  <c r="I312" i="3" a="1"/>
  <c r="I312" i="3" s="1"/>
  <c r="G313" i="3" a="1"/>
  <c r="G313" i="3" s="1"/>
  <c r="H313" i="3" a="1"/>
  <c r="H313" i="3" s="1"/>
  <c r="I313" i="3" a="1"/>
  <c r="I313" i="3" s="1"/>
  <c r="G314" i="3" a="1"/>
  <c r="G314" i="3" s="1"/>
  <c r="H314" i="3" a="1"/>
  <c r="H314" i="3" s="1"/>
  <c r="I314" i="3" a="1"/>
  <c r="I314" i="3" s="1"/>
  <c r="G315" i="3" a="1"/>
  <c r="G315" i="3" s="1"/>
  <c r="H315" i="3" a="1"/>
  <c r="H315" i="3" s="1"/>
  <c r="I315" i="3" a="1"/>
  <c r="I315" i="3" s="1"/>
  <c r="G316" i="3" a="1"/>
  <c r="G316" i="3" s="1"/>
  <c r="H316" i="3" a="1"/>
  <c r="H316" i="3" s="1"/>
  <c r="I316" i="3" a="1"/>
  <c r="I316" i="3" s="1"/>
  <c r="G317" i="3" a="1"/>
  <c r="G317" i="3" s="1"/>
  <c r="H317" i="3" a="1"/>
  <c r="H317" i="3" s="1"/>
  <c r="I317" i="3" a="1"/>
  <c r="I317" i="3" s="1"/>
  <c r="G318" i="3" a="1"/>
  <c r="G318" i="3" s="1"/>
  <c r="H318" i="3" a="1"/>
  <c r="H318" i="3" s="1"/>
  <c r="I318" i="3" a="1"/>
  <c r="I318" i="3" s="1"/>
  <c r="G319" i="3" a="1"/>
  <c r="G319" i="3" s="1"/>
  <c r="H319" i="3" a="1"/>
  <c r="H319" i="3" s="1"/>
  <c r="I319" i="3" a="1"/>
  <c r="I319" i="3" s="1"/>
  <c r="G320" i="3" a="1"/>
  <c r="G320" i="3" s="1"/>
  <c r="H320" i="3" a="1"/>
  <c r="H320" i="3" s="1"/>
  <c r="I320" i="3" a="1"/>
  <c r="I320" i="3" s="1"/>
  <c r="G321" i="3" a="1"/>
  <c r="G321" i="3" s="1"/>
  <c r="H321" i="3" a="1"/>
  <c r="H321" i="3" s="1"/>
  <c r="I321" i="3" a="1"/>
  <c r="I321" i="3" s="1"/>
  <c r="G322" i="3" a="1"/>
  <c r="G322" i="3" s="1"/>
  <c r="H322" i="3" a="1"/>
  <c r="H322" i="3" s="1"/>
  <c r="I322" i="3" a="1"/>
  <c r="I322" i="3" s="1"/>
  <c r="G323" i="3" a="1"/>
  <c r="G323" i="3" s="1"/>
  <c r="H323" i="3" a="1"/>
  <c r="H323" i="3" s="1"/>
  <c r="I323" i="3" a="1"/>
  <c r="I323" i="3" s="1"/>
  <c r="G324" i="3" a="1"/>
  <c r="G324" i="3" s="1"/>
  <c r="H324" i="3" a="1"/>
  <c r="H324" i="3" s="1"/>
  <c r="I324" i="3" a="1"/>
  <c r="I324" i="3" s="1"/>
  <c r="G325" i="3" a="1"/>
  <c r="G325" i="3" s="1"/>
  <c r="H325" i="3" a="1"/>
  <c r="H325" i="3" s="1"/>
  <c r="I325" i="3" a="1"/>
  <c r="I325" i="3" s="1"/>
  <c r="G326" i="3" a="1"/>
  <c r="G326" i="3" s="1"/>
  <c r="H326" i="3" a="1"/>
  <c r="H326" i="3" s="1"/>
  <c r="I326" i="3" a="1"/>
  <c r="I326" i="3" s="1"/>
  <c r="G327" i="3" a="1"/>
  <c r="G327" i="3" s="1"/>
  <c r="H327" i="3" a="1"/>
  <c r="H327" i="3" s="1"/>
  <c r="I327" i="3" a="1"/>
  <c r="I327" i="3" s="1"/>
  <c r="G328" i="3" a="1"/>
  <c r="G328" i="3" s="1"/>
  <c r="H328" i="3" a="1"/>
  <c r="H328" i="3" s="1"/>
  <c r="I328" i="3" a="1"/>
  <c r="I328" i="3" s="1"/>
  <c r="G329" i="3" a="1"/>
  <c r="G329" i="3" s="1"/>
  <c r="H329" i="3" a="1"/>
  <c r="H329" i="3" s="1"/>
  <c r="I329" i="3" a="1"/>
  <c r="I329" i="3" s="1"/>
  <c r="G330" i="3" a="1"/>
  <c r="G330" i="3" s="1"/>
  <c r="H330" i="3" a="1"/>
  <c r="H330" i="3" s="1"/>
  <c r="I330" i="3" a="1"/>
  <c r="I330" i="3" s="1"/>
  <c r="G331" i="3" a="1"/>
  <c r="G331" i="3" s="1"/>
  <c r="H331" i="3" a="1"/>
  <c r="H331" i="3" s="1"/>
  <c r="I331" i="3" a="1"/>
  <c r="I331" i="3" s="1"/>
  <c r="G332" i="3" a="1"/>
  <c r="G332" i="3" s="1"/>
  <c r="H332" i="3" a="1"/>
  <c r="H332" i="3" s="1"/>
  <c r="I332" i="3" a="1"/>
  <c r="I332" i="3" s="1"/>
  <c r="G333" i="3" a="1"/>
  <c r="G333" i="3" s="1"/>
  <c r="H333" i="3" a="1"/>
  <c r="H333" i="3" s="1"/>
  <c r="I333" i="3" a="1"/>
  <c r="I333" i="3" s="1"/>
  <c r="G334" i="3" a="1"/>
  <c r="G334" i="3" s="1"/>
  <c r="H334" i="3" a="1"/>
  <c r="H334" i="3" s="1"/>
  <c r="I334" i="3" a="1"/>
  <c r="I334" i="3" s="1"/>
  <c r="G335" i="3" a="1"/>
  <c r="G335" i="3" s="1"/>
  <c r="H335" i="3" a="1"/>
  <c r="H335" i="3" s="1"/>
  <c r="I335" i="3" a="1"/>
  <c r="I335" i="3" s="1"/>
  <c r="G336" i="3" a="1"/>
  <c r="G336" i="3" s="1"/>
  <c r="H336" i="3" a="1"/>
  <c r="H336" i="3" s="1"/>
  <c r="I336" i="3" a="1"/>
  <c r="I336" i="3" s="1"/>
  <c r="G337" i="3" a="1"/>
  <c r="G337" i="3" s="1"/>
  <c r="H337" i="3" a="1"/>
  <c r="H337" i="3" s="1"/>
  <c r="I337" i="3" a="1"/>
  <c r="I337" i="3" s="1"/>
  <c r="G338" i="3" a="1"/>
  <c r="G338" i="3" s="1"/>
  <c r="H338" i="3" a="1"/>
  <c r="H338" i="3" s="1"/>
  <c r="I338" i="3" a="1"/>
  <c r="I338" i="3" s="1"/>
  <c r="G339" i="3" a="1"/>
  <c r="G339" i="3" s="1"/>
  <c r="H339" i="3" a="1"/>
  <c r="H339" i="3" s="1"/>
  <c r="I339" i="3" a="1"/>
  <c r="I339" i="3" s="1"/>
  <c r="G340" i="3" a="1"/>
  <c r="G340" i="3" s="1"/>
  <c r="H340" i="3" a="1"/>
  <c r="H340" i="3" s="1"/>
  <c r="I340" i="3" a="1"/>
  <c r="I340" i="3" s="1"/>
  <c r="G341" i="3" a="1"/>
  <c r="G341" i="3" s="1"/>
  <c r="H341" i="3" a="1"/>
  <c r="H341" i="3" s="1"/>
  <c r="I341" i="3" a="1"/>
  <c r="I341" i="3" s="1"/>
  <c r="G342" i="3" a="1"/>
  <c r="G342" i="3" s="1"/>
  <c r="H342" i="3" a="1"/>
  <c r="H342" i="3" s="1"/>
  <c r="I342" i="3" a="1"/>
  <c r="I342" i="3" s="1"/>
  <c r="G343" i="3" a="1"/>
  <c r="G343" i="3" s="1"/>
  <c r="H343" i="3" a="1"/>
  <c r="H343" i="3" s="1"/>
  <c r="I343" i="3" a="1"/>
  <c r="I343" i="3" s="1"/>
  <c r="G344" i="3" a="1"/>
  <c r="G344" i="3" s="1"/>
  <c r="H344" i="3" a="1"/>
  <c r="H344" i="3" s="1"/>
  <c r="I344" i="3" a="1"/>
  <c r="I344" i="3" s="1"/>
  <c r="G345" i="3" a="1"/>
  <c r="G345" i="3" s="1"/>
  <c r="H345" i="3" a="1"/>
  <c r="H345" i="3" s="1"/>
  <c r="I345" i="3" a="1"/>
  <c r="I345" i="3" s="1"/>
  <c r="G346" i="3" a="1"/>
  <c r="G346" i="3" s="1"/>
  <c r="H346" i="3" a="1"/>
  <c r="H346" i="3" s="1"/>
  <c r="I346" i="3" a="1"/>
  <c r="I346" i="3" s="1"/>
  <c r="G347" i="3" a="1"/>
  <c r="G347" i="3" s="1"/>
  <c r="H347" i="3" a="1"/>
  <c r="H347" i="3" s="1"/>
  <c r="I347" i="3" a="1"/>
  <c r="I347" i="3" s="1"/>
  <c r="G348" i="3" a="1"/>
  <c r="G348" i="3" s="1"/>
  <c r="H348" i="3" a="1"/>
  <c r="H348" i="3" s="1"/>
  <c r="I348" i="3" a="1"/>
  <c r="I348" i="3" s="1"/>
  <c r="G349" i="3" a="1"/>
  <c r="G349" i="3" s="1"/>
  <c r="H349" i="3" a="1"/>
  <c r="H349" i="3" s="1"/>
  <c r="I349" i="3" a="1"/>
  <c r="I349" i="3" s="1"/>
  <c r="G350" i="3" a="1"/>
  <c r="G350" i="3" s="1"/>
  <c r="H350" i="3" a="1"/>
  <c r="H350" i="3" s="1"/>
  <c r="I350" i="3" a="1"/>
  <c r="I350" i="3" s="1"/>
  <c r="G351" i="3" a="1"/>
  <c r="G351" i="3" s="1"/>
  <c r="H351" i="3" a="1"/>
  <c r="H351" i="3" s="1"/>
  <c r="I351" i="3" a="1"/>
  <c r="I351" i="3" s="1"/>
  <c r="G352" i="3" a="1"/>
  <c r="G352" i="3" s="1"/>
  <c r="H352" i="3" a="1"/>
  <c r="H352" i="3" s="1"/>
  <c r="I352" i="3" a="1"/>
  <c r="I352" i="3" s="1"/>
  <c r="G353" i="3" a="1"/>
  <c r="G353" i="3" s="1"/>
  <c r="H353" i="3" a="1"/>
  <c r="H353" i="3" s="1"/>
  <c r="I353" i="3" a="1"/>
  <c r="I353" i="3" s="1"/>
  <c r="G354" i="3" a="1"/>
  <c r="G354" i="3" s="1"/>
  <c r="H354" i="3" a="1"/>
  <c r="H354" i="3" s="1"/>
  <c r="I354" i="3" a="1"/>
  <c r="I354" i="3" s="1"/>
  <c r="G355" i="3" a="1"/>
  <c r="G355" i="3" s="1"/>
  <c r="H355" i="3" a="1"/>
  <c r="H355" i="3" s="1"/>
  <c r="I355" i="3" a="1"/>
  <c r="I355" i="3" s="1"/>
  <c r="G356" i="3" a="1"/>
  <c r="G356" i="3" s="1"/>
  <c r="H356" i="3" a="1"/>
  <c r="H356" i="3" s="1"/>
  <c r="I356" i="3" a="1"/>
  <c r="I356" i="3" s="1"/>
  <c r="G357" i="3" a="1"/>
  <c r="G357" i="3" s="1"/>
  <c r="H357" i="3" a="1"/>
  <c r="H357" i="3" s="1"/>
  <c r="I357" i="3" a="1"/>
  <c r="I357" i="3" s="1"/>
  <c r="G358" i="3" a="1"/>
  <c r="G358" i="3" s="1"/>
  <c r="H358" i="3" a="1"/>
  <c r="H358" i="3" s="1"/>
  <c r="I358" i="3" a="1"/>
  <c r="I358" i="3" s="1"/>
  <c r="G359" i="3" a="1"/>
  <c r="G359" i="3" s="1"/>
  <c r="H359" i="3" a="1"/>
  <c r="H359" i="3" s="1"/>
  <c r="I359" i="3" a="1"/>
  <c r="I359" i="3" s="1"/>
  <c r="G360" i="3" a="1"/>
  <c r="G360" i="3" s="1"/>
  <c r="H360" i="3" a="1"/>
  <c r="H360" i="3" s="1"/>
  <c r="I360" i="3" a="1"/>
  <c r="I360" i="3" s="1"/>
  <c r="G361" i="3" a="1"/>
  <c r="G361" i="3" s="1"/>
  <c r="H361" i="3" a="1"/>
  <c r="H361" i="3" s="1"/>
  <c r="I361" i="3" a="1"/>
  <c r="I361" i="3" s="1"/>
  <c r="G362" i="3" a="1"/>
  <c r="G362" i="3" s="1"/>
  <c r="H362" i="3" a="1"/>
  <c r="H362" i="3" s="1"/>
  <c r="I362" i="3" a="1"/>
  <c r="I362" i="3" s="1"/>
  <c r="G363" i="3" a="1"/>
  <c r="G363" i="3" s="1"/>
  <c r="H363" i="3" a="1"/>
  <c r="H363" i="3" s="1"/>
  <c r="I363" i="3" a="1"/>
  <c r="I363" i="3" s="1"/>
  <c r="G364" i="3" a="1"/>
  <c r="G364" i="3" s="1"/>
  <c r="H364" i="3" a="1"/>
  <c r="H364" i="3" s="1"/>
  <c r="I364" i="3" a="1"/>
  <c r="I364" i="3" s="1"/>
  <c r="G365" i="3" a="1"/>
  <c r="G365" i="3" s="1"/>
  <c r="H365" i="3" a="1"/>
  <c r="H365" i="3" s="1"/>
  <c r="I365" i="3" a="1"/>
  <c r="I365" i="3" s="1"/>
  <c r="G366" i="3" a="1"/>
  <c r="G366" i="3" s="1"/>
  <c r="H366" i="3" a="1"/>
  <c r="H366" i="3" s="1"/>
  <c r="I366" i="3" a="1"/>
  <c r="I366" i="3" s="1"/>
  <c r="G367" i="3" a="1"/>
  <c r="G367" i="3" s="1"/>
  <c r="H367" i="3" a="1"/>
  <c r="H367" i="3" s="1"/>
  <c r="I367" i="3" a="1"/>
  <c r="I367" i="3" s="1"/>
  <c r="G368" i="3" a="1"/>
  <c r="G368" i="3" s="1"/>
  <c r="H368" i="3" a="1"/>
  <c r="H368" i="3" s="1"/>
  <c r="I368" i="3" a="1"/>
  <c r="I368" i="3" s="1"/>
  <c r="G369" i="3" a="1"/>
  <c r="G369" i="3" s="1"/>
  <c r="H369" i="3" a="1"/>
  <c r="H369" i="3" s="1"/>
  <c r="I369" i="3" a="1"/>
  <c r="I369" i="3" s="1"/>
  <c r="G370" i="3" a="1"/>
  <c r="G370" i="3" s="1"/>
  <c r="H370" i="3" a="1"/>
  <c r="H370" i="3" s="1"/>
  <c r="I370" i="3" a="1"/>
  <c r="I370" i="3" s="1"/>
  <c r="G371" i="3" a="1"/>
  <c r="G371" i="3" s="1"/>
  <c r="H371" i="3" a="1"/>
  <c r="H371" i="3" s="1"/>
  <c r="I371" i="3" a="1"/>
  <c r="I371" i="3" s="1"/>
  <c r="G372" i="3" a="1"/>
  <c r="G372" i="3" s="1"/>
  <c r="H372" i="3" a="1"/>
  <c r="H372" i="3" s="1"/>
  <c r="I372" i="3" a="1"/>
  <c r="I372" i="3" s="1"/>
  <c r="G373" i="3" a="1"/>
  <c r="G373" i="3" s="1"/>
  <c r="H373" i="3" a="1"/>
  <c r="H373" i="3" s="1"/>
  <c r="I373" i="3" a="1"/>
  <c r="I373" i="3" s="1"/>
  <c r="G374" i="3" a="1"/>
  <c r="G374" i="3" s="1"/>
  <c r="H374" i="3" a="1"/>
  <c r="H374" i="3" s="1"/>
  <c r="I374" i="3" a="1"/>
  <c r="I374" i="3" s="1"/>
  <c r="G375" i="3" a="1"/>
  <c r="G375" i="3" s="1"/>
  <c r="H375" i="3" a="1"/>
  <c r="H375" i="3" s="1"/>
  <c r="I375" i="3" a="1"/>
  <c r="I375" i="3" s="1"/>
  <c r="G376" i="3" a="1"/>
  <c r="G376" i="3" s="1"/>
  <c r="H376" i="3" a="1"/>
  <c r="H376" i="3" s="1"/>
  <c r="I376" i="3" a="1"/>
  <c r="I376" i="3" s="1"/>
  <c r="G377" i="3" a="1"/>
  <c r="G377" i="3" s="1"/>
  <c r="H377" i="3" a="1"/>
  <c r="H377" i="3" s="1"/>
  <c r="I377" i="3" a="1"/>
  <c r="I377" i="3" s="1"/>
  <c r="G378" i="3" a="1"/>
  <c r="G378" i="3" s="1"/>
  <c r="H378" i="3" a="1"/>
  <c r="H378" i="3" s="1"/>
  <c r="I378" i="3" a="1"/>
  <c r="I378" i="3" s="1"/>
  <c r="G379" i="3" a="1"/>
  <c r="G379" i="3" s="1"/>
  <c r="H379" i="3" a="1"/>
  <c r="H379" i="3" s="1"/>
  <c r="I379" i="3" a="1"/>
  <c r="I379" i="3" s="1"/>
  <c r="G380" i="3" a="1"/>
  <c r="G380" i="3" s="1"/>
  <c r="H380" i="3" a="1"/>
  <c r="H380" i="3" s="1"/>
  <c r="I380" i="3" a="1"/>
  <c r="I380" i="3" s="1"/>
  <c r="G381" i="3" a="1"/>
  <c r="G381" i="3" s="1"/>
  <c r="H381" i="3" a="1"/>
  <c r="H381" i="3" s="1"/>
  <c r="I381" i="3" a="1"/>
  <c r="I381" i="3" s="1"/>
  <c r="G382" i="3" a="1"/>
  <c r="G382" i="3" s="1"/>
  <c r="H382" i="3" a="1"/>
  <c r="H382" i="3" s="1"/>
  <c r="I382" i="3" a="1"/>
  <c r="I382" i="3" s="1"/>
  <c r="G383" i="3" a="1"/>
  <c r="G383" i="3" s="1"/>
  <c r="H383" i="3" a="1"/>
  <c r="H383" i="3" s="1"/>
  <c r="I383" i="3" a="1"/>
  <c r="I383" i="3" s="1"/>
  <c r="G384" i="3" a="1"/>
  <c r="G384" i="3" s="1"/>
  <c r="H384" i="3" a="1"/>
  <c r="H384" i="3" s="1"/>
  <c r="I384" i="3" a="1"/>
  <c r="I384" i="3" s="1"/>
  <c r="G385" i="3" a="1"/>
  <c r="G385" i="3" s="1"/>
  <c r="H385" i="3" a="1"/>
  <c r="H385" i="3" s="1"/>
  <c r="I385" i="3" a="1"/>
  <c r="I385" i="3" s="1"/>
  <c r="G386" i="3" a="1"/>
  <c r="G386" i="3" s="1"/>
  <c r="H386" i="3" a="1"/>
  <c r="H386" i="3" s="1"/>
  <c r="I386" i="3" a="1"/>
  <c r="I386" i="3" s="1"/>
  <c r="G387" i="3" a="1"/>
  <c r="G387" i="3" s="1"/>
  <c r="H387" i="3" a="1"/>
  <c r="H387" i="3" s="1"/>
  <c r="I387" i="3" a="1"/>
  <c r="I387" i="3" s="1"/>
  <c r="G388" i="3" a="1"/>
  <c r="G388" i="3" s="1"/>
  <c r="H388" i="3" a="1"/>
  <c r="H388" i="3" s="1"/>
  <c r="I388" i="3" a="1"/>
  <c r="I388" i="3" s="1"/>
  <c r="G389" i="3" a="1"/>
  <c r="G389" i="3" s="1"/>
  <c r="H389" i="3" a="1"/>
  <c r="H389" i="3" s="1"/>
  <c r="I389" i="3" a="1"/>
  <c r="I389" i="3" s="1"/>
  <c r="G390" i="3" a="1"/>
  <c r="G390" i="3" s="1"/>
  <c r="H390" i="3" a="1"/>
  <c r="H390" i="3" s="1"/>
  <c r="I390" i="3" a="1"/>
  <c r="I390" i="3" s="1"/>
  <c r="G391" i="3" a="1"/>
  <c r="G391" i="3" s="1"/>
  <c r="H391" i="3" a="1"/>
  <c r="H391" i="3" s="1"/>
  <c r="I391" i="3" a="1"/>
  <c r="I391" i="3" s="1"/>
  <c r="G392" i="3" a="1"/>
  <c r="G392" i="3" s="1"/>
  <c r="H392" i="3" a="1"/>
  <c r="H392" i="3" s="1"/>
  <c r="I392" i="3" a="1"/>
  <c r="I392" i="3" s="1"/>
  <c r="G393" i="3" a="1"/>
  <c r="G393" i="3" s="1"/>
  <c r="H393" i="3" a="1"/>
  <c r="H393" i="3" s="1"/>
  <c r="I393" i="3" a="1"/>
  <c r="I393" i="3" s="1"/>
  <c r="G394" i="3" a="1"/>
  <c r="G394" i="3" s="1"/>
  <c r="H394" i="3" a="1"/>
  <c r="H394" i="3" s="1"/>
  <c r="I394" i="3" a="1"/>
  <c r="I394" i="3" s="1"/>
  <c r="G395" i="3" a="1"/>
  <c r="G395" i="3" s="1"/>
  <c r="H395" i="3" a="1"/>
  <c r="H395" i="3" s="1"/>
  <c r="I395" i="3" a="1"/>
  <c r="I395" i="3" s="1"/>
  <c r="G396" i="3" a="1"/>
  <c r="G396" i="3" s="1"/>
  <c r="H396" i="3" a="1"/>
  <c r="H396" i="3" s="1"/>
  <c r="I396" i="3" a="1"/>
  <c r="I396" i="3" s="1"/>
  <c r="G397" i="3" a="1"/>
  <c r="G397" i="3" s="1"/>
  <c r="H397" i="3" a="1"/>
  <c r="H397" i="3" s="1"/>
  <c r="I397" i="3" a="1"/>
  <c r="I397" i="3" s="1"/>
  <c r="G398" i="3" a="1"/>
  <c r="G398" i="3" s="1"/>
  <c r="H398" i="3" a="1"/>
  <c r="H398" i="3" s="1"/>
  <c r="I398" i="3" a="1"/>
  <c r="I398" i="3" s="1"/>
  <c r="G399" i="3" a="1"/>
  <c r="G399" i="3" s="1"/>
  <c r="H399" i="3" a="1"/>
  <c r="H399" i="3" s="1"/>
  <c r="I399" i="3" a="1"/>
  <c r="I399" i="3" s="1"/>
  <c r="G400" i="3" a="1"/>
  <c r="G400" i="3" s="1"/>
  <c r="H400" i="3" a="1"/>
  <c r="H400" i="3" s="1"/>
  <c r="I400" i="3" a="1"/>
  <c r="I400" i="3" s="1"/>
  <c r="G401" i="3" a="1"/>
  <c r="G401" i="3" s="1"/>
  <c r="H401" i="3" a="1"/>
  <c r="H401" i="3" s="1"/>
  <c r="I401" i="3" a="1"/>
  <c r="I401" i="3" s="1"/>
  <c r="G402" i="3" a="1"/>
  <c r="G402" i="3" s="1"/>
  <c r="H402" i="3" a="1"/>
  <c r="H402" i="3" s="1"/>
  <c r="I402" i="3" a="1"/>
  <c r="I402" i="3" s="1"/>
  <c r="G403" i="3" a="1"/>
  <c r="G403" i="3" s="1"/>
  <c r="H403" i="3" a="1"/>
  <c r="H403" i="3" s="1"/>
  <c r="I403" i="3" a="1"/>
  <c r="I403" i="3" s="1"/>
  <c r="G404" i="3" a="1"/>
  <c r="G404" i="3" s="1"/>
  <c r="H404" i="3" a="1"/>
  <c r="H404" i="3" s="1"/>
  <c r="I404" i="3" a="1"/>
  <c r="I404" i="3" s="1"/>
  <c r="G405" i="3" a="1"/>
  <c r="G405" i="3" s="1"/>
  <c r="H405" i="3" a="1"/>
  <c r="H405" i="3" s="1"/>
  <c r="I405" i="3" a="1"/>
  <c r="I405" i="3" s="1"/>
  <c r="G406" i="3" a="1"/>
  <c r="G406" i="3" s="1"/>
  <c r="H406" i="3" a="1"/>
  <c r="H406" i="3" s="1"/>
  <c r="I406" i="3" a="1"/>
  <c r="I406" i="3" s="1"/>
  <c r="G407" i="3" a="1"/>
  <c r="G407" i="3" s="1"/>
  <c r="H407" i="3" a="1"/>
  <c r="H407" i="3" s="1"/>
  <c r="I407" i="3" a="1"/>
  <c r="I407" i="3" s="1"/>
  <c r="G408" i="3" a="1"/>
  <c r="G408" i="3" s="1"/>
  <c r="H408" i="3" a="1"/>
  <c r="H408" i="3" s="1"/>
  <c r="I408" i="3" a="1"/>
  <c r="I408" i="3" s="1"/>
  <c r="G409" i="3" a="1"/>
  <c r="G409" i="3" s="1"/>
  <c r="H409" i="3" a="1"/>
  <c r="H409" i="3" s="1"/>
  <c r="I409" i="3" a="1"/>
  <c r="I409" i="3" s="1"/>
  <c r="G410" i="3" a="1"/>
  <c r="G410" i="3" s="1"/>
  <c r="H410" i="3" a="1"/>
  <c r="H410" i="3" s="1"/>
  <c r="I410" i="3" a="1"/>
  <c r="I410" i="3" s="1"/>
  <c r="G411" i="3" a="1"/>
  <c r="G411" i="3" s="1"/>
  <c r="H411" i="3" a="1"/>
  <c r="H411" i="3" s="1"/>
  <c r="I411" i="3" a="1"/>
  <c r="I411" i="3" s="1"/>
  <c r="G412" i="3" a="1"/>
  <c r="G412" i="3" s="1"/>
  <c r="H412" i="3" a="1"/>
  <c r="H412" i="3" s="1"/>
  <c r="I412" i="3" a="1"/>
  <c r="I412" i="3" s="1"/>
  <c r="G413" i="3" a="1"/>
  <c r="G413" i="3" s="1"/>
  <c r="H413" i="3" a="1"/>
  <c r="H413" i="3" s="1"/>
  <c r="I413" i="3" a="1"/>
  <c r="I413" i="3" s="1"/>
  <c r="G414" i="3" a="1"/>
  <c r="G414" i="3" s="1"/>
  <c r="H414" i="3" a="1"/>
  <c r="H414" i="3" s="1"/>
  <c r="I414" i="3" a="1"/>
  <c r="I414" i="3" s="1"/>
  <c r="G415" i="3" a="1"/>
  <c r="G415" i="3" s="1"/>
  <c r="H415" i="3" a="1"/>
  <c r="H415" i="3" s="1"/>
  <c r="I415" i="3" a="1"/>
  <c r="I415" i="3" s="1"/>
  <c r="G416" i="3" a="1"/>
  <c r="G416" i="3" s="1"/>
  <c r="H416" i="3" a="1"/>
  <c r="H416" i="3" s="1"/>
  <c r="I416" i="3" a="1"/>
  <c r="I416" i="3" s="1"/>
  <c r="G417" i="3" a="1"/>
  <c r="G417" i="3" s="1"/>
  <c r="H417" i="3" a="1"/>
  <c r="H417" i="3" s="1"/>
  <c r="I417" i="3" a="1"/>
  <c r="I417" i="3" s="1"/>
  <c r="G418" i="3" a="1"/>
  <c r="G418" i="3" s="1"/>
  <c r="H418" i="3" a="1"/>
  <c r="H418" i="3" s="1"/>
  <c r="I418" i="3" a="1"/>
  <c r="I418" i="3" s="1"/>
  <c r="G419" i="3" a="1"/>
  <c r="G419" i="3" s="1"/>
  <c r="H419" i="3" a="1"/>
  <c r="H419" i="3" s="1"/>
  <c r="I419" i="3" a="1"/>
  <c r="I419" i="3" s="1"/>
  <c r="G420" i="3" a="1"/>
  <c r="G420" i="3" s="1"/>
  <c r="H420" i="3" a="1"/>
  <c r="H420" i="3" s="1"/>
  <c r="I420" i="3" a="1"/>
  <c r="I420" i="3" s="1"/>
  <c r="G421" i="3" a="1"/>
  <c r="G421" i="3" s="1"/>
  <c r="H421" i="3" a="1"/>
  <c r="H421" i="3" s="1"/>
  <c r="I421" i="3" a="1"/>
  <c r="I421" i="3" s="1"/>
  <c r="G422" i="3" a="1"/>
  <c r="G422" i="3" s="1"/>
  <c r="H422" i="3" a="1"/>
  <c r="H422" i="3" s="1"/>
  <c r="I422" i="3" a="1"/>
  <c r="I422" i="3" s="1"/>
  <c r="G423" i="3" a="1"/>
  <c r="G423" i="3" s="1"/>
  <c r="H423" i="3" a="1"/>
  <c r="H423" i="3" s="1"/>
  <c r="I423" i="3" a="1"/>
  <c r="I423" i="3" s="1"/>
  <c r="G424" i="3" a="1"/>
  <c r="G424" i="3" s="1"/>
  <c r="H424" i="3" a="1"/>
  <c r="H424" i="3" s="1"/>
  <c r="I424" i="3" a="1"/>
  <c r="I424" i="3" s="1"/>
  <c r="G425" i="3" a="1"/>
  <c r="G425" i="3" s="1"/>
  <c r="H425" i="3" a="1"/>
  <c r="H425" i="3" s="1"/>
  <c r="I425" i="3" a="1"/>
  <c r="I425" i="3" s="1"/>
  <c r="G426" i="3" a="1"/>
  <c r="G426" i="3" s="1"/>
  <c r="H426" i="3" a="1"/>
  <c r="H426" i="3" s="1"/>
  <c r="I426" i="3" a="1"/>
  <c r="I426" i="3" s="1"/>
  <c r="G427" i="3" a="1"/>
  <c r="G427" i="3" s="1"/>
  <c r="H427" i="3" a="1"/>
  <c r="H427" i="3" s="1"/>
  <c r="I427" i="3" a="1"/>
  <c r="I427" i="3" s="1"/>
  <c r="G428" i="3" a="1"/>
  <c r="G428" i="3" s="1"/>
  <c r="H428" i="3" a="1"/>
  <c r="H428" i="3" s="1"/>
  <c r="I428" i="3" a="1"/>
  <c r="I428" i="3" s="1"/>
  <c r="G429" i="3" a="1"/>
  <c r="G429" i="3" s="1"/>
  <c r="H429" i="3" a="1"/>
  <c r="H429" i="3" s="1"/>
  <c r="I429" i="3" a="1"/>
  <c r="I429" i="3" s="1"/>
  <c r="G430" i="3" a="1"/>
  <c r="G430" i="3" s="1"/>
  <c r="H430" i="3" a="1"/>
  <c r="H430" i="3" s="1"/>
  <c r="I430" i="3" a="1"/>
  <c r="I430" i="3" s="1"/>
  <c r="G431" i="3" a="1"/>
  <c r="G431" i="3" s="1"/>
  <c r="H431" i="3" a="1"/>
  <c r="H431" i="3" s="1"/>
  <c r="I431" i="3" a="1"/>
  <c r="I431" i="3" s="1"/>
  <c r="G432" i="3" a="1"/>
  <c r="G432" i="3" s="1"/>
  <c r="H432" i="3" a="1"/>
  <c r="H432" i="3" s="1"/>
  <c r="I432" i="3" a="1"/>
  <c r="I432" i="3" s="1"/>
  <c r="G433" i="3" a="1"/>
  <c r="G433" i="3" s="1"/>
  <c r="H433" i="3" a="1"/>
  <c r="H433" i="3" s="1"/>
  <c r="I433" i="3" a="1"/>
  <c r="I433" i="3" s="1"/>
  <c r="G434" i="3" a="1"/>
  <c r="G434" i="3" s="1"/>
  <c r="H434" i="3" a="1"/>
  <c r="H434" i="3" s="1"/>
  <c r="I434" i="3" a="1"/>
  <c r="I434" i="3" s="1"/>
  <c r="G435" i="3" a="1"/>
  <c r="G435" i="3" s="1"/>
  <c r="H435" i="3" a="1"/>
  <c r="H435" i="3" s="1"/>
  <c r="I435" i="3" a="1"/>
  <c r="I435" i="3" s="1"/>
  <c r="G436" i="3" a="1"/>
  <c r="G436" i="3" s="1"/>
  <c r="H436" i="3" a="1"/>
  <c r="H436" i="3" s="1"/>
  <c r="I436" i="3" a="1"/>
  <c r="I436" i="3" s="1"/>
  <c r="G437" i="3" a="1"/>
  <c r="G437" i="3" s="1"/>
  <c r="H437" i="3" a="1"/>
  <c r="H437" i="3" s="1"/>
  <c r="I437" i="3" a="1"/>
  <c r="I437" i="3" s="1"/>
  <c r="G438" i="3" a="1"/>
  <c r="G438" i="3" s="1"/>
  <c r="H438" i="3" a="1"/>
  <c r="H438" i="3" s="1"/>
  <c r="I438" i="3" a="1"/>
  <c r="I438" i="3" s="1"/>
  <c r="G439" i="3" a="1"/>
  <c r="G439" i="3" s="1"/>
  <c r="H439" i="3" a="1"/>
  <c r="H439" i="3" s="1"/>
  <c r="I439" i="3" a="1"/>
  <c r="I439" i="3" s="1"/>
  <c r="G440" i="3" a="1"/>
  <c r="G440" i="3" s="1"/>
  <c r="H440" i="3" a="1"/>
  <c r="H440" i="3" s="1"/>
  <c r="I440" i="3" a="1"/>
  <c r="I440" i="3" s="1"/>
  <c r="G441" i="3" a="1"/>
  <c r="G441" i="3" s="1"/>
  <c r="H441" i="3" a="1"/>
  <c r="H441" i="3" s="1"/>
  <c r="I441" i="3" a="1"/>
  <c r="I441" i="3" s="1"/>
  <c r="G442" i="3" a="1"/>
  <c r="G442" i="3" s="1"/>
  <c r="H442" i="3" a="1"/>
  <c r="H442" i="3" s="1"/>
  <c r="I442" i="3" a="1"/>
  <c r="I442" i="3" s="1"/>
  <c r="G443" i="3" a="1"/>
  <c r="G443" i="3" s="1"/>
  <c r="H443" i="3" a="1"/>
  <c r="H443" i="3" s="1"/>
  <c r="I443" i="3" a="1"/>
  <c r="I443" i="3" s="1"/>
  <c r="G444" i="3" a="1"/>
  <c r="G444" i="3" s="1"/>
  <c r="H444" i="3" a="1"/>
  <c r="H444" i="3" s="1"/>
  <c r="I444" i="3" a="1"/>
  <c r="I444" i="3" s="1"/>
  <c r="G445" i="3" a="1"/>
  <c r="G445" i="3" s="1"/>
  <c r="H445" i="3" a="1"/>
  <c r="H445" i="3" s="1"/>
  <c r="I445" i="3" a="1"/>
  <c r="I445" i="3" s="1"/>
  <c r="G446" i="3" a="1"/>
  <c r="G446" i="3" s="1"/>
  <c r="H446" i="3" a="1"/>
  <c r="H446" i="3" s="1"/>
  <c r="I446" i="3" a="1"/>
  <c r="I446" i="3" s="1"/>
  <c r="G447" i="3" a="1"/>
  <c r="G447" i="3" s="1"/>
  <c r="H447" i="3" a="1"/>
  <c r="H447" i="3" s="1"/>
  <c r="I447" i="3" a="1"/>
  <c r="I447" i="3" s="1"/>
  <c r="G448" i="3" a="1"/>
  <c r="G448" i="3" s="1"/>
  <c r="H448" i="3" a="1"/>
  <c r="H448" i="3" s="1"/>
  <c r="I448" i="3" a="1"/>
  <c r="I448" i="3" s="1"/>
  <c r="G449" i="3" a="1"/>
  <c r="G449" i="3" s="1"/>
  <c r="H449" i="3" a="1"/>
  <c r="H449" i="3" s="1"/>
  <c r="I449" i="3" a="1"/>
  <c r="I449" i="3" s="1"/>
  <c r="G450" i="3" a="1"/>
  <c r="G450" i="3" s="1"/>
  <c r="H450" i="3" a="1"/>
  <c r="H450" i="3" s="1"/>
  <c r="I450" i="3" a="1"/>
  <c r="I450" i="3" s="1"/>
  <c r="G451" i="3" a="1"/>
  <c r="G451" i="3" s="1"/>
  <c r="H451" i="3" a="1"/>
  <c r="H451" i="3" s="1"/>
  <c r="I451" i="3" a="1"/>
  <c r="I451" i="3" s="1"/>
  <c r="G452" i="3" a="1"/>
  <c r="G452" i="3" s="1"/>
  <c r="H452" i="3" a="1"/>
  <c r="H452" i="3" s="1"/>
  <c r="I452" i="3" a="1"/>
  <c r="I452" i="3" s="1"/>
  <c r="G453" i="3" a="1"/>
  <c r="G453" i="3" s="1"/>
  <c r="H453" i="3" a="1"/>
  <c r="H453" i="3" s="1"/>
  <c r="I453" i="3" a="1"/>
  <c r="I453" i="3" s="1"/>
  <c r="G454" i="3" a="1"/>
  <c r="G454" i="3" s="1"/>
  <c r="H454" i="3" a="1"/>
  <c r="H454" i="3" s="1"/>
  <c r="I454" i="3" a="1"/>
  <c r="I454" i="3" s="1"/>
  <c r="G455" i="3" a="1"/>
  <c r="G455" i="3" s="1"/>
  <c r="H455" i="3" a="1"/>
  <c r="H455" i="3" s="1"/>
  <c r="I455" i="3" a="1"/>
  <c r="I455" i="3" s="1"/>
  <c r="G456" i="3" a="1"/>
  <c r="G456" i="3" s="1"/>
  <c r="H456" i="3" a="1"/>
  <c r="H456" i="3" s="1"/>
  <c r="I456" i="3" a="1"/>
  <c r="I456" i="3" s="1"/>
  <c r="G457" i="3" a="1"/>
  <c r="G457" i="3" s="1"/>
  <c r="H457" i="3" a="1"/>
  <c r="H457" i="3" s="1"/>
  <c r="I457" i="3" a="1"/>
  <c r="I457" i="3" s="1"/>
  <c r="G458" i="3" a="1"/>
  <c r="G458" i="3" s="1"/>
  <c r="H458" i="3" a="1"/>
  <c r="H458" i="3" s="1"/>
  <c r="I458" i="3" a="1"/>
  <c r="I458" i="3" s="1"/>
  <c r="G459" i="3" a="1"/>
  <c r="G459" i="3" s="1"/>
  <c r="H459" i="3" a="1"/>
  <c r="H459" i="3" s="1"/>
  <c r="I459" i="3" a="1"/>
  <c r="I459" i="3" s="1"/>
  <c r="G460" i="3" a="1"/>
  <c r="G460" i="3" s="1"/>
  <c r="H460" i="3" a="1"/>
  <c r="H460" i="3" s="1"/>
  <c r="I460" i="3" a="1"/>
  <c r="I460" i="3" s="1"/>
  <c r="G461" i="3" a="1"/>
  <c r="G461" i="3" s="1"/>
  <c r="H461" i="3" a="1"/>
  <c r="H461" i="3" s="1"/>
  <c r="I461" i="3" a="1"/>
  <c r="I461" i="3" s="1"/>
  <c r="G462" i="3" a="1"/>
  <c r="G462" i="3" s="1"/>
  <c r="H462" i="3" a="1"/>
  <c r="H462" i="3" s="1"/>
  <c r="I462" i="3" a="1"/>
  <c r="I462" i="3" s="1"/>
  <c r="G463" i="3" a="1"/>
  <c r="G463" i="3" s="1"/>
  <c r="H463" i="3" a="1"/>
  <c r="H463" i="3" s="1"/>
  <c r="I463" i="3" a="1"/>
  <c r="I463" i="3" s="1"/>
  <c r="G464" i="3" a="1"/>
  <c r="G464" i="3" s="1"/>
  <c r="H464" i="3" a="1"/>
  <c r="H464" i="3" s="1"/>
  <c r="I464" i="3" a="1"/>
  <c r="I464" i="3" s="1"/>
  <c r="G465" i="3" a="1"/>
  <c r="G465" i="3" s="1"/>
  <c r="H465" i="3" a="1"/>
  <c r="H465" i="3" s="1"/>
  <c r="I465" i="3" a="1"/>
  <c r="I465" i="3" s="1"/>
  <c r="G466" i="3" a="1"/>
  <c r="G466" i="3" s="1"/>
  <c r="H466" i="3" a="1"/>
  <c r="H466" i="3" s="1"/>
  <c r="I466" i="3" a="1"/>
  <c r="I466" i="3" s="1"/>
  <c r="G467" i="3" a="1"/>
  <c r="G467" i="3" s="1"/>
  <c r="H467" i="3" a="1"/>
  <c r="H467" i="3" s="1"/>
  <c r="I467" i="3" a="1"/>
  <c r="I467" i="3" s="1"/>
  <c r="G468" i="3" a="1"/>
  <c r="G468" i="3" s="1"/>
  <c r="H468" i="3" a="1"/>
  <c r="H468" i="3" s="1"/>
  <c r="I468" i="3" a="1"/>
  <c r="I468" i="3" s="1"/>
  <c r="G469" i="3" a="1"/>
  <c r="G469" i="3" s="1"/>
  <c r="H469" i="3" a="1"/>
  <c r="H469" i="3" s="1"/>
  <c r="I469" i="3" a="1"/>
  <c r="I469" i="3" s="1"/>
  <c r="G470" i="3" a="1"/>
  <c r="G470" i="3" s="1"/>
  <c r="H470" i="3" a="1"/>
  <c r="H470" i="3" s="1"/>
  <c r="I470" i="3" a="1"/>
  <c r="I470" i="3" s="1"/>
  <c r="G471" i="3" a="1"/>
  <c r="G471" i="3" s="1"/>
  <c r="H471" i="3" a="1"/>
  <c r="H471" i="3" s="1"/>
  <c r="I471" i="3" a="1"/>
  <c r="I471" i="3" s="1"/>
  <c r="G472" i="3" a="1"/>
  <c r="G472" i="3" s="1"/>
  <c r="H472" i="3" a="1"/>
  <c r="H472" i="3" s="1"/>
  <c r="I472" i="3" a="1"/>
  <c r="I472" i="3" s="1"/>
  <c r="G473" i="3" a="1"/>
  <c r="G473" i="3" s="1"/>
  <c r="H473" i="3" a="1"/>
  <c r="H473" i="3" s="1"/>
  <c r="I473" i="3" a="1"/>
  <c r="I473" i="3" s="1"/>
  <c r="G474" i="3" a="1"/>
  <c r="G474" i="3" s="1"/>
  <c r="H474" i="3" a="1"/>
  <c r="H474" i="3" s="1"/>
  <c r="I474" i="3" a="1"/>
  <c r="I474" i="3" s="1"/>
  <c r="G475" i="3" a="1"/>
  <c r="G475" i="3" s="1"/>
  <c r="H475" i="3" a="1"/>
  <c r="H475" i="3" s="1"/>
  <c r="I475" i="3" a="1"/>
  <c r="I475" i="3" s="1"/>
  <c r="G476" i="3" a="1"/>
  <c r="G476" i="3" s="1"/>
  <c r="H476" i="3" a="1"/>
  <c r="H476" i="3" s="1"/>
  <c r="I476" i="3" a="1"/>
  <c r="I476" i="3" s="1"/>
  <c r="G477" i="3" a="1"/>
  <c r="G477" i="3" s="1"/>
  <c r="H477" i="3" a="1"/>
  <c r="H477" i="3" s="1"/>
  <c r="I477" i="3" a="1"/>
  <c r="I477" i="3" s="1"/>
  <c r="G478" i="3" a="1"/>
  <c r="G478" i="3" s="1"/>
  <c r="H478" i="3" a="1"/>
  <c r="H478" i="3" s="1"/>
  <c r="I478" i="3" a="1"/>
  <c r="I478" i="3" s="1"/>
  <c r="G479" i="3" a="1"/>
  <c r="G479" i="3" s="1"/>
  <c r="H479" i="3" a="1"/>
  <c r="H479" i="3" s="1"/>
  <c r="I479" i="3" a="1"/>
  <c r="I479" i="3" s="1"/>
  <c r="G480" i="3" a="1"/>
  <c r="G480" i="3" s="1"/>
  <c r="H480" i="3" a="1"/>
  <c r="H480" i="3" s="1"/>
  <c r="I480" i="3" a="1"/>
  <c r="I480" i="3" s="1"/>
  <c r="G481" i="3" a="1"/>
  <c r="G481" i="3" s="1"/>
  <c r="H481" i="3" a="1"/>
  <c r="H481" i="3" s="1"/>
  <c r="I481" i="3" a="1"/>
  <c r="I481" i="3" s="1"/>
  <c r="G482" i="3" a="1"/>
  <c r="G482" i="3" s="1"/>
  <c r="H482" i="3" a="1"/>
  <c r="H482" i="3" s="1"/>
  <c r="I482" i="3" a="1"/>
  <c r="I482" i="3" s="1"/>
  <c r="G483" i="3" a="1"/>
  <c r="G483" i="3" s="1"/>
  <c r="H483" i="3" a="1"/>
  <c r="H483" i="3" s="1"/>
  <c r="I483" i="3" a="1"/>
  <c r="I483" i="3" s="1"/>
  <c r="G484" i="3" a="1"/>
  <c r="G484" i="3" s="1"/>
  <c r="H484" i="3" a="1"/>
  <c r="H484" i="3" s="1"/>
  <c r="I484" i="3" a="1"/>
  <c r="I484" i="3" s="1"/>
  <c r="G485" i="3" a="1"/>
  <c r="G485" i="3" s="1"/>
  <c r="H485" i="3" a="1"/>
  <c r="H485" i="3" s="1"/>
  <c r="I485" i="3" a="1"/>
  <c r="I485" i="3" s="1"/>
  <c r="G486" i="3" a="1"/>
  <c r="G486" i="3" s="1"/>
  <c r="H486" i="3" a="1"/>
  <c r="H486" i="3" s="1"/>
  <c r="I486" i="3" a="1"/>
  <c r="I486" i="3" s="1"/>
  <c r="G487" i="3" a="1"/>
  <c r="G487" i="3" s="1"/>
  <c r="H487" i="3" a="1"/>
  <c r="H487" i="3" s="1"/>
  <c r="I487" i="3" a="1"/>
  <c r="I487" i="3" s="1"/>
  <c r="G488" i="3" a="1"/>
  <c r="G488" i="3" s="1"/>
  <c r="H488" i="3" a="1"/>
  <c r="H488" i="3" s="1"/>
  <c r="I488" i="3" a="1"/>
  <c r="I488" i="3" s="1"/>
  <c r="G489" i="3" a="1"/>
  <c r="G489" i="3" s="1"/>
  <c r="H489" i="3" a="1"/>
  <c r="H489" i="3" s="1"/>
  <c r="I489" i="3" a="1"/>
  <c r="I489" i="3" s="1"/>
  <c r="G490" i="3" a="1"/>
  <c r="G490" i="3" s="1"/>
  <c r="H490" i="3" a="1"/>
  <c r="H490" i="3" s="1"/>
  <c r="I490" i="3" a="1"/>
  <c r="I490" i="3" s="1"/>
  <c r="G491" i="3" a="1"/>
  <c r="G491" i="3" s="1"/>
  <c r="H491" i="3" a="1"/>
  <c r="H491" i="3" s="1"/>
  <c r="I491" i="3" a="1"/>
  <c r="I491" i="3" s="1"/>
  <c r="G492" i="3" a="1"/>
  <c r="G492" i="3" s="1"/>
  <c r="H492" i="3" a="1"/>
  <c r="H492" i="3" s="1"/>
  <c r="I492" i="3" a="1"/>
  <c r="I492" i="3" s="1"/>
  <c r="G493" i="3" a="1"/>
  <c r="G493" i="3" s="1"/>
  <c r="H493" i="3" a="1"/>
  <c r="H493" i="3" s="1"/>
  <c r="I493" i="3" a="1"/>
  <c r="I493" i="3" s="1"/>
  <c r="G494" i="3" a="1"/>
  <c r="G494" i="3" s="1"/>
  <c r="H494" i="3" a="1"/>
  <c r="H494" i="3" s="1"/>
  <c r="I494" i="3" a="1"/>
  <c r="I494" i="3" s="1"/>
  <c r="G495" i="3" a="1"/>
  <c r="G495" i="3" s="1"/>
  <c r="H495" i="3" a="1"/>
  <c r="H495" i="3" s="1"/>
  <c r="I495" i="3" a="1"/>
  <c r="I495" i="3" s="1"/>
  <c r="G496" i="3" a="1"/>
  <c r="G496" i="3" s="1"/>
  <c r="H496" i="3" a="1"/>
  <c r="H496" i="3" s="1"/>
  <c r="I496" i="3" a="1"/>
  <c r="I496" i="3" s="1"/>
  <c r="G497" i="3" a="1"/>
  <c r="G497" i="3" s="1"/>
  <c r="H497" i="3" a="1"/>
  <c r="H497" i="3" s="1"/>
  <c r="I497" i="3" a="1"/>
  <c r="I497" i="3" s="1"/>
  <c r="G498" i="3" a="1"/>
  <c r="G498" i="3" s="1"/>
  <c r="H498" i="3" a="1"/>
  <c r="H498" i="3" s="1"/>
  <c r="I498" i="3" a="1"/>
  <c r="I498" i="3" s="1"/>
  <c r="G499" i="3" a="1"/>
  <c r="G499" i="3" s="1"/>
  <c r="H499" i="3" a="1"/>
  <c r="H499" i="3" s="1"/>
  <c r="I499" i="3" a="1"/>
  <c r="I499" i="3" s="1"/>
  <c r="G500" i="3" a="1"/>
  <c r="G500" i="3" s="1"/>
  <c r="H500" i="3" a="1"/>
  <c r="H500" i="3" s="1"/>
  <c r="I500" i="3" a="1"/>
  <c r="I500" i="3" s="1"/>
  <c r="G501" i="3" a="1"/>
  <c r="G501" i="3" s="1"/>
  <c r="H501" i="3" a="1"/>
  <c r="H501" i="3" s="1"/>
  <c r="I501" i="3" a="1"/>
  <c r="I501" i="3" s="1"/>
  <c r="G502" i="3" a="1"/>
  <c r="G502" i="3" s="1"/>
  <c r="H502" i="3" a="1"/>
  <c r="H502" i="3" s="1"/>
  <c r="I502" i="3" a="1"/>
  <c r="I502" i="3" s="1"/>
  <c r="G503" i="3" a="1"/>
  <c r="G503" i="3" s="1"/>
  <c r="H503" i="3" a="1"/>
  <c r="H503" i="3" s="1"/>
  <c r="I503" i="3" a="1"/>
  <c r="I503" i="3" s="1"/>
  <c r="G504" i="3" a="1"/>
  <c r="G504" i="3" s="1"/>
  <c r="H504" i="3" a="1"/>
  <c r="H504" i="3" s="1"/>
  <c r="I504" i="3" a="1"/>
  <c r="I504" i="3" s="1"/>
  <c r="G505" i="3" a="1"/>
  <c r="G505" i="3" s="1"/>
  <c r="H505" i="3" a="1"/>
  <c r="H505" i="3" s="1"/>
  <c r="I505" i="3" a="1"/>
  <c r="I505" i="3" s="1"/>
  <c r="G506" i="3" a="1"/>
  <c r="G506" i="3" s="1"/>
  <c r="H506" i="3" a="1"/>
  <c r="H506" i="3" s="1"/>
  <c r="I506" i="3" a="1"/>
  <c r="I506" i="3" s="1"/>
  <c r="G507" i="3" a="1"/>
  <c r="G507" i="3" s="1"/>
  <c r="H507" i="3" a="1"/>
  <c r="H507" i="3" s="1"/>
  <c r="I507" i="3" a="1"/>
  <c r="I507" i="3" s="1"/>
  <c r="G508" i="3" a="1"/>
  <c r="G508" i="3" s="1"/>
  <c r="H508" i="3" a="1"/>
  <c r="H508" i="3" s="1"/>
  <c r="I508" i="3" a="1"/>
  <c r="I508" i="3" s="1"/>
  <c r="G509" i="3" a="1"/>
  <c r="G509" i="3" s="1"/>
  <c r="H509" i="3" a="1"/>
  <c r="H509" i="3" s="1"/>
  <c r="I509" i="3" a="1"/>
  <c r="I509" i="3" s="1"/>
  <c r="G510" i="3" a="1"/>
  <c r="G510" i="3" s="1"/>
  <c r="H510" i="3" a="1"/>
  <c r="H510" i="3" s="1"/>
  <c r="I510" i="3" a="1"/>
  <c r="I510" i="3" s="1"/>
  <c r="G511" i="3" a="1"/>
  <c r="G511" i="3" s="1"/>
  <c r="H511" i="3" a="1"/>
  <c r="H511" i="3" s="1"/>
  <c r="I511" i="3" a="1"/>
  <c r="I511" i="3" s="1"/>
  <c r="G512" i="3" a="1"/>
  <c r="G512" i="3" s="1"/>
  <c r="H512" i="3" a="1"/>
  <c r="H512" i="3" s="1"/>
  <c r="I512" i="3" a="1"/>
  <c r="I512" i="3" s="1"/>
  <c r="G513" i="3" a="1"/>
  <c r="G513" i="3" s="1"/>
  <c r="H513" i="3" a="1"/>
  <c r="H513" i="3" s="1"/>
  <c r="I513" i="3" a="1"/>
  <c r="I513" i="3" s="1"/>
  <c r="G514" i="3" a="1"/>
  <c r="G514" i="3" s="1"/>
  <c r="H514" i="3" a="1"/>
  <c r="H514" i="3" s="1"/>
  <c r="I514" i="3" a="1"/>
  <c r="I514" i="3" s="1"/>
  <c r="G515" i="3" a="1"/>
  <c r="G515" i="3" s="1"/>
  <c r="H515" i="3" a="1"/>
  <c r="H515" i="3" s="1"/>
  <c r="I515" i="3" a="1"/>
  <c r="I515" i="3" s="1"/>
  <c r="G516" i="3" a="1"/>
  <c r="G516" i="3" s="1"/>
  <c r="H516" i="3" a="1"/>
  <c r="H516" i="3" s="1"/>
  <c r="I516" i="3" a="1"/>
  <c r="I516" i="3" s="1"/>
  <c r="G517" i="3" a="1"/>
  <c r="G517" i="3" s="1"/>
  <c r="H517" i="3" a="1"/>
  <c r="H517" i="3" s="1"/>
  <c r="I517" i="3" a="1"/>
  <c r="I517" i="3" s="1"/>
  <c r="G518" i="3" a="1"/>
  <c r="G518" i="3" s="1"/>
  <c r="H518" i="3" a="1"/>
  <c r="H518" i="3" s="1"/>
  <c r="I518" i="3" a="1"/>
  <c r="I518" i="3" s="1"/>
  <c r="G519" i="3" a="1"/>
  <c r="G519" i="3" s="1"/>
  <c r="H519" i="3" a="1"/>
  <c r="H519" i="3" s="1"/>
  <c r="I519" i="3" a="1"/>
  <c r="I519" i="3" s="1"/>
  <c r="G520" i="3" a="1"/>
  <c r="G520" i="3" s="1"/>
  <c r="H520" i="3" a="1"/>
  <c r="H520" i="3" s="1"/>
  <c r="I520" i="3" a="1"/>
  <c r="I520" i="3" s="1"/>
  <c r="G521" i="3" a="1"/>
  <c r="G521" i="3" s="1"/>
  <c r="H521" i="3" a="1"/>
  <c r="H521" i="3" s="1"/>
  <c r="I521" i="3" a="1"/>
  <c r="I521" i="3" s="1"/>
  <c r="G522" i="3" a="1"/>
  <c r="G522" i="3" s="1"/>
  <c r="H522" i="3" a="1"/>
  <c r="H522" i="3" s="1"/>
  <c r="I522" i="3" a="1"/>
  <c r="I522" i="3" s="1"/>
  <c r="G523" i="3" a="1"/>
  <c r="G523" i="3" s="1"/>
  <c r="H523" i="3" a="1"/>
  <c r="H523" i="3" s="1"/>
  <c r="I523" i="3" a="1"/>
  <c r="I523" i="3" s="1"/>
  <c r="G524" i="3" a="1"/>
  <c r="G524" i="3" s="1"/>
  <c r="H524" i="3" a="1"/>
  <c r="H524" i="3" s="1"/>
  <c r="I524" i="3" a="1"/>
  <c r="I524" i="3" s="1"/>
  <c r="G525" i="3" a="1"/>
  <c r="G525" i="3" s="1"/>
  <c r="H525" i="3" a="1"/>
  <c r="H525" i="3" s="1"/>
  <c r="I525" i="3" a="1"/>
  <c r="I525" i="3" s="1"/>
  <c r="G526" i="3" a="1"/>
  <c r="G526" i="3" s="1"/>
  <c r="H526" i="3" a="1"/>
  <c r="H526" i="3" s="1"/>
  <c r="I526" i="3" a="1"/>
  <c r="I526" i="3" s="1"/>
  <c r="G527" i="3" a="1"/>
  <c r="G527" i="3" s="1"/>
  <c r="H527" i="3" a="1"/>
  <c r="H527" i="3" s="1"/>
  <c r="I527" i="3" a="1"/>
  <c r="I527" i="3" s="1"/>
  <c r="G528" i="3" a="1"/>
  <c r="G528" i="3" s="1"/>
  <c r="H528" i="3" a="1"/>
  <c r="H528" i="3" s="1"/>
  <c r="I528" i="3" a="1"/>
  <c r="I528" i="3" s="1"/>
  <c r="G529" i="3" a="1"/>
  <c r="G529" i="3" s="1"/>
  <c r="H529" i="3" a="1"/>
  <c r="H529" i="3" s="1"/>
  <c r="I529" i="3" a="1"/>
  <c r="I529" i="3" s="1"/>
  <c r="G530" i="3" a="1"/>
  <c r="G530" i="3" s="1"/>
  <c r="H530" i="3" a="1"/>
  <c r="H530" i="3" s="1"/>
  <c r="I530" i="3" a="1"/>
  <c r="I530" i="3" s="1"/>
  <c r="G531" i="3" a="1"/>
  <c r="G531" i="3" s="1"/>
  <c r="H531" i="3" a="1"/>
  <c r="H531" i="3" s="1"/>
  <c r="I531" i="3" a="1"/>
  <c r="I531" i="3" s="1"/>
  <c r="G532" i="3" a="1"/>
  <c r="G532" i="3" s="1"/>
  <c r="H532" i="3" a="1"/>
  <c r="H532" i="3" s="1"/>
  <c r="I532" i="3" a="1"/>
  <c r="I532" i="3" s="1"/>
  <c r="G533" i="3" a="1"/>
  <c r="G533" i="3" s="1"/>
  <c r="H533" i="3" a="1"/>
  <c r="H533" i="3" s="1"/>
  <c r="I533" i="3" a="1"/>
  <c r="I533" i="3" s="1"/>
  <c r="G534" i="3" a="1"/>
  <c r="G534" i="3" s="1"/>
  <c r="H534" i="3" a="1"/>
  <c r="H534" i="3" s="1"/>
  <c r="I534" i="3" a="1"/>
  <c r="I534" i="3" s="1"/>
  <c r="G535" i="3" a="1"/>
  <c r="G535" i="3" s="1"/>
  <c r="H535" i="3" a="1"/>
  <c r="H535" i="3" s="1"/>
  <c r="I535" i="3" a="1"/>
  <c r="I535" i="3" s="1"/>
  <c r="G536" i="3" a="1"/>
  <c r="G536" i="3" s="1"/>
  <c r="H536" i="3" a="1"/>
  <c r="H536" i="3" s="1"/>
  <c r="I536" i="3" a="1"/>
  <c r="I536" i="3" s="1"/>
  <c r="G537" i="3" a="1"/>
  <c r="G537" i="3" s="1"/>
  <c r="H537" i="3" a="1"/>
  <c r="H537" i="3" s="1"/>
  <c r="I537" i="3" a="1"/>
  <c r="I537" i="3" s="1"/>
  <c r="G538" i="3" a="1"/>
  <c r="G538" i="3" s="1"/>
  <c r="H538" i="3" a="1"/>
  <c r="H538" i="3" s="1"/>
  <c r="I538" i="3" a="1"/>
  <c r="I538" i="3" s="1"/>
  <c r="G539" i="3" a="1"/>
  <c r="G539" i="3" s="1"/>
  <c r="H539" i="3" a="1"/>
  <c r="H539" i="3" s="1"/>
  <c r="I539" i="3" a="1"/>
  <c r="I539" i="3" s="1"/>
  <c r="G540" i="3" a="1"/>
  <c r="G540" i="3" s="1"/>
  <c r="H540" i="3" a="1"/>
  <c r="H540" i="3" s="1"/>
  <c r="I540" i="3" a="1"/>
  <c r="I540" i="3" s="1"/>
  <c r="G541" i="3" a="1"/>
  <c r="G541" i="3" s="1"/>
  <c r="H541" i="3" a="1"/>
  <c r="H541" i="3" s="1"/>
  <c r="I541" i="3" a="1"/>
  <c r="I541" i="3" s="1"/>
  <c r="G542" i="3" a="1"/>
  <c r="G542" i="3" s="1"/>
  <c r="H542" i="3" a="1"/>
  <c r="H542" i="3" s="1"/>
  <c r="I542" i="3" a="1"/>
  <c r="I542" i="3" s="1"/>
  <c r="G543" i="3" a="1"/>
  <c r="G543" i="3" s="1"/>
  <c r="H543" i="3" a="1"/>
  <c r="H543" i="3" s="1"/>
  <c r="I543" i="3" a="1"/>
  <c r="I543" i="3" s="1"/>
  <c r="G544" i="3" a="1"/>
  <c r="G544" i="3" s="1"/>
  <c r="H544" i="3" a="1"/>
  <c r="H544" i="3" s="1"/>
  <c r="I544" i="3" a="1"/>
  <c r="I544" i="3" s="1"/>
  <c r="G545" i="3" a="1"/>
  <c r="G545" i="3" s="1"/>
  <c r="H545" i="3" a="1"/>
  <c r="H545" i="3" s="1"/>
  <c r="I545" i="3" a="1"/>
  <c r="I545" i="3" s="1"/>
  <c r="G546" i="3" a="1"/>
  <c r="G546" i="3" s="1"/>
  <c r="H546" i="3" a="1"/>
  <c r="H546" i="3" s="1"/>
  <c r="I546" i="3" a="1"/>
  <c r="I546" i="3" s="1"/>
  <c r="G547" i="3" a="1"/>
  <c r="G547" i="3" s="1"/>
  <c r="H547" i="3" a="1"/>
  <c r="H547" i="3" s="1"/>
  <c r="I547" i="3" a="1"/>
  <c r="I547" i="3" s="1"/>
  <c r="G548" i="3" a="1"/>
  <c r="G548" i="3" s="1"/>
  <c r="H548" i="3" a="1"/>
  <c r="H548" i="3" s="1"/>
  <c r="I548" i="3" a="1"/>
  <c r="I548" i="3" s="1"/>
  <c r="G549" i="3" a="1"/>
  <c r="G549" i="3" s="1"/>
  <c r="H549" i="3" a="1"/>
  <c r="H549" i="3" s="1"/>
  <c r="I549" i="3" a="1"/>
  <c r="I549" i="3" s="1"/>
  <c r="G550" i="3" a="1"/>
  <c r="G550" i="3" s="1"/>
  <c r="H550" i="3" a="1"/>
  <c r="H550" i="3" s="1"/>
  <c r="I550" i="3" a="1"/>
  <c r="I550" i="3" s="1"/>
  <c r="G551" i="3" a="1"/>
  <c r="G551" i="3" s="1"/>
  <c r="H551" i="3" a="1"/>
  <c r="H551" i="3" s="1"/>
  <c r="I551" i="3" a="1"/>
  <c r="I551" i="3" s="1"/>
  <c r="G552" i="3" a="1"/>
  <c r="G552" i="3" s="1"/>
  <c r="H552" i="3" a="1"/>
  <c r="H552" i="3" s="1"/>
  <c r="I552" i="3" a="1"/>
  <c r="I552" i="3" s="1"/>
  <c r="G553" i="3" a="1"/>
  <c r="G553" i="3" s="1"/>
  <c r="H553" i="3" a="1"/>
  <c r="H553" i="3" s="1"/>
  <c r="I553" i="3" a="1"/>
  <c r="I553" i="3" s="1"/>
  <c r="G554" i="3" a="1"/>
  <c r="G554" i="3" s="1"/>
  <c r="H554" i="3" a="1"/>
  <c r="H554" i="3" s="1"/>
  <c r="I554" i="3" a="1"/>
  <c r="I554" i="3" s="1"/>
  <c r="G555" i="3" a="1"/>
  <c r="G555" i="3" s="1"/>
  <c r="H555" i="3" a="1"/>
  <c r="H555" i="3" s="1"/>
  <c r="I555" i="3" a="1"/>
  <c r="I555" i="3" s="1"/>
  <c r="G556" i="3" a="1"/>
  <c r="G556" i="3" s="1"/>
  <c r="H556" i="3" a="1"/>
  <c r="H556" i="3" s="1"/>
  <c r="I556" i="3" a="1"/>
  <c r="I556" i="3" s="1"/>
  <c r="G557" i="3" a="1"/>
  <c r="G557" i="3" s="1"/>
  <c r="H557" i="3" a="1"/>
  <c r="H557" i="3" s="1"/>
  <c r="I557" i="3" a="1"/>
  <c r="I557" i="3" s="1"/>
  <c r="G558" i="3" a="1"/>
  <c r="G558" i="3" s="1"/>
  <c r="H558" i="3" a="1"/>
  <c r="H558" i="3" s="1"/>
  <c r="I558" i="3" a="1"/>
  <c r="I558" i="3" s="1"/>
  <c r="G559" i="3" a="1"/>
  <c r="G559" i="3" s="1"/>
  <c r="H559" i="3" a="1"/>
  <c r="H559" i="3" s="1"/>
  <c r="I559" i="3" a="1"/>
  <c r="I559" i="3" s="1"/>
  <c r="G560" i="3" a="1"/>
  <c r="G560" i="3" s="1"/>
  <c r="H560" i="3" a="1"/>
  <c r="H560" i="3" s="1"/>
  <c r="I560" i="3" a="1"/>
  <c r="I560" i="3" s="1"/>
  <c r="G561" i="3" a="1"/>
  <c r="G561" i="3" s="1"/>
  <c r="H561" i="3" a="1"/>
  <c r="H561" i="3" s="1"/>
  <c r="I561" i="3" a="1"/>
  <c r="I561" i="3" s="1"/>
  <c r="G562" i="3" a="1"/>
  <c r="G562" i="3" s="1"/>
  <c r="H562" i="3" a="1"/>
  <c r="H562" i="3" s="1"/>
  <c r="I562" i="3" a="1"/>
  <c r="I562" i="3" s="1"/>
  <c r="G563" i="3" a="1"/>
  <c r="G563" i="3" s="1"/>
  <c r="H563" i="3" a="1"/>
  <c r="H563" i="3" s="1"/>
  <c r="I563" i="3" a="1"/>
  <c r="I563" i="3" s="1"/>
  <c r="G564" i="3" a="1"/>
  <c r="G564" i="3" s="1"/>
  <c r="H564" i="3" a="1"/>
  <c r="H564" i="3" s="1"/>
  <c r="I564" i="3" a="1"/>
  <c r="I564" i="3" s="1"/>
  <c r="G565" i="3" a="1"/>
  <c r="G565" i="3" s="1"/>
  <c r="H565" i="3" a="1"/>
  <c r="H565" i="3" s="1"/>
  <c r="I565" i="3" a="1"/>
  <c r="I565" i="3" s="1"/>
  <c r="G566" i="3" a="1"/>
  <c r="G566" i="3" s="1"/>
  <c r="H566" i="3" a="1"/>
  <c r="H566" i="3" s="1"/>
  <c r="I566" i="3" a="1"/>
  <c r="I566" i="3" s="1"/>
  <c r="G567" i="3" a="1"/>
  <c r="G567" i="3" s="1"/>
  <c r="H567" i="3" a="1"/>
  <c r="H567" i="3" s="1"/>
  <c r="I567" i="3" a="1"/>
  <c r="I567" i="3" s="1"/>
  <c r="G568" i="3" a="1"/>
  <c r="G568" i="3" s="1"/>
  <c r="H568" i="3" a="1"/>
  <c r="H568" i="3" s="1"/>
  <c r="I568" i="3" a="1"/>
  <c r="I568" i="3" s="1"/>
  <c r="G569" i="3" a="1"/>
  <c r="G569" i="3" s="1"/>
  <c r="H569" i="3" a="1"/>
  <c r="H569" i="3" s="1"/>
  <c r="I569" i="3" a="1"/>
  <c r="I569" i="3" s="1"/>
  <c r="G570" i="3" a="1"/>
  <c r="G570" i="3" s="1"/>
  <c r="H570" i="3" a="1"/>
  <c r="H570" i="3" s="1"/>
  <c r="I570" i="3" a="1"/>
  <c r="I570" i="3" s="1"/>
  <c r="G571" i="3" a="1"/>
  <c r="G571" i="3" s="1"/>
  <c r="H571" i="3" a="1"/>
  <c r="H571" i="3" s="1"/>
  <c r="I571" i="3" a="1"/>
  <c r="I571" i="3" s="1"/>
  <c r="G572" i="3" a="1"/>
  <c r="G572" i="3" s="1"/>
  <c r="H572" i="3" a="1"/>
  <c r="H572" i="3" s="1"/>
  <c r="I572" i="3" a="1"/>
  <c r="I572" i="3" s="1"/>
  <c r="G573" i="3" a="1"/>
  <c r="G573" i="3" s="1"/>
  <c r="H573" i="3" a="1"/>
  <c r="H573" i="3" s="1"/>
  <c r="I573" i="3" a="1"/>
  <c r="I573" i="3" s="1"/>
  <c r="G574" i="3" a="1"/>
  <c r="G574" i="3" s="1"/>
  <c r="H574" i="3" a="1"/>
  <c r="H574" i="3" s="1"/>
  <c r="I574" i="3" a="1"/>
  <c r="I574" i="3" s="1"/>
  <c r="G575" i="3" a="1"/>
  <c r="G575" i="3" s="1"/>
  <c r="H575" i="3" a="1"/>
  <c r="H575" i="3" s="1"/>
  <c r="I575" i="3" a="1"/>
  <c r="I575" i="3" s="1"/>
  <c r="G576" i="3" a="1"/>
  <c r="G576" i="3" s="1"/>
  <c r="H576" i="3" a="1"/>
  <c r="H576" i="3" s="1"/>
  <c r="I576" i="3" a="1"/>
  <c r="I576" i="3" s="1"/>
  <c r="G577" i="3" a="1"/>
  <c r="G577" i="3" s="1"/>
  <c r="H577" i="3" a="1"/>
  <c r="H577" i="3" s="1"/>
  <c r="I577" i="3" a="1"/>
  <c r="I577" i="3" s="1"/>
  <c r="G578" i="3" a="1"/>
  <c r="G578" i="3" s="1"/>
  <c r="H578" i="3" a="1"/>
  <c r="H578" i="3" s="1"/>
  <c r="I578" i="3" a="1"/>
  <c r="I578" i="3" s="1"/>
  <c r="G579" i="3" a="1"/>
  <c r="G579" i="3" s="1"/>
  <c r="H579" i="3" a="1"/>
  <c r="H579" i="3" s="1"/>
  <c r="I579" i="3" a="1"/>
  <c r="I579" i="3" s="1"/>
  <c r="G580" i="3" a="1"/>
  <c r="G580" i="3" s="1"/>
  <c r="H580" i="3" a="1"/>
  <c r="H580" i="3" s="1"/>
  <c r="I580" i="3" a="1"/>
  <c r="I580" i="3" s="1"/>
  <c r="G581" i="3" a="1"/>
  <c r="G581" i="3" s="1"/>
  <c r="H581" i="3" a="1"/>
  <c r="H581" i="3" s="1"/>
  <c r="I581" i="3" a="1"/>
  <c r="I581" i="3" s="1"/>
  <c r="G582" i="3" a="1"/>
  <c r="G582" i="3" s="1"/>
  <c r="H582" i="3" a="1"/>
  <c r="H582" i="3" s="1"/>
  <c r="I582" i="3" a="1"/>
  <c r="I582" i="3" s="1"/>
  <c r="G583" i="3" a="1"/>
  <c r="G583" i="3" s="1"/>
  <c r="H583" i="3" a="1"/>
  <c r="H583" i="3" s="1"/>
  <c r="I583" i="3" a="1"/>
  <c r="I583" i="3" s="1"/>
  <c r="G584" i="3" a="1"/>
  <c r="G584" i="3" s="1"/>
  <c r="H584" i="3" a="1"/>
  <c r="H584" i="3" s="1"/>
  <c r="I584" i="3" a="1"/>
  <c r="I584" i="3" s="1"/>
  <c r="G585" i="3" a="1"/>
  <c r="G585" i="3" s="1"/>
  <c r="H585" i="3" a="1"/>
  <c r="H585" i="3" s="1"/>
  <c r="I585" i="3" a="1"/>
  <c r="I585" i="3" s="1"/>
  <c r="G586" i="3" a="1"/>
  <c r="G586" i="3" s="1"/>
  <c r="H586" i="3" a="1"/>
  <c r="H586" i="3" s="1"/>
  <c r="I586" i="3" a="1"/>
  <c r="I586" i="3" s="1"/>
  <c r="G587" i="3" a="1"/>
  <c r="G587" i="3" s="1"/>
  <c r="H587" i="3" a="1"/>
  <c r="H587" i="3" s="1"/>
  <c r="I587" i="3" a="1"/>
  <c r="I587" i="3" s="1"/>
  <c r="G588" i="3" a="1"/>
  <c r="G588" i="3" s="1"/>
  <c r="H588" i="3" a="1"/>
  <c r="H588" i="3" s="1"/>
  <c r="I588" i="3" a="1"/>
  <c r="I588" i="3" s="1"/>
  <c r="G589" i="3" a="1"/>
  <c r="G589" i="3" s="1"/>
  <c r="H589" i="3" a="1"/>
  <c r="H589" i="3" s="1"/>
  <c r="I589" i="3" a="1"/>
  <c r="I589" i="3" s="1"/>
  <c r="G590" i="3" a="1"/>
  <c r="G590" i="3" s="1"/>
  <c r="H590" i="3" a="1"/>
  <c r="H590" i="3" s="1"/>
  <c r="I590" i="3" a="1"/>
  <c r="I590" i="3" s="1"/>
  <c r="G591" i="3" a="1"/>
  <c r="G591" i="3" s="1"/>
  <c r="H591" i="3" a="1"/>
  <c r="H591" i="3" s="1"/>
  <c r="I591" i="3" a="1"/>
  <c r="I591" i="3" s="1"/>
  <c r="G592" i="3" a="1"/>
  <c r="G592" i="3" s="1"/>
  <c r="H592" i="3" a="1"/>
  <c r="H592" i="3" s="1"/>
  <c r="I592" i="3" a="1"/>
  <c r="I592" i="3" s="1"/>
  <c r="G593" i="3" a="1"/>
  <c r="G593" i="3" s="1"/>
  <c r="H593" i="3" a="1"/>
  <c r="H593" i="3" s="1"/>
  <c r="I593" i="3" a="1"/>
  <c r="I593" i="3" s="1"/>
  <c r="G594" i="3" a="1"/>
  <c r="G594" i="3" s="1"/>
  <c r="H594" i="3" a="1"/>
  <c r="H594" i="3" s="1"/>
  <c r="I594" i="3" a="1"/>
  <c r="I594" i="3" s="1"/>
  <c r="G595" i="3" a="1"/>
  <c r="G595" i="3" s="1"/>
  <c r="H595" i="3" a="1"/>
  <c r="H595" i="3" s="1"/>
  <c r="I595" i="3" a="1"/>
  <c r="I595" i="3" s="1"/>
  <c r="G596" i="3" a="1"/>
  <c r="G596" i="3" s="1"/>
  <c r="H596" i="3" a="1"/>
  <c r="H596" i="3" s="1"/>
  <c r="I596" i="3" a="1"/>
  <c r="I596" i="3" s="1"/>
  <c r="G597" i="3" a="1"/>
  <c r="G597" i="3" s="1"/>
  <c r="H597" i="3" a="1"/>
  <c r="H597" i="3" s="1"/>
  <c r="I597" i="3" a="1"/>
  <c r="I597" i="3" s="1"/>
  <c r="G598" i="3" a="1"/>
  <c r="G598" i="3" s="1"/>
  <c r="H598" i="3" a="1"/>
  <c r="H598" i="3" s="1"/>
  <c r="I598" i="3" a="1"/>
  <c r="I598" i="3" s="1"/>
  <c r="G599" i="3" a="1"/>
  <c r="G599" i="3" s="1"/>
  <c r="H599" i="3" a="1"/>
  <c r="H599" i="3" s="1"/>
  <c r="I599" i="3" a="1"/>
  <c r="I599" i="3" s="1"/>
  <c r="G600" i="3" a="1"/>
  <c r="G600" i="3" s="1"/>
  <c r="H600" i="3" a="1"/>
  <c r="H600" i="3" s="1"/>
  <c r="I600" i="3" a="1"/>
  <c r="I600" i="3" s="1"/>
  <c r="I3" i="3" a="1"/>
  <c r="I3" i="3" s="1"/>
  <c r="H3" i="3" a="1"/>
  <c r="H3" i="3" s="1"/>
  <c r="G3" i="3" a="1"/>
  <c r="G3" i="3" s="1"/>
  <c r="D3" i="3" l="1"/>
  <c r="E3" i="3" s="1"/>
  <c r="E12" i="4"/>
  <c r="K12" i="4"/>
  <c r="E1" i="3"/>
  <c r="N1" i="3"/>
  <c r="K1" i="3"/>
  <c r="J21" i="3"/>
  <c r="K21" i="3" s="1"/>
  <c r="J593" i="3"/>
  <c r="K593" i="3" s="1"/>
  <c r="J588" i="3"/>
  <c r="K588" i="3" s="1"/>
  <c r="J579" i="3"/>
  <c r="K579" i="3" s="1"/>
  <c r="J577" i="3"/>
  <c r="K577" i="3" s="1"/>
  <c r="J570" i="3"/>
  <c r="K570" i="3" s="1"/>
  <c r="J568" i="3"/>
  <c r="K568" i="3" s="1"/>
  <c r="J561" i="3"/>
  <c r="K561" i="3" s="1"/>
  <c r="J556" i="3"/>
  <c r="K556" i="3" s="1"/>
  <c r="J551" i="3"/>
  <c r="K551" i="3" s="1"/>
  <c r="J547" i="3"/>
  <c r="K547" i="3" s="1"/>
  <c r="J545" i="3"/>
  <c r="K545" i="3" s="1"/>
  <c r="J540" i="3"/>
  <c r="K540" i="3" s="1"/>
  <c r="J538" i="3"/>
  <c r="K538" i="3" s="1"/>
  <c r="J531" i="3"/>
  <c r="K531" i="3" s="1"/>
  <c r="J524" i="3"/>
  <c r="K524" i="3" s="1"/>
  <c r="J517" i="3"/>
  <c r="K517" i="3" s="1"/>
  <c r="J515" i="3"/>
  <c r="K515" i="3" s="1"/>
  <c r="J510" i="3"/>
  <c r="K510" i="3" s="1"/>
  <c r="J505" i="3"/>
  <c r="K505" i="3" s="1"/>
  <c r="J495" i="3"/>
  <c r="K495" i="3" s="1"/>
  <c r="J488" i="3"/>
  <c r="K488" i="3" s="1"/>
  <c r="J481" i="3"/>
  <c r="K481" i="3" s="1"/>
  <c r="J472" i="3"/>
  <c r="K472" i="3" s="1"/>
  <c r="J463" i="3"/>
  <c r="K463" i="3" s="1"/>
  <c r="J459" i="3"/>
  <c r="K459" i="3" s="1"/>
  <c r="J449" i="3"/>
  <c r="K449" i="3" s="1"/>
  <c r="J445" i="3"/>
  <c r="K445" i="3" s="1"/>
  <c r="J443" i="3"/>
  <c r="K443" i="3" s="1"/>
  <c r="J432" i="3"/>
  <c r="K432" i="3" s="1"/>
  <c r="J430" i="3"/>
  <c r="K430" i="3" s="1"/>
  <c r="J419" i="3"/>
  <c r="K419" i="3" s="1"/>
  <c r="J417" i="3"/>
  <c r="K417" i="3" s="1"/>
  <c r="J415" i="3"/>
  <c r="K415" i="3" s="1"/>
  <c r="J406" i="3"/>
  <c r="K406" i="3" s="1"/>
  <c r="J404" i="3"/>
  <c r="K404" i="3" s="1"/>
  <c r="J378" i="3"/>
  <c r="K378" i="3" s="1"/>
  <c r="J365" i="3"/>
  <c r="K365" i="3" s="1"/>
  <c r="J363" i="3"/>
  <c r="K363" i="3" s="1"/>
  <c r="J350" i="3"/>
  <c r="K350" i="3" s="1"/>
  <c r="J348" i="3"/>
  <c r="K348" i="3" s="1"/>
  <c r="J339" i="3"/>
  <c r="K339" i="3" s="1"/>
  <c r="J326" i="3"/>
  <c r="K326" i="3" s="1"/>
  <c r="J313" i="3"/>
  <c r="K313" i="3" s="1"/>
  <c r="J311" i="3"/>
  <c r="K311" i="3" s="1"/>
  <c r="J297" i="3"/>
  <c r="K297" i="3" s="1"/>
  <c r="J295" i="3"/>
  <c r="K295" i="3" s="1"/>
  <c r="J284" i="3"/>
  <c r="K284" i="3" s="1"/>
  <c r="J277" i="3"/>
  <c r="K277" i="3" s="1"/>
  <c r="J270" i="3"/>
  <c r="K270" i="3" s="1"/>
  <c r="J256" i="3"/>
  <c r="K256" i="3" s="1"/>
  <c r="J254" i="3"/>
  <c r="K254" i="3" s="1"/>
  <c r="J242" i="3"/>
  <c r="K242" i="3" s="1"/>
  <c r="J237" i="3"/>
  <c r="K237" i="3" s="1"/>
  <c r="J232" i="3"/>
  <c r="K232" i="3" s="1"/>
  <c r="J200" i="3"/>
  <c r="K200" i="3" s="1"/>
  <c r="J198" i="3"/>
  <c r="K198" i="3" s="1"/>
  <c r="J186" i="3"/>
  <c r="K186" i="3" s="1"/>
  <c r="J184" i="3"/>
  <c r="K184" i="3" s="1"/>
  <c r="J177" i="3"/>
  <c r="K177" i="3" s="1"/>
  <c r="J168" i="3"/>
  <c r="K168" i="3" s="1"/>
  <c r="J163" i="3"/>
  <c r="K163" i="3" s="1"/>
  <c r="J156" i="3"/>
  <c r="K156" i="3" s="1"/>
  <c r="J151" i="3"/>
  <c r="K151" i="3" s="1"/>
  <c r="J144" i="3"/>
  <c r="K144" i="3" s="1"/>
  <c r="J142" i="3"/>
  <c r="K142" i="3" s="1"/>
  <c r="J135" i="3"/>
  <c r="K135" i="3" s="1"/>
  <c r="J130" i="3"/>
  <c r="K130" i="3" s="1"/>
  <c r="J123" i="3"/>
  <c r="K123" i="3" s="1"/>
  <c r="J110" i="3"/>
  <c r="K110" i="3" s="1"/>
  <c r="J103" i="3"/>
  <c r="K103" i="3" s="1"/>
  <c r="J98" i="3"/>
  <c r="K98" i="3" s="1"/>
  <c r="J90" i="3"/>
  <c r="K90" i="3" s="1"/>
  <c r="J83" i="3"/>
  <c r="K83" i="3" s="1"/>
  <c r="J70" i="3"/>
  <c r="K70" i="3" s="1"/>
  <c r="J57" i="3"/>
  <c r="K57" i="3" s="1"/>
  <c r="J52" i="3"/>
  <c r="K52" i="3" s="1"/>
  <c r="J44" i="3"/>
  <c r="K44" i="3" s="1"/>
  <c r="J39" i="3"/>
  <c r="K39" i="3" s="1"/>
  <c r="J34" i="3"/>
  <c r="K34" i="3" s="1"/>
  <c r="J29" i="3"/>
  <c r="K29" i="3" s="1"/>
  <c r="J24" i="3"/>
  <c r="K24" i="3" s="1"/>
  <c r="J16" i="3"/>
  <c r="K16" i="3" s="1"/>
  <c r="J6" i="3"/>
  <c r="K6" i="3" s="1"/>
  <c r="J595" i="3"/>
  <c r="K595" i="3" s="1"/>
  <c r="J590" i="3"/>
  <c r="K590" i="3" s="1"/>
  <c r="J583" i="3"/>
  <c r="K583" i="3" s="1"/>
  <c r="J581" i="3"/>
  <c r="K581" i="3" s="1"/>
  <c r="J572" i="3"/>
  <c r="K572" i="3" s="1"/>
  <c r="J549" i="3"/>
  <c r="K549" i="3" s="1"/>
  <c r="J533" i="3"/>
  <c r="K533" i="3" s="1"/>
  <c r="J528" i="3"/>
  <c r="K528" i="3" s="1"/>
  <c r="J526" i="3"/>
  <c r="K526" i="3" s="1"/>
  <c r="J512" i="3"/>
  <c r="K512" i="3" s="1"/>
  <c r="J500" i="3"/>
  <c r="K500" i="3" s="1"/>
  <c r="J483" i="3"/>
  <c r="K483" i="3" s="1"/>
  <c r="J465" i="3"/>
  <c r="K465" i="3" s="1"/>
  <c r="J456" i="3"/>
  <c r="K456" i="3" s="1"/>
  <c r="J447" i="3"/>
  <c r="K447" i="3" s="1"/>
  <c r="J434" i="3"/>
  <c r="K434" i="3" s="1"/>
  <c r="J421" i="3"/>
  <c r="K421" i="3" s="1"/>
  <c r="J408" i="3"/>
  <c r="K408" i="3" s="1"/>
  <c r="J393" i="3"/>
  <c r="K393" i="3" s="1"/>
  <c r="J391" i="3"/>
  <c r="K391" i="3" s="1"/>
  <c r="J382" i="3"/>
  <c r="K382" i="3" s="1"/>
  <c r="J380" i="3"/>
  <c r="K380" i="3" s="1"/>
  <c r="J367" i="3"/>
  <c r="K367" i="3" s="1"/>
  <c r="J356" i="3"/>
  <c r="K356" i="3" s="1"/>
  <c r="J354" i="3"/>
  <c r="K354" i="3" s="1"/>
  <c r="J352" i="3"/>
  <c r="K352" i="3" s="1"/>
  <c r="J343" i="3"/>
  <c r="K343" i="3" s="1"/>
  <c r="J341" i="3"/>
  <c r="K341" i="3" s="1"/>
  <c r="J337" i="3"/>
  <c r="K337" i="3" s="1"/>
  <c r="J328" i="3"/>
  <c r="K328" i="3" s="1"/>
  <c r="J321" i="3"/>
  <c r="K321" i="3" s="1"/>
  <c r="J317" i="3"/>
  <c r="K317" i="3" s="1"/>
  <c r="J315" i="3"/>
  <c r="K315" i="3" s="1"/>
  <c r="J306" i="3"/>
  <c r="K306" i="3" s="1"/>
  <c r="J263" i="3"/>
  <c r="K263" i="3" s="1"/>
  <c r="J258" i="3"/>
  <c r="K258" i="3" s="1"/>
  <c r="J251" i="3"/>
  <c r="K251" i="3" s="1"/>
  <c r="J244" i="3"/>
  <c r="K244" i="3" s="1"/>
  <c r="J239" i="3"/>
  <c r="K239" i="3" s="1"/>
  <c r="J229" i="3"/>
  <c r="K229" i="3" s="1"/>
  <c r="J224" i="3"/>
  <c r="K224" i="3" s="1"/>
  <c r="J219" i="3"/>
  <c r="K219" i="3" s="1"/>
  <c r="J214" i="3"/>
  <c r="K214" i="3" s="1"/>
  <c r="J212" i="3"/>
  <c r="K212" i="3" s="1"/>
  <c r="J207" i="3"/>
  <c r="K207" i="3" s="1"/>
  <c r="J195" i="3"/>
  <c r="K195" i="3" s="1"/>
  <c r="J188" i="3"/>
  <c r="K188" i="3" s="1"/>
  <c r="J179" i="3"/>
  <c r="K179" i="3" s="1"/>
  <c r="J158" i="3"/>
  <c r="K158" i="3" s="1"/>
  <c r="J146" i="3"/>
  <c r="K146" i="3" s="1"/>
  <c r="J137" i="3"/>
  <c r="K137" i="3" s="1"/>
  <c r="J132" i="3"/>
  <c r="K132" i="3" s="1"/>
  <c r="J125" i="3"/>
  <c r="K125" i="3" s="1"/>
  <c r="J120" i="3"/>
  <c r="K120" i="3" s="1"/>
  <c r="J115" i="3"/>
  <c r="K115" i="3" s="1"/>
  <c r="J105" i="3"/>
  <c r="K105" i="3" s="1"/>
  <c r="J100" i="3"/>
  <c r="K100" i="3" s="1"/>
  <c r="J95" i="3"/>
  <c r="K95" i="3" s="1"/>
  <c r="J85" i="3"/>
  <c r="K85" i="3" s="1"/>
  <c r="J80" i="3"/>
  <c r="K80" i="3" s="1"/>
  <c r="J75" i="3"/>
  <c r="K75" i="3" s="1"/>
  <c r="J67" i="3"/>
  <c r="K67" i="3" s="1"/>
  <c r="J62" i="3"/>
  <c r="K62" i="3" s="1"/>
  <c r="J49" i="3"/>
  <c r="K49" i="3" s="1"/>
  <c r="J36" i="3"/>
  <c r="K36" i="3" s="1"/>
  <c r="J31" i="3"/>
  <c r="K31" i="3" s="1"/>
  <c r="J26" i="3"/>
  <c r="K26" i="3" s="1"/>
  <c r="J13" i="3"/>
  <c r="K13" i="3" s="1"/>
  <c r="J11" i="3"/>
  <c r="K11" i="3" s="1"/>
  <c r="J597" i="3"/>
  <c r="K597" i="3" s="1"/>
  <c r="J585" i="3"/>
  <c r="K585" i="3" s="1"/>
  <c r="J574" i="3"/>
  <c r="K574" i="3" s="1"/>
  <c r="J565" i="3"/>
  <c r="K565" i="3" s="1"/>
  <c r="J563" i="3"/>
  <c r="K563" i="3" s="1"/>
  <c r="J558" i="3"/>
  <c r="K558" i="3" s="1"/>
  <c r="J553" i="3"/>
  <c r="K553" i="3" s="1"/>
  <c r="J542" i="3"/>
  <c r="K542" i="3" s="1"/>
  <c r="J535" i="3"/>
  <c r="K535" i="3" s="1"/>
  <c r="J521" i="3"/>
  <c r="K521" i="3" s="1"/>
  <c r="J519" i="3"/>
  <c r="K519" i="3" s="1"/>
  <c r="J507" i="3"/>
  <c r="K507" i="3" s="1"/>
  <c r="J502" i="3"/>
  <c r="K502" i="3" s="1"/>
  <c r="J497" i="3"/>
  <c r="K497" i="3" s="1"/>
  <c r="J490" i="3"/>
  <c r="K490" i="3" s="1"/>
  <c r="J485" i="3"/>
  <c r="K485" i="3" s="1"/>
  <c r="J478" i="3"/>
  <c r="K478" i="3" s="1"/>
  <c r="J476" i="3"/>
  <c r="K476" i="3" s="1"/>
  <c r="J474" i="3"/>
  <c r="K474" i="3" s="1"/>
  <c r="J467" i="3"/>
  <c r="K467" i="3" s="1"/>
  <c r="J453" i="3"/>
  <c r="K453" i="3" s="1"/>
  <c r="J451" i="3"/>
  <c r="K451" i="3" s="1"/>
  <c r="J440" i="3"/>
  <c r="K440" i="3" s="1"/>
  <c r="J438" i="3"/>
  <c r="K438" i="3" s="1"/>
  <c r="J436" i="3"/>
  <c r="K436" i="3" s="1"/>
  <c r="J425" i="3"/>
  <c r="K425" i="3" s="1"/>
  <c r="J423" i="3"/>
  <c r="K423" i="3" s="1"/>
  <c r="J410" i="3"/>
  <c r="K410" i="3" s="1"/>
  <c r="J399" i="3"/>
  <c r="K399" i="3" s="1"/>
  <c r="J397" i="3"/>
  <c r="K397" i="3" s="1"/>
  <c r="J395" i="3"/>
  <c r="K395" i="3" s="1"/>
  <c r="J386" i="3"/>
  <c r="K386" i="3" s="1"/>
  <c r="J384" i="3"/>
  <c r="K384" i="3" s="1"/>
  <c r="J369" i="3"/>
  <c r="K369" i="3" s="1"/>
  <c r="J360" i="3"/>
  <c r="K360" i="3" s="1"/>
  <c r="J345" i="3"/>
  <c r="K345" i="3" s="1"/>
  <c r="J330" i="3"/>
  <c r="K330" i="3" s="1"/>
  <c r="J319" i="3"/>
  <c r="K319" i="3" s="1"/>
  <c r="J308" i="3"/>
  <c r="K308" i="3" s="1"/>
  <c r="J301" i="3"/>
  <c r="K301" i="3" s="1"/>
  <c r="J299" i="3"/>
  <c r="K299" i="3" s="1"/>
  <c r="J292" i="3"/>
  <c r="K292" i="3" s="1"/>
  <c r="J290" i="3"/>
  <c r="K290" i="3" s="1"/>
  <c r="J288" i="3"/>
  <c r="K288" i="3" s="1"/>
  <c r="J286" i="3"/>
  <c r="K286" i="3" s="1"/>
  <c r="J279" i="3"/>
  <c r="K279" i="3" s="1"/>
  <c r="J274" i="3"/>
  <c r="K274" i="3" s="1"/>
  <c r="J272" i="3"/>
  <c r="K272" i="3" s="1"/>
  <c r="J265" i="3"/>
  <c r="K265" i="3" s="1"/>
  <c r="J248" i="3"/>
  <c r="K248" i="3" s="1"/>
  <c r="J246" i="3"/>
  <c r="K246" i="3" s="1"/>
  <c r="J234" i="3"/>
  <c r="K234" i="3" s="1"/>
  <c r="J226" i="3"/>
  <c r="K226" i="3" s="1"/>
  <c r="J221" i="3"/>
  <c r="K221" i="3" s="1"/>
  <c r="J216" i="3"/>
  <c r="K216" i="3" s="1"/>
  <c r="J204" i="3"/>
  <c r="K204" i="3" s="1"/>
  <c r="J202" i="3"/>
  <c r="K202" i="3" s="1"/>
  <c r="J192" i="3"/>
  <c r="K192" i="3" s="1"/>
  <c r="J190" i="3"/>
  <c r="K190" i="3" s="1"/>
  <c r="J181" i="3"/>
  <c r="K181" i="3" s="1"/>
  <c r="J172" i="3"/>
  <c r="K172" i="3" s="1"/>
  <c r="J170" i="3"/>
  <c r="K170" i="3" s="1"/>
  <c r="J165" i="3"/>
  <c r="K165" i="3" s="1"/>
  <c r="J160" i="3"/>
  <c r="K160" i="3" s="1"/>
  <c r="J153" i="3"/>
  <c r="K153" i="3" s="1"/>
  <c r="J148" i="3"/>
  <c r="K148" i="3" s="1"/>
  <c r="J139" i="3"/>
  <c r="K139" i="3" s="1"/>
  <c r="J112" i="3"/>
  <c r="K112" i="3" s="1"/>
  <c r="J92" i="3"/>
  <c r="K92" i="3" s="1"/>
  <c r="J87" i="3"/>
  <c r="K87" i="3" s="1"/>
  <c r="J77" i="3"/>
  <c r="K77" i="3" s="1"/>
  <c r="J72" i="3"/>
  <c r="K72" i="3" s="1"/>
  <c r="J59" i="3"/>
  <c r="K59" i="3" s="1"/>
  <c r="J54" i="3"/>
  <c r="K54" i="3" s="1"/>
  <c r="J46" i="3"/>
  <c r="K46" i="3" s="1"/>
  <c r="J41" i="3"/>
  <c r="K41" i="3" s="1"/>
  <c r="J18" i="3"/>
  <c r="K18" i="3" s="1"/>
  <c r="J8" i="3"/>
  <c r="K8" i="3" s="1"/>
  <c r="J599" i="3"/>
  <c r="K599" i="3" s="1"/>
  <c r="J592" i="3"/>
  <c r="K592" i="3" s="1"/>
  <c r="J587" i="3"/>
  <c r="K587" i="3" s="1"/>
  <c r="J576" i="3"/>
  <c r="K576" i="3" s="1"/>
  <c r="J569" i="3"/>
  <c r="K569" i="3" s="1"/>
  <c r="J567" i="3"/>
  <c r="K567" i="3" s="1"/>
  <c r="J555" i="3"/>
  <c r="K555" i="3" s="1"/>
  <c r="J544" i="3"/>
  <c r="K544" i="3" s="1"/>
  <c r="J537" i="3"/>
  <c r="K537" i="3" s="1"/>
  <c r="J530" i="3"/>
  <c r="K530" i="3" s="1"/>
  <c r="J523" i="3"/>
  <c r="K523" i="3" s="1"/>
  <c r="J514" i="3"/>
  <c r="K514" i="3" s="1"/>
  <c r="J494" i="3"/>
  <c r="K494" i="3" s="1"/>
  <c r="J492" i="3"/>
  <c r="K492" i="3" s="1"/>
  <c r="J487" i="3"/>
  <c r="K487" i="3" s="1"/>
  <c r="J471" i="3"/>
  <c r="K471" i="3" s="1"/>
  <c r="J469" i="3"/>
  <c r="K469" i="3" s="1"/>
  <c r="J460" i="3"/>
  <c r="K460" i="3" s="1"/>
  <c r="J458" i="3"/>
  <c r="K458" i="3" s="1"/>
  <c r="J442" i="3"/>
  <c r="K442" i="3" s="1"/>
  <c r="J429" i="3"/>
  <c r="K429" i="3" s="1"/>
  <c r="J427" i="3"/>
  <c r="K427" i="3" s="1"/>
  <c r="J414" i="3"/>
  <c r="K414" i="3" s="1"/>
  <c r="J412" i="3"/>
  <c r="K412" i="3" s="1"/>
  <c r="J403" i="3"/>
  <c r="K403" i="3" s="1"/>
  <c r="J388" i="3"/>
  <c r="K388" i="3" s="1"/>
  <c r="J373" i="3"/>
  <c r="K373" i="3" s="1"/>
  <c r="J371" i="3"/>
  <c r="K371" i="3" s="1"/>
  <c r="J364" i="3"/>
  <c r="K364" i="3" s="1"/>
  <c r="J358" i="3"/>
  <c r="K358" i="3" s="1"/>
  <c r="J347" i="3"/>
  <c r="K347" i="3" s="1"/>
  <c r="J334" i="3"/>
  <c r="K334" i="3" s="1"/>
  <c r="J332" i="3"/>
  <c r="K332" i="3" s="1"/>
  <c r="J325" i="3"/>
  <c r="K325" i="3" s="1"/>
  <c r="J323" i="3"/>
  <c r="K323" i="3" s="1"/>
  <c r="J312" i="3"/>
  <c r="K312" i="3" s="1"/>
  <c r="J310" i="3"/>
  <c r="K310" i="3" s="1"/>
  <c r="J303" i="3"/>
  <c r="K303" i="3" s="1"/>
  <c r="J296" i="3"/>
  <c r="K296" i="3" s="1"/>
  <c r="J283" i="3"/>
  <c r="K283" i="3" s="1"/>
  <c r="J281" i="3"/>
  <c r="K281" i="3" s="1"/>
  <c r="J276" i="3"/>
  <c r="K276" i="3" s="1"/>
  <c r="J269" i="3"/>
  <c r="K269" i="3" s="1"/>
  <c r="J267" i="3"/>
  <c r="K267" i="3" s="1"/>
  <c r="J260" i="3"/>
  <c r="K260" i="3" s="1"/>
  <c r="J255" i="3"/>
  <c r="K255" i="3" s="1"/>
  <c r="J253" i="3"/>
  <c r="K253" i="3" s="1"/>
  <c r="J241" i="3"/>
  <c r="K241" i="3" s="1"/>
  <c r="J231" i="3"/>
  <c r="K231" i="3" s="1"/>
  <c r="J209" i="3"/>
  <c r="K209" i="3" s="1"/>
  <c r="J197" i="3"/>
  <c r="K197" i="3" s="1"/>
  <c r="J176" i="3"/>
  <c r="K176" i="3" s="1"/>
  <c r="J174" i="3"/>
  <c r="K174" i="3" s="1"/>
  <c r="J162" i="3"/>
  <c r="K162" i="3" s="1"/>
  <c r="J150" i="3"/>
  <c r="K150" i="3" s="1"/>
  <c r="J134" i="3"/>
  <c r="K134" i="3" s="1"/>
  <c r="J129" i="3"/>
  <c r="K129" i="3" s="1"/>
  <c r="J127" i="3"/>
  <c r="K127" i="3" s="1"/>
  <c r="J122" i="3"/>
  <c r="K122" i="3" s="1"/>
  <c r="J117" i="3"/>
  <c r="K117" i="3" s="1"/>
  <c r="J109" i="3"/>
  <c r="K109" i="3" s="1"/>
  <c r="J107" i="3"/>
  <c r="K107" i="3" s="1"/>
  <c r="J102" i="3"/>
  <c r="K102" i="3" s="1"/>
  <c r="J97" i="3"/>
  <c r="K97" i="3" s="1"/>
  <c r="J89" i="3"/>
  <c r="K89" i="3" s="1"/>
  <c r="J82" i="3"/>
  <c r="K82" i="3" s="1"/>
  <c r="J69" i="3"/>
  <c r="K69" i="3" s="1"/>
  <c r="J64" i="3"/>
  <c r="K64" i="3" s="1"/>
  <c r="J51" i="3"/>
  <c r="K51" i="3" s="1"/>
  <c r="J38" i="3"/>
  <c r="K38" i="3" s="1"/>
  <c r="J33" i="3"/>
  <c r="K33" i="3" s="1"/>
  <c r="J28" i="3"/>
  <c r="K28" i="3" s="1"/>
  <c r="J23" i="3"/>
  <c r="K23" i="3" s="1"/>
  <c r="J15" i="3"/>
  <c r="K15" i="3" s="1"/>
  <c r="J5" i="3"/>
  <c r="K5" i="3" s="1"/>
  <c r="J594" i="3"/>
  <c r="K594" i="3" s="1"/>
  <c r="J580" i="3"/>
  <c r="K580" i="3" s="1"/>
  <c r="J560" i="3"/>
  <c r="K560" i="3" s="1"/>
  <c r="J548" i="3"/>
  <c r="K548" i="3" s="1"/>
  <c r="J532" i="3"/>
  <c r="K532" i="3" s="1"/>
  <c r="J527" i="3"/>
  <c r="K527" i="3" s="1"/>
  <c r="J516" i="3"/>
  <c r="K516" i="3" s="1"/>
  <c r="J511" i="3"/>
  <c r="K511" i="3" s="1"/>
  <c r="J509" i="3"/>
  <c r="K509" i="3" s="1"/>
  <c r="J504" i="3"/>
  <c r="K504" i="3" s="1"/>
  <c r="J499" i="3"/>
  <c r="K499" i="3" s="1"/>
  <c r="J482" i="3"/>
  <c r="K482" i="3" s="1"/>
  <c r="J480" i="3"/>
  <c r="K480" i="3" s="1"/>
  <c r="J464" i="3"/>
  <c r="K464" i="3" s="1"/>
  <c r="J462" i="3"/>
  <c r="K462" i="3" s="1"/>
  <c r="J455" i="3"/>
  <c r="K455" i="3" s="1"/>
  <c r="J446" i="3"/>
  <c r="K446" i="3" s="1"/>
  <c r="J444" i="3"/>
  <c r="K444" i="3" s="1"/>
  <c r="J431" i="3"/>
  <c r="K431" i="3" s="1"/>
  <c r="J420" i="3"/>
  <c r="K420" i="3" s="1"/>
  <c r="J418" i="3"/>
  <c r="K418" i="3" s="1"/>
  <c r="J416" i="3"/>
  <c r="K416" i="3" s="1"/>
  <c r="J407" i="3"/>
  <c r="K407" i="3" s="1"/>
  <c r="J405" i="3"/>
  <c r="K405" i="3" s="1"/>
  <c r="J401" i="3"/>
  <c r="K401" i="3" s="1"/>
  <c r="J390" i="3"/>
  <c r="K390" i="3" s="1"/>
  <c r="J377" i="3"/>
  <c r="K377" i="3" s="1"/>
  <c r="J375" i="3"/>
  <c r="K375" i="3" s="1"/>
  <c r="J362" i="3"/>
  <c r="K362" i="3" s="1"/>
  <c r="J349" i="3"/>
  <c r="K349" i="3" s="1"/>
  <c r="J338" i="3"/>
  <c r="K338" i="3" s="1"/>
  <c r="J336" i="3"/>
  <c r="K336" i="3" s="1"/>
  <c r="J314" i="3"/>
  <c r="K314" i="3" s="1"/>
  <c r="J305" i="3"/>
  <c r="K305" i="3" s="1"/>
  <c r="J294" i="3"/>
  <c r="K294" i="3" s="1"/>
  <c r="J262" i="3"/>
  <c r="K262" i="3" s="1"/>
  <c r="J250" i="3"/>
  <c r="K250" i="3" s="1"/>
  <c r="J236" i="3"/>
  <c r="K236" i="3" s="1"/>
  <c r="J228" i="3"/>
  <c r="K228" i="3" s="1"/>
  <c r="J223" i="3"/>
  <c r="K223" i="3" s="1"/>
  <c r="J218" i="3"/>
  <c r="K218" i="3" s="1"/>
  <c r="J211" i="3"/>
  <c r="K211" i="3" s="1"/>
  <c r="J206" i="3"/>
  <c r="K206" i="3" s="1"/>
  <c r="J199" i="3"/>
  <c r="K199" i="3" s="1"/>
  <c r="J194" i="3"/>
  <c r="K194" i="3" s="1"/>
  <c r="J185" i="3"/>
  <c r="K185" i="3" s="1"/>
  <c r="J183" i="3"/>
  <c r="K183" i="3" s="1"/>
  <c r="J167" i="3"/>
  <c r="K167" i="3" s="1"/>
  <c r="J157" i="3"/>
  <c r="K157" i="3" s="1"/>
  <c r="J155" i="3"/>
  <c r="K155" i="3" s="1"/>
  <c r="J143" i="3"/>
  <c r="K143" i="3" s="1"/>
  <c r="J141" i="3"/>
  <c r="K141" i="3" s="1"/>
  <c r="J136" i="3"/>
  <c r="K136" i="3" s="1"/>
  <c r="J119" i="3"/>
  <c r="K119" i="3" s="1"/>
  <c r="J114" i="3"/>
  <c r="K114" i="3" s="1"/>
  <c r="J99" i="3"/>
  <c r="K99" i="3" s="1"/>
  <c r="J94" i="3"/>
  <c r="K94" i="3" s="1"/>
  <c r="J84" i="3"/>
  <c r="K84" i="3" s="1"/>
  <c r="J79" i="3"/>
  <c r="K79" i="3" s="1"/>
  <c r="J74" i="3"/>
  <c r="K74" i="3" s="1"/>
  <c r="J66" i="3"/>
  <c r="K66" i="3" s="1"/>
  <c r="J61" i="3"/>
  <c r="K61" i="3" s="1"/>
  <c r="J56" i="3"/>
  <c r="K56" i="3" s="1"/>
  <c r="J48" i="3"/>
  <c r="K48" i="3" s="1"/>
  <c r="J43" i="3"/>
  <c r="K43" i="3" s="1"/>
  <c r="J25" i="3"/>
  <c r="K25" i="3" s="1"/>
  <c r="J20" i="3"/>
  <c r="K20" i="3" s="1"/>
  <c r="J10" i="3"/>
  <c r="K10" i="3" s="1"/>
  <c r="J596" i="3"/>
  <c r="K596" i="3" s="1"/>
  <c r="J589" i="3"/>
  <c r="K589" i="3" s="1"/>
  <c r="J578" i="3"/>
  <c r="K578" i="3" s="1"/>
  <c r="J573" i="3"/>
  <c r="K573" i="3" s="1"/>
  <c r="J571" i="3"/>
  <c r="K571" i="3" s="1"/>
  <c r="J562" i="3"/>
  <c r="K562" i="3" s="1"/>
  <c r="J557" i="3"/>
  <c r="K557" i="3" s="1"/>
  <c r="J552" i="3"/>
  <c r="K552" i="3" s="1"/>
  <c r="J550" i="3"/>
  <c r="K550" i="3" s="1"/>
  <c r="J546" i="3"/>
  <c r="K546" i="3" s="1"/>
  <c r="J541" i="3"/>
  <c r="K541" i="3" s="1"/>
  <c r="J539" i="3"/>
  <c r="K539" i="3" s="1"/>
  <c r="J534" i="3"/>
  <c r="K534" i="3" s="1"/>
  <c r="J525" i="3"/>
  <c r="K525" i="3" s="1"/>
  <c r="J518" i="3"/>
  <c r="K518" i="3" s="1"/>
  <c r="J506" i="3"/>
  <c r="K506" i="3" s="1"/>
  <c r="J501" i="3"/>
  <c r="K501" i="3" s="1"/>
  <c r="J496" i="3"/>
  <c r="K496" i="3" s="1"/>
  <c r="J489" i="3"/>
  <c r="K489" i="3" s="1"/>
  <c r="J484" i="3"/>
  <c r="K484" i="3" s="1"/>
  <c r="J473" i="3"/>
  <c r="K473" i="3" s="1"/>
  <c r="J466" i="3"/>
  <c r="K466" i="3" s="1"/>
  <c r="J450" i="3"/>
  <c r="K450" i="3" s="1"/>
  <c r="J448" i="3"/>
  <c r="K448" i="3" s="1"/>
  <c r="J433" i="3"/>
  <c r="K433" i="3" s="1"/>
  <c r="J424" i="3"/>
  <c r="K424" i="3" s="1"/>
  <c r="J409" i="3"/>
  <c r="K409" i="3" s="1"/>
  <c r="J392" i="3"/>
  <c r="K392" i="3" s="1"/>
  <c r="J385" i="3"/>
  <c r="K385" i="3" s="1"/>
  <c r="J381" i="3"/>
  <c r="K381" i="3" s="1"/>
  <c r="J379" i="3"/>
  <c r="K379" i="3" s="1"/>
  <c r="J368" i="3"/>
  <c r="K368" i="3" s="1"/>
  <c r="J366" i="3"/>
  <c r="K366" i="3" s="1"/>
  <c r="J355" i="3"/>
  <c r="K355" i="3" s="1"/>
  <c r="J353" i="3"/>
  <c r="K353" i="3" s="1"/>
  <c r="J351" i="3"/>
  <c r="K351" i="3" s="1"/>
  <c r="J342" i="3"/>
  <c r="K342" i="3" s="1"/>
  <c r="J340" i="3"/>
  <c r="K340" i="3" s="1"/>
  <c r="J329" i="3"/>
  <c r="K329" i="3" s="1"/>
  <c r="J327" i="3"/>
  <c r="K327" i="3" s="1"/>
  <c r="J318" i="3"/>
  <c r="K318" i="3" s="1"/>
  <c r="J316" i="3"/>
  <c r="K316" i="3" s="1"/>
  <c r="J300" i="3"/>
  <c r="K300" i="3" s="1"/>
  <c r="J298" i="3"/>
  <c r="K298" i="3" s="1"/>
  <c r="J287" i="3"/>
  <c r="K287" i="3" s="1"/>
  <c r="J285" i="3"/>
  <c r="K285" i="3" s="1"/>
  <c r="J278" i="3"/>
  <c r="K278" i="3" s="1"/>
  <c r="J271" i="3"/>
  <c r="K271" i="3" s="1"/>
  <c r="J264" i="3"/>
  <c r="K264" i="3" s="1"/>
  <c r="J257" i="3"/>
  <c r="K257" i="3" s="1"/>
  <c r="J247" i="3"/>
  <c r="K247" i="3" s="1"/>
  <c r="J245" i="3"/>
  <c r="K245" i="3" s="1"/>
  <c r="J243" i="3"/>
  <c r="K243" i="3" s="1"/>
  <c r="J238" i="3"/>
  <c r="K238" i="3" s="1"/>
  <c r="J233" i="3"/>
  <c r="K233" i="3" s="1"/>
  <c r="J220" i="3"/>
  <c r="K220" i="3" s="1"/>
  <c r="J213" i="3"/>
  <c r="K213" i="3" s="1"/>
  <c r="J201" i="3"/>
  <c r="K201" i="3" s="1"/>
  <c r="J189" i="3"/>
  <c r="K189" i="3" s="1"/>
  <c r="J187" i="3"/>
  <c r="K187" i="3" s="1"/>
  <c r="J178" i="3"/>
  <c r="K178" i="3" s="1"/>
  <c r="J169" i="3"/>
  <c r="K169" i="3" s="1"/>
  <c r="J164" i="3"/>
  <c r="K164" i="3" s="1"/>
  <c r="J152" i="3"/>
  <c r="K152" i="3" s="1"/>
  <c r="J147" i="3"/>
  <c r="K147" i="3" s="1"/>
  <c r="J145" i="3"/>
  <c r="K145" i="3" s="1"/>
  <c r="J131" i="3"/>
  <c r="K131" i="3" s="1"/>
  <c r="J124" i="3"/>
  <c r="K124" i="3" s="1"/>
  <c r="J111" i="3"/>
  <c r="K111" i="3" s="1"/>
  <c r="J104" i="3"/>
  <c r="K104" i="3" s="1"/>
  <c r="J91" i="3"/>
  <c r="K91" i="3" s="1"/>
  <c r="J71" i="3"/>
  <c r="K71" i="3" s="1"/>
  <c r="J58" i="3"/>
  <c r="K58" i="3" s="1"/>
  <c r="J53" i="3"/>
  <c r="K53" i="3" s="1"/>
  <c r="J45" i="3"/>
  <c r="K45" i="3" s="1"/>
  <c r="J40" i="3"/>
  <c r="K40" i="3" s="1"/>
  <c r="J35" i="3"/>
  <c r="K35" i="3" s="1"/>
  <c r="J30" i="3"/>
  <c r="K30" i="3" s="1"/>
  <c r="J17" i="3"/>
  <c r="K17" i="3" s="1"/>
  <c r="J12" i="3"/>
  <c r="K12" i="3" s="1"/>
  <c r="J7" i="3"/>
  <c r="K7" i="3" s="1"/>
  <c r="J598" i="3"/>
  <c r="K598" i="3" s="1"/>
  <c r="J591" i="3"/>
  <c r="K591" i="3" s="1"/>
  <c r="J584" i="3"/>
  <c r="K584" i="3" s="1"/>
  <c r="J582" i="3"/>
  <c r="K582" i="3" s="1"/>
  <c r="J566" i="3"/>
  <c r="K566" i="3" s="1"/>
  <c r="J564" i="3"/>
  <c r="K564" i="3" s="1"/>
  <c r="J554" i="3"/>
  <c r="K554" i="3" s="1"/>
  <c r="J536" i="3"/>
  <c r="K536" i="3" s="1"/>
  <c r="J529" i="3"/>
  <c r="K529" i="3" s="1"/>
  <c r="J522" i="3"/>
  <c r="K522" i="3" s="1"/>
  <c r="J513" i="3"/>
  <c r="K513" i="3" s="1"/>
  <c r="J493" i="3"/>
  <c r="K493" i="3" s="1"/>
  <c r="J475" i="3"/>
  <c r="K475" i="3" s="1"/>
  <c r="J468" i="3"/>
  <c r="K468" i="3" s="1"/>
  <c r="J457" i="3"/>
  <c r="K457" i="3" s="1"/>
  <c r="J452" i="3"/>
  <c r="K452" i="3" s="1"/>
  <c r="J437" i="3"/>
  <c r="K437" i="3" s="1"/>
  <c r="J435" i="3"/>
  <c r="K435" i="3" s="1"/>
  <c r="J428" i="3"/>
  <c r="K428" i="3" s="1"/>
  <c r="J422" i="3"/>
  <c r="K422" i="3" s="1"/>
  <c r="J411" i="3"/>
  <c r="K411" i="3" s="1"/>
  <c r="J398" i="3"/>
  <c r="K398" i="3" s="1"/>
  <c r="J396" i="3"/>
  <c r="K396" i="3" s="1"/>
  <c r="J394" i="3"/>
  <c r="K394" i="3" s="1"/>
  <c r="J383" i="3"/>
  <c r="K383" i="3" s="1"/>
  <c r="J370" i="3"/>
  <c r="K370" i="3" s="1"/>
  <c r="J357" i="3"/>
  <c r="K357" i="3" s="1"/>
  <c r="J344" i="3"/>
  <c r="K344" i="3" s="1"/>
  <c r="J331" i="3"/>
  <c r="K331" i="3" s="1"/>
  <c r="J322" i="3"/>
  <c r="K322" i="3" s="1"/>
  <c r="J320" i="3"/>
  <c r="K320" i="3" s="1"/>
  <c r="J309" i="3"/>
  <c r="K309" i="3" s="1"/>
  <c r="J307" i="3"/>
  <c r="K307" i="3" s="1"/>
  <c r="J291" i="3"/>
  <c r="K291" i="3" s="1"/>
  <c r="J282" i="3"/>
  <c r="K282" i="3" s="1"/>
  <c r="J280" i="3"/>
  <c r="K280" i="3" s="1"/>
  <c r="J266" i="3"/>
  <c r="K266" i="3" s="1"/>
  <c r="J259" i="3"/>
  <c r="K259" i="3" s="1"/>
  <c r="J252" i="3"/>
  <c r="K252" i="3" s="1"/>
  <c r="J240" i="3"/>
  <c r="K240" i="3" s="1"/>
  <c r="J230" i="3"/>
  <c r="K230" i="3" s="1"/>
  <c r="J225" i="3"/>
  <c r="K225" i="3" s="1"/>
  <c r="J215" i="3"/>
  <c r="K215" i="3" s="1"/>
  <c r="J208" i="3"/>
  <c r="K208" i="3" s="1"/>
  <c r="J203" i="3"/>
  <c r="K203" i="3" s="1"/>
  <c r="J196" i="3"/>
  <c r="K196" i="3" s="1"/>
  <c r="J180" i="3"/>
  <c r="K180" i="3" s="1"/>
  <c r="J171" i="3"/>
  <c r="K171" i="3" s="1"/>
  <c r="J161" i="3"/>
  <c r="K161" i="3" s="1"/>
  <c r="J159" i="3"/>
  <c r="K159" i="3" s="1"/>
  <c r="J138" i="3"/>
  <c r="K138" i="3" s="1"/>
  <c r="J133" i="3"/>
  <c r="K133" i="3" s="1"/>
  <c r="J126" i="3"/>
  <c r="K126" i="3" s="1"/>
  <c r="J121" i="3"/>
  <c r="K121" i="3" s="1"/>
  <c r="J116" i="3"/>
  <c r="K116" i="3" s="1"/>
  <c r="J106" i="3"/>
  <c r="K106" i="3" s="1"/>
  <c r="J101" i="3"/>
  <c r="K101" i="3" s="1"/>
  <c r="J96" i="3"/>
  <c r="K96" i="3" s="1"/>
  <c r="J88" i="3"/>
  <c r="K88" i="3" s="1"/>
  <c r="J86" i="3"/>
  <c r="K86" i="3" s="1"/>
  <c r="J81" i="3"/>
  <c r="K81" i="3" s="1"/>
  <c r="J76" i="3"/>
  <c r="K76" i="3" s="1"/>
  <c r="J68" i="3"/>
  <c r="K68" i="3" s="1"/>
  <c r="J63" i="3"/>
  <c r="K63" i="3" s="1"/>
  <c r="J50" i="3"/>
  <c r="K50" i="3" s="1"/>
  <c r="J37" i="3"/>
  <c r="K37" i="3" s="1"/>
  <c r="J32" i="3"/>
  <c r="K32" i="3" s="1"/>
  <c r="J27" i="3"/>
  <c r="K27" i="3" s="1"/>
  <c r="J22" i="3"/>
  <c r="K22" i="3" s="1"/>
  <c r="J14" i="3"/>
  <c r="K14" i="3" s="1"/>
  <c r="J4" i="3"/>
  <c r="K4" i="3" s="1"/>
  <c r="J600" i="3"/>
  <c r="K600" i="3" s="1"/>
  <c r="J586" i="3"/>
  <c r="K586" i="3" s="1"/>
  <c r="J575" i="3"/>
  <c r="K575" i="3" s="1"/>
  <c r="J559" i="3"/>
  <c r="K559" i="3" s="1"/>
  <c r="J543" i="3"/>
  <c r="K543" i="3" s="1"/>
  <c r="J520" i="3"/>
  <c r="K520" i="3" s="1"/>
  <c r="J508" i="3"/>
  <c r="K508" i="3" s="1"/>
  <c r="J503" i="3"/>
  <c r="K503" i="3" s="1"/>
  <c r="J498" i="3"/>
  <c r="K498" i="3" s="1"/>
  <c r="J491" i="3"/>
  <c r="K491" i="3" s="1"/>
  <c r="J486" i="3"/>
  <c r="K486" i="3" s="1"/>
  <c r="J479" i="3"/>
  <c r="K479" i="3" s="1"/>
  <c r="J477" i="3"/>
  <c r="K477" i="3" s="1"/>
  <c r="J470" i="3"/>
  <c r="K470" i="3" s="1"/>
  <c r="J461" i="3"/>
  <c r="K461" i="3" s="1"/>
  <c r="J454" i="3"/>
  <c r="K454" i="3" s="1"/>
  <c r="J441" i="3"/>
  <c r="K441" i="3" s="1"/>
  <c r="J439" i="3"/>
  <c r="K439" i="3" s="1"/>
  <c r="J426" i="3"/>
  <c r="K426" i="3" s="1"/>
  <c r="J413" i="3"/>
  <c r="K413" i="3" s="1"/>
  <c r="J402" i="3"/>
  <c r="K402" i="3" s="1"/>
  <c r="J400" i="3"/>
  <c r="K400" i="3" s="1"/>
  <c r="J389" i="3"/>
  <c r="K389" i="3" s="1"/>
  <c r="J387" i="3"/>
  <c r="K387" i="3" s="1"/>
  <c r="J376" i="3"/>
  <c r="K376" i="3" s="1"/>
  <c r="J374" i="3"/>
  <c r="K374" i="3" s="1"/>
  <c r="J372" i="3"/>
  <c r="K372" i="3" s="1"/>
  <c r="J361" i="3"/>
  <c r="K361" i="3" s="1"/>
  <c r="J359" i="3"/>
  <c r="K359" i="3" s="1"/>
  <c r="J346" i="3"/>
  <c r="K346" i="3" s="1"/>
  <c r="J335" i="3"/>
  <c r="K335" i="3" s="1"/>
  <c r="J333" i="3"/>
  <c r="K333" i="3" s="1"/>
  <c r="J324" i="3"/>
  <c r="K324" i="3" s="1"/>
  <c r="J304" i="3"/>
  <c r="K304" i="3" s="1"/>
  <c r="J302" i="3"/>
  <c r="K302" i="3" s="1"/>
  <c r="J293" i="3"/>
  <c r="K293" i="3" s="1"/>
  <c r="J289" i="3"/>
  <c r="K289" i="3" s="1"/>
  <c r="J275" i="3"/>
  <c r="K275" i="3" s="1"/>
  <c r="J273" i="3"/>
  <c r="K273" i="3" s="1"/>
  <c r="J268" i="3"/>
  <c r="K268" i="3" s="1"/>
  <c r="J261" i="3"/>
  <c r="K261" i="3" s="1"/>
  <c r="J249" i="3"/>
  <c r="K249" i="3" s="1"/>
  <c r="J235" i="3"/>
  <c r="K235" i="3" s="1"/>
  <c r="J227" i="3"/>
  <c r="K227" i="3" s="1"/>
  <c r="J222" i="3"/>
  <c r="K222" i="3" s="1"/>
  <c r="J217" i="3"/>
  <c r="K217" i="3" s="1"/>
  <c r="J210" i="3"/>
  <c r="K210" i="3" s="1"/>
  <c r="J205" i="3"/>
  <c r="K205" i="3" s="1"/>
  <c r="J193" i="3"/>
  <c r="K193" i="3" s="1"/>
  <c r="J191" i="3"/>
  <c r="K191" i="3" s="1"/>
  <c r="J182" i="3"/>
  <c r="K182" i="3" s="1"/>
  <c r="J175" i="3"/>
  <c r="K175" i="3" s="1"/>
  <c r="J173" i="3"/>
  <c r="K173" i="3" s="1"/>
  <c r="J166" i="3"/>
  <c r="K166" i="3" s="1"/>
  <c r="J154" i="3"/>
  <c r="K154" i="3" s="1"/>
  <c r="J149" i="3"/>
  <c r="K149" i="3" s="1"/>
  <c r="J140" i="3"/>
  <c r="K140" i="3" s="1"/>
  <c r="J128" i="3"/>
  <c r="K128" i="3" s="1"/>
  <c r="J118" i="3"/>
  <c r="K118" i="3" s="1"/>
  <c r="J113" i="3"/>
  <c r="K113" i="3" s="1"/>
  <c r="J108" i="3"/>
  <c r="K108" i="3" s="1"/>
  <c r="J93" i="3"/>
  <c r="K93" i="3" s="1"/>
  <c r="J78" i="3"/>
  <c r="K78" i="3" s="1"/>
  <c r="J73" i="3"/>
  <c r="K73" i="3" s="1"/>
  <c r="J65" i="3"/>
  <c r="K65" i="3" s="1"/>
  <c r="J60" i="3"/>
  <c r="K60" i="3" s="1"/>
  <c r="J55" i="3"/>
  <c r="K55" i="3" s="1"/>
  <c r="J47" i="3"/>
  <c r="K47" i="3" s="1"/>
  <c r="J42" i="3"/>
  <c r="K42" i="3" s="1"/>
  <c r="J19" i="3"/>
  <c r="K19" i="3" s="1"/>
  <c r="J9" i="3"/>
  <c r="K9" i="3" s="1"/>
  <c r="D5" i="3"/>
  <c r="E5" i="3" s="1"/>
  <c r="D13" i="3"/>
  <c r="E13" i="3" s="1"/>
  <c r="D21" i="3"/>
  <c r="E21" i="3" s="1"/>
  <c r="D29" i="3"/>
  <c r="E29" i="3" s="1"/>
  <c r="D37" i="3"/>
  <c r="E37" i="3" s="1"/>
  <c r="D45" i="3"/>
  <c r="E45" i="3" s="1"/>
  <c r="D53" i="3"/>
  <c r="E53" i="3" s="1"/>
  <c r="D61" i="3"/>
  <c r="E61" i="3" s="1"/>
  <c r="D69" i="3"/>
  <c r="E69" i="3" s="1"/>
  <c r="D77" i="3"/>
  <c r="E77" i="3" s="1"/>
  <c r="D85" i="3"/>
  <c r="E85" i="3" s="1"/>
  <c r="D93" i="3"/>
  <c r="E93" i="3" s="1"/>
  <c r="D101" i="3"/>
  <c r="E101" i="3" s="1"/>
  <c r="D109" i="3"/>
  <c r="E109" i="3" s="1"/>
  <c r="D117" i="3"/>
  <c r="E117" i="3" s="1"/>
  <c r="D125" i="3"/>
  <c r="E125" i="3" s="1"/>
  <c r="D133" i="3"/>
  <c r="E133" i="3" s="1"/>
  <c r="D141" i="3"/>
  <c r="E141" i="3" s="1"/>
  <c r="D149" i="3"/>
  <c r="E149" i="3" s="1"/>
  <c r="D157" i="3"/>
  <c r="E157" i="3" s="1"/>
  <c r="D165" i="3"/>
  <c r="E165" i="3" s="1"/>
  <c r="D173" i="3"/>
  <c r="E173" i="3" s="1"/>
  <c r="D181" i="3"/>
  <c r="E181" i="3" s="1"/>
  <c r="D189" i="3"/>
  <c r="E189" i="3" s="1"/>
  <c r="D6" i="3"/>
  <c r="E6" i="3" s="1"/>
  <c r="D14" i="3"/>
  <c r="E14" i="3" s="1"/>
  <c r="D22" i="3"/>
  <c r="E22" i="3" s="1"/>
  <c r="D30" i="3"/>
  <c r="E30" i="3" s="1"/>
  <c r="D38" i="3"/>
  <c r="E38" i="3" s="1"/>
  <c r="D46" i="3"/>
  <c r="E46" i="3" s="1"/>
  <c r="D54" i="3"/>
  <c r="E54" i="3" s="1"/>
  <c r="D62" i="3"/>
  <c r="E62" i="3" s="1"/>
  <c r="D7" i="3"/>
  <c r="E7" i="3" s="1"/>
  <c r="D15" i="3"/>
  <c r="E15" i="3" s="1"/>
  <c r="D23" i="3"/>
  <c r="E23" i="3" s="1"/>
  <c r="D31" i="3"/>
  <c r="E31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8" i="3"/>
  <c r="E8" i="3" s="1"/>
  <c r="D16" i="3"/>
  <c r="E16" i="3" s="1"/>
  <c r="D24" i="3"/>
  <c r="E24" i="3" s="1"/>
  <c r="D32" i="3"/>
  <c r="E32" i="3" s="1"/>
  <c r="D40" i="3"/>
  <c r="E40" i="3" s="1"/>
  <c r="D48" i="3"/>
  <c r="E48" i="3" s="1"/>
  <c r="D56" i="3"/>
  <c r="E56" i="3" s="1"/>
  <c r="D64" i="3"/>
  <c r="E64" i="3" s="1"/>
  <c r="D72" i="3"/>
  <c r="E72" i="3" s="1"/>
  <c r="D80" i="3"/>
  <c r="E80" i="3" s="1"/>
  <c r="D88" i="3"/>
  <c r="E88" i="3" s="1"/>
  <c r="D96" i="3"/>
  <c r="E96" i="3" s="1"/>
  <c r="D104" i="3"/>
  <c r="E104" i="3" s="1"/>
  <c r="D112" i="3"/>
  <c r="E112" i="3" s="1"/>
  <c r="D120" i="3"/>
  <c r="E120" i="3" s="1"/>
  <c r="D128" i="3"/>
  <c r="E128" i="3" s="1"/>
  <c r="D136" i="3"/>
  <c r="E136" i="3" s="1"/>
  <c r="D144" i="3"/>
  <c r="E144" i="3" s="1"/>
  <c r="D152" i="3"/>
  <c r="E152" i="3" s="1"/>
  <c r="D160" i="3"/>
  <c r="E160" i="3" s="1"/>
  <c r="D168" i="3"/>
  <c r="E168" i="3" s="1"/>
  <c r="D176" i="3"/>
  <c r="E176" i="3" s="1"/>
  <c r="D184" i="3"/>
  <c r="E184" i="3" s="1"/>
  <c r="D192" i="3"/>
  <c r="E192" i="3" s="1"/>
  <c r="D9" i="3"/>
  <c r="E9" i="3" s="1"/>
  <c r="D17" i="3"/>
  <c r="E17" i="3" s="1"/>
  <c r="D25" i="3"/>
  <c r="E25" i="3" s="1"/>
  <c r="D33" i="3"/>
  <c r="E33" i="3" s="1"/>
  <c r="D41" i="3"/>
  <c r="E41" i="3" s="1"/>
  <c r="D49" i="3"/>
  <c r="E49" i="3" s="1"/>
  <c r="D57" i="3"/>
  <c r="E57" i="3" s="1"/>
  <c r="D65" i="3"/>
  <c r="E65" i="3" s="1"/>
  <c r="D73" i="3"/>
  <c r="E73" i="3" s="1"/>
  <c r="D81" i="3"/>
  <c r="E81" i="3" s="1"/>
  <c r="D89" i="3"/>
  <c r="E89" i="3" s="1"/>
  <c r="D97" i="3"/>
  <c r="E97" i="3" s="1"/>
  <c r="D105" i="3"/>
  <c r="E105" i="3" s="1"/>
  <c r="D113" i="3"/>
  <c r="E113" i="3" s="1"/>
  <c r="D121" i="3"/>
  <c r="E121" i="3" s="1"/>
  <c r="D129" i="3"/>
  <c r="E129" i="3" s="1"/>
  <c r="D137" i="3"/>
  <c r="E137" i="3" s="1"/>
  <c r="D145" i="3"/>
  <c r="E145" i="3" s="1"/>
  <c r="D153" i="3"/>
  <c r="E153" i="3" s="1"/>
  <c r="D161" i="3"/>
  <c r="E161" i="3" s="1"/>
  <c r="D169" i="3"/>
  <c r="E169" i="3" s="1"/>
  <c r="D177" i="3"/>
  <c r="E177" i="3" s="1"/>
  <c r="D185" i="3"/>
  <c r="E185" i="3" s="1"/>
  <c r="D193" i="3"/>
  <c r="E193" i="3" s="1"/>
  <c r="D201" i="3"/>
  <c r="E201" i="3" s="1"/>
  <c r="D209" i="3"/>
  <c r="E209" i="3" s="1"/>
  <c r="D217" i="3"/>
  <c r="E217" i="3" s="1"/>
  <c r="D225" i="3"/>
  <c r="E225" i="3" s="1"/>
  <c r="D233" i="3"/>
  <c r="E233" i="3" s="1"/>
  <c r="D241" i="3"/>
  <c r="E241" i="3" s="1"/>
  <c r="D249" i="3"/>
  <c r="E249" i="3" s="1"/>
  <c r="D257" i="3"/>
  <c r="E257" i="3" s="1"/>
  <c r="D4" i="3"/>
  <c r="E4" i="3" s="1"/>
  <c r="D27" i="3"/>
  <c r="E27" i="3" s="1"/>
  <c r="D50" i="3"/>
  <c r="E50" i="3" s="1"/>
  <c r="D68" i="3"/>
  <c r="E68" i="3" s="1"/>
  <c r="D84" i="3"/>
  <c r="E84" i="3" s="1"/>
  <c r="D100" i="3"/>
  <c r="E100" i="3" s="1"/>
  <c r="D116" i="3"/>
  <c r="E116" i="3" s="1"/>
  <c r="D132" i="3"/>
  <c r="E132" i="3" s="1"/>
  <c r="D148" i="3"/>
  <c r="E148" i="3" s="1"/>
  <c r="D164" i="3"/>
  <c r="E164" i="3" s="1"/>
  <c r="D180" i="3"/>
  <c r="E180" i="3" s="1"/>
  <c r="D196" i="3"/>
  <c r="E196" i="3" s="1"/>
  <c r="D206" i="3"/>
  <c r="E206" i="3" s="1"/>
  <c r="D218" i="3"/>
  <c r="E218" i="3" s="1"/>
  <c r="D228" i="3"/>
  <c r="E228" i="3" s="1"/>
  <c r="D238" i="3"/>
  <c r="E238" i="3" s="1"/>
  <c r="D250" i="3"/>
  <c r="E250" i="3" s="1"/>
  <c r="D259" i="3"/>
  <c r="E259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5" i="3"/>
  <c r="E435" i="3" s="1"/>
  <c r="D443" i="3"/>
  <c r="E443" i="3" s="1"/>
  <c r="D451" i="3"/>
  <c r="E451" i="3" s="1"/>
  <c r="D459" i="3"/>
  <c r="E459" i="3" s="1"/>
  <c r="D467" i="3"/>
  <c r="E467" i="3" s="1"/>
  <c r="D475" i="3"/>
  <c r="E475" i="3" s="1"/>
  <c r="D483" i="3"/>
  <c r="E483" i="3" s="1"/>
  <c r="D491" i="3"/>
  <c r="E491" i="3" s="1"/>
  <c r="D499" i="3"/>
  <c r="E499" i="3" s="1"/>
  <c r="D507" i="3"/>
  <c r="E507" i="3" s="1"/>
  <c r="D515" i="3"/>
  <c r="E515" i="3" s="1"/>
  <c r="D523" i="3"/>
  <c r="E523" i="3" s="1"/>
  <c r="D531" i="3"/>
  <c r="E531" i="3" s="1"/>
  <c r="D539" i="3"/>
  <c r="E539" i="3" s="1"/>
  <c r="D547" i="3"/>
  <c r="E547" i="3" s="1"/>
  <c r="D555" i="3"/>
  <c r="E555" i="3" s="1"/>
  <c r="D563" i="3"/>
  <c r="E563" i="3" s="1"/>
  <c r="D571" i="3"/>
  <c r="E571" i="3" s="1"/>
  <c r="D579" i="3"/>
  <c r="E579" i="3" s="1"/>
  <c r="D587" i="3"/>
  <c r="E587" i="3" s="1"/>
  <c r="D595" i="3"/>
  <c r="E595" i="3" s="1"/>
  <c r="D10" i="3"/>
  <c r="E10" i="3" s="1"/>
  <c r="D28" i="3"/>
  <c r="E28" i="3" s="1"/>
  <c r="D51" i="3"/>
  <c r="E51" i="3" s="1"/>
  <c r="D70" i="3"/>
  <c r="E70" i="3" s="1"/>
  <c r="D86" i="3"/>
  <c r="E86" i="3" s="1"/>
  <c r="D102" i="3"/>
  <c r="E102" i="3" s="1"/>
  <c r="D118" i="3"/>
  <c r="E118" i="3" s="1"/>
  <c r="D134" i="3"/>
  <c r="E134" i="3" s="1"/>
  <c r="D150" i="3"/>
  <c r="E150" i="3" s="1"/>
  <c r="D166" i="3"/>
  <c r="E166" i="3" s="1"/>
  <c r="D182" i="3"/>
  <c r="E182" i="3" s="1"/>
  <c r="D197" i="3"/>
  <c r="E197" i="3" s="1"/>
  <c r="D208" i="3"/>
  <c r="E208" i="3" s="1"/>
  <c r="D219" i="3"/>
  <c r="E219" i="3" s="1"/>
  <c r="D229" i="3"/>
  <c r="E229" i="3" s="1"/>
  <c r="D240" i="3"/>
  <c r="E240" i="3" s="1"/>
  <c r="D251" i="3"/>
  <c r="E251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6" i="3"/>
  <c r="E436" i="3" s="1"/>
  <c r="D444" i="3"/>
  <c r="E444" i="3" s="1"/>
  <c r="D452" i="3"/>
  <c r="E452" i="3" s="1"/>
  <c r="D460" i="3"/>
  <c r="E460" i="3" s="1"/>
  <c r="D468" i="3"/>
  <c r="E468" i="3" s="1"/>
  <c r="D476" i="3"/>
  <c r="E476" i="3" s="1"/>
  <c r="D484" i="3"/>
  <c r="E484" i="3" s="1"/>
  <c r="D492" i="3"/>
  <c r="E492" i="3" s="1"/>
  <c r="D500" i="3"/>
  <c r="E500" i="3" s="1"/>
  <c r="D508" i="3"/>
  <c r="E508" i="3" s="1"/>
  <c r="D516" i="3"/>
  <c r="E516" i="3" s="1"/>
  <c r="D524" i="3"/>
  <c r="E524" i="3" s="1"/>
  <c r="D532" i="3"/>
  <c r="E532" i="3" s="1"/>
  <c r="D540" i="3"/>
  <c r="E540" i="3" s="1"/>
  <c r="D548" i="3"/>
  <c r="E548" i="3" s="1"/>
  <c r="D556" i="3"/>
  <c r="E556" i="3" s="1"/>
  <c r="D564" i="3"/>
  <c r="E564" i="3" s="1"/>
  <c r="D572" i="3"/>
  <c r="E572" i="3" s="1"/>
  <c r="D580" i="3"/>
  <c r="E580" i="3" s="1"/>
  <c r="D588" i="3"/>
  <c r="E588" i="3" s="1"/>
  <c r="D596" i="3"/>
  <c r="E596" i="3" s="1"/>
  <c r="D11" i="3"/>
  <c r="E11" i="3" s="1"/>
  <c r="D34" i="3"/>
  <c r="E34" i="3" s="1"/>
  <c r="D52" i="3"/>
  <c r="E52" i="3" s="1"/>
  <c r="D74" i="3"/>
  <c r="E74" i="3" s="1"/>
  <c r="D90" i="3"/>
  <c r="E90" i="3" s="1"/>
  <c r="D106" i="3"/>
  <c r="E106" i="3" s="1"/>
  <c r="D122" i="3"/>
  <c r="E122" i="3" s="1"/>
  <c r="D138" i="3"/>
  <c r="E138" i="3" s="1"/>
  <c r="D154" i="3"/>
  <c r="E154" i="3" s="1"/>
  <c r="D170" i="3"/>
  <c r="E170" i="3" s="1"/>
  <c r="D186" i="3"/>
  <c r="E186" i="3" s="1"/>
  <c r="D198" i="3"/>
  <c r="E198" i="3" s="1"/>
  <c r="D210" i="3"/>
  <c r="E210" i="3" s="1"/>
  <c r="D220" i="3"/>
  <c r="E220" i="3" s="1"/>
  <c r="D230" i="3"/>
  <c r="E230" i="3" s="1"/>
  <c r="D242" i="3"/>
  <c r="E242" i="3" s="1"/>
  <c r="D252" i="3"/>
  <c r="E252" i="3" s="1"/>
  <c r="D261" i="3"/>
  <c r="E261" i="3" s="1"/>
  <c r="D269" i="3"/>
  <c r="E269" i="3" s="1"/>
  <c r="D277" i="3"/>
  <c r="E277" i="3" s="1"/>
  <c r="D285" i="3"/>
  <c r="E285" i="3" s="1"/>
  <c r="D293" i="3"/>
  <c r="E293" i="3" s="1"/>
  <c r="D301" i="3"/>
  <c r="E301" i="3" s="1"/>
  <c r="D309" i="3"/>
  <c r="E309" i="3" s="1"/>
  <c r="D317" i="3"/>
  <c r="E317" i="3" s="1"/>
  <c r="D325" i="3"/>
  <c r="E325" i="3" s="1"/>
  <c r="D333" i="3"/>
  <c r="E333" i="3" s="1"/>
  <c r="D341" i="3"/>
  <c r="E341" i="3" s="1"/>
  <c r="D349" i="3"/>
  <c r="E349" i="3" s="1"/>
  <c r="D357" i="3"/>
  <c r="E357" i="3" s="1"/>
  <c r="D365" i="3"/>
  <c r="E365" i="3" s="1"/>
  <c r="D373" i="3"/>
  <c r="E373" i="3" s="1"/>
  <c r="D381" i="3"/>
  <c r="E381" i="3" s="1"/>
  <c r="D389" i="3"/>
  <c r="E389" i="3" s="1"/>
  <c r="D397" i="3"/>
  <c r="E397" i="3" s="1"/>
  <c r="D405" i="3"/>
  <c r="E405" i="3" s="1"/>
  <c r="D413" i="3"/>
  <c r="E413" i="3" s="1"/>
  <c r="D421" i="3"/>
  <c r="E421" i="3" s="1"/>
  <c r="D429" i="3"/>
  <c r="E429" i="3" s="1"/>
  <c r="D437" i="3"/>
  <c r="E437" i="3" s="1"/>
  <c r="D445" i="3"/>
  <c r="E445" i="3" s="1"/>
  <c r="D453" i="3"/>
  <c r="E453" i="3" s="1"/>
  <c r="D461" i="3"/>
  <c r="E461" i="3" s="1"/>
  <c r="D469" i="3"/>
  <c r="E469" i="3" s="1"/>
  <c r="D477" i="3"/>
  <c r="E477" i="3" s="1"/>
  <c r="D485" i="3"/>
  <c r="E485" i="3" s="1"/>
  <c r="D493" i="3"/>
  <c r="E493" i="3" s="1"/>
  <c r="D501" i="3"/>
  <c r="E501" i="3" s="1"/>
  <c r="D509" i="3"/>
  <c r="E509" i="3" s="1"/>
  <c r="D517" i="3"/>
  <c r="E517" i="3" s="1"/>
  <c r="D525" i="3"/>
  <c r="E525" i="3" s="1"/>
  <c r="D533" i="3"/>
  <c r="E533" i="3" s="1"/>
  <c r="D541" i="3"/>
  <c r="E541" i="3" s="1"/>
  <c r="D549" i="3"/>
  <c r="E549" i="3" s="1"/>
  <c r="D557" i="3"/>
  <c r="E557" i="3" s="1"/>
  <c r="D565" i="3"/>
  <c r="E565" i="3" s="1"/>
  <c r="D573" i="3"/>
  <c r="E573" i="3" s="1"/>
  <c r="D581" i="3"/>
  <c r="E581" i="3" s="1"/>
  <c r="D589" i="3"/>
  <c r="E589" i="3" s="1"/>
  <c r="D597" i="3"/>
  <c r="E597" i="3" s="1"/>
  <c r="D12" i="3"/>
  <c r="E12" i="3" s="1"/>
  <c r="D35" i="3"/>
  <c r="E35" i="3" s="1"/>
  <c r="D58" i="3"/>
  <c r="E58" i="3" s="1"/>
  <c r="D75" i="3"/>
  <c r="E75" i="3" s="1"/>
  <c r="D91" i="3"/>
  <c r="E91" i="3" s="1"/>
  <c r="D107" i="3"/>
  <c r="E107" i="3" s="1"/>
  <c r="D123" i="3"/>
  <c r="E123" i="3" s="1"/>
  <c r="D139" i="3"/>
  <c r="E139" i="3" s="1"/>
  <c r="D155" i="3"/>
  <c r="E155" i="3" s="1"/>
  <c r="D171" i="3"/>
  <c r="E171" i="3" s="1"/>
  <c r="D187" i="3"/>
  <c r="E187" i="3" s="1"/>
  <c r="D200" i="3"/>
  <c r="E200" i="3" s="1"/>
  <c r="D211" i="3"/>
  <c r="E211" i="3" s="1"/>
  <c r="D221" i="3"/>
  <c r="E221" i="3" s="1"/>
  <c r="D232" i="3"/>
  <c r="E232" i="3" s="1"/>
  <c r="D243" i="3"/>
  <c r="E243" i="3" s="1"/>
  <c r="D253" i="3"/>
  <c r="E253" i="3" s="1"/>
  <c r="D262" i="3"/>
  <c r="E262" i="3" s="1"/>
  <c r="D270" i="3"/>
  <c r="E270" i="3" s="1"/>
  <c r="D278" i="3"/>
  <c r="E278" i="3" s="1"/>
  <c r="D286" i="3"/>
  <c r="E286" i="3" s="1"/>
  <c r="D294" i="3"/>
  <c r="E294" i="3" s="1"/>
  <c r="D302" i="3"/>
  <c r="E302" i="3" s="1"/>
  <c r="D310" i="3"/>
  <c r="E310" i="3" s="1"/>
  <c r="D318" i="3"/>
  <c r="E318" i="3" s="1"/>
  <c r="D326" i="3"/>
  <c r="E326" i="3" s="1"/>
  <c r="D334" i="3"/>
  <c r="E334" i="3" s="1"/>
  <c r="D342" i="3"/>
  <c r="E342" i="3" s="1"/>
  <c r="D350" i="3"/>
  <c r="E350" i="3" s="1"/>
  <c r="D358" i="3"/>
  <c r="E358" i="3" s="1"/>
  <c r="D366" i="3"/>
  <c r="E366" i="3" s="1"/>
  <c r="D374" i="3"/>
  <c r="E374" i="3" s="1"/>
  <c r="D382" i="3"/>
  <c r="E382" i="3" s="1"/>
  <c r="D390" i="3"/>
  <c r="E390" i="3" s="1"/>
  <c r="D398" i="3"/>
  <c r="E398" i="3" s="1"/>
  <c r="D406" i="3"/>
  <c r="E406" i="3" s="1"/>
  <c r="D414" i="3"/>
  <c r="E414" i="3" s="1"/>
  <c r="D422" i="3"/>
  <c r="E422" i="3" s="1"/>
  <c r="D430" i="3"/>
  <c r="E430" i="3" s="1"/>
  <c r="D438" i="3"/>
  <c r="E438" i="3" s="1"/>
  <c r="D446" i="3"/>
  <c r="E446" i="3" s="1"/>
  <c r="D454" i="3"/>
  <c r="E454" i="3" s="1"/>
  <c r="D462" i="3"/>
  <c r="E462" i="3" s="1"/>
  <c r="D470" i="3"/>
  <c r="E470" i="3" s="1"/>
  <c r="D478" i="3"/>
  <c r="E478" i="3" s="1"/>
  <c r="D486" i="3"/>
  <c r="E486" i="3" s="1"/>
  <c r="D494" i="3"/>
  <c r="E494" i="3" s="1"/>
  <c r="D502" i="3"/>
  <c r="E502" i="3" s="1"/>
  <c r="D510" i="3"/>
  <c r="E510" i="3" s="1"/>
  <c r="D518" i="3"/>
  <c r="E518" i="3" s="1"/>
  <c r="D526" i="3"/>
  <c r="E526" i="3" s="1"/>
  <c r="D534" i="3"/>
  <c r="E534" i="3" s="1"/>
  <c r="D542" i="3"/>
  <c r="E542" i="3" s="1"/>
  <c r="D550" i="3"/>
  <c r="E550" i="3" s="1"/>
  <c r="D558" i="3"/>
  <c r="E558" i="3" s="1"/>
  <c r="D566" i="3"/>
  <c r="E566" i="3" s="1"/>
  <c r="D574" i="3"/>
  <c r="E574" i="3" s="1"/>
  <c r="D582" i="3"/>
  <c r="E582" i="3" s="1"/>
  <c r="D590" i="3"/>
  <c r="E590" i="3" s="1"/>
  <c r="D598" i="3"/>
  <c r="E598" i="3" s="1"/>
  <c r="D18" i="3"/>
  <c r="E18" i="3" s="1"/>
  <c r="D36" i="3"/>
  <c r="E36" i="3" s="1"/>
  <c r="D59" i="3"/>
  <c r="E59" i="3" s="1"/>
  <c r="D76" i="3"/>
  <c r="E76" i="3" s="1"/>
  <c r="D92" i="3"/>
  <c r="E92" i="3" s="1"/>
  <c r="D108" i="3"/>
  <c r="E108" i="3" s="1"/>
  <c r="D124" i="3"/>
  <c r="E124" i="3" s="1"/>
  <c r="D140" i="3"/>
  <c r="E140" i="3" s="1"/>
  <c r="D156" i="3"/>
  <c r="E156" i="3" s="1"/>
  <c r="D172" i="3"/>
  <c r="E172" i="3" s="1"/>
  <c r="D188" i="3"/>
  <c r="E188" i="3" s="1"/>
  <c r="D202" i="3"/>
  <c r="E202" i="3" s="1"/>
  <c r="D212" i="3"/>
  <c r="E212" i="3" s="1"/>
  <c r="D222" i="3"/>
  <c r="E222" i="3" s="1"/>
  <c r="D234" i="3"/>
  <c r="E234" i="3" s="1"/>
  <c r="D244" i="3"/>
  <c r="E244" i="3" s="1"/>
  <c r="D254" i="3"/>
  <c r="E254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1" i="3"/>
  <c r="E431" i="3" s="1"/>
  <c r="D439" i="3"/>
  <c r="E439" i="3" s="1"/>
  <c r="D447" i="3"/>
  <c r="E447" i="3" s="1"/>
  <c r="D455" i="3"/>
  <c r="E455" i="3" s="1"/>
  <c r="D463" i="3"/>
  <c r="E463" i="3" s="1"/>
  <c r="D471" i="3"/>
  <c r="E471" i="3" s="1"/>
  <c r="D479" i="3"/>
  <c r="E479" i="3" s="1"/>
  <c r="D487" i="3"/>
  <c r="E487" i="3" s="1"/>
  <c r="D495" i="3"/>
  <c r="E495" i="3" s="1"/>
  <c r="D503" i="3"/>
  <c r="E503" i="3" s="1"/>
  <c r="D511" i="3"/>
  <c r="E511" i="3" s="1"/>
  <c r="D519" i="3"/>
  <c r="E519" i="3" s="1"/>
  <c r="D527" i="3"/>
  <c r="E527" i="3" s="1"/>
  <c r="D535" i="3"/>
  <c r="E535" i="3" s="1"/>
  <c r="D543" i="3"/>
  <c r="E543" i="3" s="1"/>
  <c r="D551" i="3"/>
  <c r="E551" i="3" s="1"/>
  <c r="D559" i="3"/>
  <c r="E559" i="3" s="1"/>
  <c r="D567" i="3"/>
  <c r="E567" i="3" s="1"/>
  <c r="D575" i="3"/>
  <c r="E575" i="3" s="1"/>
  <c r="D583" i="3"/>
  <c r="E583" i="3" s="1"/>
  <c r="D591" i="3"/>
  <c r="E591" i="3" s="1"/>
  <c r="D599" i="3"/>
  <c r="E599" i="3" s="1"/>
  <c r="D19" i="3"/>
  <c r="E19" i="3" s="1"/>
  <c r="D42" i="3"/>
  <c r="E42" i="3" s="1"/>
  <c r="D60" i="3"/>
  <c r="E60" i="3" s="1"/>
  <c r="D78" i="3"/>
  <c r="E78" i="3" s="1"/>
  <c r="D94" i="3"/>
  <c r="E94" i="3" s="1"/>
  <c r="D110" i="3"/>
  <c r="E110" i="3" s="1"/>
  <c r="D126" i="3"/>
  <c r="E126" i="3" s="1"/>
  <c r="D142" i="3"/>
  <c r="E142" i="3" s="1"/>
  <c r="D158" i="3"/>
  <c r="E158" i="3" s="1"/>
  <c r="D174" i="3"/>
  <c r="E174" i="3" s="1"/>
  <c r="D190" i="3"/>
  <c r="E190" i="3" s="1"/>
  <c r="D203" i="3"/>
  <c r="E203" i="3" s="1"/>
  <c r="D213" i="3"/>
  <c r="E213" i="3" s="1"/>
  <c r="D224" i="3"/>
  <c r="E224" i="3" s="1"/>
  <c r="D235" i="3"/>
  <c r="E235" i="3" s="1"/>
  <c r="D245" i="3"/>
  <c r="E245" i="3" s="1"/>
  <c r="D255" i="3"/>
  <c r="E255" i="3" s="1"/>
  <c r="D264" i="3"/>
  <c r="E264" i="3" s="1"/>
  <c r="D272" i="3"/>
  <c r="E272" i="3" s="1"/>
  <c r="D280" i="3"/>
  <c r="E280" i="3" s="1"/>
  <c r="D288" i="3"/>
  <c r="E288" i="3" s="1"/>
  <c r="D296" i="3"/>
  <c r="E296" i="3" s="1"/>
  <c r="D304" i="3"/>
  <c r="E304" i="3" s="1"/>
  <c r="D312" i="3"/>
  <c r="E312" i="3" s="1"/>
  <c r="D320" i="3"/>
  <c r="E320" i="3" s="1"/>
  <c r="D328" i="3"/>
  <c r="E328" i="3" s="1"/>
  <c r="D336" i="3"/>
  <c r="E336" i="3" s="1"/>
  <c r="D344" i="3"/>
  <c r="E344" i="3" s="1"/>
  <c r="D352" i="3"/>
  <c r="E352" i="3" s="1"/>
  <c r="D360" i="3"/>
  <c r="E360" i="3" s="1"/>
  <c r="D368" i="3"/>
  <c r="E368" i="3" s="1"/>
  <c r="D376" i="3"/>
  <c r="E376" i="3" s="1"/>
  <c r="D384" i="3"/>
  <c r="E384" i="3" s="1"/>
  <c r="D392" i="3"/>
  <c r="E392" i="3" s="1"/>
  <c r="D400" i="3"/>
  <c r="E400" i="3" s="1"/>
  <c r="D408" i="3"/>
  <c r="E408" i="3" s="1"/>
  <c r="D416" i="3"/>
  <c r="E416" i="3" s="1"/>
  <c r="D424" i="3"/>
  <c r="E424" i="3" s="1"/>
  <c r="D432" i="3"/>
  <c r="E432" i="3" s="1"/>
  <c r="D440" i="3"/>
  <c r="E440" i="3" s="1"/>
  <c r="D448" i="3"/>
  <c r="E448" i="3" s="1"/>
  <c r="D456" i="3"/>
  <c r="E456" i="3" s="1"/>
  <c r="D464" i="3"/>
  <c r="E464" i="3" s="1"/>
  <c r="D472" i="3"/>
  <c r="E472" i="3" s="1"/>
  <c r="D480" i="3"/>
  <c r="E480" i="3" s="1"/>
  <c r="D488" i="3"/>
  <c r="E488" i="3" s="1"/>
  <c r="D496" i="3"/>
  <c r="E496" i="3" s="1"/>
  <c r="D504" i="3"/>
  <c r="E504" i="3" s="1"/>
  <c r="D512" i="3"/>
  <c r="E512" i="3" s="1"/>
  <c r="D520" i="3"/>
  <c r="E520" i="3" s="1"/>
  <c r="D528" i="3"/>
  <c r="E528" i="3" s="1"/>
  <c r="D536" i="3"/>
  <c r="E536" i="3" s="1"/>
  <c r="D544" i="3"/>
  <c r="E544" i="3" s="1"/>
  <c r="D552" i="3"/>
  <c r="E552" i="3" s="1"/>
  <c r="D560" i="3"/>
  <c r="E560" i="3" s="1"/>
  <c r="D568" i="3"/>
  <c r="E568" i="3" s="1"/>
  <c r="D576" i="3"/>
  <c r="E576" i="3" s="1"/>
  <c r="D584" i="3"/>
  <c r="E584" i="3" s="1"/>
  <c r="D592" i="3"/>
  <c r="E592" i="3" s="1"/>
  <c r="D600" i="3"/>
  <c r="E600" i="3" s="1"/>
  <c r="D20" i="3"/>
  <c r="E20" i="3" s="1"/>
  <c r="D43" i="3"/>
  <c r="E43" i="3" s="1"/>
  <c r="D66" i="3"/>
  <c r="E66" i="3" s="1"/>
  <c r="D82" i="3"/>
  <c r="E82" i="3" s="1"/>
  <c r="D98" i="3"/>
  <c r="E98" i="3" s="1"/>
  <c r="D114" i="3"/>
  <c r="E114" i="3" s="1"/>
  <c r="D130" i="3"/>
  <c r="E130" i="3" s="1"/>
  <c r="D146" i="3"/>
  <c r="E146" i="3" s="1"/>
  <c r="D162" i="3"/>
  <c r="E162" i="3" s="1"/>
  <c r="D178" i="3"/>
  <c r="E178" i="3" s="1"/>
  <c r="D194" i="3"/>
  <c r="E194" i="3" s="1"/>
  <c r="D204" i="3"/>
  <c r="E204" i="3" s="1"/>
  <c r="D214" i="3"/>
  <c r="E214" i="3" s="1"/>
  <c r="D226" i="3"/>
  <c r="E226" i="3" s="1"/>
  <c r="D236" i="3"/>
  <c r="E236" i="3" s="1"/>
  <c r="D246" i="3"/>
  <c r="E246" i="3" s="1"/>
  <c r="D256" i="3"/>
  <c r="E256" i="3" s="1"/>
  <c r="D265" i="3"/>
  <c r="E265" i="3" s="1"/>
  <c r="D273" i="3"/>
  <c r="E273" i="3" s="1"/>
  <c r="D281" i="3"/>
  <c r="E281" i="3" s="1"/>
  <c r="D289" i="3"/>
  <c r="E289" i="3" s="1"/>
  <c r="D297" i="3"/>
  <c r="E297" i="3" s="1"/>
  <c r="D305" i="3"/>
  <c r="E305" i="3" s="1"/>
  <c r="D313" i="3"/>
  <c r="E313" i="3" s="1"/>
  <c r="D321" i="3"/>
  <c r="E321" i="3" s="1"/>
  <c r="D329" i="3"/>
  <c r="E329" i="3" s="1"/>
  <c r="D337" i="3"/>
  <c r="E337" i="3" s="1"/>
  <c r="D345" i="3"/>
  <c r="E345" i="3" s="1"/>
  <c r="D353" i="3"/>
  <c r="E353" i="3" s="1"/>
  <c r="D361" i="3"/>
  <c r="E361" i="3" s="1"/>
  <c r="D369" i="3"/>
  <c r="E369" i="3" s="1"/>
  <c r="D377" i="3"/>
  <c r="E377" i="3" s="1"/>
  <c r="D385" i="3"/>
  <c r="E385" i="3" s="1"/>
  <c r="D393" i="3"/>
  <c r="E393" i="3" s="1"/>
  <c r="D401" i="3"/>
  <c r="E401" i="3" s="1"/>
  <c r="D409" i="3"/>
  <c r="E409" i="3" s="1"/>
  <c r="D417" i="3"/>
  <c r="E417" i="3" s="1"/>
  <c r="D425" i="3"/>
  <c r="E425" i="3" s="1"/>
  <c r="D433" i="3"/>
  <c r="E433" i="3" s="1"/>
  <c r="D441" i="3"/>
  <c r="E441" i="3" s="1"/>
  <c r="D449" i="3"/>
  <c r="E449" i="3" s="1"/>
  <c r="D457" i="3"/>
  <c r="E457" i="3" s="1"/>
  <c r="D465" i="3"/>
  <c r="E465" i="3" s="1"/>
  <c r="D473" i="3"/>
  <c r="E473" i="3" s="1"/>
  <c r="D481" i="3"/>
  <c r="E481" i="3" s="1"/>
  <c r="D489" i="3"/>
  <c r="E489" i="3" s="1"/>
  <c r="D497" i="3"/>
  <c r="E497" i="3" s="1"/>
  <c r="D505" i="3"/>
  <c r="E505" i="3" s="1"/>
  <c r="D513" i="3"/>
  <c r="E513" i="3" s="1"/>
  <c r="D521" i="3"/>
  <c r="E521" i="3" s="1"/>
  <c r="D529" i="3"/>
  <c r="E529" i="3" s="1"/>
  <c r="D537" i="3"/>
  <c r="E537" i="3" s="1"/>
  <c r="D545" i="3"/>
  <c r="E545" i="3" s="1"/>
  <c r="D553" i="3"/>
  <c r="E553" i="3" s="1"/>
  <c r="D561" i="3"/>
  <c r="E561" i="3" s="1"/>
  <c r="D569" i="3"/>
  <c r="E569" i="3" s="1"/>
  <c r="D577" i="3"/>
  <c r="E577" i="3" s="1"/>
  <c r="D585" i="3"/>
  <c r="E585" i="3" s="1"/>
  <c r="D593" i="3"/>
  <c r="E593" i="3" s="1"/>
  <c r="J3" i="3"/>
  <c r="K3" i="3" s="1"/>
  <c r="D26" i="3"/>
  <c r="E26" i="3" s="1"/>
  <c r="D44" i="3"/>
  <c r="E44" i="3" s="1"/>
  <c r="D67" i="3"/>
  <c r="E67" i="3" s="1"/>
  <c r="D83" i="3"/>
  <c r="E83" i="3" s="1"/>
  <c r="D99" i="3"/>
  <c r="E99" i="3" s="1"/>
  <c r="D115" i="3"/>
  <c r="E115" i="3" s="1"/>
  <c r="D131" i="3"/>
  <c r="E131" i="3" s="1"/>
  <c r="D147" i="3"/>
  <c r="E147" i="3" s="1"/>
  <c r="D163" i="3"/>
  <c r="E163" i="3" s="1"/>
  <c r="D179" i="3"/>
  <c r="E179" i="3" s="1"/>
  <c r="D195" i="3"/>
  <c r="E195" i="3" s="1"/>
  <c r="D205" i="3"/>
  <c r="E205" i="3" s="1"/>
  <c r="D216" i="3"/>
  <c r="E216" i="3" s="1"/>
  <c r="D227" i="3"/>
  <c r="E227" i="3" s="1"/>
  <c r="D237" i="3"/>
  <c r="E237" i="3" s="1"/>
  <c r="D248" i="3"/>
  <c r="E248" i="3" s="1"/>
  <c r="D258" i="3"/>
  <c r="E258" i="3" s="1"/>
  <c r="D266" i="3"/>
  <c r="E266" i="3" s="1"/>
  <c r="D274" i="3"/>
  <c r="E274" i="3" s="1"/>
  <c r="D282" i="3"/>
  <c r="E282" i="3" s="1"/>
  <c r="D290" i="3"/>
  <c r="E290" i="3" s="1"/>
  <c r="D298" i="3"/>
  <c r="E298" i="3" s="1"/>
  <c r="D306" i="3"/>
  <c r="E306" i="3" s="1"/>
  <c r="D314" i="3"/>
  <c r="E314" i="3" s="1"/>
  <c r="D322" i="3"/>
  <c r="E322" i="3" s="1"/>
  <c r="D330" i="3"/>
  <c r="E330" i="3" s="1"/>
  <c r="D338" i="3"/>
  <c r="E338" i="3" s="1"/>
  <c r="D346" i="3"/>
  <c r="E346" i="3" s="1"/>
  <c r="D354" i="3"/>
  <c r="E354" i="3" s="1"/>
  <c r="D362" i="3"/>
  <c r="E362" i="3" s="1"/>
  <c r="D370" i="3"/>
  <c r="E370" i="3" s="1"/>
  <c r="D378" i="3"/>
  <c r="E378" i="3" s="1"/>
  <c r="D386" i="3"/>
  <c r="E386" i="3" s="1"/>
  <c r="D394" i="3"/>
  <c r="E394" i="3" s="1"/>
  <c r="D402" i="3"/>
  <c r="E402" i="3" s="1"/>
  <c r="D410" i="3"/>
  <c r="E410" i="3" s="1"/>
  <c r="D418" i="3"/>
  <c r="E418" i="3" s="1"/>
  <c r="D426" i="3"/>
  <c r="E426" i="3" s="1"/>
  <c r="D434" i="3"/>
  <c r="E434" i="3" s="1"/>
  <c r="D442" i="3"/>
  <c r="E442" i="3" s="1"/>
  <c r="D450" i="3"/>
  <c r="E450" i="3" s="1"/>
  <c r="D458" i="3"/>
  <c r="E458" i="3" s="1"/>
  <c r="D466" i="3"/>
  <c r="E466" i="3" s="1"/>
  <c r="D474" i="3"/>
  <c r="E474" i="3" s="1"/>
  <c r="D482" i="3"/>
  <c r="E482" i="3" s="1"/>
  <c r="D490" i="3"/>
  <c r="E490" i="3" s="1"/>
  <c r="D498" i="3"/>
  <c r="E498" i="3" s="1"/>
  <c r="D506" i="3"/>
  <c r="E506" i="3" s="1"/>
  <c r="D514" i="3"/>
  <c r="E514" i="3" s="1"/>
  <c r="D522" i="3"/>
  <c r="E522" i="3" s="1"/>
  <c r="D530" i="3"/>
  <c r="E530" i="3" s="1"/>
  <c r="D538" i="3"/>
  <c r="E538" i="3" s="1"/>
  <c r="D546" i="3"/>
  <c r="E546" i="3" s="1"/>
  <c r="D554" i="3"/>
  <c r="E554" i="3" s="1"/>
  <c r="D562" i="3"/>
  <c r="E562" i="3" s="1"/>
  <c r="D570" i="3"/>
  <c r="E570" i="3" s="1"/>
  <c r="D578" i="3"/>
  <c r="E578" i="3" s="1"/>
  <c r="D586" i="3"/>
  <c r="E586" i="3" s="1"/>
  <c r="D594" i="3"/>
  <c r="E594" i="3" s="1"/>
  <c r="F135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<sst xmlns="http://schemas.openxmlformats.org/spreadsheetml/2006/main" count="9923" uniqueCount="2366">
  <si>
    <t>SO</t>
  </si>
  <si>
    <t>FECHA</t>
  </si>
  <si>
    <t>DTE NO</t>
  </si>
  <si>
    <t>Monto Factura</t>
  </si>
  <si>
    <t>MONTO DE FUENTE</t>
  </si>
  <si>
    <t>DIF.</t>
  </si>
  <si>
    <t>VENDEDOR</t>
  </si>
  <si>
    <t>CLIENTE</t>
  </si>
  <si>
    <t>Categoria</t>
  </si>
  <si>
    <t>estado</t>
  </si>
  <si>
    <t>COSTO</t>
  </si>
  <si>
    <t>SO119437</t>
  </si>
  <si>
    <t>Denisse Asencio</t>
  </si>
  <si>
    <t>ELIAS PUAC</t>
  </si>
  <si>
    <t>D-GOURMET</t>
  </si>
  <si>
    <t>PAGADA</t>
  </si>
  <si>
    <t>SO119440</t>
  </si>
  <si>
    <t>Daniela Perez</t>
  </si>
  <si>
    <t>ALBERTO CHUMIL</t>
  </si>
  <si>
    <t>Deseret Fabrica</t>
  </si>
  <si>
    <t>SO119439</t>
  </si>
  <si>
    <t>Alejandra Toc</t>
  </si>
  <si>
    <t>CARLOS ROLDAN</t>
  </si>
  <si>
    <t>Silla</t>
  </si>
  <si>
    <t>SO119443</t>
  </si>
  <si>
    <t>MIGUEL MATEO</t>
  </si>
  <si>
    <t>House/Utensilios cocina</t>
  </si>
  <si>
    <t>SO119444</t>
  </si>
  <si>
    <t>OPERADORA DE TIENDA S.A.</t>
  </si>
  <si>
    <t>Soluciones P/Muebles</t>
  </si>
  <si>
    <t>SO119447</t>
  </si>
  <si>
    <t>YOSELIN HERNANDEZ</t>
  </si>
  <si>
    <t>SO119449</t>
  </si>
  <si>
    <t>LA PANERIA S.A</t>
  </si>
  <si>
    <t>SO119445</t>
  </si>
  <si>
    <t xml:space="preserve">Loreny Chavela Maldonado </t>
  </si>
  <si>
    <t>SO119426</t>
  </si>
  <si>
    <t>Carol Samayoa</t>
  </si>
  <si>
    <t>THAIS CENIZA ACEVEDO PILZ DE LEON</t>
  </si>
  <si>
    <t>MABAKER AND CHEF</t>
  </si>
  <si>
    <t>SO119451</t>
  </si>
  <si>
    <t xml:space="preserve">AMALIA </t>
  </si>
  <si>
    <t>SO119450</t>
  </si>
  <si>
    <t>Yoseph Archila</t>
  </si>
  <si>
    <t xml:space="preserve">COOPERATIVA UNIVERSAL R.L </t>
  </si>
  <si>
    <t>silla</t>
  </si>
  <si>
    <t>SO119453</t>
  </si>
  <si>
    <t>AMALIA</t>
  </si>
  <si>
    <t>SO119452</t>
  </si>
  <si>
    <t>ASOCIACION COMUNITARIA CANTON URBINA CANTEL</t>
  </si>
  <si>
    <t>SO119455</t>
  </si>
  <si>
    <t>Esther de León</t>
  </si>
  <si>
    <t>TIENDA SAN CARLOS S.A.</t>
  </si>
  <si>
    <t>SO119454</t>
  </si>
  <si>
    <t xml:space="preserve">Moises Lopez </t>
  </si>
  <si>
    <t>MB</t>
  </si>
  <si>
    <t>SO119442</t>
  </si>
  <si>
    <t>COLEGIO VON HAYEK</t>
  </si>
  <si>
    <t>Carpinteria y Herrajes</t>
  </si>
  <si>
    <t>SO119456</t>
  </si>
  <si>
    <t>MARCO ANTONIO CARDONA</t>
  </si>
  <si>
    <t>CREATIVOS</t>
  </si>
  <si>
    <t>SO119457</t>
  </si>
  <si>
    <t>ROCKANROLLA S. A.</t>
  </si>
  <si>
    <t>SO119459</t>
  </si>
  <si>
    <t>MARIA DE LOS ANGELES PEREZ</t>
  </si>
  <si>
    <t>SO119448</t>
  </si>
  <si>
    <t>CELAJES CAFE</t>
  </si>
  <si>
    <t>SO119465</t>
  </si>
  <si>
    <t xml:space="preserve">JESSICA CAMPOSECO, JESUS CAMPOSECO COPROPIEDAD </t>
  </si>
  <si>
    <t>SO119460</t>
  </si>
  <si>
    <t>OTTO FIGUEROA</t>
  </si>
  <si>
    <t>SO119467</t>
  </si>
  <si>
    <t>JORGE CONDE</t>
  </si>
  <si>
    <t>SO119468</t>
  </si>
  <si>
    <t>TIENDA LOS ALTOS S.A.</t>
  </si>
  <si>
    <t>SO119470</t>
  </si>
  <si>
    <t>LILIAN RAYMUNDO</t>
  </si>
  <si>
    <t>SO119469</t>
  </si>
  <si>
    <t>GABRIELA HERNANDEZ</t>
  </si>
  <si>
    <t>SO119471</t>
  </si>
  <si>
    <t>ARMANDO VASQUEZ</t>
  </si>
  <si>
    <t>Mueble Especial</t>
  </si>
  <si>
    <t>SO119472</t>
  </si>
  <si>
    <t>BRENTON ANTONI PARSODE</t>
  </si>
  <si>
    <t>Muebles De Oficina Office</t>
  </si>
  <si>
    <t>SO119473</t>
  </si>
  <si>
    <t>FONDOS R. L.</t>
  </si>
  <si>
    <t>SO119475</t>
  </si>
  <si>
    <t>ADY PEREZ ROBLERO</t>
  </si>
  <si>
    <t>SO119476</t>
  </si>
  <si>
    <t>FERNANDO ESTACUY</t>
  </si>
  <si>
    <t>SO119477</t>
  </si>
  <si>
    <t>EDVIN FERNANDO IXTACUY AJCA</t>
  </si>
  <si>
    <t>Cajas Fuertes</t>
  </si>
  <si>
    <t>SO119474</t>
  </si>
  <si>
    <t>Eduardo Coyoy</t>
  </si>
  <si>
    <t xml:space="preserve">ABNER IGNACIO LOPEZ </t>
  </si>
  <si>
    <t>Acero Inox Deseret</t>
  </si>
  <si>
    <t>SO119478</t>
  </si>
  <si>
    <t>SO119479</t>
  </si>
  <si>
    <t>JOSE CHANAX</t>
  </si>
  <si>
    <t>Muebles de oficina office</t>
  </si>
  <si>
    <t>SO119481</t>
  </si>
  <si>
    <t>Vivian Tixal</t>
  </si>
  <si>
    <t>EDGAR PAZ</t>
  </si>
  <si>
    <t>SO119482</t>
  </si>
  <si>
    <t>JOSE ANTONIO FUENTES</t>
  </si>
  <si>
    <t>SO119483</t>
  </si>
  <si>
    <t>JOSE LUIS LOPEZ</t>
  </si>
  <si>
    <t>SO119484</t>
  </si>
  <si>
    <t>ISAIAS LOPEZ</t>
  </si>
  <si>
    <t>SO119485</t>
  </si>
  <si>
    <t>Wendy Velasquez</t>
  </si>
  <si>
    <t>BRYAN ALBERTO PEREZ ULIN</t>
  </si>
  <si>
    <t>SO119486</t>
  </si>
  <si>
    <t>Geovani Chuc</t>
  </si>
  <si>
    <t>FLETE</t>
  </si>
  <si>
    <t>SO119035</t>
  </si>
  <si>
    <t>SO119488</t>
  </si>
  <si>
    <t>DE MUJER A MUJER A C T</t>
  </si>
  <si>
    <t>SO116339</t>
  </si>
  <si>
    <t>SO119489</t>
  </si>
  <si>
    <t>José Chanax García</t>
  </si>
  <si>
    <t>SO119491</t>
  </si>
  <si>
    <t>SAMUEL GARCIA</t>
  </si>
  <si>
    <t>SO119492</t>
  </si>
  <si>
    <t>SO119493</t>
  </si>
  <si>
    <t xml:space="preserve">ALEJANDRO CATARINO </t>
  </si>
  <si>
    <t>SO119495</t>
  </si>
  <si>
    <t>MATEO ALONZO</t>
  </si>
  <si>
    <t>SO119498</t>
  </si>
  <si>
    <t>MARCELO GARCIA</t>
  </si>
  <si>
    <t>SO119499</t>
  </si>
  <si>
    <t>SO119501</t>
  </si>
  <si>
    <t>JULIO SOP</t>
  </si>
  <si>
    <t>SO119502</t>
  </si>
  <si>
    <t>IGLESIA CATOLICA LA ESPERANZA TOTONICAPAN</t>
  </si>
  <si>
    <t>SO119503</t>
  </si>
  <si>
    <t>EUGENIO GARCIA</t>
  </si>
  <si>
    <t>SO119487</t>
  </si>
  <si>
    <t xml:space="preserve">ALFREDO ESTRADA </t>
  </si>
  <si>
    <t>SO119506</t>
  </si>
  <si>
    <t>DIEGO TZALAM</t>
  </si>
  <si>
    <t>SO119500</t>
  </si>
  <si>
    <t xml:space="preserve">EDDY RICARDO, TELLO MONZÒN </t>
  </si>
  <si>
    <t>Soluciones en Acero</t>
  </si>
  <si>
    <t>SO119508</t>
  </si>
  <si>
    <t>SO119496</t>
  </si>
  <si>
    <t>ALIMENTOS XELAPAN S.A.</t>
  </si>
  <si>
    <t>SO119509</t>
  </si>
  <si>
    <t>CRISTRIAN VELASQUEZ</t>
  </si>
  <si>
    <t>Repuestos y Accesorios</t>
  </si>
  <si>
    <t>SO119510</t>
  </si>
  <si>
    <t>FERNANDO ISTACUY</t>
  </si>
  <si>
    <t>SO119511</t>
  </si>
  <si>
    <t>PATRICIA RUIZ</t>
  </si>
  <si>
    <t>TECNOPAN</t>
  </si>
  <si>
    <t>SO119514</t>
  </si>
  <si>
    <t>tecnopan</t>
  </si>
  <si>
    <t>SO119516</t>
  </si>
  <si>
    <t>SO119515</t>
  </si>
  <si>
    <t>MARSIO MOLINA</t>
  </si>
  <si>
    <t>SO119517</t>
  </si>
  <si>
    <t>SO119507</t>
  </si>
  <si>
    <t xml:space="preserve"> MARIA MALDONADO</t>
  </si>
  <si>
    <t>SO119518</t>
  </si>
  <si>
    <t>SINDEI SOSA</t>
  </si>
  <si>
    <t>SO119520</t>
  </si>
  <si>
    <t>KENIA LARA</t>
  </si>
  <si>
    <t>SO119519</t>
  </si>
  <si>
    <t>MARIO PEREIRA</t>
  </si>
  <si>
    <t>Muebles Standart</t>
  </si>
  <si>
    <t>SO119523</t>
  </si>
  <si>
    <t>Lupita MacNutt</t>
  </si>
  <si>
    <t>SO119463</t>
  </si>
  <si>
    <t>SO119524</t>
  </si>
  <si>
    <t>BRAYAN GONZALES</t>
  </si>
  <si>
    <t>SO119525</t>
  </si>
  <si>
    <t>EVELIN MACARIO</t>
  </si>
  <si>
    <t>SO119526</t>
  </si>
  <si>
    <t>JESUS SARAT</t>
  </si>
  <si>
    <t>SO119527</t>
  </si>
  <si>
    <t>MIGUEL RICARDO IXMATA</t>
  </si>
  <si>
    <t>SO119528</t>
  </si>
  <si>
    <t>ANGEL CHAVEZ</t>
  </si>
  <si>
    <t>SO119529</t>
  </si>
  <si>
    <t>SAMUEL OSORIO</t>
  </si>
  <si>
    <t>SO119531</t>
  </si>
  <si>
    <t>GLENDY MEJIA</t>
  </si>
  <si>
    <t>SO119532</t>
  </si>
  <si>
    <t>AUXILIATURA MUNICIPAL DE SAN JOSE CHIQUILAJA</t>
  </si>
  <si>
    <t>SO119535</t>
  </si>
  <si>
    <t>ADRIANA CASTILLO</t>
  </si>
  <si>
    <t>SO119536</t>
  </si>
  <si>
    <t>SO119540</t>
  </si>
  <si>
    <t>Nancy Perez</t>
  </si>
  <si>
    <t>SO119546</t>
  </si>
  <si>
    <t>MANUEL AMBROCIO</t>
  </si>
  <si>
    <t>SO119548</t>
  </si>
  <si>
    <t>ALEXIS PATZAN</t>
  </si>
  <si>
    <t>SO119550</t>
  </si>
  <si>
    <t>VICTORIA IXMATA</t>
  </si>
  <si>
    <t>SO119551</t>
  </si>
  <si>
    <t>SO119552</t>
  </si>
  <si>
    <t>MARIBEL SOLOJ</t>
  </si>
  <si>
    <t>SO119553</t>
  </si>
  <si>
    <t>MARVIN VASQUEZ</t>
  </si>
  <si>
    <t>SO119557</t>
  </si>
  <si>
    <t>MARIO MI ZHANG</t>
  </si>
  <si>
    <t>SO119561</t>
  </si>
  <si>
    <t>CF</t>
  </si>
  <si>
    <t>SO119563</t>
  </si>
  <si>
    <t>ENRIQUE MANZANO</t>
  </si>
  <si>
    <t>SO119568</t>
  </si>
  <si>
    <t>silla Importacion</t>
  </si>
  <si>
    <t>SO119569</t>
  </si>
  <si>
    <t>CAROLINA LOPEZ</t>
  </si>
  <si>
    <t>SO119565</t>
  </si>
  <si>
    <t>CARLOS CHABAJAL</t>
  </si>
  <si>
    <t>SO119564</t>
  </si>
  <si>
    <t>Edgar Castellón</t>
  </si>
  <si>
    <t>CARLOS CHAVAJAY</t>
  </si>
  <si>
    <t>TecnoPan</t>
  </si>
  <si>
    <t>SO119571</t>
  </si>
  <si>
    <t>CRISTNA MENDOZA</t>
  </si>
  <si>
    <t>SO119574</t>
  </si>
  <si>
    <t>JAIRO DE LEON</t>
  </si>
  <si>
    <t>SO119576</t>
  </si>
  <si>
    <t xml:space="preserve">VICTOR HERNANDEZ </t>
  </si>
  <si>
    <t>SO119577</t>
  </si>
  <si>
    <t>LA TABERNA DE DON RODRIGO S. A.</t>
  </si>
  <si>
    <t>SO119562</t>
  </si>
  <si>
    <t>FABIOLA MARTINEZ</t>
  </si>
  <si>
    <t>SO119578</t>
  </si>
  <si>
    <t>EDWIN GEOVANI TIGUILA</t>
  </si>
  <si>
    <t>SO119575</t>
  </si>
  <si>
    <t>SO119579</t>
  </si>
  <si>
    <t>GABRIELA LINARES</t>
  </si>
  <si>
    <t>SO119582</t>
  </si>
  <si>
    <t>Cristian Chuc</t>
  </si>
  <si>
    <t>SO119583</t>
  </si>
  <si>
    <t>JULIO ANGEL BARRIOS</t>
  </si>
  <si>
    <t>SO119584</t>
  </si>
  <si>
    <t>SO119586</t>
  </si>
  <si>
    <t>SO119587</t>
  </si>
  <si>
    <t>DONALD DELGADO</t>
  </si>
  <si>
    <t>SO119589</t>
  </si>
  <si>
    <t>JOSE TOC</t>
  </si>
  <si>
    <t>SO119594</t>
  </si>
  <si>
    <t>CLAUDIA GONZALEZ</t>
  </si>
  <si>
    <t>SO119592</t>
  </si>
  <si>
    <t>SO119595</t>
  </si>
  <si>
    <t>SO119596</t>
  </si>
  <si>
    <t>SO119588</t>
  </si>
  <si>
    <t>SO119590</t>
  </si>
  <si>
    <t>CARNITAS ROSATRONIX, SOCIEDAD ANONIMA</t>
  </si>
  <si>
    <t>SO119573</t>
  </si>
  <si>
    <t>MONNI S.A.</t>
  </si>
  <si>
    <t>SO119591</t>
  </si>
  <si>
    <t>SO119599</t>
  </si>
  <si>
    <t>ELADIO IXCOL</t>
  </si>
  <si>
    <t>SO119601</t>
  </si>
  <si>
    <t>EDITH DE LEON</t>
  </si>
  <si>
    <t>SO119602</t>
  </si>
  <si>
    <t>MARGARITA PUAC</t>
  </si>
  <si>
    <t>SO119600</t>
  </si>
  <si>
    <t>PEDRO FUENTES</t>
  </si>
  <si>
    <t>SO119603</t>
  </si>
  <si>
    <t>MIGUEL COLOP</t>
  </si>
  <si>
    <t>SO119606</t>
  </si>
  <si>
    <t>DILMAR PAXTOR</t>
  </si>
  <si>
    <t>SO119605</t>
  </si>
  <si>
    <t>YOSELIN PERUSSINA</t>
  </si>
  <si>
    <t>SO119556</t>
  </si>
  <si>
    <t>COMBUSTIBLES DEL ALTIPLANO, S.A.</t>
  </si>
  <si>
    <t>SO119555</t>
  </si>
  <si>
    <t>SO119521</t>
  </si>
  <si>
    <t>SO119554</t>
  </si>
  <si>
    <t>SO119598</t>
  </si>
  <si>
    <t>Maria batzin</t>
  </si>
  <si>
    <t>SO119607</t>
  </si>
  <si>
    <t>ESTELA JUAREZ</t>
  </si>
  <si>
    <t>SO119609</t>
  </si>
  <si>
    <t>SO119610</t>
  </si>
  <si>
    <t>SILVIA GIRON</t>
  </si>
  <si>
    <t>SO119616</t>
  </si>
  <si>
    <t>ANGEL FUENTES</t>
  </si>
  <si>
    <t>SO119612</t>
  </si>
  <si>
    <t>SERVICIO TECNICO</t>
  </si>
  <si>
    <t>SO119617</t>
  </si>
  <si>
    <t>SO119100</t>
  </si>
  <si>
    <t>DAESCA</t>
  </si>
  <si>
    <t>SO119544</t>
  </si>
  <si>
    <t>COORPORACION MADELYN S.A</t>
  </si>
  <si>
    <t>SO119542</t>
  </si>
  <si>
    <t>SO119541</t>
  </si>
  <si>
    <t>SO119619</t>
  </si>
  <si>
    <t>ALEX MORONI PEREZ ULIN</t>
  </si>
  <si>
    <t>SO119559</t>
  </si>
  <si>
    <t>CONNIE S. PEREZ</t>
  </si>
  <si>
    <t>SO119623</t>
  </si>
  <si>
    <t>SAUL GARCIA</t>
  </si>
  <si>
    <t>SO119620</t>
  </si>
  <si>
    <t>SO119625</t>
  </si>
  <si>
    <t>HUGO MENDEZ</t>
  </si>
  <si>
    <t>SO119627</t>
  </si>
  <si>
    <t>STEVEN VASQUEZ</t>
  </si>
  <si>
    <t>SO119622</t>
  </si>
  <si>
    <t>WILSON VASQUEZ</t>
  </si>
  <si>
    <t>SO119618</t>
  </si>
  <si>
    <t>CARMEN CONOZ TOL</t>
  </si>
  <si>
    <t>SO119632</t>
  </si>
  <si>
    <t>SO119633</t>
  </si>
  <si>
    <t>SO119638</t>
  </si>
  <si>
    <t>Cf</t>
  </si>
  <si>
    <t>SO119636</t>
  </si>
  <si>
    <t>Juan Pedro Lopez</t>
  </si>
  <si>
    <t>SO119639</t>
  </si>
  <si>
    <t>LILIAN REYES</t>
  </si>
  <si>
    <t>SO119630</t>
  </si>
  <si>
    <t>Erick Lopez</t>
  </si>
  <si>
    <t>SO119629</t>
  </si>
  <si>
    <t>ENRIQUE DE PAZ</t>
  </si>
  <si>
    <t>SO119640</t>
  </si>
  <si>
    <t>HENRY PAXTOR</t>
  </si>
  <si>
    <t>SO119645</t>
  </si>
  <si>
    <t>SO119647</t>
  </si>
  <si>
    <t>EDDY MEJIA</t>
  </si>
  <si>
    <t>SO119635</t>
  </si>
  <si>
    <t xml:space="preserve">JOSE FERNÁNDEZ </t>
  </si>
  <si>
    <t>SO119641</t>
  </si>
  <si>
    <t>SO119649</t>
  </si>
  <si>
    <t>ENRIQUE RIVAS</t>
  </si>
  <si>
    <t>SO119650</t>
  </si>
  <si>
    <t>Sergio Ivan Hidalgo Lopez</t>
  </si>
  <si>
    <t>SO119631</t>
  </si>
  <si>
    <t>CANDY SHOP</t>
  </si>
  <si>
    <t>SO119643</t>
  </si>
  <si>
    <t>FRANCISCO TZUL</t>
  </si>
  <si>
    <t>SO119653</t>
  </si>
  <si>
    <t>VICTORIA</t>
  </si>
  <si>
    <t>SO119655</t>
  </si>
  <si>
    <t>RONALD CELIDON</t>
  </si>
  <si>
    <t>SO119657</t>
  </si>
  <si>
    <t>SO119659</t>
  </si>
  <si>
    <t>COFFEE HOLDING S.A</t>
  </si>
  <si>
    <t>SO119654</t>
  </si>
  <si>
    <t>Yássmin Nallely Léverman Hernández</t>
  </si>
  <si>
    <t>SO119658</t>
  </si>
  <si>
    <t>FLAVIO PEREZ</t>
  </si>
  <si>
    <t>SO119652</t>
  </si>
  <si>
    <t>INGRID JUDITH SAPON ULIN</t>
  </si>
  <si>
    <t>SO119651</t>
  </si>
  <si>
    <t>ELSA MARIBEL HERNANDEZ</t>
  </si>
  <si>
    <t>SO119660</t>
  </si>
  <si>
    <t>MIGUEL ENRIQUE TUJ CHOCOY</t>
  </si>
  <si>
    <t>SO119663</t>
  </si>
  <si>
    <t>MYNOR ESTUARDO CRIOLLO</t>
  </si>
  <si>
    <t>SO119662</t>
  </si>
  <si>
    <t>OSCAR TALE</t>
  </si>
  <si>
    <t>SO119608</t>
  </si>
  <si>
    <t>MAURICIO ARANGO</t>
  </si>
  <si>
    <t>SO119664</t>
  </si>
  <si>
    <t>ANGEL HERNANDEZ</t>
  </si>
  <si>
    <t>SO119665</t>
  </si>
  <si>
    <t>DULCE LIGORRIA</t>
  </si>
  <si>
    <t>SO119667</t>
  </si>
  <si>
    <t>SO119668</t>
  </si>
  <si>
    <t>JAIME LOPEZ</t>
  </si>
  <si>
    <t>SO119670</t>
  </si>
  <si>
    <t>JUAN FERNANDO LOPEZ MENCHU</t>
  </si>
  <si>
    <t>SO119669</t>
  </si>
  <si>
    <t>SO119671</t>
  </si>
  <si>
    <t>ANULADA</t>
  </si>
  <si>
    <t>SO119673</t>
  </si>
  <si>
    <t>DAVID ESPANTZAY CORTEZ</t>
  </si>
  <si>
    <t>SO119672</t>
  </si>
  <si>
    <t>DAVID SPANSAY</t>
  </si>
  <si>
    <t>SO119674</t>
  </si>
  <si>
    <t xml:space="preserve">FERNANDO </t>
  </si>
  <si>
    <t>SO119675</t>
  </si>
  <si>
    <t>SO119679</t>
  </si>
  <si>
    <t>FERNANDO DIAZ</t>
  </si>
  <si>
    <t>SO119676</t>
  </si>
  <si>
    <t>Carlos Ixmatá</t>
  </si>
  <si>
    <t>SO119681</t>
  </si>
  <si>
    <t>JORGE LUIS OROZCO</t>
  </si>
  <si>
    <t>SO119680</t>
  </si>
  <si>
    <t>NATANAEL SALAZAR</t>
  </si>
  <si>
    <t>SO119682</t>
  </si>
  <si>
    <t>SANDY MENDEZ</t>
  </si>
  <si>
    <t>SO119685</t>
  </si>
  <si>
    <t>PALAR S.A.</t>
  </si>
  <si>
    <t>SO119686</t>
  </si>
  <si>
    <t>GUILLERMO AILON</t>
  </si>
  <si>
    <t>SO119689</t>
  </si>
  <si>
    <t>FREDY</t>
  </si>
  <si>
    <t>SO119691</t>
  </si>
  <si>
    <t>JUAN MONTES</t>
  </si>
  <si>
    <t>SO119695</t>
  </si>
  <si>
    <t>KIMBERLY PEREZ</t>
  </si>
  <si>
    <t>SO119696</t>
  </si>
  <si>
    <t>FERNANDO MENDEZ</t>
  </si>
  <si>
    <t>SO119687</t>
  </si>
  <si>
    <t>GUSTAVO SANCHEZ LOPEZ</t>
  </si>
  <si>
    <t>SO119698</t>
  </si>
  <si>
    <t>JUAN LUX HERNANDEZ</t>
  </si>
  <si>
    <t>SO119699</t>
  </si>
  <si>
    <t>NELSON RAMOS</t>
  </si>
  <si>
    <t>SO119690</t>
  </si>
  <si>
    <t>SO119700</t>
  </si>
  <si>
    <t>JOSE ALFREDO DE LEON</t>
  </si>
  <si>
    <t>SO119697</t>
  </si>
  <si>
    <t>AMARILIS LUIS</t>
  </si>
  <si>
    <t>SO119702</t>
  </si>
  <si>
    <t>Sandra de Robles</t>
  </si>
  <si>
    <t>SO119701</t>
  </si>
  <si>
    <t xml:space="preserve">Selvin Jaminez </t>
  </si>
  <si>
    <t>SO119694</t>
  </si>
  <si>
    <t>SO119706</t>
  </si>
  <si>
    <t xml:space="preserve">MAGDALENA GOMEZ </t>
  </si>
  <si>
    <t>SO119712</t>
  </si>
  <si>
    <t>Ricardo Chavez Tuiz</t>
  </si>
  <si>
    <t>SO119678</t>
  </si>
  <si>
    <t>DAVID DE LEON</t>
  </si>
  <si>
    <t>SO119715</t>
  </si>
  <si>
    <t>CLARA GONZALES</t>
  </si>
  <si>
    <t>SO119717</t>
  </si>
  <si>
    <t>MARLENI GARCIA</t>
  </si>
  <si>
    <t>SO119718</t>
  </si>
  <si>
    <t>Gladis Aracely Ordoñez Cobach</t>
  </si>
  <si>
    <t>SO119720</t>
  </si>
  <si>
    <t>JUAN ROBERTO MATEO DIAZ</t>
  </si>
  <si>
    <t>SO119728</t>
  </si>
  <si>
    <t>ANGEL MEJA</t>
  </si>
  <si>
    <t>SO119708</t>
  </si>
  <si>
    <t>CAROLINA LEIVA</t>
  </si>
  <si>
    <t>SO119722</t>
  </si>
  <si>
    <t>4 Designers S.A.</t>
  </si>
  <si>
    <t>SO119733</t>
  </si>
  <si>
    <t>FLORICELDA MALDONADO</t>
  </si>
  <si>
    <t>SO119735</t>
  </si>
  <si>
    <t>LISBETH PEREIRA</t>
  </si>
  <si>
    <t>SO119738</t>
  </si>
  <si>
    <t>DELMA MATUL</t>
  </si>
  <si>
    <t>SO119739</t>
  </si>
  <si>
    <t>MAXIMILIANO CHAY</t>
  </si>
  <si>
    <t>SO119737</t>
  </si>
  <si>
    <t>DANIEL GALINDO</t>
  </si>
  <si>
    <t>SO119727</t>
  </si>
  <si>
    <t>SO119740</t>
  </si>
  <si>
    <t>CLAUDIA DE LEON</t>
  </si>
  <si>
    <t>SO119743</t>
  </si>
  <si>
    <t>Lourdes Godinez</t>
  </si>
  <si>
    <t>SO119744</t>
  </si>
  <si>
    <t>SO119710</t>
  </si>
  <si>
    <t>ORLANDO MAZARIEGOS</t>
  </si>
  <si>
    <t>SO119746</t>
  </si>
  <si>
    <t xml:space="preserve">Maria Fernanda Cardona </t>
  </si>
  <si>
    <t>SO119747</t>
  </si>
  <si>
    <t>LOYDA MALDONADO / COLEGIO CRISTIANO LICEO INFORMATICO MANUEL</t>
  </si>
  <si>
    <t>SO119748</t>
  </si>
  <si>
    <t>SO119749</t>
  </si>
  <si>
    <t>IMELDA LOPEZ</t>
  </si>
  <si>
    <t>SO119752</t>
  </si>
  <si>
    <t>Dominga Leticia Cholotio Batz</t>
  </si>
  <si>
    <t>SO119754</t>
  </si>
  <si>
    <t>DANIELA MARTINEZ</t>
  </si>
  <si>
    <t>SO119755</t>
  </si>
  <si>
    <t>JENIFER CASTRO</t>
  </si>
  <si>
    <t>SO119750</t>
  </si>
  <si>
    <t>MISCELANEA EBENEZER</t>
  </si>
  <si>
    <t>SO119756</t>
  </si>
  <si>
    <t>NANCY MIRANDA</t>
  </si>
  <si>
    <t>SO119753</t>
  </si>
  <si>
    <t>SO119762</t>
  </si>
  <si>
    <t>ABRAHAM TALE</t>
  </si>
  <si>
    <t>SO119763</t>
  </si>
  <si>
    <t>EDVIN SANCHEZ</t>
  </si>
  <si>
    <t>SO119764</t>
  </si>
  <si>
    <t>EDWIN ISRAEL PEREZ ULIN</t>
  </si>
  <si>
    <t>SO119765</t>
  </si>
  <si>
    <t>RAQUEL LOPEZ</t>
  </si>
  <si>
    <t>SO119766</t>
  </si>
  <si>
    <t>ALEJANDRA LOPEZ</t>
  </si>
  <si>
    <t>SO119767</t>
  </si>
  <si>
    <t>SEBASTIAN HUIX</t>
  </si>
  <si>
    <t>SO119768</t>
  </si>
  <si>
    <t>SANTOS DANIEL VASQUEZ</t>
  </si>
  <si>
    <t>SO119769</t>
  </si>
  <si>
    <t>JULIETA PORTILLO DE SUASNAVAR</t>
  </si>
  <si>
    <t>SO119770</t>
  </si>
  <si>
    <t>SO119736</t>
  </si>
  <si>
    <t>SO119711</t>
  </si>
  <si>
    <t>SO119772</t>
  </si>
  <si>
    <t>IMAGINA PUBLICIDAD</t>
  </si>
  <si>
    <t>SO119777</t>
  </si>
  <si>
    <t>HOSPITAL LA DEMOCRACIA S.A.</t>
  </si>
  <si>
    <t>SO119782</t>
  </si>
  <si>
    <t>IGLESIA EVANGELICA MINISTERIOS EL REY DE GLORIA</t>
  </si>
  <si>
    <t>SO119783</t>
  </si>
  <si>
    <t>DEBORA BAUTISTA</t>
  </si>
  <si>
    <t>SO119781</t>
  </si>
  <si>
    <t>Antonia Tzoy Castro</t>
  </si>
  <si>
    <t>SO119707</t>
  </si>
  <si>
    <t>DESERET S.A.</t>
  </si>
  <si>
    <t>SO119741</t>
  </si>
  <si>
    <t>SO119771</t>
  </si>
  <si>
    <t>ASTRID RAMIREZ</t>
  </si>
  <si>
    <t>SO119786</t>
  </si>
  <si>
    <t>CRISTIAN CETO</t>
  </si>
  <si>
    <t>SO119789</t>
  </si>
  <si>
    <t>SISTEMAS EDUCATIVOS DE OCCIDENTE</t>
  </si>
  <si>
    <t>SO119792</t>
  </si>
  <si>
    <t>ARELI DE PAZ</t>
  </si>
  <si>
    <t>SO119793</t>
  </si>
  <si>
    <t>SO119729</t>
  </si>
  <si>
    <t>LINDA SANTIZO</t>
  </si>
  <si>
    <t>SO119794</t>
  </si>
  <si>
    <t>FRANCISCO RAFAEL AGUILAR GOMEZ</t>
  </si>
  <si>
    <t>SO119795</t>
  </si>
  <si>
    <t>Victoria Ortiz</t>
  </si>
  <si>
    <t>GABRIELA LEIVA</t>
  </si>
  <si>
    <t>SO119637</t>
  </si>
  <si>
    <t>TANIA GALVEZ</t>
  </si>
  <si>
    <t>SO119798</t>
  </si>
  <si>
    <t>RANCHO RODRIGUEZ COPROPIEDAD</t>
  </si>
  <si>
    <t>SO119800</t>
  </si>
  <si>
    <t>SO119802</t>
  </si>
  <si>
    <t>SO119807</t>
  </si>
  <si>
    <t>COOPER R.L</t>
  </si>
  <si>
    <t>SO119808</t>
  </si>
  <si>
    <t>SO119809</t>
  </si>
  <si>
    <t>ANDRES ALFREDO IXCOL LAM</t>
  </si>
  <si>
    <t>SO119810</t>
  </si>
  <si>
    <t>JOSE CETO</t>
  </si>
  <si>
    <t>SO119812</t>
  </si>
  <si>
    <t>SO119811</t>
  </si>
  <si>
    <t>MUNICIPALIDAD DE ZUNIL</t>
  </si>
  <si>
    <t>SO119797</t>
  </si>
  <si>
    <t>SO119814</t>
  </si>
  <si>
    <t>LUIS GARCIA CIFUENTES</t>
  </si>
  <si>
    <t>SO119818</t>
  </si>
  <si>
    <t>RUBEN TZAJ</t>
  </si>
  <si>
    <t>SO119819</t>
  </si>
  <si>
    <t>COOPERATIVA COMUNITARIA R. L.</t>
  </si>
  <si>
    <t>SO119821</t>
  </si>
  <si>
    <t>ALEXIS PASTZA</t>
  </si>
  <si>
    <t>SO119822</t>
  </si>
  <si>
    <t>GLENDA</t>
  </si>
  <si>
    <t>SO119825</t>
  </si>
  <si>
    <t>VIVIANA DIAZ</t>
  </si>
  <si>
    <t>SO119824</t>
  </si>
  <si>
    <t xml:space="preserve"> MARIO SAJQUIM</t>
  </si>
  <si>
    <t>SO119823</t>
  </si>
  <si>
    <t>ROLANDO CANIZ GARCIA</t>
  </si>
  <si>
    <t>SO119826</t>
  </si>
  <si>
    <t xml:space="preserve">FRANK BALA </t>
  </si>
  <si>
    <t>SO119827</t>
  </si>
  <si>
    <t>JUAN LOPEZ</t>
  </si>
  <si>
    <t>SO119745</t>
  </si>
  <si>
    <t xml:space="preserve">YEIMI OAJACA  </t>
  </si>
  <si>
    <t>SO119816</t>
  </si>
  <si>
    <t>YOSELINE CARRETO</t>
  </si>
  <si>
    <t>SO119817</t>
  </si>
  <si>
    <t>LA IGLESIA DE JESUCRISTO DE LOS SANTOS DE LOS ULTIMOS DIAS</t>
  </si>
  <si>
    <t>SO119831</t>
  </si>
  <si>
    <t>E. ISRAEL PEREZ CITALAN</t>
  </si>
  <si>
    <t>SO119829</t>
  </si>
  <si>
    <t>Andres Ramos</t>
  </si>
  <si>
    <t>SO119828</t>
  </si>
  <si>
    <t>Francisca Ramos</t>
  </si>
  <si>
    <t>SO119832</t>
  </si>
  <si>
    <t>CRISTIAN DE PAZ</t>
  </si>
  <si>
    <t>SO119833</t>
  </si>
  <si>
    <t>ALFONZO LORENZO LOPEZ</t>
  </si>
  <si>
    <t>SO119834</t>
  </si>
  <si>
    <t>WILDMAR DIAZ</t>
  </si>
  <si>
    <t>SO119791</t>
  </si>
  <si>
    <t>ANTONIO VELASQUEZ</t>
  </si>
  <si>
    <t>SO119836</t>
  </si>
  <si>
    <t>SO119837</t>
  </si>
  <si>
    <t>MEILEN RAMON</t>
  </si>
  <si>
    <t>SO119839</t>
  </si>
  <si>
    <t>ISMAEL JOJ</t>
  </si>
  <si>
    <t>SO119840</t>
  </si>
  <si>
    <t>FEDERICO TUY</t>
  </si>
  <si>
    <t>SO119841</t>
  </si>
  <si>
    <t>TRANSFERENCIAS NACIONALES E INTERNACIONALES S.A</t>
  </si>
  <si>
    <t>SO119843</t>
  </si>
  <si>
    <t>BRYAN GONZALEZ</t>
  </si>
  <si>
    <t>SO119844</t>
  </si>
  <si>
    <t>JULIA QUIM LOPEZ</t>
  </si>
  <si>
    <t>SO119813</t>
  </si>
  <si>
    <t>GRUPO CALVARY SOCIEDAD ANONIMA</t>
  </si>
  <si>
    <t>SO119846</t>
  </si>
  <si>
    <t>SO119845</t>
  </si>
  <si>
    <t>SO119838</t>
  </si>
  <si>
    <t>NATALY PEREZ</t>
  </si>
  <si>
    <t>SO119780</t>
  </si>
  <si>
    <t xml:space="preserve">Pedro Alfonso Cabrera </t>
  </si>
  <si>
    <t>SO119850</t>
  </si>
  <si>
    <t>JIMMY CHIPILLAC</t>
  </si>
  <si>
    <t>SO119804</t>
  </si>
  <si>
    <t>SO119806</t>
  </si>
  <si>
    <t>SO119820</t>
  </si>
  <si>
    <t>SO119858</t>
  </si>
  <si>
    <t>JOSE GALICIA</t>
  </si>
  <si>
    <t>SO119859</t>
  </si>
  <si>
    <t>JULIO JOSE CASTILLO</t>
  </si>
  <si>
    <t>SO119862</t>
  </si>
  <si>
    <t>ELIZABETH</t>
  </si>
  <si>
    <t>SO119861</t>
  </si>
  <si>
    <t>HERNESTO MORALES</t>
  </si>
  <si>
    <t>SO119863</t>
  </si>
  <si>
    <t>SO119864</t>
  </si>
  <si>
    <t>ALEJANDRA VILLAFUERTE</t>
  </si>
  <si>
    <t>SO119866</t>
  </si>
  <si>
    <t>DIEGO DELGADO</t>
  </si>
  <si>
    <t>SO119870</t>
  </si>
  <si>
    <t>ARELIS CONCEPCIÓNSÁNCHEZ MENDEZ</t>
  </si>
  <si>
    <t>SO119867</t>
  </si>
  <si>
    <t>SO119872</t>
  </si>
  <si>
    <t>HUGO BAMACA</t>
  </si>
  <si>
    <t>SO119875</t>
  </si>
  <si>
    <t>Panificadora Los Hornos /Abner Paz</t>
  </si>
  <si>
    <t>SO119879</t>
  </si>
  <si>
    <t>JONATAN ALFREDO TIU</t>
  </si>
  <si>
    <t>SO119880</t>
  </si>
  <si>
    <t>DAMARI S.A</t>
  </si>
  <si>
    <t>SO119883</t>
  </si>
  <si>
    <t>SO119882</t>
  </si>
  <si>
    <t>ALIMENTOS XELAPAN S.A</t>
  </si>
  <si>
    <t>SO119878</t>
  </si>
  <si>
    <t>INVERSIONES CHILE VERDE</t>
  </si>
  <si>
    <t>SO119884</t>
  </si>
  <si>
    <t>JORGE CANIZ</t>
  </si>
  <si>
    <t>SO119881</t>
  </si>
  <si>
    <t>JOSE MONROY</t>
  </si>
  <si>
    <t>SO119876</t>
  </si>
  <si>
    <t xml:space="preserve"> JESSICA CAMPOSECO, JESUS CAMPOSECO COPROPIEDAD</t>
  </si>
  <si>
    <t>SO119886</t>
  </si>
  <si>
    <t>ANABELLA YAC</t>
  </si>
  <si>
    <t>SO119887</t>
  </si>
  <si>
    <t>SO119888</t>
  </si>
  <si>
    <t>SO119889</t>
  </si>
  <si>
    <t>SO119890</t>
  </si>
  <si>
    <t>INES GARCIA</t>
  </si>
  <si>
    <t>SO119891</t>
  </si>
  <si>
    <t>HUGO GARCIA</t>
  </si>
  <si>
    <t>SO119894</t>
  </si>
  <si>
    <t>RICARDO TECUN</t>
  </si>
  <si>
    <t>SO119893</t>
  </si>
  <si>
    <t>GILBERTO BARRENO</t>
  </si>
  <si>
    <t>SO119895</t>
  </si>
  <si>
    <t>SO119896</t>
  </si>
  <si>
    <t>PABLO CIFUENTES</t>
  </si>
  <si>
    <t>SO119892</t>
  </si>
  <si>
    <t>MARIA PELIZ EQUILA DE GARCIA</t>
  </si>
  <si>
    <t>SO119898</t>
  </si>
  <si>
    <t>ZOILA MEJIA</t>
  </si>
  <si>
    <t>SO119900</t>
  </si>
  <si>
    <t>MISHEL</t>
  </si>
  <si>
    <t>SO119902</t>
  </si>
  <si>
    <t>CARLOS SABALA</t>
  </si>
  <si>
    <t>SO119903</t>
  </si>
  <si>
    <t>SO119904</t>
  </si>
  <si>
    <t>AZAEL VICENTE</t>
  </si>
  <si>
    <t>SO119860</t>
  </si>
  <si>
    <t>SO119905</t>
  </si>
  <si>
    <t>YARELI PINEDA</t>
  </si>
  <si>
    <t>SO119907</t>
  </si>
  <si>
    <t>ELIAS MATIAS PUAC VASQUEZ</t>
  </si>
  <si>
    <t>SO119906</t>
  </si>
  <si>
    <t>SO119908</t>
  </si>
  <si>
    <t>JOSUE CHAY</t>
  </si>
  <si>
    <t>SO119909</t>
  </si>
  <si>
    <t>SO119644</t>
  </si>
  <si>
    <t>SO119911</t>
  </si>
  <si>
    <t>David Tzapin</t>
  </si>
  <si>
    <t>SO119912</t>
  </si>
  <si>
    <t>SO119913</t>
  </si>
  <si>
    <t>MARIA PATRICIA LUX CASTRO</t>
  </si>
  <si>
    <t>SO119915</t>
  </si>
  <si>
    <t>DOUGLAS SACOR</t>
  </si>
  <si>
    <t>SO119917</t>
  </si>
  <si>
    <t>REGINALDO MENDOZA GUARCAX</t>
  </si>
  <si>
    <t>SO119925</t>
  </si>
  <si>
    <t>SO119921</t>
  </si>
  <si>
    <t xml:space="preserve">Erick Güinac </t>
  </si>
  <si>
    <t>SO119927</t>
  </si>
  <si>
    <t>HEIDY DE LEON</t>
  </si>
  <si>
    <t>SO119928</t>
  </si>
  <si>
    <t>JOSUE QUIJIVIX</t>
  </si>
  <si>
    <t>SO119923</t>
  </si>
  <si>
    <t>MARVIN ALONZO</t>
  </si>
  <si>
    <t>SO119934</t>
  </si>
  <si>
    <t>SO119901</t>
  </si>
  <si>
    <t>Cesar Mateo Marcos</t>
  </si>
  <si>
    <t>SO119936</t>
  </si>
  <si>
    <t>PETRONA CHOLOTIO</t>
  </si>
  <si>
    <t>SO119937</t>
  </si>
  <si>
    <t>ENRIQUE HERNANDEZ</t>
  </si>
  <si>
    <t>SO119910</t>
  </si>
  <si>
    <t>SO119918</t>
  </si>
  <si>
    <t>MASHALA S.A</t>
  </si>
  <si>
    <t>SO119940</t>
  </si>
  <si>
    <t xml:space="preserve">EDUARDO PONCIO  </t>
  </si>
  <si>
    <t>SO119943</t>
  </si>
  <si>
    <t>CONSUELO ROMERO</t>
  </si>
  <si>
    <t>SO119944</t>
  </si>
  <si>
    <t>SO119946</t>
  </si>
  <si>
    <t>SANTOS GUTIERREZ</t>
  </si>
  <si>
    <t>SO119803</t>
  </si>
  <si>
    <t>NATIVO CAFÉ</t>
  </si>
  <si>
    <t>SO119941</t>
  </si>
  <si>
    <t>ADIX OCHOA</t>
  </si>
  <si>
    <t>SO119948</t>
  </si>
  <si>
    <t>EDDY MALDONADO</t>
  </si>
  <si>
    <t>SO119951</t>
  </si>
  <si>
    <t>MARY SALIC</t>
  </si>
  <si>
    <t>SO119953</t>
  </si>
  <si>
    <t>Arnoldo Calel Pelico</t>
  </si>
  <si>
    <t>SO119954</t>
  </si>
  <si>
    <t>PEDRO ENRIQUE BOTZOC XOC</t>
  </si>
  <si>
    <t>SO119949</t>
  </si>
  <si>
    <t>CIDEQ</t>
  </si>
  <si>
    <t>SO119958</t>
  </si>
  <si>
    <t>MERCADEO DE SERVICIOS MINERVA. S.A.</t>
  </si>
  <si>
    <t>SO119956</t>
  </si>
  <si>
    <t xml:space="preserve">Elvis Lopez </t>
  </si>
  <si>
    <t>SO119957</t>
  </si>
  <si>
    <t>SO119960</t>
  </si>
  <si>
    <t>CIPRO R. L.</t>
  </si>
  <si>
    <t>SO119959</t>
  </si>
  <si>
    <t>SO119961</t>
  </si>
  <si>
    <t>ALBERTO DE LEON</t>
  </si>
  <si>
    <t>SO119963</t>
  </si>
  <si>
    <t xml:space="preserve">Carlos Morales </t>
  </si>
  <si>
    <t>SO119964</t>
  </si>
  <si>
    <t>WALTER ORTIZ</t>
  </si>
  <si>
    <t>SO119967</t>
  </si>
  <si>
    <t>Rene Vicente</t>
  </si>
  <si>
    <t xml:space="preserve">CANDELARIA ELIZABETH OSORIO </t>
  </si>
  <si>
    <t>SO119962</t>
  </si>
  <si>
    <t>Irenio Lopez</t>
  </si>
  <si>
    <t>SO119969</t>
  </si>
  <si>
    <t>VALDEMAR</t>
  </si>
  <si>
    <t>SO119966</t>
  </si>
  <si>
    <t>EFRAIN RODAS</t>
  </si>
  <si>
    <t>SO119968</t>
  </si>
  <si>
    <t>SO119970</t>
  </si>
  <si>
    <t>JORGE GARCIA</t>
  </si>
  <si>
    <t>SO119971</t>
  </si>
  <si>
    <t>REYNA PEREZ</t>
  </si>
  <si>
    <t>SO119972</t>
  </si>
  <si>
    <t>SO119973</t>
  </si>
  <si>
    <t xml:space="preserve">Francisca Reina </t>
  </si>
  <si>
    <t>SO119942</t>
  </si>
  <si>
    <t>COOPERATIVA 31 DE JULIO R.L.</t>
  </si>
  <si>
    <t>SO119974</t>
  </si>
  <si>
    <t>SO119976</t>
  </si>
  <si>
    <t>COORPORACION ALTAS CUMBRES</t>
  </si>
  <si>
    <t>SO119978</t>
  </si>
  <si>
    <t>MAGDA EUNICE MARTINEZ</t>
  </si>
  <si>
    <t>SO119984</t>
  </si>
  <si>
    <t>SO119985</t>
  </si>
  <si>
    <t>ELMER CUTZ</t>
  </si>
  <si>
    <t>SO119983</t>
  </si>
  <si>
    <t>JUAN MANUEL MAZARIEGOS</t>
  </si>
  <si>
    <t>SO119982</t>
  </si>
  <si>
    <t>SHIRLEY AGUIRREZ</t>
  </si>
  <si>
    <t>SO119988</t>
  </si>
  <si>
    <t>SO119987</t>
  </si>
  <si>
    <t xml:space="preserve">Marbin Cabrera Sales </t>
  </si>
  <si>
    <t>SO119991</t>
  </si>
  <si>
    <t>RANDY CHUN</t>
  </si>
  <si>
    <t>SO119990</t>
  </si>
  <si>
    <t>SO119992</t>
  </si>
  <si>
    <t>MILBIA PAXTOR</t>
  </si>
  <si>
    <t>SO119989</t>
  </si>
  <si>
    <t>CRISTEL CHICAS</t>
  </si>
  <si>
    <t>SO119986</t>
  </si>
  <si>
    <t>Miguel Angel Escalante Rivera</t>
  </si>
  <si>
    <t>SO119993</t>
  </si>
  <si>
    <t>ADOLFO MAZARIEGOS</t>
  </si>
  <si>
    <t>SO119994</t>
  </si>
  <si>
    <t>IRENEO MIGUEL AGUILAR CARDONA</t>
  </si>
  <si>
    <t>SO119997</t>
  </si>
  <si>
    <t>EFRAIN DIAZ</t>
  </si>
  <si>
    <t>SO120000</t>
  </si>
  <si>
    <t>BORIS DARDON</t>
  </si>
  <si>
    <t>SO119998</t>
  </si>
  <si>
    <t>Wilber Vicente</t>
  </si>
  <si>
    <t>SO120001</t>
  </si>
  <si>
    <t>HOTEL BELLA LUNA</t>
  </si>
  <si>
    <t>SO119999</t>
  </si>
  <si>
    <t>HOTEL SYJ BELLA LUNA S.A.</t>
  </si>
  <si>
    <t>SO120002</t>
  </si>
  <si>
    <t>DANIEL ROSALES</t>
  </si>
  <si>
    <t>SO119935</t>
  </si>
  <si>
    <t>EDWIN LEONEL RIVERA</t>
  </si>
  <si>
    <t>SO120003</t>
  </si>
  <si>
    <t>EVELIN MORALES</t>
  </si>
  <si>
    <t>SO119955</t>
  </si>
  <si>
    <t>SO120005</t>
  </si>
  <si>
    <t>PRODUCCION DE ALIMENTOS Y SERVICIOS S.A.</t>
  </si>
  <si>
    <t>SO120006</t>
  </si>
  <si>
    <t>LUIS BUCH</t>
  </si>
  <si>
    <t>SO119939</t>
  </si>
  <si>
    <t>chef douglas</t>
  </si>
  <si>
    <t>SO119980</t>
  </si>
  <si>
    <t>MARIANO PEREZ ROQUEL</t>
  </si>
  <si>
    <t>SO119981</t>
  </si>
  <si>
    <t>ADRIANA CAROLA APEN</t>
  </si>
  <si>
    <t>SO120010</t>
  </si>
  <si>
    <t>JUAN CARLOS GOMEZ</t>
  </si>
  <si>
    <t>SO119979</t>
  </si>
  <si>
    <t>FRANCISCO MATUL</t>
  </si>
  <si>
    <t>SO120019</t>
  </si>
  <si>
    <t>LINSIE OROZCO</t>
  </si>
  <si>
    <t>SO120021</t>
  </si>
  <si>
    <t>SO120022</t>
  </si>
  <si>
    <t>ANA MARIA BELTRAN</t>
  </si>
  <si>
    <t>SO120023</t>
  </si>
  <si>
    <t>ENRIQUE PEREZ</t>
  </si>
  <si>
    <t>SO120025</t>
  </si>
  <si>
    <t>MAYRA LOPEZ</t>
  </si>
  <si>
    <t>SO120012</t>
  </si>
  <si>
    <t>LINCY MINETH OROZCO OROZCO</t>
  </si>
  <si>
    <t>SO120026</t>
  </si>
  <si>
    <t>SO120027</t>
  </si>
  <si>
    <t>PEREZ IMPORT S.A</t>
  </si>
  <si>
    <t>SO120029</t>
  </si>
  <si>
    <t>SO120031</t>
  </si>
  <si>
    <t>EMANUEL ACABAL</t>
  </si>
  <si>
    <t>SO120035</t>
  </si>
  <si>
    <t>SO120028</t>
  </si>
  <si>
    <t>EUGENIO GONZALEZ</t>
  </si>
  <si>
    <t>SO120009</t>
  </si>
  <si>
    <t>EDGAR ROLANDO ALVAREZ</t>
  </si>
  <si>
    <t>SO120036</t>
  </si>
  <si>
    <t>LIBARDO JURACAN</t>
  </si>
  <si>
    <t>SO120037</t>
  </si>
  <si>
    <t>OPERADORA DE TIENDAS S.A</t>
  </si>
  <si>
    <t>SO120038</t>
  </si>
  <si>
    <t>GUSTAVO VASQUEZ</t>
  </si>
  <si>
    <t>SO120041</t>
  </si>
  <si>
    <t>LEIDI PEREZ</t>
  </si>
  <si>
    <t>SO120042</t>
  </si>
  <si>
    <t>NERY OTONIEL OLIVA PEREZ</t>
  </si>
  <si>
    <t>SO120043</t>
  </si>
  <si>
    <t>FLOR DOROTHEA</t>
  </si>
  <si>
    <t>SO120044</t>
  </si>
  <si>
    <t>DOLLY FUENTES</t>
  </si>
  <si>
    <t>SO120045</t>
  </si>
  <si>
    <t>THE BOILING CAJÚN SOCIEDAD ANONIMA</t>
  </si>
  <si>
    <t>SO120052</t>
  </si>
  <si>
    <t>ROSAURA SONTAY</t>
  </si>
  <si>
    <t>SO120051</t>
  </si>
  <si>
    <t>COBIMERC S A./ BICICASA</t>
  </si>
  <si>
    <t>SO120050</t>
  </si>
  <si>
    <t>MIRNA COLOP</t>
  </si>
  <si>
    <t>SO120046</t>
  </si>
  <si>
    <t>ASOCIACION CENTRO MAYA PARA EL DESARROLLO COMUNAL</t>
  </si>
  <si>
    <t>SO120034</t>
  </si>
  <si>
    <t>OSCAR VENTURA</t>
  </si>
  <si>
    <t>SO120049</t>
  </si>
  <si>
    <t>PATRICIA PEREZ</t>
  </si>
  <si>
    <t>SO120053</t>
  </si>
  <si>
    <t>SO120057</t>
  </si>
  <si>
    <t>ANTONIO SAPON</t>
  </si>
  <si>
    <t>SO120059</t>
  </si>
  <si>
    <t>SO120060</t>
  </si>
  <si>
    <t>SOILA MACARIO</t>
  </si>
  <si>
    <t>SO120062</t>
  </si>
  <si>
    <t>HELEN GUZMAN</t>
  </si>
  <si>
    <t>SO120061</t>
  </si>
  <si>
    <t>JOSE LUIS CHAVALOC</t>
  </si>
  <si>
    <t>SO120073</t>
  </si>
  <si>
    <t>SO120064</t>
  </si>
  <si>
    <t>Ivan Santis</t>
  </si>
  <si>
    <t>SO120066</t>
  </si>
  <si>
    <t>jackeline Celina Perez Rivas</t>
  </si>
  <si>
    <t>SO120070</t>
  </si>
  <si>
    <t>SO120069</t>
  </si>
  <si>
    <t>SO120024</t>
  </si>
  <si>
    <t>JOSE TZOC</t>
  </si>
  <si>
    <t>SO120075</t>
  </si>
  <si>
    <t>DINA</t>
  </si>
  <si>
    <t>SO120077</t>
  </si>
  <si>
    <t>MISHEL TORRES</t>
  </si>
  <si>
    <t>SO120078</t>
  </si>
  <si>
    <t>VANESSA CHUN</t>
  </si>
  <si>
    <t>SO120047</t>
  </si>
  <si>
    <t>SO120030</t>
  </si>
  <si>
    <t>SO120011</t>
  </si>
  <si>
    <t>UNIVERSIDAD MESOAMERICANA</t>
  </si>
  <si>
    <t>SO120074</t>
  </si>
  <si>
    <t>SO120084</t>
  </si>
  <si>
    <t>SO120080</t>
  </si>
  <si>
    <t>COOPERATIVA BUENABAJ, R.L</t>
  </si>
  <si>
    <t>SO120083</t>
  </si>
  <si>
    <t>KEIDY GEOVANA LANG MERIDA</t>
  </si>
  <si>
    <t>SO120085</t>
  </si>
  <si>
    <t>OMAR ALBA</t>
  </si>
  <si>
    <t>SO120087</t>
  </si>
  <si>
    <t>SO120088</t>
  </si>
  <si>
    <t>FEDERICO SIQUILA</t>
  </si>
  <si>
    <t>SO120081</t>
  </si>
  <si>
    <t>SO120091</t>
  </si>
  <si>
    <t>AESI</t>
  </si>
  <si>
    <t>SO120090</t>
  </si>
  <si>
    <t>Chistopher Estrada</t>
  </si>
  <si>
    <t>SO120093</t>
  </si>
  <si>
    <t>BRALLAN RIOS</t>
  </si>
  <si>
    <t>SO120092</t>
  </si>
  <si>
    <t>SO120094</t>
  </si>
  <si>
    <t>MARIA MALDONADO</t>
  </si>
  <si>
    <t>SO120056</t>
  </si>
  <si>
    <t>Yolanda Perez</t>
  </si>
  <si>
    <t>SO120095</t>
  </si>
  <si>
    <t>SO120098</t>
  </si>
  <si>
    <t>COLEGIO HOLANDES</t>
  </si>
  <si>
    <t>SO120097</t>
  </si>
  <si>
    <t>GLORIA TAHAY</t>
  </si>
  <si>
    <t>SO120096</t>
  </si>
  <si>
    <t>SO120102</t>
  </si>
  <si>
    <t>SO120103</t>
  </si>
  <si>
    <t>LEONARDO PEREZ</t>
  </si>
  <si>
    <t>SO120105</t>
  </si>
  <si>
    <t>ERIK ROMEO</t>
  </si>
  <si>
    <t>SO120106</t>
  </si>
  <si>
    <t>ANGELICA YAX</t>
  </si>
  <si>
    <t>SO120099</t>
  </si>
  <si>
    <t xml:space="preserve">SANDRA CANCINOS </t>
  </si>
  <si>
    <t>SO120108</t>
  </si>
  <si>
    <t>PRIMERA IGLESIA BAUTISTA</t>
  </si>
  <si>
    <t>SO120110</t>
  </si>
  <si>
    <t xml:space="preserve">Emerson Zacarias </t>
  </si>
  <si>
    <t>SO120112</t>
  </si>
  <si>
    <t>STFANIE CARDOZA</t>
  </si>
  <si>
    <t>SO120113</t>
  </si>
  <si>
    <t>TERESA NAVICHOC</t>
  </si>
  <si>
    <t>SO120114</t>
  </si>
  <si>
    <t>ROBERTO SAJQUIM MONZON</t>
  </si>
  <si>
    <t>SO120086</t>
  </si>
  <si>
    <t xml:space="preserve">SILVIA YOLANDA MENDEZ </t>
  </si>
  <si>
    <t>SO120111</t>
  </si>
  <si>
    <t>CRISTIAN TOBAR</t>
  </si>
  <si>
    <t>SO120115</t>
  </si>
  <si>
    <t>SO120123</t>
  </si>
  <si>
    <t>CARLOS MERIDA</t>
  </si>
  <si>
    <t>SO120122</t>
  </si>
  <si>
    <t>PEDRO SAY</t>
  </si>
  <si>
    <t>SO120120</t>
  </si>
  <si>
    <t>SEBASTIAN SAQUIC</t>
  </si>
  <si>
    <t>SO120127</t>
  </si>
  <si>
    <t>SO120125</t>
  </si>
  <si>
    <t>SO120126</t>
  </si>
  <si>
    <t>LILYAN BAUTISTA</t>
  </si>
  <si>
    <t>SO120117</t>
  </si>
  <si>
    <t>CARLOS EDUARDO MERIDA LOPEZ</t>
  </si>
  <si>
    <t>SO120100</t>
  </si>
  <si>
    <t>SO120109</t>
  </si>
  <si>
    <t>SO120119</t>
  </si>
  <si>
    <t>SO120129</t>
  </si>
  <si>
    <t>SO120133</t>
  </si>
  <si>
    <t>ARABICA ELEMENTO</t>
  </si>
  <si>
    <t>SO120135</t>
  </si>
  <si>
    <t>SO120137</t>
  </si>
  <si>
    <t>DAVID LOPEZ</t>
  </si>
  <si>
    <t>SO120140</t>
  </si>
  <si>
    <t>MILTON HERNANDEZ</t>
  </si>
  <si>
    <t>SO120139</t>
  </si>
  <si>
    <t xml:space="preserve">JAIRO LOPEZ </t>
  </si>
  <si>
    <t>SO120143</t>
  </si>
  <si>
    <t>COOPERATIVA INTEGRAL DE AHORRO Y CREDITO RURAL DEL OCCIDENTE R.L.</t>
  </si>
  <si>
    <t>SO120142</t>
  </si>
  <si>
    <t>SO120136</t>
  </si>
  <si>
    <t>SO120144</t>
  </si>
  <si>
    <t>GLADICIA MORALES</t>
  </si>
  <si>
    <t>SO120145</t>
  </si>
  <si>
    <t>KENNETH BENJAMIN PEREZ ULIN</t>
  </si>
  <si>
    <t>SO120141</t>
  </si>
  <si>
    <t>SO120146</t>
  </si>
  <si>
    <t>DILAN QUIÑONES</t>
  </si>
  <si>
    <t>SO120147</t>
  </si>
  <si>
    <t>SO120148</t>
  </si>
  <si>
    <t>Rolando Caniz</t>
  </si>
  <si>
    <t>SO120150</t>
  </si>
  <si>
    <t>EMILIO GARCÍA</t>
  </si>
  <si>
    <t>SO120151</t>
  </si>
  <si>
    <t>LUIS ALBERTO LINARES CHAPETON</t>
  </si>
  <si>
    <t>SO120152</t>
  </si>
  <si>
    <t>SO120156</t>
  </si>
  <si>
    <t>WENDY RIOS</t>
  </si>
  <si>
    <t>SO120157</t>
  </si>
  <si>
    <t>SO120159</t>
  </si>
  <si>
    <t>LUIS ALVAREZ</t>
  </si>
  <si>
    <t>SO120162</t>
  </si>
  <si>
    <t>INBARMU S.A</t>
  </si>
  <si>
    <t>SO120160</t>
  </si>
  <si>
    <t>SO120158</t>
  </si>
  <si>
    <t>SO120153</t>
  </si>
  <si>
    <t>CORPORACION GARE, SOCIEDAD ANÓNIMA</t>
  </si>
  <si>
    <t>SO120163</t>
  </si>
  <si>
    <t>Saul Alvarado</t>
  </si>
  <si>
    <t>SO120165</t>
  </si>
  <si>
    <t>NARCISO MACARIO</t>
  </si>
  <si>
    <t>SO120167</t>
  </si>
  <si>
    <t>JUAN SANTAY</t>
  </si>
  <si>
    <t>SO120170</t>
  </si>
  <si>
    <t>SO120172</t>
  </si>
  <si>
    <t>JUAN DAVID OVALLE</t>
  </si>
  <si>
    <t>SO120173</t>
  </si>
  <si>
    <t>SO120177</t>
  </si>
  <si>
    <t>JENNIFER CASTRO</t>
  </si>
  <si>
    <t>SO120178</t>
  </si>
  <si>
    <t>CRISTI GALENO</t>
  </si>
  <si>
    <t>SO120180</t>
  </si>
  <si>
    <t>THELMA MATUL</t>
  </si>
  <si>
    <t>SO120181</t>
  </si>
  <si>
    <t>ROLANDO LEON</t>
  </si>
  <si>
    <t>SO120182</t>
  </si>
  <si>
    <t>SO120176</t>
  </si>
  <si>
    <t>ROSA ANGELICA UTUY ITZEP</t>
  </si>
  <si>
    <t>SO120183</t>
  </si>
  <si>
    <t>MATEO TZITA</t>
  </si>
  <si>
    <t>SO120187</t>
  </si>
  <si>
    <t xml:space="preserve"> EDUARDO GONZALEZ </t>
  </si>
  <si>
    <t>SO119975</t>
  </si>
  <si>
    <t>SO120149</t>
  </si>
  <si>
    <t>ANGELICA DE MARTINEZ</t>
  </si>
  <si>
    <t>SO120155</t>
  </si>
  <si>
    <t>SO120082</t>
  </si>
  <si>
    <t xml:space="preserve">DEBORA VELASQUEZ </t>
  </si>
  <si>
    <t>SO120192</t>
  </si>
  <si>
    <t>HECTOR GARCIA</t>
  </si>
  <si>
    <t>SO120193</t>
  </si>
  <si>
    <t>JUAN LARACHADOUSQUI</t>
  </si>
  <si>
    <t>SO120195</t>
  </si>
  <si>
    <t>MARIA HERNANDEZ</t>
  </si>
  <si>
    <t>SO120197</t>
  </si>
  <si>
    <t>SO120199</t>
  </si>
  <si>
    <t>ANGEL ARMANDO TZIC</t>
  </si>
  <si>
    <t>SO120200</t>
  </si>
  <si>
    <t xml:space="preserve"> El Gigante del Azulejo S.A.</t>
  </si>
  <si>
    <t>SO120201</t>
  </si>
  <si>
    <t>SO120202</t>
  </si>
  <si>
    <t>HECTOR XICARA</t>
  </si>
  <si>
    <t>SO120203</t>
  </si>
  <si>
    <t>WILMER SANTIZO</t>
  </si>
  <si>
    <t>SO120206</t>
  </si>
  <si>
    <t>ANDRES GALICIA</t>
  </si>
  <si>
    <t>SO120207</t>
  </si>
  <si>
    <t>FERNANDO TUCUX</t>
  </si>
  <si>
    <t>SO120209</t>
  </si>
  <si>
    <t>MARCIAL GARCIA</t>
  </si>
  <si>
    <t>SO120211</t>
  </si>
  <si>
    <t>DAVID ESCOBAR</t>
  </si>
  <si>
    <t>SO120212</t>
  </si>
  <si>
    <t xml:space="preserve">EXPORTADORA E IMPORTADORA CANDELARIA </t>
  </si>
  <si>
    <t>SO120214</t>
  </si>
  <si>
    <t>JAIME MENDEZ</t>
  </si>
  <si>
    <t>SO120220</t>
  </si>
  <si>
    <t>SO120223</t>
  </si>
  <si>
    <t>ANTONIO TRAPAGA</t>
  </si>
  <si>
    <t>SO120225</t>
  </si>
  <si>
    <t>CESAR GONZALES</t>
  </si>
  <si>
    <t>SO120224</t>
  </si>
  <si>
    <t>Francisco René Vicente</t>
  </si>
  <si>
    <t>SO120227</t>
  </si>
  <si>
    <t>SO120228</t>
  </si>
  <si>
    <t>OBED VASQUEZ</t>
  </si>
  <si>
    <t>SO120208</t>
  </si>
  <si>
    <t>INVERSIONES, NEGOCIOS Y SERVICIOS RABA S.A</t>
  </si>
  <si>
    <t>SO120234</t>
  </si>
  <si>
    <t>SO120235</t>
  </si>
  <si>
    <t>COSAMI R.L.</t>
  </si>
  <si>
    <t>SO120236</t>
  </si>
  <si>
    <t>OTTO PEREZ RAMOS</t>
  </si>
  <si>
    <t>SO120231</t>
  </si>
  <si>
    <t>SO120216</t>
  </si>
  <si>
    <t>C/F</t>
  </si>
  <si>
    <t>SO120217</t>
  </si>
  <si>
    <t>SO120215</t>
  </si>
  <si>
    <t>CONSUMIDOR FINAL</t>
  </si>
  <si>
    <t>SO120239</t>
  </si>
  <si>
    <t>SULEMA GONZALEZ</t>
  </si>
  <si>
    <t>SO120238</t>
  </si>
  <si>
    <t>SO120241</t>
  </si>
  <si>
    <t xml:space="preserve">Esau Guox </t>
  </si>
  <si>
    <t>SO120242</t>
  </si>
  <si>
    <t>SO120246</t>
  </si>
  <si>
    <t>JESUS COLOP</t>
  </si>
  <si>
    <t>SO120247</t>
  </si>
  <si>
    <t>PABLO LOPEZ</t>
  </si>
  <si>
    <t>SO120248</t>
  </si>
  <si>
    <t>YOSELIN CARRETO</t>
  </si>
  <si>
    <t>SO120249</t>
  </si>
  <si>
    <t>SO120250</t>
  </si>
  <si>
    <t>JORGE MARTINEZ</t>
  </si>
  <si>
    <t>SO120252</t>
  </si>
  <si>
    <t>SO120253</t>
  </si>
  <si>
    <t>ISRAEL MALDONADO</t>
  </si>
  <si>
    <t>SO120254</t>
  </si>
  <si>
    <t>FRANCIS PEREZ</t>
  </si>
  <si>
    <t>SO120255</t>
  </si>
  <si>
    <t>SO120244</t>
  </si>
  <si>
    <t>NANCY ELIZABETH PEREZ ULIN</t>
  </si>
  <si>
    <t>SO120257</t>
  </si>
  <si>
    <t>SO120258</t>
  </si>
  <si>
    <t>ALFREDO TZOC</t>
  </si>
  <si>
    <t>SO120164</t>
  </si>
  <si>
    <t>SO120245</t>
  </si>
  <si>
    <t>SO120240</t>
  </si>
  <si>
    <t>INDUSTRIA COMERCIAL CERALUZ, SOCIEDAD ANÓNIMA</t>
  </si>
  <si>
    <t>SO120104</t>
  </si>
  <si>
    <t>EDGAR CASTELLON</t>
  </si>
  <si>
    <t>SO120259</t>
  </si>
  <si>
    <t>Erick Ajpacaja</t>
  </si>
  <si>
    <t>SO120260</t>
  </si>
  <si>
    <t>VICENTA ROMELIA SAQUIC CHAVEZ</t>
  </si>
  <si>
    <t>SO120262</t>
  </si>
  <si>
    <t>ASTRID VELA</t>
  </si>
  <si>
    <t>SO120264</t>
  </si>
  <si>
    <t>Beverly Jacinto</t>
  </si>
  <si>
    <t>SO120263</t>
  </si>
  <si>
    <t>SO120265</t>
  </si>
  <si>
    <t>SO120268</t>
  </si>
  <si>
    <t>DAVID GARCIA</t>
  </si>
  <si>
    <t>SO120272</t>
  </si>
  <si>
    <t>CRISTOBAL GUITIERREZ</t>
  </si>
  <si>
    <t>SO120274</t>
  </si>
  <si>
    <t>SO120278</t>
  </si>
  <si>
    <t>YADIRA</t>
  </si>
  <si>
    <t>SO120276</t>
  </si>
  <si>
    <t>CARLOS LOPEZ</t>
  </si>
  <si>
    <t>SO120277</t>
  </si>
  <si>
    <t>ASTRID APARICIO</t>
  </si>
  <si>
    <t>SO120279</t>
  </si>
  <si>
    <t>DANY JAVIER PEREZ</t>
  </si>
  <si>
    <t>SO120282</t>
  </si>
  <si>
    <t>JUAN MONROY</t>
  </si>
  <si>
    <t>SO120237</t>
  </si>
  <si>
    <t>SO120243</t>
  </si>
  <si>
    <t>Maria Geronimo Antonio</t>
  </si>
  <si>
    <t>SO120189</t>
  </si>
  <si>
    <t>SO120205</t>
  </si>
  <si>
    <t>SO120185</t>
  </si>
  <si>
    <t>CAMILO COX</t>
  </si>
  <si>
    <t>SO120288</t>
  </si>
  <si>
    <t>CLAUDIA LOPEZ</t>
  </si>
  <si>
    <t>SO120286</t>
  </si>
  <si>
    <t>SO120290</t>
  </si>
  <si>
    <t>SO120292</t>
  </si>
  <si>
    <t>SO120297</t>
  </si>
  <si>
    <t>CARLOS TZUN LOPEZ</t>
  </si>
  <si>
    <t>SO119787</t>
  </si>
  <si>
    <t>MUNICIPALIDAD DE LOS AMATES IZABAL</t>
  </si>
  <si>
    <t>SO120293</t>
  </si>
  <si>
    <t>SO120300</t>
  </si>
  <si>
    <t>Jorge Estarly Mayén Escobar</t>
  </si>
  <si>
    <t>SO120306</t>
  </si>
  <si>
    <t>CORPORACION SANTA CECILIA S.A.</t>
  </si>
  <si>
    <t>SO120309</t>
  </si>
  <si>
    <t>JOSE CHAY</t>
  </si>
  <si>
    <t>SO120298</t>
  </si>
  <si>
    <t>SO120301</t>
  </si>
  <si>
    <t>SO120307</t>
  </si>
  <si>
    <t>SO120308</t>
  </si>
  <si>
    <t>SO120310</t>
  </si>
  <si>
    <t>SO120313</t>
  </si>
  <si>
    <t>QUE SABOR S.A.</t>
  </si>
  <si>
    <t>SO120315</t>
  </si>
  <si>
    <t>SO120319</t>
  </si>
  <si>
    <t xml:space="preserve">JUANERICK OROZCO </t>
  </si>
  <si>
    <t>SO120317</t>
  </si>
  <si>
    <t>CORPORACION INVERSIONISTA GUATEMALA S.A.</t>
  </si>
  <si>
    <t>SO120322</t>
  </si>
  <si>
    <t>SO120312</t>
  </si>
  <si>
    <t>SEISA R.L.</t>
  </si>
  <si>
    <t>SO120316</t>
  </si>
  <si>
    <t>SEISA, R.L.</t>
  </si>
  <si>
    <t>SO120324</t>
  </si>
  <si>
    <t>SO120323</t>
  </si>
  <si>
    <t>LUIS JUAREZ</t>
  </si>
  <si>
    <t>SO120287</t>
  </si>
  <si>
    <t>ISRAEL CANIZ</t>
  </si>
  <si>
    <t>SO120326</t>
  </si>
  <si>
    <t>ELIAS SASO</t>
  </si>
  <si>
    <t>SO120325</t>
  </si>
  <si>
    <t>ALIMENTOS PARA EL ALMA S.A.</t>
  </si>
  <si>
    <t>SO120328</t>
  </si>
  <si>
    <t>PABLO ALVARADO</t>
  </si>
  <si>
    <t>SO120330</t>
  </si>
  <si>
    <t>SO120332</t>
  </si>
  <si>
    <t>SILVIA CASTILLO</t>
  </si>
  <si>
    <t>SO120333</t>
  </si>
  <si>
    <t>SO120334</t>
  </si>
  <si>
    <t>CRISTOFER ALONZO</t>
  </si>
  <si>
    <t>SO120291</t>
  </si>
  <si>
    <t>SO120329</t>
  </si>
  <si>
    <t>Juan Miranda</t>
  </si>
  <si>
    <t>SO120327</t>
  </si>
  <si>
    <t>SO120336</t>
  </si>
  <si>
    <t>EMA GOMEZ</t>
  </si>
  <si>
    <t>SO120339</t>
  </si>
  <si>
    <t>DOMINGA PEREZ</t>
  </si>
  <si>
    <t>SO120340</t>
  </si>
  <si>
    <t>SO120337</t>
  </si>
  <si>
    <t>MARCOS AJIN</t>
  </si>
  <si>
    <t>SO120341</t>
  </si>
  <si>
    <t>JOSE MORALES</t>
  </si>
  <si>
    <t>SO120345</t>
  </si>
  <si>
    <t xml:space="preserve"> RICARDO CHAN</t>
  </si>
  <si>
    <t>SO120346</t>
  </si>
  <si>
    <t>ELVIS GONZALES</t>
  </si>
  <si>
    <t>SO120347</t>
  </si>
  <si>
    <t>SO120349</t>
  </si>
  <si>
    <t>SO120350</t>
  </si>
  <si>
    <t>DIEGO BARRIOS</t>
  </si>
  <si>
    <t>SO120351</t>
  </si>
  <si>
    <t>JAIME DANIEL LOPEZ</t>
  </si>
  <si>
    <t>SO120342</t>
  </si>
  <si>
    <t>SO120343</t>
  </si>
  <si>
    <t>MARI SALIC</t>
  </si>
  <si>
    <t>SO120354</t>
  </si>
  <si>
    <t>EDGAR MACARIO</t>
  </si>
  <si>
    <t>SO120353</t>
  </si>
  <si>
    <t>Cristian navarro</t>
  </si>
  <si>
    <t>SO120355</t>
  </si>
  <si>
    <t>ALVARO CHUK</t>
  </si>
  <si>
    <t>SO120356</t>
  </si>
  <si>
    <t>ORIENTAL TOWN S,A</t>
  </si>
  <si>
    <t>SO120357</t>
  </si>
  <si>
    <t>Cristobal Isaac Alpires Castillo</t>
  </si>
  <si>
    <t>SO120359</t>
  </si>
  <si>
    <t>KAREN DE LEON</t>
  </si>
  <si>
    <t>SO120361</t>
  </si>
  <si>
    <t xml:space="preserve">TIENDA LA SURTIDORA </t>
  </si>
  <si>
    <t>SO120362</t>
  </si>
  <si>
    <t>SO120363</t>
  </si>
  <si>
    <t>JUAN RENOJ</t>
  </si>
  <si>
    <t>SO120365</t>
  </si>
  <si>
    <t>SO120367</t>
  </si>
  <si>
    <t>SO120366</t>
  </si>
  <si>
    <t>INVERSIONES VASTI S.A</t>
  </si>
  <si>
    <t>SO120311</t>
  </si>
  <si>
    <t>MYNOR JOSE CIFUENTES OCHOA</t>
  </si>
  <si>
    <t>SO120368</t>
  </si>
  <si>
    <t>BEATRIZ MUÑOZ</t>
  </si>
  <si>
    <t>SO120335</t>
  </si>
  <si>
    <t>MUNICIPALIDAD DE SAN RAFAEL DE LA CUESTA DEPARTAMENTO DE SAN MARCOS</t>
  </si>
  <si>
    <t>SO120331</t>
  </si>
  <si>
    <t>SO120372</t>
  </si>
  <si>
    <t>EDGAR GARCIA</t>
  </si>
  <si>
    <t>SO120371</t>
  </si>
  <si>
    <t>SO120296</t>
  </si>
  <si>
    <t>CONNIE SOLVEIG PEREZ ULIN DE SOMARRIBA</t>
  </si>
  <si>
    <t>SO120048</t>
  </si>
  <si>
    <t>Fausto Diaz Lopez</t>
  </si>
  <si>
    <t>SO120376</t>
  </si>
  <si>
    <t>ISABEL</t>
  </si>
  <si>
    <t>SO120285</t>
  </si>
  <si>
    <t>SO120379</t>
  </si>
  <si>
    <t>SO120382</t>
  </si>
  <si>
    <t>MARIA ELENA CHAVEZ</t>
  </si>
  <si>
    <t>SO120381</t>
  </si>
  <si>
    <t>SO119512</t>
  </si>
  <si>
    <t>JENNY CECILIA CHAVEZ ESCOBAR</t>
  </si>
  <si>
    <t>SO120384</t>
  </si>
  <si>
    <t>SILVIA MENDEZ</t>
  </si>
  <si>
    <t>SO120385</t>
  </si>
  <si>
    <t>SO120387</t>
  </si>
  <si>
    <t>KARINA MAURICIO</t>
  </si>
  <si>
    <t>SO120388</t>
  </si>
  <si>
    <t>SO120389</t>
  </si>
  <si>
    <t>NOEMI VICENTE</t>
  </si>
  <si>
    <t>SO120383</t>
  </si>
  <si>
    <t>Monica Acevedo</t>
  </si>
  <si>
    <t>SO120391</t>
  </si>
  <si>
    <t>LAZARO LOPEZ</t>
  </si>
  <si>
    <t>SO120393</t>
  </si>
  <si>
    <t>SO120338</t>
  </si>
  <si>
    <t>ILIANA CIFUENTES</t>
  </si>
  <si>
    <t>SO120395</t>
  </si>
  <si>
    <t>SO120386</t>
  </si>
  <si>
    <t>SO120397</t>
  </si>
  <si>
    <t>MARIA SARAT</t>
  </si>
  <si>
    <t>SO120344</t>
  </si>
  <si>
    <t>SO120399</t>
  </si>
  <si>
    <t>OFTALMOSERVICIOS DEL SUR OCCIDENTE S.A.</t>
  </si>
  <si>
    <t>SO120400</t>
  </si>
  <si>
    <t>MIGUEL</t>
  </si>
  <si>
    <t>SO120404</t>
  </si>
  <si>
    <t>TANIA LUCAS</t>
  </si>
  <si>
    <t>SO120402</t>
  </si>
  <si>
    <t>DISAR S.A</t>
  </si>
  <si>
    <t>SO120398</t>
  </si>
  <si>
    <t>KAREN SALAZAR</t>
  </si>
  <si>
    <t>SO120396</t>
  </si>
  <si>
    <t>Leticia Colop</t>
  </si>
  <si>
    <t>SO120405</t>
  </si>
  <si>
    <t>SO120406</t>
  </si>
  <si>
    <t>SO120407</t>
  </si>
  <si>
    <t>SO120375</t>
  </si>
  <si>
    <t>Lincy Nineth Orozco Orozco</t>
  </si>
  <si>
    <t>SO120410</t>
  </si>
  <si>
    <t>YOMARA DIAZ</t>
  </si>
  <si>
    <t>SO120411</t>
  </si>
  <si>
    <t>LUIS CUA</t>
  </si>
  <si>
    <t>SO120409</t>
  </si>
  <si>
    <t>GRUPO IMPRESOR DE OCCIDENTE S.A.</t>
  </si>
  <si>
    <t>SO120412</t>
  </si>
  <si>
    <t>ROSARIO PEREZ</t>
  </si>
  <si>
    <t>SO120426</t>
  </si>
  <si>
    <t>KEVIN RENE</t>
  </si>
  <si>
    <t>SO120415</t>
  </si>
  <si>
    <t xml:space="preserve">CORPORACION INVERSIONISTA GUATEMALA S.A </t>
  </si>
  <si>
    <t>SO120380</t>
  </si>
  <si>
    <t>SO120427</t>
  </si>
  <si>
    <t>SO120428</t>
  </si>
  <si>
    <t>LUIS NOVAL</t>
  </si>
  <si>
    <t>SO120429</t>
  </si>
  <si>
    <t>SO120394</t>
  </si>
  <si>
    <t>DALIA ARGUETA</t>
  </si>
  <si>
    <t>SO120432</t>
  </si>
  <si>
    <t>ELDA LAW DIAZ</t>
  </si>
  <si>
    <t>SO120433</t>
  </si>
  <si>
    <t>SO120440</t>
  </si>
  <si>
    <t>CESAR ESCOBAR</t>
  </si>
  <si>
    <t>SO120441</t>
  </si>
  <si>
    <t>LISETH HERNANDEZ</t>
  </si>
  <si>
    <t>SO120438</t>
  </si>
  <si>
    <t>PAOLA CANO</t>
  </si>
  <si>
    <t>SO120443</t>
  </si>
  <si>
    <t>MARIO MISAEL ZAPETA SOCH</t>
  </si>
  <si>
    <t>SO120444</t>
  </si>
  <si>
    <t>KATHERINE MIRANDA</t>
  </si>
  <si>
    <t>SO120445</t>
  </si>
  <si>
    <t xml:space="preserve"> KATHERINE MIRANDA</t>
  </si>
  <si>
    <t>SO120448</t>
  </si>
  <si>
    <t>FUNDACION FUTURO DE LOS NIÑOS</t>
  </si>
  <si>
    <t>SO120449</t>
  </si>
  <si>
    <t>JHOANA JUAREZ</t>
  </si>
  <si>
    <t>SO120431</t>
  </si>
  <si>
    <t>SO120459</t>
  </si>
  <si>
    <t>ROBERTO REYES</t>
  </si>
  <si>
    <t>SILLA</t>
  </si>
  <si>
    <t>SO120460</t>
  </si>
  <si>
    <t>ORALIA DE COLINA</t>
  </si>
  <si>
    <t>SO120461</t>
  </si>
  <si>
    <t>JUAN CARLOS GOMEZ VASQUEZ</t>
  </si>
  <si>
    <t>SO120463</t>
  </si>
  <si>
    <t>Sucely Abigail Mazariegos Velásquez de Lobo</t>
  </si>
  <si>
    <t>SO120469</t>
  </si>
  <si>
    <t>ELMER IXCOL</t>
  </si>
  <si>
    <t>SO120470</t>
  </si>
  <si>
    <t>linda Orozco</t>
  </si>
  <si>
    <t>SO120473</t>
  </si>
  <si>
    <t>ANTONIO OCHOA</t>
  </si>
  <si>
    <t>SO120474</t>
  </si>
  <si>
    <t>MILDRED HERNANDEZ</t>
  </si>
  <si>
    <t>SO120475</t>
  </si>
  <si>
    <t>SERGIO FERNANDO TOMAS GASPAR</t>
  </si>
  <si>
    <t>SO120478</t>
  </si>
  <si>
    <t>YOHANA GONZALES</t>
  </si>
  <si>
    <t>SO120482</t>
  </si>
  <si>
    <t>DAMARIS ZAPETA</t>
  </si>
  <si>
    <t>SO120483</t>
  </si>
  <si>
    <t>SO120484</t>
  </si>
  <si>
    <t>SO120442</t>
  </si>
  <si>
    <t>MANUEL VASQUEZ</t>
  </si>
  <si>
    <t>SO120485</t>
  </si>
  <si>
    <t>BRENDY VASQUEZ</t>
  </si>
  <si>
    <t>SO120493</t>
  </si>
  <si>
    <t>EILYN VALLE</t>
  </si>
  <si>
    <t>SO120492</t>
  </si>
  <si>
    <t>MATEO ALONZO GOMEZ</t>
  </si>
  <si>
    <t>SO120495</t>
  </si>
  <si>
    <t>KEVIN ROSALES</t>
  </si>
  <si>
    <t>SO120496</t>
  </si>
  <si>
    <t>SO120498</t>
  </si>
  <si>
    <t xml:space="preserve">Orlando Lopez </t>
  </si>
  <si>
    <t>SO120497</t>
  </si>
  <si>
    <t>SO120490</t>
  </si>
  <si>
    <t>SO120503</t>
  </si>
  <si>
    <t>ESTEFANIA LOPEZ</t>
  </si>
  <si>
    <t>SO120504</t>
  </si>
  <si>
    <t>SO120506</t>
  </si>
  <si>
    <t xml:space="preserve">Ingrid Armas </t>
  </si>
  <si>
    <t>SO120489</t>
  </si>
  <si>
    <t>GRUPO DICEB S.  A.</t>
  </si>
  <si>
    <t>SO120507</t>
  </si>
  <si>
    <t>SAMUEL LOPEZ</t>
  </si>
  <si>
    <t>SO120509</t>
  </si>
  <si>
    <t>OLINDA BAMACA</t>
  </si>
  <si>
    <t>SO120510</t>
  </si>
  <si>
    <t>MAX MAZARIEGOS</t>
  </si>
  <si>
    <t>SO120511</t>
  </si>
  <si>
    <t>YULISSA REYES</t>
  </si>
  <si>
    <t>SO120451</t>
  </si>
  <si>
    <t>PERLA MICHELENA</t>
  </si>
  <si>
    <t>SO120452</t>
  </si>
  <si>
    <t>SO120514</t>
  </si>
  <si>
    <t>CARLOS QUIJIVIX</t>
  </si>
  <si>
    <t>SO120516</t>
  </si>
  <si>
    <t>JULIO CASTRO</t>
  </si>
  <si>
    <t>SO120517</t>
  </si>
  <si>
    <t>Sucely Abigail Mazariegos Velásquez de Lobos</t>
  </si>
  <si>
    <t>SO120519</t>
  </si>
  <si>
    <t>BASILIO ALVAREZ</t>
  </si>
  <si>
    <t>SO120522</t>
  </si>
  <si>
    <t>M&amp;L SERVICES S.A.</t>
  </si>
  <si>
    <t>SO120523</t>
  </si>
  <si>
    <t xml:space="preserve">VICTORIA </t>
  </si>
  <si>
    <t>SO120520</t>
  </si>
  <si>
    <t>SO120499</t>
  </si>
  <si>
    <t>SO120513</t>
  </si>
  <si>
    <t>SO120526</t>
  </si>
  <si>
    <t>SO120488</t>
  </si>
  <si>
    <t>CARLOS ANTONIO TOJ PEREZ</t>
  </si>
  <si>
    <t>SO120518</t>
  </si>
  <si>
    <t>ZUCELLY MARGOS</t>
  </si>
  <si>
    <t>SO120530</t>
  </si>
  <si>
    <t>ROCAEL BARRIOS</t>
  </si>
  <si>
    <t>SO120531</t>
  </si>
  <si>
    <t>ALBERT GARCIA</t>
  </si>
  <si>
    <t>SO120533</t>
  </si>
  <si>
    <t>CAROLINA TAX</t>
  </si>
  <si>
    <t>SO120532</t>
  </si>
  <si>
    <t>CICELI OLIVA</t>
  </si>
  <si>
    <t>SO120534</t>
  </si>
  <si>
    <t>SO120537</t>
  </si>
  <si>
    <t>CARLOS MENDOZA</t>
  </si>
  <si>
    <t>SO120535</t>
  </si>
  <si>
    <t>SO120538</t>
  </si>
  <si>
    <t>SO120536</t>
  </si>
  <si>
    <t>SO120539</t>
  </si>
  <si>
    <t>DIANA DE QUEME</t>
  </si>
  <si>
    <t>SO119684</t>
  </si>
  <si>
    <t>COOPESQUI, R.L.</t>
  </si>
  <si>
    <t>SO120525</t>
  </si>
  <si>
    <t>SO120453</t>
  </si>
  <si>
    <t>SO120457</t>
  </si>
  <si>
    <t>SO120430</t>
  </si>
  <si>
    <t>LA BAGUETTE,COPROPIEDAD</t>
  </si>
  <si>
    <t>SO120512</t>
  </si>
  <si>
    <t>SO120543</t>
  </si>
  <si>
    <t>ALEXANDER LOPEZ</t>
  </si>
  <si>
    <t>SO120548</t>
  </si>
  <si>
    <t>SO120549</t>
  </si>
  <si>
    <t>SO120550</t>
  </si>
  <si>
    <t>VALDEMAR CARDONA</t>
  </si>
  <si>
    <t>SO120551</t>
  </si>
  <si>
    <t>ALONZO REAL</t>
  </si>
  <si>
    <t>SO120554</t>
  </si>
  <si>
    <t>ANDRES CASTILLO</t>
  </si>
  <si>
    <t>SO120555</t>
  </si>
  <si>
    <t>Benjamin Renoj</t>
  </si>
  <si>
    <t>SO120556</t>
  </si>
  <si>
    <t>SO120557</t>
  </si>
  <si>
    <t>LUISA OROZCO</t>
  </si>
  <si>
    <t>SO120562</t>
  </si>
  <si>
    <t>FABIO HECTOR LOPEZ GONZALEZ</t>
  </si>
  <si>
    <t>SO120563</t>
  </si>
  <si>
    <t>ROMEO SALAZAR</t>
  </si>
  <si>
    <t>SO120564</t>
  </si>
  <si>
    <t>SO120565</t>
  </si>
  <si>
    <t>SO120566</t>
  </si>
  <si>
    <t>ROCIO AMBROCIO</t>
  </si>
  <si>
    <t>SO120567</t>
  </si>
  <si>
    <t>OFELIA CUCUM</t>
  </si>
  <si>
    <t>SO120568</t>
  </si>
  <si>
    <t>SO120569</t>
  </si>
  <si>
    <t>KARLA DIAZ</t>
  </si>
  <si>
    <t>SO120571</t>
  </si>
  <si>
    <t>MARLENY GOMEZ</t>
  </si>
  <si>
    <t>SO120570</t>
  </si>
  <si>
    <t>Olga Lidia Martínez Palacios</t>
  </si>
  <si>
    <t>SO120572</t>
  </si>
  <si>
    <t>YASMIN</t>
  </si>
  <si>
    <t>SO120573</t>
  </si>
  <si>
    <t>JHONAN DINO EMMANUEL RUÍZ RIVERA</t>
  </si>
  <si>
    <t>SO120574</t>
  </si>
  <si>
    <t>LUCIANA SANCHEZ</t>
  </si>
  <si>
    <t>SO120552</t>
  </si>
  <si>
    <t>SO120545</t>
  </si>
  <si>
    <t>SO120576</t>
  </si>
  <si>
    <t>SO120578</t>
  </si>
  <si>
    <t>SO120586</t>
  </si>
  <si>
    <t>BASILIO PEREZ</t>
  </si>
  <si>
    <t>SO120588</t>
  </si>
  <si>
    <t>SO120590</t>
  </si>
  <si>
    <t>ANTONIA YOHANA LOPEZ LOPEZ</t>
  </si>
  <si>
    <t>SO120592</t>
  </si>
  <si>
    <t>JUAN COX</t>
  </si>
  <si>
    <t>SO120591</t>
  </si>
  <si>
    <t>ASOCIACION CONSTRUYENDO FUTURO</t>
  </si>
  <si>
    <t>SO120593</t>
  </si>
  <si>
    <t>SO120594</t>
  </si>
  <si>
    <t>SINDY SANTOS</t>
  </si>
  <si>
    <t>SO120595</t>
  </si>
  <si>
    <t>SO120596</t>
  </si>
  <si>
    <t>ALICIA LOPEZ</t>
  </si>
  <si>
    <t>SO120597</t>
  </si>
  <si>
    <t>SO120599</t>
  </si>
  <si>
    <t>FIDEL LOPEZ</t>
  </si>
  <si>
    <t>SO120600</t>
  </si>
  <si>
    <t>SO120581</t>
  </si>
  <si>
    <t>SO120577</t>
  </si>
  <si>
    <t>Hugo Leonel Méndez Márquez</t>
  </si>
  <si>
    <t>SO120602</t>
  </si>
  <si>
    <t>SO120604</t>
  </si>
  <si>
    <t>SO120605</t>
  </si>
  <si>
    <t>GREGORIO TZUNUM</t>
  </si>
  <si>
    <t>SO120608</t>
  </si>
  <si>
    <t>SO120609</t>
  </si>
  <si>
    <t>ERICK CARDONA</t>
  </si>
  <si>
    <t>SO120610</t>
  </si>
  <si>
    <t>SULI MARTINEZ</t>
  </si>
  <si>
    <t>SO120611</t>
  </si>
  <si>
    <t>SO120612</t>
  </si>
  <si>
    <t xml:space="preserve">Gregorio Tzum </t>
  </si>
  <si>
    <t>SO120613</t>
  </si>
  <si>
    <t>EDWIN MONGE</t>
  </si>
  <si>
    <t>SO120616</t>
  </si>
  <si>
    <t>SANDRA MENDONZA</t>
  </si>
  <si>
    <t>SO120618</t>
  </si>
  <si>
    <t>SO120619</t>
  </si>
  <si>
    <t>CARLOS DE LEON</t>
  </si>
  <si>
    <t>SO120615</t>
  </si>
  <si>
    <t>SO120623</t>
  </si>
  <si>
    <t>SO120624</t>
  </si>
  <si>
    <t xml:space="preserve">FERNANDO JUAREZ </t>
  </si>
  <si>
    <t>SO120630</t>
  </si>
  <si>
    <t>ESTEBEN ALEXANDER VASQUEZ DELGADO</t>
  </si>
  <si>
    <t>SO120631</t>
  </si>
  <si>
    <t>SO120633</t>
  </si>
  <si>
    <t>SO120634</t>
  </si>
  <si>
    <t>SO120637</t>
  </si>
  <si>
    <t>SO120638</t>
  </si>
  <si>
    <t>DELMI MATUL</t>
  </si>
  <si>
    <t>SO120639</t>
  </si>
  <si>
    <t>SO120641</t>
  </si>
  <si>
    <t>GRUPO EMPRESARIAL PERZA S.A.</t>
  </si>
  <si>
    <t>SO120643</t>
  </si>
  <si>
    <t>PEDRO MAZARIEGOS</t>
  </si>
  <si>
    <t>SO120646</t>
  </si>
  <si>
    <t>SO120647</t>
  </si>
  <si>
    <t>KATYA LIZETH</t>
  </si>
  <si>
    <t>SO120648</t>
  </si>
  <si>
    <t>ANITA OLIVA</t>
  </si>
  <si>
    <t>SO120650</t>
  </si>
  <si>
    <t>SO120651</t>
  </si>
  <si>
    <t>JUAN CARLOS OCHOA</t>
  </si>
  <si>
    <t>SO120652</t>
  </si>
  <si>
    <t>TAPICERIA MAX</t>
  </si>
  <si>
    <t>SO120654</t>
  </si>
  <si>
    <t>MARIO CIFUENTES</t>
  </si>
  <si>
    <t>SO120655</t>
  </si>
  <si>
    <t>PAOLA PEREZ</t>
  </si>
  <si>
    <t>SO120645</t>
  </si>
  <si>
    <t xml:space="preserve">TERESA IXMATA </t>
  </si>
  <si>
    <t>SO120661</t>
  </si>
  <si>
    <t>SO120662</t>
  </si>
  <si>
    <t>MARIA REGINA MONZON</t>
  </si>
  <si>
    <t>SO120625</t>
  </si>
  <si>
    <t>SO120656</t>
  </si>
  <si>
    <t>SAMUEL FRANCISCO YAXON</t>
  </si>
  <si>
    <t>SO120640</t>
  </si>
  <si>
    <t>SO120644</t>
  </si>
  <si>
    <t>Stiven Güitrón</t>
  </si>
  <si>
    <t>SO120663</t>
  </si>
  <si>
    <t>RICARDO VILLATORO</t>
  </si>
  <si>
    <t>SO120666</t>
  </si>
  <si>
    <t>MARIA ANDREE NEGREROS</t>
  </si>
  <si>
    <t>SO120668</t>
  </si>
  <si>
    <t>SO118826</t>
  </si>
  <si>
    <t xml:space="preserve"> MARÍA PANJOJ CANIL</t>
  </si>
  <si>
    <t>SO120669</t>
  </si>
  <si>
    <t>SO120676</t>
  </si>
  <si>
    <t>EDUARDO JIMENEZ</t>
  </si>
  <si>
    <t>SO120674</t>
  </si>
  <si>
    <t>YULISA CASTILLO</t>
  </si>
  <si>
    <t>SO120680</t>
  </si>
  <si>
    <t>ANTONIO COTOC</t>
  </si>
  <si>
    <t>SO120682</t>
  </si>
  <si>
    <t>SO120681</t>
  </si>
  <si>
    <t>SO120547</t>
  </si>
  <si>
    <t>MUNICIPALIDAD DE QUETZALTENANGO</t>
  </si>
  <si>
    <t>SO120580</t>
  </si>
  <si>
    <t>SO120653</t>
  </si>
  <si>
    <t>SO120687</t>
  </si>
  <si>
    <t>SO120686</t>
  </si>
  <si>
    <t>SO120689</t>
  </si>
  <si>
    <t>SO120685</t>
  </si>
  <si>
    <t>MARIA GONZALEZ</t>
  </si>
  <si>
    <t>SO120690</t>
  </si>
  <si>
    <t>SO120692</t>
  </si>
  <si>
    <t>SO120693</t>
  </si>
  <si>
    <t>RUBI OVALLE</t>
  </si>
  <si>
    <t>SO120700</t>
  </si>
  <si>
    <t>Lusmy Mendez</t>
  </si>
  <si>
    <t>SO120703</t>
  </si>
  <si>
    <t xml:space="preserve">Cristina Isabel Chiyal </t>
  </si>
  <si>
    <t>SO120708</t>
  </si>
  <si>
    <t>SEBASTIAN VASQUEZ PEREZ</t>
  </si>
  <si>
    <t>SO120709</t>
  </si>
  <si>
    <t>SO120711</t>
  </si>
  <si>
    <t>ROBERTO AREVALO SAMAYOA</t>
  </si>
  <si>
    <t>SO120658</t>
  </si>
  <si>
    <t>SERVICIOS TURISTICOS Y HOTELEROS DE GUATEMALA S. A.</t>
  </si>
  <si>
    <t>SO120716</t>
  </si>
  <si>
    <t>PEDRO GONZALO</t>
  </si>
  <si>
    <t>SO120715</t>
  </si>
  <si>
    <t>TERESA TOLEDO</t>
  </si>
  <si>
    <t>SO120717</t>
  </si>
  <si>
    <t>RESTAURANTE LA RUEDA MINERVA</t>
  </si>
  <si>
    <t>SO120719</t>
  </si>
  <si>
    <t>MISHELL MAZARIEGOS</t>
  </si>
  <si>
    <t>SO120720</t>
  </si>
  <si>
    <t>Adelma Liria Carrillo Perez</t>
  </si>
  <si>
    <t>SO120718</t>
  </si>
  <si>
    <t>Liseth Mariela Cajas Portillo</t>
  </si>
  <si>
    <t>SO120721</t>
  </si>
  <si>
    <t>ANTONIETA PORTILLO</t>
  </si>
  <si>
    <t>SO120723</t>
  </si>
  <si>
    <t>SO120706</t>
  </si>
  <si>
    <t>ASOCIACION PARA LA FORMACION INTEGRAL</t>
  </si>
  <si>
    <t>SO120710</t>
  </si>
  <si>
    <t>Asociacion para la formacion integral</t>
  </si>
  <si>
    <t>SO120726</t>
  </si>
  <si>
    <t>SO120730</t>
  </si>
  <si>
    <t>SO120731</t>
  </si>
  <si>
    <t>PABLO GALVEZ</t>
  </si>
  <si>
    <t>SO120732</t>
  </si>
  <si>
    <t>DANIEL GRAMAJO</t>
  </si>
  <si>
    <t>SO120733</t>
  </si>
  <si>
    <t>RUMALDO VELASQUEZ Y VELASQUEZ</t>
  </si>
  <si>
    <t>SO120735</t>
  </si>
  <si>
    <t>SO120734</t>
  </si>
  <si>
    <t>BRENDA CHOJOLAN</t>
  </si>
  <si>
    <t>SO120737</t>
  </si>
  <si>
    <t>MAYDELI MONZON</t>
  </si>
  <si>
    <t>SO120722</t>
  </si>
  <si>
    <t>SO120738</t>
  </si>
  <si>
    <t>SO120741</t>
  </si>
  <si>
    <t>SO120670</t>
  </si>
  <si>
    <t>JACQUELINE BATEN BATRES</t>
  </si>
  <si>
    <t>SO120728</t>
  </si>
  <si>
    <t>SO120729</t>
  </si>
  <si>
    <t>SO120744</t>
  </si>
  <si>
    <t>SO120743</t>
  </si>
  <si>
    <t>CARLOS TELLO</t>
  </si>
  <si>
    <t>SO120748</t>
  </si>
  <si>
    <t>SO120758</t>
  </si>
  <si>
    <t>ELIZABETH OXLAJ</t>
  </si>
  <si>
    <t>SO120763</t>
  </si>
  <si>
    <t>JOSUE GOMEZ</t>
  </si>
  <si>
    <t>SO120762</t>
  </si>
  <si>
    <t>SO120665</t>
  </si>
  <si>
    <t>SO120765</t>
  </si>
  <si>
    <t>JOSUE CHAI</t>
  </si>
  <si>
    <t>SO120768</t>
  </si>
  <si>
    <t>SAUL SANTIZO</t>
  </si>
  <si>
    <t>SO120767</t>
  </si>
  <si>
    <t>ZONA TEXTIL</t>
  </si>
  <si>
    <t>SO120712</t>
  </si>
  <si>
    <t>SO120714</t>
  </si>
  <si>
    <t>DOUGLAS</t>
  </si>
  <si>
    <t>SO120688</t>
  </si>
  <si>
    <t>SO120769</t>
  </si>
  <si>
    <t>RIGOBERTO GARCIA</t>
  </si>
  <si>
    <t>SO120770</t>
  </si>
  <si>
    <t>ALEJANDRO MALDONADO</t>
  </si>
  <si>
    <t>SO120771</t>
  </si>
  <si>
    <t>JEREMIAS GARCIA</t>
  </si>
  <si>
    <t>SO120774</t>
  </si>
  <si>
    <t>BEATRIZ ULIN</t>
  </si>
  <si>
    <t>SO120759</t>
  </si>
  <si>
    <t>LUIS FERNANDO MAX DONIS</t>
  </si>
  <si>
    <t>SO120773</t>
  </si>
  <si>
    <t>ROSEMERY GUADALUPE PIEDRASANTA GRAMAJO</t>
  </si>
  <si>
    <t>SO120775</t>
  </si>
  <si>
    <t>SO120782</t>
  </si>
  <si>
    <t>SO120783</t>
  </si>
  <si>
    <t>SO120776</t>
  </si>
  <si>
    <t>SO120786</t>
  </si>
  <si>
    <t>ANA MARIA RODAS</t>
  </si>
  <si>
    <t>SO120788</t>
  </si>
  <si>
    <t xml:space="preserve">ROSARIO GARCIA </t>
  </si>
  <si>
    <t>SO120791</t>
  </si>
  <si>
    <t>KARLA GOMEZ</t>
  </si>
  <si>
    <t>SO120792</t>
  </si>
  <si>
    <t>SEBASTIAN CONOZ</t>
  </si>
  <si>
    <t>SO120794</t>
  </si>
  <si>
    <t>SO120793</t>
  </si>
  <si>
    <t xml:space="preserve">Angela calel Quino </t>
  </si>
  <si>
    <t>SO120789</t>
  </si>
  <si>
    <t>JUAN CARLOS</t>
  </si>
  <si>
    <t>SO120799</t>
  </si>
  <si>
    <t xml:space="preserve">CESAR TZUN </t>
  </si>
  <si>
    <t>SO120785</t>
  </si>
  <si>
    <t>Cindy Castillo</t>
  </si>
  <si>
    <t>SO120803</t>
  </si>
  <si>
    <t xml:space="preserve">GUILLERMO ARANGO </t>
  </si>
  <si>
    <t>SO120790</t>
  </si>
  <si>
    <t>Silvia Vicente Peruch</t>
  </si>
  <si>
    <t>SO120805</t>
  </si>
  <si>
    <t xml:space="preserve">Elias Puac </t>
  </si>
  <si>
    <t>SO120806</t>
  </si>
  <si>
    <t>SO120802</t>
  </si>
  <si>
    <t>Nancy Elizabeth Pérez Ulin</t>
  </si>
  <si>
    <t>SO120807</t>
  </si>
  <si>
    <t>JUAN CARLOS HERNANDEZ</t>
  </si>
  <si>
    <t>SO120808</t>
  </si>
  <si>
    <t>MARIA DANIELA LONGO</t>
  </si>
  <si>
    <t>SO120809</t>
  </si>
  <si>
    <t>MARIA DE LOS ANGELES FONSECA</t>
  </si>
  <si>
    <t>SO120812</t>
  </si>
  <si>
    <t>ANALI OROZCO</t>
  </si>
  <si>
    <t>SO120811</t>
  </si>
  <si>
    <t>LUISA AGUSTIN</t>
  </si>
  <si>
    <t>SO120814</t>
  </si>
  <si>
    <t>NOELY SOP</t>
  </si>
  <si>
    <t>SO120815</t>
  </si>
  <si>
    <t>JOSE LOPEZ</t>
  </si>
  <si>
    <t>SO120816</t>
  </si>
  <si>
    <t>SO120817</t>
  </si>
  <si>
    <t>RANCHO LOS PINOS</t>
  </si>
  <si>
    <t>SO120818</t>
  </si>
  <si>
    <t>ANGELINA GODINEZ</t>
  </si>
  <si>
    <t>SO120820</t>
  </si>
  <si>
    <t>JOSE HERNANDEZ</t>
  </si>
  <si>
    <t>SO120813</t>
  </si>
  <si>
    <t>SO120821</t>
  </si>
  <si>
    <t>SO120822</t>
  </si>
  <si>
    <t>OSCAR GUTIERREZ</t>
  </si>
  <si>
    <t>SO120823</t>
  </si>
  <si>
    <t>EUNICE RAMIREZ</t>
  </si>
  <si>
    <t>SO120825</t>
  </si>
  <si>
    <t>BEATRIZ IXCANPARIC</t>
  </si>
  <si>
    <t>SO120828</t>
  </si>
  <si>
    <t>LUIS ESPINOZA</t>
  </si>
  <si>
    <t>SO120832</t>
  </si>
  <si>
    <t>SOTZIL MOLOJ S.A.</t>
  </si>
  <si>
    <t>SO120833</t>
  </si>
  <si>
    <t>SABINO CHAN</t>
  </si>
  <si>
    <t>SO120795</t>
  </si>
  <si>
    <t>SO120835</t>
  </si>
  <si>
    <t xml:space="preserve">HECTOR RODOLFO  </t>
  </si>
  <si>
    <t>SO120836</t>
  </si>
  <si>
    <t>RODRIGO ESCOBAR</t>
  </si>
  <si>
    <t>SO120837</t>
  </si>
  <si>
    <t>ANA GLORIA RAMIREZ</t>
  </si>
  <si>
    <t>SO120838</t>
  </si>
  <si>
    <t>GLORIA</t>
  </si>
  <si>
    <t>SO120840</t>
  </si>
  <si>
    <t>DINA MORALES</t>
  </si>
  <si>
    <t>SO120843</t>
  </si>
  <si>
    <t>DELMY YANERILY MAZARIEGOS  MOSSIAH DE ACABAL</t>
  </si>
  <si>
    <t>SO120845</t>
  </si>
  <si>
    <t>LUIS TZITA</t>
  </si>
  <si>
    <t>SO120846</t>
  </si>
  <si>
    <t>JONNY MENDOZA</t>
  </si>
  <si>
    <t>SO120847</t>
  </si>
  <si>
    <t>DELMY YANERILY MAZARIEGOS MOSSIAH DE</t>
  </si>
  <si>
    <t>SO120827</t>
  </si>
  <si>
    <t>SADEL S.A.</t>
  </si>
  <si>
    <t>SO120683</t>
  </si>
  <si>
    <t>DAOS S.A.</t>
  </si>
  <si>
    <t>SO120848</t>
  </si>
  <si>
    <t>Alberta Sac</t>
  </si>
  <si>
    <t>SO120841</t>
  </si>
  <si>
    <t>FRANCISCO CHACOM YAC</t>
  </si>
  <si>
    <t>SO120849</t>
  </si>
  <si>
    <t>ERNRIQUE TUJ CHOCOY</t>
  </si>
  <si>
    <t>SO120850</t>
  </si>
  <si>
    <t>EDWIN VENTURA</t>
  </si>
  <si>
    <t>SO120851</t>
  </si>
  <si>
    <t>SO120852</t>
  </si>
  <si>
    <t xml:space="preserve">DAVID GOMEZ </t>
  </si>
  <si>
    <t>SO120853</t>
  </si>
  <si>
    <t xml:space="preserve">GOMEZ DAVID </t>
  </si>
  <si>
    <t>SO120855</t>
  </si>
  <si>
    <t>SO120854</t>
  </si>
  <si>
    <t>SO120857</t>
  </si>
  <si>
    <t>SO120858</t>
  </si>
  <si>
    <t>BRYAN MORALES</t>
  </si>
  <si>
    <t>SO120856</t>
  </si>
  <si>
    <t>AGUSTIN JUAREZ</t>
  </si>
  <si>
    <t>SO120860</t>
  </si>
  <si>
    <t>Jose Luis Alonzo</t>
  </si>
  <si>
    <t>SO120831</t>
  </si>
  <si>
    <t>LUIS ENRIQUE JULAJUJ</t>
  </si>
  <si>
    <t>SO120859</t>
  </si>
  <si>
    <t>Venus Rodríguez</t>
  </si>
  <si>
    <t>SO120862</t>
  </si>
  <si>
    <t>SO120280</t>
  </si>
  <si>
    <t>LUIS MIGUEL CIFUENTES SOTO</t>
  </si>
  <si>
    <t>SO120826</t>
  </si>
  <si>
    <t>SO120839</t>
  </si>
  <si>
    <t>SO120861</t>
  </si>
  <si>
    <t>SO120866</t>
  </si>
  <si>
    <t>RODRIGO HERNANDEZ</t>
  </si>
  <si>
    <t>SO120865</t>
  </si>
  <si>
    <t>SERDISA S.A</t>
  </si>
  <si>
    <t>SO120869</t>
  </si>
  <si>
    <t>SO120870</t>
  </si>
  <si>
    <t>SO120876</t>
  </si>
  <si>
    <t xml:space="preserve">CIUDADES SOSTENIBLES </t>
  </si>
  <si>
    <t>SO120880</t>
  </si>
  <si>
    <t>SANTOS VICENTE GUARCAS MACARIO</t>
  </si>
  <si>
    <t>SO120882</t>
  </si>
  <si>
    <t>HECTOR PAZ</t>
  </si>
  <si>
    <t>SO120881</t>
  </si>
  <si>
    <t>SHAROON PINTO</t>
  </si>
  <si>
    <t>SO120883</t>
  </si>
  <si>
    <t>SO120886</t>
  </si>
  <si>
    <t>SO120877</t>
  </si>
  <si>
    <t>SO120879</t>
  </si>
  <si>
    <t>SO120878</t>
  </si>
  <si>
    <t>EDUARDO</t>
  </si>
  <si>
    <t>SO120887</t>
  </si>
  <si>
    <t>SO120888</t>
  </si>
  <si>
    <t>MAYRA COTI</t>
  </si>
  <si>
    <t>SO120890</t>
  </si>
  <si>
    <t>CRISTIAN VELASQUEZ</t>
  </si>
  <si>
    <t>SO120894</t>
  </si>
  <si>
    <t>ANA HERRERA</t>
  </si>
  <si>
    <t>SO120897</t>
  </si>
  <si>
    <t>SO120896</t>
  </si>
  <si>
    <t>SO120895</t>
  </si>
  <si>
    <t>JULIO MAURICIO ANGEL BARRIOS</t>
  </si>
  <si>
    <t>SO120891</t>
  </si>
  <si>
    <t>PAOLA ALVAREZ</t>
  </si>
  <si>
    <t>SO120892</t>
  </si>
  <si>
    <t>ESCUELA EL EXITO</t>
  </si>
  <si>
    <t>SO120898</t>
  </si>
  <si>
    <t>MANUEL ANTONIO MATEO HERNANDEZ</t>
  </si>
  <si>
    <t>SO120900</t>
  </si>
  <si>
    <t>WENDY VELASQUEZ</t>
  </si>
  <si>
    <t>SO120901</t>
  </si>
  <si>
    <t>RAQUEL CIFUENTE</t>
  </si>
  <si>
    <t>SO120902</t>
  </si>
  <si>
    <t>DANY PEREZ</t>
  </si>
  <si>
    <t>SO120903</t>
  </si>
  <si>
    <t>SO120905</t>
  </si>
  <si>
    <t>JOSE DE LEON</t>
  </si>
  <si>
    <t>SO120918</t>
  </si>
  <si>
    <t>SO120919</t>
  </si>
  <si>
    <t>SO120921</t>
  </si>
  <si>
    <t>FRANCISCO DIAZ</t>
  </si>
  <si>
    <t>SO120904</t>
  </si>
  <si>
    <t>Francisco  Chay</t>
  </si>
  <si>
    <t>SO120923</t>
  </si>
  <si>
    <t>HIRAM AJANEL</t>
  </si>
  <si>
    <t>SO120924</t>
  </si>
  <si>
    <t>SO120925</t>
  </si>
  <si>
    <t>PATRICIA ALVAREZ</t>
  </si>
  <si>
    <t>SO120917</t>
  </si>
  <si>
    <t>HUGO ITZEP</t>
  </si>
  <si>
    <t>SO120926</t>
  </si>
  <si>
    <t>JOSE EDUARDO SANTIZO PAIZ</t>
  </si>
  <si>
    <t>SO120922</t>
  </si>
  <si>
    <t>JOSE ALVAREZ</t>
  </si>
  <si>
    <t>SO120927</t>
  </si>
  <si>
    <t>DANIEL AGUILAR</t>
  </si>
  <si>
    <t>SO120928</t>
  </si>
  <si>
    <t>LISETH SOPON</t>
  </si>
  <si>
    <t>SO120929</t>
  </si>
  <si>
    <t>SO120930</t>
  </si>
  <si>
    <t>MADISON LIMA</t>
  </si>
  <si>
    <t>SO120868</t>
  </si>
  <si>
    <t>SO120884</t>
  </si>
  <si>
    <t>SO120938</t>
  </si>
  <si>
    <t>JUAN MIRANDA</t>
  </si>
  <si>
    <t>SO120939</t>
  </si>
  <si>
    <t>MANUEL MACARIO</t>
  </si>
  <si>
    <t>SO120940</t>
  </si>
  <si>
    <t>IRAIN DEMETRIO ROBLES DIAS</t>
  </si>
  <si>
    <t>SO120941</t>
  </si>
  <si>
    <t>GABRIELA MONTERROSO</t>
  </si>
  <si>
    <t>SO120945</t>
  </si>
  <si>
    <t>SO120944</t>
  </si>
  <si>
    <t>SO120946</t>
  </si>
  <si>
    <t>MARIA AJTUN</t>
  </si>
  <si>
    <t>SO120948</t>
  </si>
  <si>
    <t>SO120949</t>
  </si>
  <si>
    <t>ASOCIACION CULTURAL INTERAMERICANA DE MISIONEROS EVANGELICOS EXTRANJEROS</t>
  </si>
  <si>
    <t>SO120950</t>
  </si>
  <si>
    <t>SO120953</t>
  </si>
  <si>
    <t>ALEJANDRO BALUX</t>
  </si>
  <si>
    <t>SO120954</t>
  </si>
  <si>
    <t>HUGO ROSALES</t>
  </si>
  <si>
    <t>SO120931</t>
  </si>
  <si>
    <t>SO120932</t>
  </si>
  <si>
    <t>SO120934</t>
  </si>
  <si>
    <t>SO120935</t>
  </si>
  <si>
    <t>SO120937</t>
  </si>
  <si>
    <t>SO120955</t>
  </si>
  <si>
    <t>SO120956</t>
  </si>
  <si>
    <t>ANA DE LEON</t>
  </si>
  <si>
    <t>SO120957</t>
  </si>
  <si>
    <t>JUAN WILMER GUARCHAJ</t>
  </si>
  <si>
    <t>SO120933</t>
  </si>
  <si>
    <t>SO120959</t>
  </si>
  <si>
    <t>Ingrid Calderon</t>
  </si>
  <si>
    <t>SO120961</t>
  </si>
  <si>
    <t>EDWIN DELGADO</t>
  </si>
  <si>
    <t>SO120965</t>
  </si>
  <si>
    <t>SO120966</t>
  </si>
  <si>
    <t>PEDRO OROZCO</t>
  </si>
  <si>
    <t>SO120971</t>
  </si>
  <si>
    <t>SO120943</t>
  </si>
  <si>
    <t>SO120974</t>
  </si>
  <si>
    <t>GENERACION DEL FUTURO S.A.</t>
  </si>
  <si>
    <t>SO120975</t>
  </si>
  <si>
    <t>SO120979</t>
  </si>
  <si>
    <t>SO120991</t>
  </si>
  <si>
    <t>ROSA GONZALEZ</t>
  </si>
  <si>
    <t>SO120992</t>
  </si>
  <si>
    <t>SO120994</t>
  </si>
  <si>
    <t>ASTRID ESCOBAR</t>
  </si>
  <si>
    <t>SO120995</t>
  </si>
  <si>
    <t>EDNA ORDOÑEZ</t>
  </si>
  <si>
    <t>SO120993</t>
  </si>
  <si>
    <t>Melissa Saloj</t>
  </si>
  <si>
    <t>SO120998</t>
  </si>
  <si>
    <t>DIAGNOSTICOS INTEGRALES DE SALUD, S.A.</t>
  </si>
  <si>
    <t>SO120985</t>
  </si>
  <si>
    <t>SO120942</t>
  </si>
  <si>
    <t>SO120987</t>
  </si>
  <si>
    <t>ANTONIO YAX</t>
  </si>
  <si>
    <t>SO121008</t>
  </si>
  <si>
    <t>SO121015</t>
  </si>
  <si>
    <t>SANTOS</t>
  </si>
  <si>
    <t>SO121016</t>
  </si>
  <si>
    <t>ALFREDO GARCIA</t>
  </si>
  <si>
    <t>SO121017</t>
  </si>
  <si>
    <t>Mildred Lem Tot</t>
  </si>
  <si>
    <t>SO121018</t>
  </si>
  <si>
    <t>SO120779</t>
  </si>
  <si>
    <t>MANUEL DE LEON</t>
  </si>
  <si>
    <t>SO121019</t>
  </si>
  <si>
    <t>AGUSTIN LOPEZ</t>
  </si>
  <si>
    <t>SO121020</t>
  </si>
  <si>
    <t>ANDREA ARAGON</t>
  </si>
  <si>
    <t>SO121021</t>
  </si>
  <si>
    <t>Angie Sanchez</t>
  </si>
  <si>
    <t>SO121022</t>
  </si>
  <si>
    <t xml:space="preserve">ROBERTO LOPEZ  </t>
  </si>
  <si>
    <t>SO121023</t>
  </si>
  <si>
    <t>CARLOTA CASTILLO</t>
  </si>
  <si>
    <t>SO121026</t>
  </si>
  <si>
    <t>ROBERTO LOPEZ</t>
  </si>
  <si>
    <t>SO121025</t>
  </si>
  <si>
    <t>CELESTE MONTUFAR</t>
  </si>
  <si>
    <t>SO121030</t>
  </si>
  <si>
    <t>EDWIN SAC</t>
  </si>
  <si>
    <t>SO121032</t>
  </si>
  <si>
    <t>ANI ANDRADE</t>
  </si>
  <si>
    <t>SO120830</t>
  </si>
  <si>
    <t>MERY GARCIA</t>
  </si>
  <si>
    <t>SO121024</t>
  </si>
  <si>
    <t>COMERCIALIZADORA EL JORDAN</t>
  </si>
  <si>
    <t>SO121044</t>
  </si>
  <si>
    <t>SO121007</t>
  </si>
  <si>
    <t>MARVIN LOPEZ</t>
  </si>
  <si>
    <t>SO121028</t>
  </si>
  <si>
    <t>SO121045</t>
  </si>
  <si>
    <t>SO121046</t>
  </si>
  <si>
    <t>VERONICA CRUZ</t>
  </si>
  <si>
    <t>SO120970</t>
  </si>
  <si>
    <t>SO120964</t>
  </si>
  <si>
    <t>SO120960</t>
  </si>
  <si>
    <t>MUNICIPALIDAD DE LA DEMOCRACIA</t>
  </si>
  <si>
    <t>SO120947</t>
  </si>
  <si>
    <t>SO121003</t>
  </si>
  <si>
    <t>SO120952</t>
  </si>
  <si>
    <t>SO120962</t>
  </si>
  <si>
    <t>SO121048</t>
  </si>
  <si>
    <t>SO121053</t>
  </si>
  <si>
    <t>ELJIN DE LEON</t>
  </si>
  <si>
    <t>SO121051</t>
  </si>
  <si>
    <t>ELGIN DE LEON</t>
  </si>
  <si>
    <t>SO121052</t>
  </si>
  <si>
    <t>SO121054</t>
  </si>
  <si>
    <t>Estuardo De Leon</t>
  </si>
  <si>
    <t>SO121055</t>
  </si>
  <si>
    <t>AMWAY DE GUATEMALA</t>
  </si>
  <si>
    <t>SO121056</t>
  </si>
  <si>
    <t>ELSA GUADALUPE MARTINEZ</t>
  </si>
  <si>
    <t>SO121058</t>
  </si>
  <si>
    <t>SO121050</t>
  </si>
  <si>
    <t>ROBERT PEREZ</t>
  </si>
  <si>
    <t>SO121060</t>
  </si>
  <si>
    <t>SO121064</t>
  </si>
  <si>
    <t>SO121066</t>
  </si>
  <si>
    <t xml:space="preserve">JUAN CARLOS COTOC </t>
  </si>
  <si>
    <t>SO121067</t>
  </si>
  <si>
    <t>JORGE AGUILAR</t>
  </si>
  <si>
    <t>SO121063</t>
  </si>
  <si>
    <t>SO121065</t>
  </si>
  <si>
    <t>SO121068</t>
  </si>
  <si>
    <t>SO121071</t>
  </si>
  <si>
    <t>SO121070</t>
  </si>
  <si>
    <t>COOPERATIVA INTEGRAL DE AHORRO Y CRÉDITO DICONCE, RESPONSABILIDAD LIMITADA</t>
  </si>
  <si>
    <t>SO121061</t>
  </si>
  <si>
    <t>SO121059</t>
  </si>
  <si>
    <t>SO121062</t>
  </si>
  <si>
    <t>BELEN GONZALEZ LEAL</t>
  </si>
  <si>
    <t>SO121074</t>
  </si>
  <si>
    <t>SO121075</t>
  </si>
  <si>
    <t>SO121076</t>
  </si>
  <si>
    <t>MAGALI CORTEZ</t>
  </si>
  <si>
    <t>SO121077</t>
  </si>
  <si>
    <t>Armando Francisco Quiej Xivir</t>
  </si>
  <si>
    <t>SO121078</t>
  </si>
  <si>
    <t>Felipe Domingo</t>
  </si>
  <si>
    <t>SO121082</t>
  </si>
  <si>
    <t>SO121083</t>
  </si>
  <si>
    <t>SO121079</t>
  </si>
  <si>
    <t>MARLON LOPEZ</t>
  </si>
  <si>
    <t>SO121081</t>
  </si>
  <si>
    <t>SO121085</t>
  </si>
  <si>
    <t>ANDREA SIERRA</t>
  </si>
  <si>
    <t>SO121086</t>
  </si>
  <si>
    <t>JULIANA IXCOLIN</t>
  </si>
  <si>
    <t>SO121088</t>
  </si>
  <si>
    <t>WILLIAN ALVISUREZ</t>
  </si>
  <si>
    <t>SO121089</t>
  </si>
  <si>
    <t>DROGERIA Y LABORATORIOS AM, S.A.</t>
  </si>
  <si>
    <t>SO121092</t>
  </si>
  <si>
    <t>SO121093</t>
  </si>
  <si>
    <t>SO121094</t>
  </si>
  <si>
    <t>CANDIDO HERNANDEZ</t>
  </si>
  <si>
    <t>SO121095</t>
  </si>
  <si>
    <t>COOPERATIVA SALCAJA R.L.</t>
  </si>
  <si>
    <t>SO121096</t>
  </si>
  <si>
    <t>SO121097</t>
  </si>
  <si>
    <t>JUAN VASQUEZ</t>
  </si>
  <si>
    <t>SO121098</t>
  </si>
  <si>
    <t>SO121099</t>
  </si>
  <si>
    <t>RUDY RUANO</t>
  </si>
  <si>
    <t>SO121100</t>
  </si>
  <si>
    <t>FERNANDO ALVARADO</t>
  </si>
  <si>
    <t>SO121073</t>
  </si>
  <si>
    <t>JOSUE PIEDRASANTA</t>
  </si>
  <si>
    <t>SO121102</t>
  </si>
  <si>
    <t xml:space="preserve">JAMES GONZALEZ </t>
  </si>
  <si>
    <t>SO121104</t>
  </si>
  <si>
    <t>OSWALDO RODULFO GRAMAJO</t>
  </si>
  <si>
    <t>SO121108</t>
  </si>
  <si>
    <t>JUAN MANUEL DE LEON</t>
  </si>
  <si>
    <t>SO120908</t>
  </si>
  <si>
    <t>YENIFFER VASQUEZ</t>
  </si>
  <si>
    <t>SO121087</t>
  </si>
  <si>
    <t>COOPEASRURAL R.L.</t>
  </si>
  <si>
    <t>SO121111</t>
  </si>
  <si>
    <t>BEBERLY</t>
  </si>
  <si>
    <t>SO121112</t>
  </si>
  <si>
    <t xml:space="preserve">Rolando Leon </t>
  </si>
  <si>
    <t>SO121117</t>
  </si>
  <si>
    <t>SO121120</t>
  </si>
  <si>
    <t>GRUPO EMPRESARIAL PERSA S.A.</t>
  </si>
  <si>
    <t>SO121119</t>
  </si>
  <si>
    <t>SO121118</t>
  </si>
  <si>
    <t>SO121110</t>
  </si>
  <si>
    <t>KEVIN AVENDAÑO</t>
  </si>
  <si>
    <t>SO121121</t>
  </si>
  <si>
    <t>JAVIER BOL</t>
  </si>
  <si>
    <t>SO121122</t>
  </si>
  <si>
    <t>SO121124</t>
  </si>
  <si>
    <t>GABRIEL LUX</t>
  </si>
  <si>
    <t>SO121125</t>
  </si>
  <si>
    <t>ROXANA LOPEZ</t>
  </si>
  <si>
    <t>SO121127</t>
  </si>
  <si>
    <t xml:space="preserve">ORIENTAL TOWN S.A </t>
  </si>
  <si>
    <t>SO121129</t>
  </si>
  <si>
    <t>Edgar Leal</t>
  </si>
  <si>
    <t>SO121133</t>
  </si>
  <si>
    <t>RONALD CELEDON</t>
  </si>
  <si>
    <t>SO121131</t>
  </si>
  <si>
    <t>LESVIA COYOY</t>
  </si>
  <si>
    <t>SO121123</t>
  </si>
  <si>
    <t>OSCAR GARCIA</t>
  </si>
  <si>
    <t>SO121134</t>
  </si>
  <si>
    <t>ANGEL MEJIA</t>
  </si>
  <si>
    <t>SO121136</t>
  </si>
  <si>
    <t>ALEX CIFUENTES</t>
  </si>
  <si>
    <t>SO121137</t>
  </si>
  <si>
    <t>ANGELA HERNANDEZ</t>
  </si>
  <si>
    <t>SO121130</t>
  </si>
  <si>
    <t>SO121146</t>
  </si>
  <si>
    <t>FABIOLA MORALES</t>
  </si>
  <si>
    <t>SO121144</t>
  </si>
  <si>
    <t>JERONIMA S.A.</t>
  </si>
  <si>
    <t>SO121145</t>
  </si>
  <si>
    <t xml:space="preserve">Luis Miranda </t>
  </si>
  <si>
    <t>TecnoChef</t>
  </si>
  <si>
    <t>SO121147</t>
  </si>
  <si>
    <t>GERONIMA S.A.</t>
  </si>
  <si>
    <t>SO121128</t>
  </si>
  <si>
    <t>SO121109</t>
  </si>
  <si>
    <t>SO121149</t>
  </si>
  <si>
    <t xml:space="preserve">Patricio Ratzan </t>
  </si>
  <si>
    <t>SO121152</t>
  </si>
  <si>
    <t>FELIX JUAREZ</t>
  </si>
  <si>
    <t>SO121151</t>
  </si>
  <si>
    <t>SO121153</t>
  </si>
  <si>
    <t>JULIO HERNANDEZ</t>
  </si>
  <si>
    <t>SO121155</t>
  </si>
  <si>
    <t>CF.</t>
  </si>
  <si>
    <t>SO121156</t>
  </si>
  <si>
    <t>ANDREA CASTILLO</t>
  </si>
  <si>
    <t>SO121154</t>
  </si>
  <si>
    <t xml:space="preserve">ANGELA TORRES </t>
  </si>
  <si>
    <t>SO121171</t>
  </si>
  <si>
    <t>MARIO CORTEZ</t>
  </si>
  <si>
    <t>SO121174</t>
  </si>
  <si>
    <t>ISRAEL GARCIA</t>
  </si>
  <si>
    <t>SO121176</t>
  </si>
  <si>
    <t>FELIPE IXTABALAN</t>
  </si>
  <si>
    <t>SO121178</t>
  </si>
  <si>
    <t>EDITH PANIAGUA</t>
  </si>
  <si>
    <t>SO121179</t>
  </si>
  <si>
    <t>SO121167</t>
  </si>
  <si>
    <t>MARTHA BARRIOS</t>
  </si>
  <si>
    <t>SO121173</t>
  </si>
  <si>
    <t>JULIO VELASQUEZ</t>
  </si>
  <si>
    <t>SO121180</t>
  </si>
  <si>
    <t>SO121181</t>
  </si>
  <si>
    <t>SO121183</t>
  </si>
  <si>
    <t>SO121182</t>
  </si>
  <si>
    <t>SO121186</t>
  </si>
  <si>
    <t>SO121184</t>
  </si>
  <si>
    <t>Grupo Papao</t>
  </si>
  <si>
    <t>SO121188</t>
  </si>
  <si>
    <t>SO121190</t>
  </si>
  <si>
    <t>MARIA MEJIA</t>
  </si>
  <si>
    <t>SO121191</t>
  </si>
  <si>
    <t>SO121192</t>
  </si>
  <si>
    <t>BEATRIZ FUENTES</t>
  </si>
  <si>
    <t>SO121197</t>
  </si>
  <si>
    <t>Marcelino Catu</t>
  </si>
  <si>
    <t>SO121194</t>
  </si>
  <si>
    <t>MISAEL JERONIMO</t>
  </si>
  <si>
    <t>SO121199</t>
  </si>
  <si>
    <t>SO121126</t>
  </si>
  <si>
    <t>SO121172</t>
  </si>
  <si>
    <t>SO121202</t>
  </si>
  <si>
    <t>SO121203</t>
  </si>
  <si>
    <t>JOSTIN BARRIOS</t>
  </si>
  <si>
    <t>SO121204</t>
  </si>
  <si>
    <t>SO121210</t>
  </si>
  <si>
    <t>ESPERANZA GARCIA</t>
  </si>
  <si>
    <t>SO121198</t>
  </si>
  <si>
    <t>SO121211</t>
  </si>
  <si>
    <t>MARIO GUZMAN</t>
  </si>
  <si>
    <t>SO121216</t>
  </si>
  <si>
    <t>OLGA GAMES DE YAX</t>
  </si>
  <si>
    <t>SO121215</t>
  </si>
  <si>
    <t>CANELLA S.A</t>
  </si>
  <si>
    <t>SO121217</t>
  </si>
  <si>
    <t>DANIEL MONTERRROSO</t>
  </si>
  <si>
    <t>SO121218</t>
  </si>
  <si>
    <t>JOSE JUAREZ</t>
  </si>
  <si>
    <t>SO121220</t>
  </si>
  <si>
    <t>YOSELY VAIL</t>
  </si>
  <si>
    <t>SO121193</t>
  </si>
  <si>
    <t>SO121222</t>
  </si>
  <si>
    <t>ALMA SALANIC</t>
  </si>
  <si>
    <t>SO121223</t>
  </si>
  <si>
    <t>SO121224</t>
  </si>
  <si>
    <t xml:space="preserve">LUIS GRAMAJO </t>
  </si>
  <si>
    <t>SO121225</t>
  </si>
  <si>
    <t xml:space="preserve">Elias Lux </t>
  </si>
  <si>
    <t>SO121228</t>
  </si>
  <si>
    <t>YESSENIA MEJIA</t>
  </si>
  <si>
    <t>SO121148</t>
  </si>
  <si>
    <t>DOUGLAS DEL VALLE</t>
  </si>
  <si>
    <t>SO121080</t>
  </si>
  <si>
    <t>SO121150</t>
  </si>
  <si>
    <t>DAVID PEREZ ULIN</t>
  </si>
  <si>
    <t>SO121177</t>
  </si>
  <si>
    <t>SO121163</t>
  </si>
  <si>
    <t>AGENCIA PARA EL DESARROLLO INTERNACIONAL</t>
  </si>
  <si>
    <t>SO121157</t>
  </si>
  <si>
    <t>SO121195</t>
  </si>
  <si>
    <t>SO121201</t>
  </si>
  <si>
    <t>SO121213</t>
  </si>
  <si>
    <t>SO121232</t>
  </si>
  <si>
    <t>JOSE CARLOS ECHEVERRIA</t>
  </si>
  <si>
    <t>SO121239</t>
  </si>
  <si>
    <t>ADOLFO MALDONADA</t>
  </si>
  <si>
    <t>SO121238</t>
  </si>
  <si>
    <t>SO121240</t>
  </si>
  <si>
    <t>RODRIGO TIZOL ELIAS</t>
  </si>
  <si>
    <t>SO121241</t>
  </si>
  <si>
    <t>SO121244</t>
  </si>
  <si>
    <t>William albisures</t>
  </si>
  <si>
    <t>SO121247</t>
  </si>
  <si>
    <t>RUDY CASTILLO</t>
  </si>
  <si>
    <t>SO121245</t>
  </si>
  <si>
    <t xml:space="preserve">Emy Gramajo </t>
  </si>
  <si>
    <t>SO121254</t>
  </si>
  <si>
    <t>ARNULFO CHAVEZ</t>
  </si>
  <si>
    <t>SO121255</t>
  </si>
  <si>
    <t>ARNULFO TIGUILA CHAVEZ</t>
  </si>
  <si>
    <t>SO121251</t>
  </si>
  <si>
    <t>CESAR SACALXOT</t>
  </si>
  <si>
    <t>SO121252</t>
  </si>
  <si>
    <t>SO121253</t>
  </si>
  <si>
    <t>Mynor Rivas</t>
  </si>
  <si>
    <t>SO121256</t>
  </si>
  <si>
    <t>CARLOS ZAVALA</t>
  </si>
  <si>
    <t>SO121257</t>
  </si>
  <si>
    <t>Helen Pisquiy</t>
  </si>
  <si>
    <t>SO121258</t>
  </si>
  <si>
    <t xml:space="preserve">DANIEL DE LEON </t>
  </si>
  <si>
    <t>SO121260</t>
  </si>
  <si>
    <t>JULIO IXCOT</t>
  </si>
  <si>
    <t>SO121259</t>
  </si>
  <si>
    <t>EMANUEL CHAY</t>
  </si>
  <si>
    <t>SO121261</t>
  </si>
  <si>
    <t>MARIA VELASQUEZ</t>
  </si>
  <si>
    <t>SO121262</t>
  </si>
  <si>
    <t>SO121263</t>
  </si>
  <si>
    <t>BRISA SOTO</t>
  </si>
  <si>
    <t>SO121264</t>
  </si>
  <si>
    <t>WISLER DE LEON</t>
  </si>
  <si>
    <t>SO121212</t>
  </si>
  <si>
    <t>IGLESIA DE DIOS EVANGELIO COMPLETO DE GUATEMALA</t>
  </si>
  <si>
    <t>SO121266</t>
  </si>
  <si>
    <t>SO121267</t>
  </si>
  <si>
    <t>MERCADEO DE SERVICIOS MINERVA S.A.</t>
  </si>
  <si>
    <t>SO121268</t>
  </si>
  <si>
    <t>MARVIN ORTEGA</t>
  </si>
  <si>
    <t>SO121271</t>
  </si>
  <si>
    <t>SO121272</t>
  </si>
  <si>
    <t xml:space="preserve">JOHNY </t>
  </si>
  <si>
    <t>SO121269</t>
  </si>
  <si>
    <t>SO121270</t>
  </si>
  <si>
    <t>ASOCIACION CULTURAL DE LAS RELIGIOSAS T.C.</t>
  </si>
  <si>
    <t>SO121276</t>
  </si>
  <si>
    <t>PAMELA RIVERA</t>
  </si>
  <si>
    <t>SO121250</t>
  </si>
  <si>
    <t>SO121243</t>
  </si>
  <si>
    <t>SO121290</t>
  </si>
  <si>
    <t>SO121175</t>
  </si>
  <si>
    <t>KAXLANWA S.A.</t>
  </si>
  <si>
    <t>SO121301</t>
  </si>
  <si>
    <t>SO121307</t>
  </si>
  <si>
    <t>SO121308</t>
  </si>
  <si>
    <t>MARCO JOCOL</t>
  </si>
  <si>
    <t>SO121309</t>
  </si>
  <si>
    <t>IGLESIA PALABRA EN ACCION</t>
  </si>
  <si>
    <t>SO121317</t>
  </si>
  <si>
    <t>SO121315</t>
  </si>
  <si>
    <t>ELENA ESTEBAN</t>
  </si>
  <si>
    <t>SO121316</t>
  </si>
  <si>
    <t>MELISA YAMILETH MORALES DE ARANGO</t>
  </si>
  <si>
    <t>SO121314</t>
  </si>
  <si>
    <t>SO121320</t>
  </si>
  <si>
    <t>CARMELA GARCIA</t>
  </si>
  <si>
    <t>SO121322</t>
  </si>
  <si>
    <t>Hector Perez</t>
  </si>
  <si>
    <t>SO121304</t>
  </si>
  <si>
    <t>YAJAIRA CASTRO</t>
  </si>
  <si>
    <t>SO121047</t>
  </si>
  <si>
    <t>MARTHA GABRIELA VAIDES</t>
  </si>
  <si>
    <t>SO121306</t>
  </si>
  <si>
    <t>IMAGINA PUBLICIDAD S.A</t>
  </si>
  <si>
    <t>SO121326</t>
  </si>
  <si>
    <t>SO121325</t>
  </si>
  <si>
    <t>MARIA RAYMUNDO BRITO DE SOLIS</t>
  </si>
  <si>
    <t>SO121321</t>
  </si>
  <si>
    <t>SO121333</t>
  </si>
  <si>
    <t>SO121335</t>
  </si>
  <si>
    <t>SO121341</t>
  </si>
  <si>
    <t>IGLESIA CRISTO EL MANANTIAL DE VIDA</t>
  </si>
  <si>
    <t>SO121343</t>
  </si>
  <si>
    <t>SO121342</t>
  </si>
  <si>
    <t>SO121298</t>
  </si>
  <si>
    <t>SO121299</t>
  </si>
  <si>
    <t>SO121302</t>
  </si>
  <si>
    <t>SO121303</t>
  </si>
  <si>
    <t>SO121305</t>
  </si>
  <si>
    <t>SO121346</t>
  </si>
  <si>
    <t>JAVIER IXCHOP</t>
  </si>
  <si>
    <t>SO121340</t>
  </si>
  <si>
    <t>MELANNIE MORALES</t>
  </si>
  <si>
    <t>SO121344</t>
  </si>
  <si>
    <t>SO121350</t>
  </si>
  <si>
    <t>SO121352</t>
  </si>
  <si>
    <t>SO121349</t>
  </si>
  <si>
    <t>Sandra judith Barrios Méndez</t>
  </si>
  <si>
    <t>SO121348</t>
  </si>
  <si>
    <t>Edwin Antonio López Uluán</t>
  </si>
  <si>
    <t>SO121347</t>
  </si>
  <si>
    <t>Isabel Lancerio Uluán</t>
  </si>
  <si>
    <t>SO121339</t>
  </si>
  <si>
    <t>Vilma Elizabeth Villatoro Palacios</t>
  </si>
  <si>
    <t>SO121354</t>
  </si>
  <si>
    <t>JULIO RAMIREZ</t>
  </si>
  <si>
    <t>SO121355</t>
  </si>
  <si>
    <t xml:space="preserve">KRISTY RODRIGUEZ </t>
  </si>
  <si>
    <t>SO121357</t>
  </si>
  <si>
    <t>EDUARDO MAZARIEGOS</t>
  </si>
  <si>
    <t>SO121356</t>
  </si>
  <si>
    <t>SO121235</t>
  </si>
  <si>
    <t>El Zeppelin, S.A</t>
  </si>
  <si>
    <t>SO121331</t>
  </si>
  <si>
    <t>SO121295</t>
  </si>
  <si>
    <t>SO121221</t>
  </si>
  <si>
    <t>DISTRIBUIDORA DE PRODUCTOS  PARA PANADERIA S.A.</t>
  </si>
  <si>
    <t>Total</t>
  </si>
  <si>
    <t>Fecha</t>
  </si>
  <si>
    <t>No. FACT.</t>
  </si>
  <si>
    <t>TOTAL FACTURA</t>
  </si>
  <si>
    <t>Vendedor</t>
  </si>
  <si>
    <t>DENISSE ASENCIO</t>
  </si>
  <si>
    <t>DANIELA PEREZ</t>
  </si>
  <si>
    <t>ALEJANDRA TOC</t>
  </si>
  <si>
    <t>CAROL SAMAYOA</t>
  </si>
  <si>
    <t>YOSEPH ARCHILA</t>
  </si>
  <si>
    <t>ESTHER DE LEÓN</t>
  </si>
  <si>
    <t>EDUARDO COYOY</t>
  </si>
  <si>
    <t>VIVIAN TIXAL</t>
  </si>
  <si>
    <t>ADMINISTRACION</t>
  </si>
  <si>
    <t>NANCY PEREZ</t>
  </si>
  <si>
    <t>EDGAR CASTELLÓN</t>
  </si>
  <si>
    <t>VICTORIA ORTIZ</t>
  </si>
  <si>
    <t>RENE VICENTE</t>
  </si>
  <si>
    <t>Sale Order</t>
  </si>
  <si>
    <t>SO119661</t>
  </si>
  <si>
    <t>SO120318</t>
  </si>
  <si>
    <t>SO120364</t>
  </si>
  <si>
    <t>SO120401</t>
  </si>
  <si>
    <t>SO120664</t>
  </si>
  <si>
    <t>No. Mio</t>
  </si>
  <si>
    <t>So. Mio</t>
  </si>
  <si>
    <t>Total Mio</t>
  </si>
  <si>
    <t>No. Cont</t>
  </si>
  <si>
    <t>So. Conta</t>
  </si>
  <si>
    <t>Total Conta</t>
  </si>
  <si>
    <t>verificacion</t>
  </si>
  <si>
    <t>booleano</t>
  </si>
  <si>
    <t>A nombre de Vicky</t>
  </si>
  <si>
    <t>A nombre de Wendy</t>
  </si>
  <si>
    <t>Anulado</t>
  </si>
  <si>
    <t>Vendedores</t>
  </si>
  <si>
    <t>No</t>
  </si>
  <si>
    <t>Facturado</t>
  </si>
  <si>
    <t>Borrar</t>
  </si>
  <si>
    <t>borar otro</t>
  </si>
  <si>
    <t>Column1</t>
  </si>
  <si>
    <t>transporte</t>
  </si>
  <si>
    <t>Servicio</t>
  </si>
  <si>
    <t>Dchef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</si>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</sst>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Q&quot;* #,##0.00_-;\-&quot;Q&quot;* #,##0.00_-;_-&quot;Q&quot;* &quot;-&quot;??_-;_-@_-"/>
    <numFmt numFmtId="164" formatCode="_(&quot;Q&quot;\ * #,##0.00_);_(&quot;Q&quot;\ * \(#,##0.00\);_(&quot;Q&quot;\ * &quot;-&quot;??_);_(@_)"/>
    <numFmt numFmtId="165" formatCode="_(* #,##0.00_);_(* \(#,##0.00\);_(* &quot;-&quot;??_);_(@_)"/>
    <numFmt numFmtId="166" formatCode="_(* #,##0.0000000_);_(* \(#,##0.0000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5" tint="0.79998168889431442"/>
      <name val="Arial"/>
      <family val="2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7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2" applyFont="1"/>
    <xf numFmtId="1" fontId="0" fillId="0" borderId="0" xfId="2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" fontId="3" fillId="0" borderId="3" xfId="2" applyNumberFormat="1" applyFont="1" applyBorder="1" applyAlignment="1">
      <alignment horizontal="center"/>
    </xf>
    <xf numFmtId="14" fontId="3" fillId="0" borderId="4" xfId="2" applyNumberFormat="1" applyFont="1" applyBorder="1"/>
    <xf numFmtId="49" fontId="0" fillId="0" borderId="4" xfId="2" applyNumberFormat="1" applyFont="1" applyBorder="1" applyAlignment="1">
      <alignment horizontal="left"/>
    </xf>
    <xf numFmtId="164" fontId="0" fillId="0" borderId="4" xfId="2" applyFont="1" applyBorder="1"/>
    <xf numFmtId="164" fontId="3" fillId="0" borderId="4" xfId="2" applyFont="1" applyBorder="1" applyAlignment="1">
      <alignment horizontal="center"/>
    </xf>
    <xf numFmtId="14" fontId="3" fillId="0" borderId="4" xfId="2" applyNumberFormat="1" applyFont="1" applyBorder="1" applyAlignment="1">
      <alignment horizontal="center"/>
    </xf>
    <xf numFmtId="0" fontId="3" fillId="0" borderId="0" xfId="0" applyFont="1" applyAlignment="1">
      <alignment horizontal="left" wrapText="1"/>
    </xf>
    <xf numFmtId="164" fontId="3" fillId="0" borderId="4" xfId="2" applyFont="1" applyBorder="1"/>
    <xf numFmtId="164" fontId="4" fillId="0" borderId="0" xfId="0" applyNumberFormat="1" applyFont="1"/>
    <xf numFmtId="44" fontId="0" fillId="0" borderId="0" xfId="0" applyNumberFormat="1"/>
    <xf numFmtId="164" fontId="0" fillId="0" borderId="0" xfId="0" applyNumberFormat="1"/>
    <xf numFmtId="0" fontId="0" fillId="0" borderId="4" xfId="2" applyNumberFormat="1" applyFont="1" applyBorder="1" applyAlignment="1">
      <alignment horizontal="left"/>
    </xf>
    <xf numFmtId="49" fontId="3" fillId="0" borderId="4" xfId="2" applyNumberFormat="1" applyFont="1" applyBorder="1" applyAlignment="1">
      <alignment horizontal="left"/>
    </xf>
    <xf numFmtId="49" fontId="0" fillId="0" borderId="4" xfId="2" applyNumberFormat="1" applyFont="1" applyBorder="1"/>
    <xf numFmtId="49" fontId="0" fillId="0" borderId="4" xfId="2" applyNumberFormat="1" applyFont="1" applyFill="1" applyBorder="1"/>
    <xf numFmtId="0" fontId="5" fillId="0" borderId="4" xfId="2" applyNumberFormat="1" applyFont="1" applyBorder="1" applyAlignment="1">
      <alignment horizontal="left"/>
    </xf>
    <xf numFmtId="1" fontId="3" fillId="0" borderId="4" xfId="2" applyNumberFormat="1" applyFont="1" applyBorder="1" applyAlignment="1">
      <alignment horizontal="center"/>
    </xf>
    <xf numFmtId="1" fontId="3" fillId="0" borderId="4" xfId="2" applyNumberFormat="1" applyFont="1" applyBorder="1" applyAlignment="1">
      <alignment horizontal="left"/>
    </xf>
    <xf numFmtId="44" fontId="2" fillId="2" borderId="5" xfId="0" applyNumberFormat="1" applyFont="1" applyFill="1" applyBorder="1" applyAlignment="1">
      <alignment horizontal="center"/>
    </xf>
    <xf numFmtId="44" fontId="2" fillId="2" borderId="6" xfId="0" applyNumberFormat="1" applyFont="1" applyFill="1" applyBorder="1"/>
    <xf numFmtId="44" fontId="2" fillId="2" borderId="6" xfId="0" applyNumberFormat="1" applyFont="1" applyFill="1" applyBorder="1" applyAlignment="1">
      <alignment horizontal="center"/>
    </xf>
    <xf numFmtId="44" fontId="2" fillId="2" borderId="7" xfId="0" applyNumberFormat="1" applyFont="1" applyFill="1" applyBorder="1"/>
    <xf numFmtId="44" fontId="2" fillId="2" borderId="8" xfId="0" applyNumberFormat="1" applyFont="1" applyFill="1" applyBorder="1"/>
    <xf numFmtId="14" fontId="2" fillId="2" borderId="9" xfId="0" applyNumberFormat="1" applyFont="1" applyFill="1" applyBorder="1"/>
    <xf numFmtId="44" fontId="2" fillId="2" borderId="9" xfId="0" applyNumberFormat="1" applyFont="1" applyFill="1" applyBorder="1"/>
    <xf numFmtId="16" fontId="0" fillId="0" borderId="0" xfId="0" applyNumberFormat="1"/>
    <xf numFmtId="0" fontId="3" fillId="0" borderId="0" xfId="0" applyFont="1"/>
    <xf numFmtId="166" fontId="0" fillId="0" borderId="0" xfId="1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 vertical="center" wrapText="1"/>
    </xf>
    <xf numFmtId="14" fontId="2" fillId="2" borderId="11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" fontId="2" fillId="2" borderId="12" xfId="2" applyNumberFormat="1" applyFont="1" applyFill="1" applyBorder="1" applyAlignment="1">
      <alignment horizontal="center" vertical="center" wrapText="1"/>
    </xf>
    <xf numFmtId="1" fontId="2" fillId="2" borderId="12" xfId="2" applyNumberFormat="1" applyFont="1" applyFill="1" applyBorder="1" applyAlignment="1">
      <alignment horizontal="center" vertical="center"/>
    </xf>
    <xf numFmtId="14" fontId="2" fillId="2" borderId="12" xfId="2" applyNumberFormat="1" applyFont="1" applyFill="1" applyBorder="1" applyAlignment="1">
      <alignment horizontal="center" vertical="center"/>
    </xf>
    <xf numFmtId="1" fontId="3" fillId="0" borderId="8" xfId="2" applyNumberFormat="1" applyFont="1" applyBorder="1" applyAlignment="1">
      <alignment horizontal="center"/>
    </xf>
    <xf numFmtId="14" fontId="3" fillId="0" borderId="13" xfId="2" applyNumberFormat="1" applyFont="1" applyBorder="1"/>
    <xf numFmtId="49" fontId="0" fillId="0" borderId="13" xfId="2" applyNumberFormat="1" applyFont="1" applyBorder="1" applyAlignment="1">
      <alignment horizontal="left"/>
    </xf>
    <xf numFmtId="164" fontId="0" fillId="0" borderId="13" xfId="2" applyFont="1" applyBorder="1"/>
    <xf numFmtId="164" fontId="3" fillId="0" borderId="13" xfId="2" applyFont="1" applyBorder="1" applyAlignment="1">
      <alignment horizontal="center"/>
    </xf>
    <xf numFmtId="14" fontId="3" fillId="0" borderId="13" xfId="2" applyNumberFormat="1" applyFont="1" applyBorder="1" applyAlignment="1">
      <alignment horizontal="center"/>
    </xf>
    <xf numFmtId="164" fontId="6" fillId="0" borderId="0" xfId="0" applyNumberFormat="1" applyFont="1" applyAlignment="1"/>
    <xf numFmtId="0" fontId="7" fillId="0" borderId="15" xfId="0" applyFont="1" applyBorder="1"/>
    <xf numFmtId="0" fontId="7" fillId="0" borderId="14" xfId="0" applyFont="1" applyBorder="1"/>
    <xf numFmtId="0" fontId="7" fillId="0" borderId="16" xfId="0" applyFont="1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1" xfId="0" applyBorder="1"/>
    <xf numFmtId="0" fontId="7" fillId="0" borderId="17" xfId="0" applyFont="1" applyBorder="1"/>
    <xf numFmtId="0" fontId="7" fillId="0" borderId="0" xfId="0" applyFont="1" applyBorder="1"/>
    <xf numFmtId="0" fontId="7" fillId="0" borderId="18" xfId="0" applyFont="1" applyBorder="1"/>
    <xf numFmtId="0" fontId="7" fillId="0" borderId="20" xfId="0" applyFont="1" applyBorder="1"/>
    <xf numFmtId="0" fontId="7" fillId="0" borderId="2" xfId="0" applyFont="1" applyBorder="1"/>
    <xf numFmtId="164" fontId="7" fillId="0" borderId="2" xfId="2" applyFont="1" applyBorder="1"/>
    <xf numFmtId="44" fontId="7" fillId="0" borderId="2" xfId="0" applyNumberFormat="1" applyFont="1" applyBorder="1"/>
    <xf numFmtId="0" fontId="7" fillId="0" borderId="1" xfId="0" applyFont="1" applyBorder="1"/>
    <xf numFmtId="164" fontId="7" fillId="0" borderId="1" xfId="2" applyFont="1" applyBorder="1"/>
    <xf numFmtId="0" fontId="9" fillId="3" borderId="22" xfId="0" applyFont="1" applyFill="1" applyBorder="1"/>
    <xf numFmtId="0" fontId="9" fillId="3" borderId="23" xfId="0" applyFont="1" applyFill="1" applyBorder="1"/>
    <xf numFmtId="0" fontId="0" fillId="4" borderId="24" xfId="0" applyFont="1" applyFill="1" applyBorder="1"/>
    <xf numFmtId="0" fontId="0" fillId="5" borderId="24" xfId="0" applyFont="1" applyFill="1" applyBorder="1"/>
    <xf numFmtId="0" fontId="0" fillId="5" borderId="26" xfId="0" applyFont="1" applyFill="1" applyBorder="1"/>
    <xf numFmtId="0" fontId="0" fillId="4" borderId="26" xfId="0" applyFont="1" applyFill="1" applyBorder="1"/>
    <xf numFmtId="0" fontId="0" fillId="6" borderId="27" xfId="0" applyFont="1" applyFill="1" applyBorder="1"/>
    <xf numFmtId="0" fontId="9" fillId="7" borderId="27" xfId="0" applyFont="1" applyFill="1" applyBorder="1"/>
    <xf numFmtId="0" fontId="9" fillId="7" borderId="28" xfId="0" applyFont="1" applyFill="1" applyBorder="1"/>
    <xf numFmtId="0" fontId="0" fillId="6" borderId="28" xfId="0" applyFont="1" applyFill="1" applyBorder="1"/>
    <xf numFmtId="0" fontId="9" fillId="7" borderId="32" xfId="0" applyFont="1" applyFill="1" applyBorder="1"/>
    <xf numFmtId="0" fontId="0" fillId="6" borderId="32" xfId="0" applyFont="1" applyFill="1" applyBorder="1"/>
    <xf numFmtId="0" fontId="0" fillId="0" borderId="0" xfId="0" applyNumberFormat="1"/>
    <xf numFmtId="164" fontId="9" fillId="7" borderId="28" xfId="2" applyNumberFormat="1" applyFont="1" applyFill="1" applyBorder="1"/>
    <xf numFmtId="164" fontId="0" fillId="6" borderId="28" xfId="2" applyNumberFormat="1" applyFont="1" applyFill="1" applyBorder="1"/>
    <xf numFmtId="0" fontId="0" fillId="5" borderId="24" xfId="0" applyNumberFormat="1" applyFont="1" applyFill="1" applyBorder="1"/>
    <xf numFmtId="0" fontId="0" fillId="5" borderId="26" xfId="0" applyNumberFormat="1" applyFont="1" applyFill="1" applyBorder="1"/>
    <xf numFmtId="0" fontId="0" fillId="5" borderId="30" xfId="0" applyFont="1" applyFill="1" applyBorder="1"/>
    <xf numFmtId="0" fontId="0" fillId="4" borderId="24" xfId="0" applyNumberFormat="1" applyFont="1" applyFill="1" applyBorder="1"/>
    <xf numFmtId="0" fontId="0" fillId="4" borderId="26" xfId="0" applyNumberFormat="1" applyFont="1" applyFill="1" applyBorder="1"/>
    <xf numFmtId="0" fontId="0" fillId="5" borderId="30" xfId="0" applyNumberFormat="1" applyFont="1" applyFill="1" applyBorder="1"/>
    <xf numFmtId="0" fontId="0" fillId="5" borderId="31" xfId="0" applyNumberFormat="1" applyFont="1" applyFill="1" applyBorder="1"/>
    <xf numFmtId="0" fontId="9" fillId="3" borderId="21" xfId="0" applyFont="1" applyFill="1" applyBorder="1"/>
    <xf numFmtId="14" fontId="9" fillId="3" borderId="22" xfId="0" applyNumberFormat="1" applyFont="1" applyFill="1" applyBorder="1"/>
    <xf numFmtId="0" fontId="0" fillId="5" borderId="25" xfId="0" applyNumberFormat="1" applyFont="1" applyFill="1" applyBorder="1"/>
    <xf numFmtId="14" fontId="0" fillId="5" borderId="24" xfId="0" applyNumberFormat="1" applyFont="1" applyFill="1" applyBorder="1"/>
    <xf numFmtId="0" fontId="0" fillId="4" borderId="25" xfId="0" applyNumberFormat="1" applyFont="1" applyFill="1" applyBorder="1"/>
    <xf numFmtId="14" fontId="0" fillId="4" borderId="24" xfId="0" applyNumberFormat="1" applyFont="1" applyFill="1" applyBorder="1"/>
    <xf numFmtId="0" fontId="0" fillId="5" borderId="29" xfId="0" applyNumberFormat="1" applyFont="1" applyFill="1" applyBorder="1"/>
    <xf numFmtId="14" fontId="0" fillId="5" borderId="3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3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Q&quot;\ * #,##0.00_);_(&quot;Q&quot;\ * \(#,##0.00\);_(&quot;Q&quot;\ * &quot;-&quot;??_);_(@_)"/>
    </dxf>
    <dxf>
      <numFmt numFmtId="0" formatCode="General"/>
    </dxf>
    <dxf>
      <numFmt numFmtId="0" formatCode="General"/>
    </dxf>
    <dxf>
      <fill>
        <patternFill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/mm/yyyy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hair">
          <color indexed="64"/>
        </bottom>
        <vertical/>
        <horizontal/>
      </border>
    </dxf>
    <dxf>
      <border outline="0">
        <top style="medium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 tint="0.79998168889431442"/>
        <name val="Arial"/>
        <family val="2"/>
        <scheme val="none"/>
      </font>
      <numFmt numFmtId="1" formatCode="0"/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47C9C2-6688-467C-BFA6-164396E51AA0}" name="Conta" displayName="Conta" ref="A3:K1354" totalsRowShown="0" headerRowDxfId="29" dataDxfId="27" headerRowBorderDxfId="28" tableBorderDxfId="26" headerRowCellStyle="Currency" dataCellStyle="Currency">
  <autoFilter ref="A3:K1354" xr:uid="{5E47C9C2-6688-467C-BFA6-164396E51AA0}">
    <filterColumn colId="6">
      <filters>
        <filter val="Alejandra Toc"/>
      </filters>
    </filterColumn>
  </autoFilter>
  <tableColumns count="11">
    <tableColumn id="1" xr3:uid="{E17EBFF7-F94E-4517-A20D-59189F2A35B0}" name="SO" dataDxfId="25" dataCellStyle="Currency"/>
    <tableColumn id="2" xr3:uid="{E4C7F852-81A7-4B1F-840C-BB2DB97A5365}" name="FECHA" dataDxfId="24" dataCellStyle="Currency"/>
    <tableColumn id="3" xr3:uid="{96FB9021-3469-44B6-BD32-45145E876C26}" name="DTE NO" dataDxfId="23" dataCellStyle="Currency"/>
    <tableColumn id="4" xr3:uid="{0E536708-690B-4D0E-B18A-5472DB031668}" name="Monto Factura" dataDxfId="22" dataCellStyle="Currency"/>
    <tableColumn id="5" xr3:uid="{DADD41B1-CBE1-4460-AA09-3F02D89E427B}" name="MONTO DE FUENTE" dataDxfId="21" dataCellStyle="Currency"/>
    <tableColumn id="6" xr3:uid="{E6303C20-7B31-4BCC-9D7E-09B117BAB74C}" name="DIF." dataDxfId="20" dataCellStyle="Currency"/>
    <tableColumn id="7" xr3:uid="{6C7D1311-5C43-4A03-96E6-327DEA35E2A2}" name="VENDEDOR" dataDxfId="19" dataCellStyle="Currency"/>
    <tableColumn id="8" xr3:uid="{022C8C45-5573-4F9F-B357-2A237173CD8B}" name="CLIENTE" dataDxfId="18" dataCellStyle="Currency"/>
    <tableColumn id="9" xr3:uid="{43F44BE8-F7FE-4D72-9EB6-6FCADED98DD4}" name="Categoria" dataDxfId="17" dataCellStyle="Currency"/>
    <tableColumn id="10" xr3:uid="{698271C7-FD7D-4C73-87CE-DAD785206534}" name="estado" dataDxfId="16" dataCellStyle="Currency"/>
    <tableColumn id="11" xr3:uid="{D6D371F6-FC82-4B88-970D-52EF365DCA94}" name="COSTO" dataDxfId="15" dataCellStyle="Currenc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DAB2B8-E942-47B1-8D57-FC3388CCBC65}" name="Mio" displayName="Mio" ref="A1:G1352" totalsRowShown="0">
  <autoFilter ref="A1:G1352" xr:uid="{28DAB2B8-E942-47B1-8D57-FC3388CCBC65}"/>
  <tableColumns count="7">
    <tableColumn id="1" xr3:uid="{9F13DBB3-7C70-44CE-8FCA-3A5980D22B96}" name="Fecha"/>
    <tableColumn id="2" xr3:uid="{88EEA131-4EC7-4B14-A55A-8E9636E7819D}" name="No. FACT."/>
    <tableColumn id="3" xr3:uid="{1DBE5A38-EC1E-43BB-A8DB-8A0343050611}" name="TOTAL FACTURA" dataDxfId="14" dataCellStyle="Currency"/>
    <tableColumn id="8" xr3:uid="{1DB6E665-8465-4E51-9B22-42B260F6D053}" name="Vendedor"/>
    <tableColumn id="16" xr3:uid="{1AE8DAC0-F8FF-4DD0-988D-68F207B9921A}" name="Anulado"/>
    <tableColumn id="17" xr3:uid="{4DC84AE4-AEBB-4B33-8F22-FFEA89325360}" name="Sale Order"/>
    <tableColumn id="4" xr3:uid="{3415DD2B-319A-4991-9EA6-6A55C93BD088}" name="Column1" dataDxfId="13">
      <calculatedColumnFormula>VLOOKUP(Mio[[#This Row],[No. FACT.]],Table7[No],1,FALSE)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FF37A0-872C-47C7-98F4-659B96D4A1D8}" name="Table7" displayName="Table7" ref="S1:Y1590" totalsRowShown="0">
  <autoFilter ref="S1:Y1590" xr:uid="{ECFF37A0-872C-47C7-98F4-659B96D4A1D8}">
    <filterColumn colId="0">
      <filters>
        <filter val="Servicio"/>
      </filters>
    </filterColumn>
  </autoFilter>
  <tableColumns count="7">
    <tableColumn id="7" xr3:uid="{2193AD40-6C9B-4F2C-AE9B-B51BE1C623F6}" name="Column2" dataDxfId="12"/>
    <tableColumn id="1" xr3:uid="{4050A7C2-9E1F-4F03-BD70-0D69887E23ED}" name="Fecha"/>
    <tableColumn id="2" xr3:uid="{65DB8C8B-280D-4989-AA1E-20D8660717F1}" name="No"/>
    <tableColumn id="3" xr3:uid="{A0C0C9EB-D2D6-4D4B-991D-9623F2F27E26}" name="Facturado"/>
    <tableColumn id="4" xr3:uid="{3B4D47ED-6C26-45FD-BCEB-7D687CEBB9CB}" name="Borrar" dataDxfId="11">
      <calculatedColumnFormula>VLOOKUP(Table7[[#This Row],[No]],Mio[No. FACT.],1,FALSE)</calculatedColumnFormula>
    </tableColumn>
    <tableColumn id="5" xr3:uid="{95ABC751-BABB-49C7-8589-67771C483FDD}" name="borar otro" dataDxfId="10">
      <calculatedColumnFormula>VLOOKUP(Table7[[#This Row],[No]],Conta[DTE NO],1,FALSE)</calculatedColumnFormula>
    </tableColumn>
    <tableColumn id="6" xr3:uid="{E9D8CCD4-654C-4EF4-8098-F648A7328277}" name="Column1" dataDxfId="9">
      <calculatedColumnFormula>Table7[[#This Row],[borar otro]]=Table7[[#This Row],[Borrar]]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48582-4CB7-40F1-9F65-1AA0B1880EB6}" name="Table3" displayName="Table3" ref="A2:E600" totalsRowShown="0">
  <autoFilter ref="A2:E600" xr:uid="{A9448582-4CB7-40F1-9F65-1AA0B1880EB6}"/>
  <tableColumns count="5">
    <tableColumn id="1" xr3:uid="{AF74C2EB-2503-4EF2-851D-E25B498EA20E}" name="No. Mio" dataDxfId="7">
      <calculatedColumnFormula array="1">IFERROR(INDEX(Mio[],_xlfn.AGGREGATE(15,7,IF((Mio[Vendedor]=$B$1)*(Mio[Anulado]=0),ROW(Mio[Vendedor])-ROW(MIo!$B$2)+1),ROWS($A$3:A3)),2),"")</calculatedColumnFormula>
    </tableColumn>
    <tableColumn id="2" xr3:uid="{2DF15E6B-E2C4-4F8E-B2B9-3E479CBF323F}" name="So. Mio" dataDxfId="6">
      <calculatedColumnFormula array="1">IFERROR(INDEX(Mio[],_xlfn.AGGREGATE(15,7,IF((Mio[Vendedor]=$B$1)*(Mio[Anulado]=0),ROW(Mio[Vendedor])-ROW(MIo!$B$2)+1),ROWS($A$3:A3)),6),"")</calculatedColumnFormula>
    </tableColumn>
    <tableColumn id="3" xr3:uid="{58D47413-906D-4A2E-B358-BD6487F48808}" name="Total Mio" dataDxfId="5" dataCellStyle="Currency">
      <calculatedColumnFormula array="1">IFERROR(INDEX(Mio[],_xlfn.AGGREGATE(15,7,IF((Mio[Vendedor]=$B$1)*(Mio[Anulado]=0),ROW(Mio[Vendedor])-ROW(MIo!$B$2)+1),ROWS($A$3:A3)),3),"")</calculatedColumnFormula>
    </tableColumn>
    <tableColumn id="4" xr3:uid="{0EB669F9-1899-47C8-B515-5CA4A7D871DB}" name="verificacion" dataDxfId="4" dataCellStyle="Currency">
      <calculatedColumnFormula>VLOOKUP(A3,$G$3:$I$600,3,FALSE)</calculatedColumnFormula>
    </tableColumn>
    <tableColumn id="5" xr3:uid="{13D84052-61BA-407D-A6F8-4BFD5074F662}" name="booleano" dataDxfId="3">
      <calculatedColumnFormula>Table3[[#This Row],[verificacion]]=Table3[[#This Row],[Total Mio]]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C7637C-1CFC-4E79-91EA-03271BCFE705}" name="Table5" displayName="Table5" ref="G2:K600" totalsRowShown="0">
  <autoFilter ref="G2:K600" xr:uid="{33C7637C-1CFC-4E79-91EA-03271BCFE705}"/>
  <tableColumns count="5">
    <tableColumn id="1" xr3:uid="{102C11CF-47DF-4511-8C76-72977EE28DDE}" name="No. Cont">
      <calculatedColumnFormula array="1">IFERROR(INDEX(Conta[],_xlfn.AGGREGATE(15,7,IF(Conta[VENDEDOR]=$B$1,ROW(Conta[VENDEDOR])-ROW('Por Factura'!$G$4)+1),ROWS($G$3:G3)),3),"")</calculatedColumnFormula>
    </tableColumn>
    <tableColumn id="2" xr3:uid="{50EADDB9-1714-4058-9059-EA6FDF85C990}" name="So. Conta">
      <calculatedColumnFormula array="1">IFERROR(INDEX(Conta[],_xlfn.AGGREGATE(15,7,IF(Conta[VENDEDOR]=$B$1,ROW(Conta[VENDEDOR])-ROW('Por Factura'!$G$4)+1),ROWS($G$3:G3)),1),"")</calculatedColumnFormula>
    </tableColumn>
    <tableColumn id="3" xr3:uid="{AAEC61AE-C069-425F-9788-7767865B8419}" name="Total Conta" dataDxfId="2" dataCellStyle="Currency">
      <calculatedColumnFormula array="1">IFERROR(INDEX(Conta[],_xlfn.AGGREGATE(15,7,IF(Conta[VENDEDOR]=$B$1,ROW(Conta[VENDEDOR])-ROW('Por Factura'!$G$4)+1),ROWS($G$3:G3)),4),"")</calculatedColumnFormula>
    </tableColumn>
    <tableColumn id="4" xr3:uid="{D8FA4301-63F8-4868-A474-DF43D69ED2A0}" name="verificacion" dataDxfId="1" dataCellStyle="Currency">
      <calculatedColumnFormula>VLOOKUP(G3,$A$3:$C$600,3,FALSE)</calculatedColumnFormula>
    </tableColumn>
    <tableColumn id="5" xr3:uid="{A04CAE1F-3999-4DCB-B3E4-A8CC28EA0B20}" name="booleano" dataDxfId="0">
      <calculatedColumnFormula>Table5[[#This Row],[verificacion]]=Table5[[#This Row],[Total Conta]]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B91F-CB73-41C5-8730-D4675623E3F8}">
  <dimension ref="A3:O1359"/>
  <sheetViews>
    <sheetView showGridLines="0" topLeftCell="A116" workbookViewId="0">
      <selection activeCell="D6" sqref="D6:D1354"/>
    </sheetView>
  </sheetViews>
  <sheetFormatPr defaultColWidth="11.42578125" defaultRowHeight="15" x14ac:dyDescent="0.25"/>
  <cols>
    <col min="1" max="1" width="12.28515625" style="1" bestFit="1" customWidth="1"/>
    <col min="2" max="2" width="10.140625" bestFit="1" customWidth="1"/>
    <col min="3" max="3" width="14.28515625" bestFit="1" customWidth="1"/>
    <col min="4" max="4" width="15.140625" style="2" customWidth="1"/>
    <col min="5" max="5" width="20.85546875" style="3" customWidth="1"/>
    <col min="6" max="7" width="15.42578125" style="3" customWidth="1"/>
    <col min="8" max="8" width="31.42578125" style="3" customWidth="1"/>
    <col min="9" max="9" width="19.5703125" style="3" customWidth="1"/>
    <col min="10" max="10" width="11.42578125" style="4"/>
    <col min="11" max="11" width="14.28515625" customWidth="1"/>
  </cols>
  <sheetData>
    <row r="3" spans="1:14" s="5" customFormat="1" ht="26.25" customHeight="1" thickBot="1" x14ac:dyDescent="0.3">
      <c r="A3" s="35" t="s">
        <v>0</v>
      </c>
      <c r="B3" s="36" t="s">
        <v>1</v>
      </c>
      <c r="C3" s="37" t="s">
        <v>2</v>
      </c>
      <c r="D3" s="38" t="s">
        <v>3</v>
      </c>
      <c r="E3" s="39" t="s">
        <v>4</v>
      </c>
      <c r="F3" s="40" t="s">
        <v>5</v>
      </c>
      <c r="G3" s="40" t="s">
        <v>6</v>
      </c>
      <c r="H3" s="40" t="s">
        <v>7</v>
      </c>
      <c r="I3" s="40" t="s">
        <v>8</v>
      </c>
      <c r="J3" s="41" t="s">
        <v>9</v>
      </c>
      <c r="K3" s="40" t="s">
        <v>10</v>
      </c>
      <c r="N3" s="6"/>
    </row>
    <row r="4" spans="1:14" hidden="1" x14ac:dyDescent="0.25">
      <c r="A4" s="7" t="s">
        <v>11</v>
      </c>
      <c r="B4" s="8">
        <v>45293</v>
      </c>
      <c r="C4" s="9">
        <v>3421720338</v>
      </c>
      <c r="D4" s="10">
        <v>512.75</v>
      </c>
      <c r="E4" s="11">
        <v>512.75</v>
      </c>
      <c r="F4" s="11">
        <v>0</v>
      </c>
      <c r="G4" s="11" t="s">
        <v>12</v>
      </c>
      <c r="H4" s="11" t="s">
        <v>13</v>
      </c>
      <c r="I4" s="11" t="s">
        <v>14</v>
      </c>
      <c r="J4" s="12" t="s">
        <v>15</v>
      </c>
      <c r="K4" s="11">
        <v>347.82462400000003</v>
      </c>
    </row>
    <row r="5" spans="1:14" hidden="1" x14ac:dyDescent="0.25">
      <c r="A5" s="7" t="s">
        <v>16</v>
      </c>
      <c r="B5" s="8">
        <v>45293</v>
      </c>
      <c r="C5" s="9">
        <v>479216904</v>
      </c>
      <c r="D5" s="10">
        <v>6800</v>
      </c>
      <c r="E5" s="11">
        <v>6800</v>
      </c>
      <c r="F5" s="11">
        <v>0</v>
      </c>
      <c r="G5" s="11" t="s">
        <v>17</v>
      </c>
      <c r="H5" s="11" t="s">
        <v>18</v>
      </c>
      <c r="I5" s="11" t="s">
        <v>19</v>
      </c>
      <c r="J5" s="12" t="s">
        <v>15</v>
      </c>
      <c r="K5" s="11">
        <v>4892.1499984000002</v>
      </c>
    </row>
    <row r="6" spans="1:14" x14ac:dyDescent="0.25">
      <c r="A6" s="7" t="s">
        <v>20</v>
      </c>
      <c r="B6" s="8">
        <v>45293</v>
      </c>
      <c r="C6" s="9">
        <v>2930658824</v>
      </c>
      <c r="D6" s="10">
        <v>1023</v>
      </c>
      <c r="E6" s="11">
        <v>1023</v>
      </c>
      <c r="F6" s="11">
        <v>0</v>
      </c>
      <c r="G6" s="11" t="s">
        <v>21</v>
      </c>
      <c r="H6" s="11" t="s">
        <v>22</v>
      </c>
      <c r="I6" s="11" t="s">
        <v>23</v>
      </c>
      <c r="J6" s="12" t="s">
        <v>15</v>
      </c>
      <c r="K6" s="11">
        <v>607.99995200000012</v>
      </c>
    </row>
    <row r="7" spans="1:14" hidden="1" x14ac:dyDescent="0.25">
      <c r="A7" s="7" t="s">
        <v>24</v>
      </c>
      <c r="B7" s="8">
        <v>45293</v>
      </c>
      <c r="C7" s="9">
        <v>4237839496</v>
      </c>
      <c r="D7" s="10">
        <v>178.75</v>
      </c>
      <c r="E7" s="11">
        <v>178.75</v>
      </c>
      <c r="F7" s="11">
        <v>0</v>
      </c>
      <c r="G7" s="11" t="s">
        <v>17</v>
      </c>
      <c r="H7" s="11" t="s">
        <v>25</v>
      </c>
      <c r="I7" s="11" t="s">
        <v>26</v>
      </c>
      <c r="J7" s="12" t="s">
        <v>15</v>
      </c>
      <c r="K7" s="11">
        <v>124.99999680000003</v>
      </c>
    </row>
    <row r="8" spans="1:14" hidden="1" x14ac:dyDescent="0.25">
      <c r="A8" s="7" t="s">
        <v>27</v>
      </c>
      <c r="B8" s="8">
        <v>45293</v>
      </c>
      <c r="C8" s="9">
        <v>72567990</v>
      </c>
      <c r="D8" s="10">
        <v>366</v>
      </c>
      <c r="E8" s="11">
        <v>366</v>
      </c>
      <c r="F8" s="11">
        <v>0</v>
      </c>
      <c r="G8" s="11" t="s">
        <v>17</v>
      </c>
      <c r="H8" s="11" t="s">
        <v>28</v>
      </c>
      <c r="I8" s="11" t="s">
        <v>29</v>
      </c>
      <c r="J8" s="12" t="s">
        <v>15</v>
      </c>
      <c r="K8" s="11">
        <v>253.38024320000005</v>
      </c>
    </row>
    <row r="9" spans="1:14" hidden="1" x14ac:dyDescent="0.25">
      <c r="A9" s="7" t="s">
        <v>30</v>
      </c>
      <c r="B9" s="8">
        <v>45293</v>
      </c>
      <c r="C9" s="9">
        <v>1654210718</v>
      </c>
      <c r="D9" s="10">
        <v>294.75</v>
      </c>
      <c r="E9" s="11">
        <v>294.75</v>
      </c>
      <c r="F9" s="11">
        <v>0</v>
      </c>
      <c r="G9" s="11" t="s">
        <v>12</v>
      </c>
      <c r="H9" s="11" t="s">
        <v>31</v>
      </c>
      <c r="I9" s="11" t="s">
        <v>14</v>
      </c>
      <c r="J9" s="12" t="s">
        <v>15</v>
      </c>
      <c r="K9" s="11">
        <v>205.99990880000001</v>
      </c>
    </row>
    <row r="10" spans="1:14" hidden="1" x14ac:dyDescent="0.25">
      <c r="A10" s="7" t="s">
        <v>32</v>
      </c>
      <c r="B10" s="8">
        <v>45293</v>
      </c>
      <c r="C10" s="9">
        <v>3428336523</v>
      </c>
      <c r="D10" s="10">
        <v>27.5</v>
      </c>
      <c r="E10" s="11">
        <v>27.5</v>
      </c>
      <c r="F10" s="11">
        <v>0</v>
      </c>
      <c r="G10" s="11" t="s">
        <v>17</v>
      </c>
      <c r="H10" s="11" t="s">
        <v>33</v>
      </c>
      <c r="I10" s="11" t="s">
        <v>26</v>
      </c>
      <c r="J10" s="12" t="s">
        <v>15</v>
      </c>
      <c r="K10" s="11">
        <v>19.200003200000005</v>
      </c>
    </row>
    <row r="11" spans="1:14" hidden="1" x14ac:dyDescent="0.25">
      <c r="A11" s="7" t="s">
        <v>34</v>
      </c>
      <c r="B11" s="8">
        <v>45293</v>
      </c>
      <c r="C11" s="9">
        <v>3468314069</v>
      </c>
      <c r="D11" s="10">
        <v>1426.1</v>
      </c>
      <c r="E11" s="11">
        <v>1426.1</v>
      </c>
      <c r="F11" s="11">
        <v>0</v>
      </c>
      <c r="G11" s="11" t="s">
        <v>17</v>
      </c>
      <c r="H11" s="11" t="s">
        <v>35</v>
      </c>
      <c r="I11" s="11" t="s">
        <v>26</v>
      </c>
      <c r="J11" s="12" t="s">
        <v>15</v>
      </c>
      <c r="K11" s="11">
        <v>1003.1299824</v>
      </c>
    </row>
    <row r="12" spans="1:14" hidden="1" x14ac:dyDescent="0.25">
      <c r="A12" s="7" t="s">
        <v>36</v>
      </c>
      <c r="B12" s="8">
        <v>45293</v>
      </c>
      <c r="C12" s="9">
        <v>3650700661</v>
      </c>
      <c r="D12" s="10">
        <v>708</v>
      </c>
      <c r="E12" s="11">
        <v>708</v>
      </c>
      <c r="F12" s="11">
        <v>0</v>
      </c>
      <c r="G12" s="11" t="s">
        <v>37</v>
      </c>
      <c r="H12" s="11" t="s">
        <v>38</v>
      </c>
      <c r="I12" s="11" t="s">
        <v>39</v>
      </c>
      <c r="J12" s="12" t="s">
        <v>15</v>
      </c>
      <c r="K12" s="11">
        <v>467.67087360000011</v>
      </c>
    </row>
    <row r="13" spans="1:14" hidden="1" x14ac:dyDescent="0.25">
      <c r="A13" s="7" t="s">
        <v>40</v>
      </c>
      <c r="B13" s="8">
        <v>45293</v>
      </c>
      <c r="C13" s="9">
        <v>3827321230</v>
      </c>
      <c r="D13" s="10">
        <v>1023.45</v>
      </c>
      <c r="E13" s="11">
        <v>1023.45</v>
      </c>
      <c r="F13" s="11">
        <v>0</v>
      </c>
      <c r="G13" s="11" t="s">
        <v>17</v>
      </c>
      <c r="H13" s="11" t="s">
        <v>41</v>
      </c>
      <c r="I13" s="11" t="s">
        <v>26</v>
      </c>
      <c r="J13" s="12" t="s">
        <v>15</v>
      </c>
      <c r="K13" s="11">
        <v>711.2</v>
      </c>
    </row>
    <row r="14" spans="1:14" hidden="1" x14ac:dyDescent="0.25">
      <c r="A14" s="7" t="s">
        <v>42</v>
      </c>
      <c r="B14" s="8">
        <v>45293</v>
      </c>
      <c r="C14" s="9">
        <v>3948692938</v>
      </c>
      <c r="D14" s="10">
        <v>1692</v>
      </c>
      <c r="E14" s="11">
        <v>1692</v>
      </c>
      <c r="F14" s="11">
        <v>0</v>
      </c>
      <c r="G14" s="11" t="s">
        <v>43</v>
      </c>
      <c r="H14" s="11" t="s">
        <v>44</v>
      </c>
      <c r="I14" s="11" t="s">
        <v>45</v>
      </c>
      <c r="J14" s="12" t="s">
        <v>15</v>
      </c>
      <c r="K14" s="11">
        <v>805.01411200000007</v>
      </c>
    </row>
    <row r="15" spans="1:14" hidden="1" x14ac:dyDescent="0.25">
      <c r="A15" s="7" t="s">
        <v>46</v>
      </c>
      <c r="B15" s="8">
        <v>45293</v>
      </c>
      <c r="C15" s="9">
        <v>537807502</v>
      </c>
      <c r="D15" s="10">
        <v>343.2</v>
      </c>
      <c r="E15" s="11">
        <v>343.2</v>
      </c>
      <c r="F15" s="11">
        <v>0</v>
      </c>
      <c r="G15" s="11" t="s">
        <v>17</v>
      </c>
      <c r="H15" s="11" t="s">
        <v>47</v>
      </c>
      <c r="I15" s="11" t="s">
        <v>26</v>
      </c>
      <c r="J15" s="12" t="s">
        <v>15</v>
      </c>
      <c r="K15" s="11">
        <v>228.00000160000005</v>
      </c>
    </row>
    <row r="16" spans="1:14" x14ac:dyDescent="0.25">
      <c r="A16" s="7" t="s">
        <v>48</v>
      </c>
      <c r="B16" s="8">
        <v>45293</v>
      </c>
      <c r="C16" s="9">
        <v>448154658</v>
      </c>
      <c r="D16" s="10">
        <v>671</v>
      </c>
      <c r="E16" s="11">
        <v>671</v>
      </c>
      <c r="F16" s="11">
        <v>0</v>
      </c>
      <c r="G16" s="11" t="s">
        <v>21</v>
      </c>
      <c r="H16" s="11" t="s">
        <v>49</v>
      </c>
      <c r="I16" s="11" t="s">
        <v>45</v>
      </c>
      <c r="J16" s="12" t="s">
        <v>15</v>
      </c>
      <c r="K16" s="11">
        <v>422.74993600000005</v>
      </c>
    </row>
    <row r="17" spans="1:11" hidden="1" x14ac:dyDescent="0.25">
      <c r="A17" s="7" t="s">
        <v>50</v>
      </c>
      <c r="B17" s="8">
        <v>45293</v>
      </c>
      <c r="C17" s="9">
        <v>3411755564</v>
      </c>
      <c r="D17" s="10">
        <v>235</v>
      </c>
      <c r="E17" s="11">
        <v>235</v>
      </c>
      <c r="F17" s="11">
        <v>0</v>
      </c>
      <c r="G17" s="11" t="s">
        <v>51</v>
      </c>
      <c r="H17" s="11" t="s">
        <v>52</v>
      </c>
      <c r="I17" s="11" t="s">
        <v>14</v>
      </c>
      <c r="J17" s="12" t="s">
        <v>15</v>
      </c>
      <c r="K17" s="11">
        <v>164.99999040000003</v>
      </c>
    </row>
    <row r="18" spans="1:11" hidden="1" x14ac:dyDescent="0.25">
      <c r="A18" s="7" t="s">
        <v>53</v>
      </c>
      <c r="B18" s="8">
        <v>45293</v>
      </c>
      <c r="C18" s="9">
        <v>3038792425</v>
      </c>
      <c r="D18" s="10">
        <v>3060</v>
      </c>
      <c r="E18" s="11">
        <v>3060</v>
      </c>
      <c r="F18" s="11">
        <v>0</v>
      </c>
      <c r="G18" s="11" t="s">
        <v>43</v>
      </c>
      <c r="H18" s="11" t="s">
        <v>54</v>
      </c>
      <c r="I18" s="11" t="s">
        <v>55</v>
      </c>
      <c r="J18" s="12" t="s">
        <v>15</v>
      </c>
      <c r="K18" s="11">
        <v>1658.4700048000002</v>
      </c>
    </row>
    <row r="19" spans="1:11" hidden="1" x14ac:dyDescent="0.25">
      <c r="A19" s="7" t="s">
        <v>56</v>
      </c>
      <c r="B19" s="8">
        <v>45293</v>
      </c>
      <c r="C19" s="9">
        <v>694898098</v>
      </c>
      <c r="D19" s="10">
        <v>1470</v>
      </c>
      <c r="E19" s="11">
        <v>1470</v>
      </c>
      <c r="F19" s="11">
        <v>0</v>
      </c>
      <c r="G19" s="11" t="s">
        <v>51</v>
      </c>
      <c r="H19" s="11" t="s">
        <v>57</v>
      </c>
      <c r="I19" s="11" t="s">
        <v>58</v>
      </c>
      <c r="J19" s="12" t="s">
        <v>15</v>
      </c>
      <c r="K19" s="11">
        <v>809.7996704000002</v>
      </c>
    </row>
    <row r="20" spans="1:11" hidden="1" x14ac:dyDescent="0.25">
      <c r="A20" s="7" t="s">
        <v>59</v>
      </c>
      <c r="B20" s="8">
        <v>45293</v>
      </c>
      <c r="C20" s="9">
        <v>3826468248</v>
      </c>
      <c r="D20" s="10">
        <v>15</v>
      </c>
      <c r="E20" s="11">
        <v>15</v>
      </c>
      <c r="F20" s="11">
        <v>0</v>
      </c>
      <c r="G20" s="11" t="s">
        <v>37</v>
      </c>
      <c r="H20" s="11" t="s">
        <v>60</v>
      </c>
      <c r="I20" s="11" t="s">
        <v>61</v>
      </c>
      <c r="J20" s="12" t="s">
        <v>15</v>
      </c>
      <c r="K20" s="11">
        <v>8.0000032000000019</v>
      </c>
    </row>
    <row r="21" spans="1:11" hidden="1" x14ac:dyDescent="0.25">
      <c r="A21" s="7" t="s">
        <v>62</v>
      </c>
      <c r="B21" s="8">
        <v>45293</v>
      </c>
      <c r="C21" s="9">
        <v>2804302630</v>
      </c>
      <c r="D21" s="10">
        <v>58</v>
      </c>
      <c r="E21" s="11">
        <v>58</v>
      </c>
      <c r="F21" s="11">
        <v>0</v>
      </c>
      <c r="G21" s="11" t="s">
        <v>37</v>
      </c>
      <c r="H21" s="11" t="s">
        <v>63</v>
      </c>
      <c r="I21" s="11" t="s">
        <v>14</v>
      </c>
      <c r="J21" s="12" t="s">
        <v>15</v>
      </c>
      <c r="K21" s="11">
        <v>40.045376000000005</v>
      </c>
    </row>
    <row r="22" spans="1:11" hidden="1" x14ac:dyDescent="0.25">
      <c r="A22" s="7" t="s">
        <v>64</v>
      </c>
      <c r="B22" s="8">
        <v>45293</v>
      </c>
      <c r="C22" s="9">
        <v>3818015010</v>
      </c>
      <c r="D22" s="10">
        <v>814.74</v>
      </c>
      <c r="E22" s="11">
        <v>814.74</v>
      </c>
      <c r="F22" s="11">
        <v>0</v>
      </c>
      <c r="G22" s="11" t="s">
        <v>37</v>
      </c>
      <c r="H22" s="11" t="s">
        <v>65</v>
      </c>
      <c r="I22" s="11" t="s">
        <v>14</v>
      </c>
      <c r="J22" s="12" t="s">
        <v>15</v>
      </c>
      <c r="K22" s="11">
        <v>521.24824640000008</v>
      </c>
    </row>
    <row r="23" spans="1:11" hidden="1" x14ac:dyDescent="0.25">
      <c r="A23" s="7" t="s">
        <v>66</v>
      </c>
      <c r="B23" s="8">
        <v>45293</v>
      </c>
      <c r="C23" s="9">
        <v>4093070385</v>
      </c>
      <c r="D23" s="10">
        <v>1630.5</v>
      </c>
      <c r="E23" s="11">
        <v>1630.5</v>
      </c>
      <c r="F23" s="11">
        <v>0</v>
      </c>
      <c r="G23" s="11" t="s">
        <v>17</v>
      </c>
      <c r="H23" s="11" t="s">
        <v>67</v>
      </c>
      <c r="I23" s="11" t="s">
        <v>14</v>
      </c>
      <c r="J23" s="12" t="s">
        <v>15</v>
      </c>
      <c r="K23" s="11">
        <v>1139.9993472000001</v>
      </c>
    </row>
    <row r="24" spans="1:11" hidden="1" x14ac:dyDescent="0.25">
      <c r="A24" s="7" t="s">
        <v>68</v>
      </c>
      <c r="B24" s="8">
        <v>45293</v>
      </c>
      <c r="C24" s="9">
        <v>2052408819</v>
      </c>
      <c r="D24" s="10">
        <v>487.65</v>
      </c>
      <c r="E24" s="11">
        <v>487.65</v>
      </c>
      <c r="F24" s="11">
        <v>0</v>
      </c>
      <c r="G24" s="11" t="s">
        <v>12</v>
      </c>
      <c r="H24" s="11" t="s">
        <v>69</v>
      </c>
      <c r="I24" s="11" t="s">
        <v>14</v>
      </c>
      <c r="J24" s="12" t="s">
        <v>15</v>
      </c>
      <c r="K24" s="11">
        <v>341.00000480000006</v>
      </c>
    </row>
    <row r="25" spans="1:11" x14ac:dyDescent="0.25">
      <c r="A25" s="7" t="s">
        <v>70</v>
      </c>
      <c r="B25" s="8">
        <v>45293</v>
      </c>
      <c r="C25" s="9">
        <v>4218636935</v>
      </c>
      <c r="D25" s="10">
        <v>40</v>
      </c>
      <c r="E25" s="11">
        <v>40</v>
      </c>
      <c r="F25" s="11">
        <v>0</v>
      </c>
      <c r="G25" s="11" t="s">
        <v>21</v>
      </c>
      <c r="H25" s="11" t="s">
        <v>71</v>
      </c>
      <c r="I25" s="11" t="s">
        <v>58</v>
      </c>
      <c r="J25" s="12" t="s">
        <v>15</v>
      </c>
      <c r="K25" s="11">
        <v>15.694560000000003</v>
      </c>
    </row>
    <row r="26" spans="1:11" hidden="1" x14ac:dyDescent="0.25">
      <c r="A26" s="7" t="s">
        <v>72</v>
      </c>
      <c r="B26" s="8">
        <v>45293</v>
      </c>
      <c r="C26" s="9">
        <v>3678357705</v>
      </c>
      <c r="D26" s="10">
        <v>254.35</v>
      </c>
      <c r="E26" s="11">
        <v>254.34999999999997</v>
      </c>
      <c r="F26" s="11">
        <v>2.8421709430404007E-14</v>
      </c>
      <c r="G26" s="11" t="s">
        <v>37</v>
      </c>
      <c r="H26" s="11" t="s">
        <v>73</v>
      </c>
      <c r="I26" s="11" t="s">
        <v>26</v>
      </c>
      <c r="J26" s="12" t="s">
        <v>15</v>
      </c>
      <c r="K26" s="11">
        <v>114.54953440000003</v>
      </c>
    </row>
    <row r="27" spans="1:11" hidden="1" x14ac:dyDescent="0.25">
      <c r="A27" s="7" t="s">
        <v>74</v>
      </c>
      <c r="B27" s="8">
        <v>45293</v>
      </c>
      <c r="C27" s="9">
        <v>3971829671</v>
      </c>
      <c r="D27" s="10">
        <v>294.75</v>
      </c>
      <c r="E27" s="11">
        <v>294.75</v>
      </c>
      <c r="F27" s="11">
        <v>0</v>
      </c>
      <c r="G27" s="11" t="s">
        <v>12</v>
      </c>
      <c r="H27" s="11" t="s">
        <v>75</v>
      </c>
      <c r="I27" s="11" t="s">
        <v>14</v>
      </c>
      <c r="J27" s="12" t="s">
        <v>15</v>
      </c>
      <c r="K27" s="11">
        <v>205.99990880000001</v>
      </c>
    </row>
    <row r="28" spans="1:11" hidden="1" x14ac:dyDescent="0.25">
      <c r="A28" s="7" t="s">
        <v>76</v>
      </c>
      <c r="B28" s="8">
        <v>45293</v>
      </c>
      <c r="C28" s="9">
        <v>1245794295</v>
      </c>
      <c r="D28" s="10">
        <v>20</v>
      </c>
      <c r="E28" s="11">
        <v>20</v>
      </c>
      <c r="F28" s="11">
        <v>0</v>
      </c>
      <c r="G28" s="11" t="s">
        <v>12</v>
      </c>
      <c r="H28" s="11" t="s">
        <v>77</v>
      </c>
      <c r="I28" s="11" t="s">
        <v>14</v>
      </c>
      <c r="J28" s="12" t="s">
        <v>15</v>
      </c>
      <c r="K28" s="11">
        <v>14.490000000000004</v>
      </c>
    </row>
    <row r="29" spans="1:11" hidden="1" x14ac:dyDescent="0.25">
      <c r="A29" s="7" t="s">
        <v>78</v>
      </c>
      <c r="B29" s="8">
        <v>45293</v>
      </c>
      <c r="C29" s="9">
        <v>1700612589</v>
      </c>
      <c r="D29" s="10">
        <v>1570</v>
      </c>
      <c r="E29" s="11">
        <v>1570</v>
      </c>
      <c r="F29" s="11">
        <v>0</v>
      </c>
      <c r="G29" s="11" t="s">
        <v>17</v>
      </c>
      <c r="H29" s="11" t="s">
        <v>79</v>
      </c>
      <c r="I29" s="11" t="s">
        <v>26</v>
      </c>
      <c r="J29" s="12" t="s">
        <v>15</v>
      </c>
      <c r="K29" s="11">
        <v>899.99980000000005</v>
      </c>
    </row>
    <row r="30" spans="1:11" hidden="1" x14ac:dyDescent="0.25">
      <c r="A30" s="7" t="s">
        <v>80</v>
      </c>
      <c r="B30" s="8">
        <v>45293</v>
      </c>
      <c r="C30" s="9">
        <v>1507999790</v>
      </c>
      <c r="D30" s="10">
        <v>1707</v>
      </c>
      <c r="E30" s="11">
        <v>1707</v>
      </c>
      <c r="F30" s="11">
        <v>0</v>
      </c>
      <c r="G30" s="11" t="s">
        <v>17</v>
      </c>
      <c r="H30" s="11" t="s">
        <v>81</v>
      </c>
      <c r="I30" s="11" t="s">
        <v>82</v>
      </c>
      <c r="J30" s="12" t="s">
        <v>15</v>
      </c>
      <c r="K30" s="11">
        <v>1024.2</v>
      </c>
    </row>
    <row r="31" spans="1:11" hidden="1" x14ac:dyDescent="0.25">
      <c r="A31" s="7" t="s">
        <v>83</v>
      </c>
      <c r="B31" s="8">
        <v>45293</v>
      </c>
      <c r="C31" s="9">
        <v>1925599067</v>
      </c>
      <c r="D31" s="10">
        <v>1367</v>
      </c>
      <c r="E31" s="11">
        <v>1367</v>
      </c>
      <c r="F31" s="11">
        <v>0</v>
      </c>
      <c r="G31" s="11" t="s">
        <v>51</v>
      </c>
      <c r="H31" s="11" t="s">
        <v>84</v>
      </c>
      <c r="I31" s="11" t="s">
        <v>85</v>
      </c>
      <c r="J31" s="12" t="s">
        <v>15</v>
      </c>
      <c r="K31" s="11">
        <v>879.5472000000002</v>
      </c>
    </row>
    <row r="32" spans="1:11" hidden="1" x14ac:dyDescent="0.25">
      <c r="A32" s="7" t="s">
        <v>86</v>
      </c>
      <c r="B32" s="8">
        <v>45293</v>
      </c>
      <c r="C32" s="9">
        <v>3463007823</v>
      </c>
      <c r="D32" s="10">
        <v>1367</v>
      </c>
      <c r="E32" s="11">
        <v>1367</v>
      </c>
      <c r="F32" s="11">
        <v>0</v>
      </c>
      <c r="G32" s="11" t="s">
        <v>51</v>
      </c>
      <c r="H32" s="11" t="s">
        <v>87</v>
      </c>
      <c r="I32" s="11" t="s">
        <v>85</v>
      </c>
      <c r="J32" s="12" t="s">
        <v>15</v>
      </c>
      <c r="K32" s="11">
        <v>879.5472000000002</v>
      </c>
    </row>
    <row r="33" spans="1:15" hidden="1" x14ac:dyDescent="0.25">
      <c r="A33" s="7" t="s">
        <v>88</v>
      </c>
      <c r="B33" s="8">
        <v>45293</v>
      </c>
      <c r="C33" s="9">
        <v>4054928851</v>
      </c>
      <c r="D33" s="10">
        <v>263.8</v>
      </c>
      <c r="E33" s="11">
        <v>263.8</v>
      </c>
      <c r="F33" s="11">
        <v>0</v>
      </c>
      <c r="G33" s="11" t="s">
        <v>12</v>
      </c>
      <c r="H33" s="11" t="s">
        <v>89</v>
      </c>
      <c r="I33" s="11" t="s">
        <v>14</v>
      </c>
      <c r="J33" s="12" t="s">
        <v>15</v>
      </c>
      <c r="K33" s="11">
        <v>182.79989280000004</v>
      </c>
    </row>
    <row r="34" spans="1:15" hidden="1" x14ac:dyDescent="0.25">
      <c r="A34" s="7" t="s">
        <v>90</v>
      </c>
      <c r="B34" s="8">
        <v>45293</v>
      </c>
      <c r="C34" s="9">
        <v>1323778290</v>
      </c>
      <c r="D34" s="10">
        <v>326</v>
      </c>
      <c r="E34" s="11">
        <v>326</v>
      </c>
      <c r="F34" s="11">
        <v>0</v>
      </c>
      <c r="G34" s="11" t="s">
        <v>17</v>
      </c>
      <c r="H34" s="11" t="s">
        <v>91</v>
      </c>
      <c r="I34" s="11" t="s">
        <v>26</v>
      </c>
      <c r="J34" s="12" t="s">
        <v>15</v>
      </c>
      <c r="K34" s="11">
        <v>227.99999040000006</v>
      </c>
    </row>
    <row r="35" spans="1:15" hidden="1" x14ac:dyDescent="0.25">
      <c r="A35" s="7" t="s">
        <v>92</v>
      </c>
      <c r="B35" s="8">
        <v>45293</v>
      </c>
      <c r="C35" s="9">
        <v>3877325105</v>
      </c>
      <c r="D35" s="10">
        <v>610</v>
      </c>
      <c r="E35" s="11">
        <v>610</v>
      </c>
      <c r="F35" s="11">
        <v>0</v>
      </c>
      <c r="G35" s="11" t="s">
        <v>43</v>
      </c>
      <c r="H35" s="11" t="s">
        <v>93</v>
      </c>
      <c r="I35" s="11" t="s">
        <v>94</v>
      </c>
      <c r="J35" s="12" t="s">
        <v>15</v>
      </c>
      <c r="K35" s="11">
        <v>375.72992800000009</v>
      </c>
    </row>
    <row r="36" spans="1:15" hidden="1" x14ac:dyDescent="0.25">
      <c r="A36" s="7" t="s">
        <v>95</v>
      </c>
      <c r="B36" s="8">
        <v>45293</v>
      </c>
      <c r="C36" s="9">
        <v>3354739654</v>
      </c>
      <c r="D36" s="10">
        <v>1975</v>
      </c>
      <c r="E36" s="11">
        <v>1975</v>
      </c>
      <c r="F36" s="11">
        <v>0</v>
      </c>
      <c r="G36" s="11" t="s">
        <v>96</v>
      </c>
      <c r="H36" s="11" t="s">
        <v>97</v>
      </c>
      <c r="I36" s="11" t="s">
        <v>98</v>
      </c>
      <c r="J36" s="12" t="s">
        <v>15</v>
      </c>
      <c r="K36" s="11">
        <v>1287.1299952000002</v>
      </c>
    </row>
    <row r="37" spans="1:15" hidden="1" x14ac:dyDescent="0.25">
      <c r="A37" s="7" t="s">
        <v>99</v>
      </c>
      <c r="B37" s="8">
        <v>45293</v>
      </c>
      <c r="C37" s="9">
        <v>1255817699</v>
      </c>
      <c r="D37" s="10">
        <v>88.1</v>
      </c>
      <c r="E37" s="11">
        <v>88.1</v>
      </c>
      <c r="F37" s="11">
        <v>0</v>
      </c>
      <c r="G37" s="11" t="s">
        <v>17</v>
      </c>
      <c r="H37" s="11" t="s">
        <v>97</v>
      </c>
      <c r="I37" s="11" t="s">
        <v>26</v>
      </c>
      <c r="J37" s="12" t="s">
        <v>15</v>
      </c>
      <c r="K37" s="11">
        <v>66.399995200000006</v>
      </c>
    </row>
    <row r="38" spans="1:15" hidden="1" x14ac:dyDescent="0.25">
      <c r="A38" s="7" t="s">
        <v>100</v>
      </c>
      <c r="B38" s="8">
        <v>45293</v>
      </c>
      <c r="C38" s="9">
        <v>3000782330</v>
      </c>
      <c r="D38" s="10">
        <v>3064</v>
      </c>
      <c r="E38" s="11">
        <v>3064</v>
      </c>
      <c r="F38" s="11">
        <v>0</v>
      </c>
      <c r="G38" s="11" t="s">
        <v>96</v>
      </c>
      <c r="H38" s="11" t="s">
        <v>101</v>
      </c>
      <c r="I38" s="11" t="s">
        <v>102</v>
      </c>
      <c r="J38" s="12" t="s">
        <v>15</v>
      </c>
      <c r="K38" s="11">
        <v>1845.3670032000005</v>
      </c>
    </row>
    <row r="39" spans="1:15" hidden="1" x14ac:dyDescent="0.25">
      <c r="A39" s="7" t="s">
        <v>103</v>
      </c>
      <c r="B39" s="8">
        <v>45293</v>
      </c>
      <c r="C39" s="9">
        <v>1956138343</v>
      </c>
      <c r="D39" s="10">
        <v>4.7</v>
      </c>
      <c r="E39" s="11">
        <v>4.7</v>
      </c>
      <c r="F39" s="11">
        <v>0</v>
      </c>
      <c r="G39" s="11" t="s">
        <v>104</v>
      </c>
      <c r="H39" s="11" t="s">
        <v>105</v>
      </c>
      <c r="I39" s="11" t="s">
        <v>14</v>
      </c>
      <c r="J39" s="12" t="s">
        <v>15</v>
      </c>
      <c r="K39" s="11">
        <v>3.6299984000000003</v>
      </c>
    </row>
    <row r="40" spans="1:15" hidden="1" x14ac:dyDescent="0.25">
      <c r="A40" s="7" t="s">
        <v>106</v>
      </c>
      <c r="B40" s="8">
        <v>45293</v>
      </c>
      <c r="C40" s="9">
        <v>1353466008</v>
      </c>
      <c r="D40" s="10">
        <v>1552</v>
      </c>
      <c r="E40" s="11">
        <v>1552</v>
      </c>
      <c r="F40" s="11">
        <v>0</v>
      </c>
      <c r="G40" s="11" t="s">
        <v>17</v>
      </c>
      <c r="H40" s="11" t="s">
        <v>107</v>
      </c>
      <c r="I40" s="11" t="s">
        <v>26</v>
      </c>
      <c r="J40" s="12" t="s">
        <v>15</v>
      </c>
      <c r="K40" s="11">
        <v>759.99999040000023</v>
      </c>
    </row>
    <row r="41" spans="1:15" hidden="1" x14ac:dyDescent="0.25">
      <c r="A41" s="7" t="s">
        <v>108</v>
      </c>
      <c r="B41" s="8">
        <v>45293</v>
      </c>
      <c r="C41" s="9">
        <v>3102231364</v>
      </c>
      <c r="D41" s="10">
        <v>320.16000000000003</v>
      </c>
      <c r="E41" s="11">
        <v>320.15999999999997</v>
      </c>
      <c r="F41" s="11">
        <v>5.6843418860808015E-14</v>
      </c>
      <c r="G41" s="11" t="s">
        <v>17</v>
      </c>
      <c r="H41" s="11" t="s">
        <v>109</v>
      </c>
      <c r="I41" s="11" t="s">
        <v>26</v>
      </c>
      <c r="J41" s="12" t="s">
        <v>15</v>
      </c>
      <c r="K41" s="11">
        <v>230.40003840000006</v>
      </c>
    </row>
    <row r="42" spans="1:15" hidden="1" x14ac:dyDescent="0.25">
      <c r="A42" s="7" t="s">
        <v>110</v>
      </c>
      <c r="B42" s="8">
        <v>45293</v>
      </c>
      <c r="C42" s="13">
        <v>66473518</v>
      </c>
      <c r="D42" s="10">
        <v>161.5</v>
      </c>
      <c r="E42" s="11">
        <v>161.5</v>
      </c>
      <c r="F42" s="11">
        <v>0</v>
      </c>
      <c r="G42" s="11" t="s">
        <v>12</v>
      </c>
      <c r="H42" s="11" t="s">
        <v>111</v>
      </c>
      <c r="I42" s="11" t="s">
        <v>14</v>
      </c>
      <c r="J42" s="12" t="s">
        <v>15</v>
      </c>
      <c r="K42" s="11">
        <v>114.97662400000002</v>
      </c>
    </row>
    <row r="43" spans="1:15" hidden="1" x14ac:dyDescent="0.25">
      <c r="A43" s="7" t="s">
        <v>112</v>
      </c>
      <c r="B43" s="8">
        <v>45293</v>
      </c>
      <c r="C43" s="9">
        <v>3127266498</v>
      </c>
      <c r="D43" s="10">
        <v>2128.3000000000002</v>
      </c>
      <c r="E43" s="11">
        <v>2128.2999999999997</v>
      </c>
      <c r="F43" s="11">
        <v>4.5474735088646412E-13</v>
      </c>
      <c r="G43" s="11" t="s">
        <v>113</v>
      </c>
      <c r="H43" s="11" t="s">
        <v>114</v>
      </c>
      <c r="I43" s="11" t="s">
        <v>14</v>
      </c>
      <c r="J43" s="12" t="s">
        <v>15</v>
      </c>
      <c r="K43" s="11">
        <v>2128.3056480000005</v>
      </c>
    </row>
    <row r="44" spans="1:15" x14ac:dyDescent="0.25">
      <c r="A44" s="7" t="s">
        <v>115</v>
      </c>
      <c r="B44" s="8">
        <v>45294</v>
      </c>
      <c r="C44" s="9">
        <v>3924840168</v>
      </c>
      <c r="D44" s="10">
        <v>250</v>
      </c>
      <c r="E44" s="11">
        <v>250</v>
      </c>
      <c r="F44" s="11">
        <v>0</v>
      </c>
      <c r="G44" s="11" t="s">
        <v>21</v>
      </c>
      <c r="H44" s="11" t="s">
        <v>116</v>
      </c>
      <c r="I44" s="11" t="s">
        <v>117</v>
      </c>
      <c r="J44" s="12" t="s">
        <v>15</v>
      </c>
      <c r="K44" s="11">
        <v>0</v>
      </c>
    </row>
    <row r="45" spans="1:15" x14ac:dyDescent="0.25">
      <c r="A45" s="7" t="s">
        <v>118</v>
      </c>
      <c r="B45" s="8">
        <v>45294</v>
      </c>
      <c r="C45" s="9">
        <v>682706983</v>
      </c>
      <c r="D45" s="14">
        <v>13703</v>
      </c>
      <c r="E45" s="11">
        <v>13703</v>
      </c>
      <c r="F45" s="11">
        <v>0</v>
      </c>
      <c r="G45" s="11" t="s">
        <v>21</v>
      </c>
      <c r="H45" s="11" t="s">
        <v>116</v>
      </c>
      <c r="I45" s="11" t="s">
        <v>85</v>
      </c>
      <c r="J45" s="12" t="s">
        <v>15</v>
      </c>
      <c r="K45" s="11">
        <v>7849.5620784000012</v>
      </c>
    </row>
    <row r="46" spans="1:15" x14ac:dyDescent="0.25">
      <c r="A46" s="7" t="s">
        <v>119</v>
      </c>
      <c r="B46" s="8">
        <v>45294</v>
      </c>
      <c r="C46" s="9">
        <v>2464694638</v>
      </c>
      <c r="D46" s="10">
        <v>250</v>
      </c>
      <c r="E46" s="11">
        <v>250</v>
      </c>
      <c r="F46" s="11">
        <v>0</v>
      </c>
      <c r="G46" s="11" t="s">
        <v>21</v>
      </c>
      <c r="H46" s="11" t="s">
        <v>120</v>
      </c>
      <c r="I46" s="11" t="s">
        <v>117</v>
      </c>
      <c r="J46" s="12" t="s">
        <v>15</v>
      </c>
      <c r="K46" s="11">
        <v>0</v>
      </c>
    </row>
    <row r="47" spans="1:15" x14ac:dyDescent="0.25">
      <c r="A47" s="7" t="s">
        <v>121</v>
      </c>
      <c r="B47" s="8">
        <v>45294</v>
      </c>
      <c r="C47" s="9">
        <v>1627672562</v>
      </c>
      <c r="D47" s="10">
        <v>22830</v>
      </c>
      <c r="E47" s="11">
        <v>22830</v>
      </c>
      <c r="F47" s="11">
        <v>0</v>
      </c>
      <c r="G47" s="11" t="s">
        <v>21</v>
      </c>
      <c r="H47" s="11" t="s">
        <v>120</v>
      </c>
      <c r="I47" s="11" t="s">
        <v>85</v>
      </c>
      <c r="J47" s="12" t="s">
        <v>15</v>
      </c>
      <c r="K47" s="11">
        <v>12536.545593600002</v>
      </c>
    </row>
    <row r="48" spans="1:15" hidden="1" x14ac:dyDescent="0.25">
      <c r="A48" s="7" t="s">
        <v>122</v>
      </c>
      <c r="B48" s="8">
        <v>45294</v>
      </c>
      <c r="C48" s="9">
        <v>1651654957</v>
      </c>
      <c r="D48" s="10">
        <v>1830</v>
      </c>
      <c r="E48" s="11">
        <v>1830</v>
      </c>
      <c r="F48" s="11">
        <v>0</v>
      </c>
      <c r="G48" s="11" t="s">
        <v>96</v>
      </c>
      <c r="H48" s="11" t="s">
        <v>123</v>
      </c>
      <c r="I48" s="11" t="s">
        <v>45</v>
      </c>
      <c r="J48" s="12" t="s">
        <v>15</v>
      </c>
      <c r="K48" s="11">
        <v>1101.9993600000003</v>
      </c>
      <c r="N48" s="15"/>
      <c r="O48" s="16"/>
    </row>
    <row r="49" spans="1:11" hidden="1" x14ac:dyDescent="0.25">
      <c r="A49" s="7" t="s">
        <v>124</v>
      </c>
      <c r="B49" s="8">
        <v>45294</v>
      </c>
      <c r="C49" s="9">
        <v>638404631</v>
      </c>
      <c r="D49" s="10">
        <v>609</v>
      </c>
      <c r="E49" s="11">
        <v>609</v>
      </c>
      <c r="F49" s="11">
        <v>0</v>
      </c>
      <c r="G49" s="11" t="s">
        <v>12</v>
      </c>
      <c r="H49" s="11" t="s">
        <v>125</v>
      </c>
      <c r="I49" s="11" t="s">
        <v>14</v>
      </c>
      <c r="J49" s="12" t="s">
        <v>15</v>
      </c>
      <c r="K49" s="11">
        <v>425.6</v>
      </c>
    </row>
    <row r="50" spans="1:11" hidden="1" x14ac:dyDescent="0.25">
      <c r="A50" s="7" t="s">
        <v>126</v>
      </c>
      <c r="B50" s="8">
        <v>45294</v>
      </c>
      <c r="C50" s="9">
        <v>213608</v>
      </c>
      <c r="D50" s="10">
        <v>73.650000000000006</v>
      </c>
      <c r="E50" s="11">
        <v>73.650000000000006</v>
      </c>
      <c r="F50" s="11">
        <v>0</v>
      </c>
      <c r="G50" s="11" t="s">
        <v>12</v>
      </c>
      <c r="H50" s="11" t="s">
        <v>125</v>
      </c>
      <c r="I50" s="11" t="s">
        <v>14</v>
      </c>
      <c r="J50" s="12" t="s">
        <v>15</v>
      </c>
      <c r="K50" s="11">
        <v>51.52000000000001</v>
      </c>
    </row>
    <row r="51" spans="1:11" hidden="1" x14ac:dyDescent="0.25">
      <c r="A51" s="7" t="s">
        <v>127</v>
      </c>
      <c r="B51" s="8">
        <v>45294</v>
      </c>
      <c r="C51" s="9">
        <v>2291222199</v>
      </c>
      <c r="D51" s="10">
        <v>305</v>
      </c>
      <c r="E51" s="11">
        <v>305</v>
      </c>
      <c r="F51" s="11">
        <v>0</v>
      </c>
      <c r="G51" s="11" t="s">
        <v>17</v>
      </c>
      <c r="H51" s="11" t="s">
        <v>128</v>
      </c>
      <c r="I51" s="11" t="s">
        <v>26</v>
      </c>
      <c r="J51" s="12" t="s">
        <v>15</v>
      </c>
      <c r="K51" s="11">
        <v>187.66666240000004</v>
      </c>
    </row>
    <row r="52" spans="1:11" hidden="1" x14ac:dyDescent="0.25">
      <c r="A52" s="7" t="s">
        <v>129</v>
      </c>
      <c r="B52" s="8">
        <v>45294</v>
      </c>
      <c r="C52" s="9">
        <v>1341997964</v>
      </c>
      <c r="D52" s="10">
        <v>712.25</v>
      </c>
      <c r="E52" s="11">
        <v>712.25</v>
      </c>
      <c r="F52" s="11">
        <v>0</v>
      </c>
      <c r="G52" s="11" t="s">
        <v>17</v>
      </c>
      <c r="H52" s="11" t="s">
        <v>130</v>
      </c>
      <c r="I52" s="11" t="s">
        <v>26</v>
      </c>
      <c r="J52" s="12" t="s">
        <v>15</v>
      </c>
      <c r="K52" s="11">
        <v>494.34032320000011</v>
      </c>
    </row>
    <row r="53" spans="1:11" hidden="1" x14ac:dyDescent="0.25">
      <c r="A53" s="7" t="s">
        <v>131</v>
      </c>
      <c r="B53" s="8">
        <v>45294</v>
      </c>
      <c r="C53" s="9">
        <v>1766080689</v>
      </c>
      <c r="D53" s="10">
        <v>1746</v>
      </c>
      <c r="E53" s="11">
        <v>1746</v>
      </c>
      <c r="F53" s="11">
        <v>0</v>
      </c>
      <c r="G53" s="11" t="s">
        <v>17</v>
      </c>
      <c r="H53" s="11" t="s">
        <v>132</v>
      </c>
      <c r="I53" s="11" t="s">
        <v>26</v>
      </c>
      <c r="J53" s="12" t="s">
        <v>15</v>
      </c>
      <c r="K53" s="11">
        <v>1151.9999568000001</v>
      </c>
    </row>
    <row r="54" spans="1:11" hidden="1" x14ac:dyDescent="0.25">
      <c r="A54" s="7" t="s">
        <v>133</v>
      </c>
      <c r="B54" s="8">
        <v>45294</v>
      </c>
      <c r="C54" s="9">
        <v>3744612781</v>
      </c>
      <c r="D54" s="10">
        <v>1746</v>
      </c>
      <c r="E54" s="11">
        <v>1746</v>
      </c>
      <c r="F54" s="11">
        <v>0</v>
      </c>
      <c r="G54" s="11" t="s">
        <v>17</v>
      </c>
      <c r="H54" s="11" t="s">
        <v>132</v>
      </c>
      <c r="I54" s="11" t="s">
        <v>26</v>
      </c>
      <c r="J54" s="12" t="s">
        <v>15</v>
      </c>
      <c r="K54" s="11">
        <v>1151.9999568000001</v>
      </c>
    </row>
    <row r="55" spans="1:11" hidden="1" x14ac:dyDescent="0.25">
      <c r="A55" s="7" t="s">
        <v>134</v>
      </c>
      <c r="B55" s="8">
        <v>45294</v>
      </c>
      <c r="C55" s="9">
        <v>109463809</v>
      </c>
      <c r="D55" s="10">
        <v>219</v>
      </c>
      <c r="E55" s="11">
        <v>219</v>
      </c>
      <c r="F55" s="11">
        <v>0</v>
      </c>
      <c r="G55" s="11" t="s">
        <v>17</v>
      </c>
      <c r="H55" s="11" t="s">
        <v>135</v>
      </c>
      <c r="I55" s="11" t="s">
        <v>26</v>
      </c>
      <c r="J55" s="12" t="s">
        <v>15</v>
      </c>
      <c r="K55" s="11">
        <v>152.78655840000002</v>
      </c>
    </row>
    <row r="56" spans="1:11" hidden="1" x14ac:dyDescent="0.25">
      <c r="A56" s="7" t="s">
        <v>136</v>
      </c>
      <c r="B56" s="8">
        <v>45294</v>
      </c>
      <c r="C56" s="9">
        <v>2482129180</v>
      </c>
      <c r="D56" s="10">
        <v>54.95</v>
      </c>
      <c r="E56" s="11">
        <v>54.95</v>
      </c>
      <c r="F56" s="11">
        <v>0</v>
      </c>
      <c r="G56" s="11" t="s">
        <v>17</v>
      </c>
      <c r="H56" s="11" t="s">
        <v>137</v>
      </c>
      <c r="I56" s="11" t="s">
        <v>26</v>
      </c>
      <c r="J56" s="12" t="s">
        <v>15</v>
      </c>
      <c r="K56" s="11">
        <v>38.399995200000006</v>
      </c>
    </row>
    <row r="57" spans="1:11" hidden="1" x14ac:dyDescent="0.25">
      <c r="A57" s="7" t="s">
        <v>138</v>
      </c>
      <c r="B57" s="8">
        <v>45294</v>
      </c>
      <c r="C57" s="9">
        <v>2483310275</v>
      </c>
      <c r="D57" s="10">
        <v>105.25</v>
      </c>
      <c r="E57" s="11">
        <v>105.25</v>
      </c>
      <c r="F57" s="11">
        <v>0</v>
      </c>
      <c r="G57" s="11" t="s">
        <v>17</v>
      </c>
      <c r="H57" s="11" t="s">
        <v>139</v>
      </c>
      <c r="I57" s="11" t="s">
        <v>26</v>
      </c>
      <c r="J57" s="12" t="s">
        <v>15</v>
      </c>
      <c r="K57" s="11">
        <v>73.600004800000008</v>
      </c>
    </row>
    <row r="58" spans="1:11" hidden="1" x14ac:dyDescent="0.25">
      <c r="A58" s="7" t="s">
        <v>140</v>
      </c>
      <c r="B58" s="8">
        <v>45294</v>
      </c>
      <c r="C58" s="9">
        <v>3421391232</v>
      </c>
      <c r="D58" s="10">
        <v>610</v>
      </c>
      <c r="E58" s="11">
        <v>610</v>
      </c>
      <c r="F58" s="11">
        <v>0</v>
      </c>
      <c r="G58" s="11" t="s">
        <v>43</v>
      </c>
      <c r="H58" s="11" t="s">
        <v>141</v>
      </c>
      <c r="I58" s="11" t="s">
        <v>94</v>
      </c>
      <c r="J58" s="12" t="s">
        <v>15</v>
      </c>
      <c r="K58" s="11">
        <v>375.72992800000009</v>
      </c>
    </row>
    <row r="59" spans="1:11" hidden="1" x14ac:dyDescent="0.25">
      <c r="A59" s="7" t="s">
        <v>142</v>
      </c>
      <c r="B59" s="8">
        <v>45294</v>
      </c>
      <c r="C59" s="9">
        <v>1266502669</v>
      </c>
      <c r="D59" s="10">
        <v>286</v>
      </c>
      <c r="E59" s="11">
        <v>286</v>
      </c>
      <c r="F59" s="11">
        <v>0</v>
      </c>
      <c r="G59" s="11" t="s">
        <v>17</v>
      </c>
      <c r="H59" s="11" t="s">
        <v>143</v>
      </c>
      <c r="I59" s="11" t="s">
        <v>26</v>
      </c>
      <c r="J59" s="12" t="s">
        <v>15</v>
      </c>
      <c r="K59" s="11">
        <v>200.00000160000005</v>
      </c>
    </row>
    <row r="60" spans="1:11" hidden="1" x14ac:dyDescent="0.25">
      <c r="A60" s="7" t="s">
        <v>144</v>
      </c>
      <c r="B60" s="8">
        <v>45294</v>
      </c>
      <c r="C60" s="9">
        <v>1444627616</v>
      </c>
      <c r="D60" s="10">
        <v>8486.2999999999993</v>
      </c>
      <c r="E60" s="11">
        <v>8486.3000000000011</v>
      </c>
      <c r="F60" s="11">
        <v>-1.8189894035458565E-12</v>
      </c>
      <c r="G60" s="11" t="s">
        <v>43</v>
      </c>
      <c r="H60" s="11" t="s">
        <v>145</v>
      </c>
      <c r="I60" s="11" t="s">
        <v>146</v>
      </c>
      <c r="J60" s="12" t="s">
        <v>15</v>
      </c>
      <c r="K60" s="11">
        <v>6007.5299200000009</v>
      </c>
    </row>
    <row r="61" spans="1:11" hidden="1" x14ac:dyDescent="0.25">
      <c r="A61" s="7" t="s">
        <v>147</v>
      </c>
      <c r="B61" s="8">
        <v>45294</v>
      </c>
      <c r="C61" s="9">
        <v>890716874</v>
      </c>
      <c r="D61" s="10">
        <v>438.97</v>
      </c>
      <c r="E61" s="11">
        <v>438.97000000000008</v>
      </c>
      <c r="F61" s="11">
        <v>-5.6843418860808015E-14</v>
      </c>
      <c r="G61" s="11" t="s">
        <v>12</v>
      </c>
      <c r="H61" s="11" t="s">
        <v>143</v>
      </c>
      <c r="I61" s="11" t="s">
        <v>14</v>
      </c>
      <c r="J61" s="12" t="s">
        <v>15</v>
      </c>
      <c r="K61" s="11">
        <v>286.0683952</v>
      </c>
    </row>
    <row r="62" spans="1:11" hidden="1" x14ac:dyDescent="0.25">
      <c r="A62" s="7" t="s">
        <v>148</v>
      </c>
      <c r="B62" s="8">
        <v>45294</v>
      </c>
      <c r="C62" s="9">
        <v>2384414595</v>
      </c>
      <c r="D62" s="10">
        <v>611.79999999999995</v>
      </c>
      <c r="E62" s="11">
        <v>611.80000000000007</v>
      </c>
      <c r="F62" s="11">
        <v>-1.1368683772161603E-13</v>
      </c>
      <c r="G62" s="11" t="s">
        <v>17</v>
      </c>
      <c r="H62" s="11" t="s">
        <v>149</v>
      </c>
      <c r="I62" s="11" t="s">
        <v>26</v>
      </c>
      <c r="J62" s="12" t="s">
        <v>15</v>
      </c>
      <c r="K62" s="11">
        <v>392.00000000000011</v>
      </c>
    </row>
    <row r="63" spans="1:11" hidden="1" x14ac:dyDescent="0.25">
      <c r="A63" s="7" t="s">
        <v>150</v>
      </c>
      <c r="B63" s="8">
        <v>45294</v>
      </c>
      <c r="C63" s="9">
        <v>2133806843</v>
      </c>
      <c r="D63" s="10">
        <v>150</v>
      </c>
      <c r="E63" s="11">
        <v>150</v>
      </c>
      <c r="F63" s="11">
        <v>0</v>
      </c>
      <c r="G63" s="11" t="s">
        <v>17</v>
      </c>
      <c r="H63" s="11" t="s">
        <v>151</v>
      </c>
      <c r="I63" s="11" t="s">
        <v>152</v>
      </c>
      <c r="J63" s="12" t="s">
        <v>15</v>
      </c>
      <c r="K63" s="11">
        <v>102.00000160000002</v>
      </c>
    </row>
    <row r="64" spans="1:11" hidden="1" x14ac:dyDescent="0.25">
      <c r="A64" s="7" t="s">
        <v>153</v>
      </c>
      <c r="B64" s="8">
        <v>45294</v>
      </c>
      <c r="C64" s="9">
        <v>3934015436</v>
      </c>
      <c r="D64" s="10">
        <v>108.7</v>
      </c>
      <c r="E64" s="11">
        <v>108.7</v>
      </c>
      <c r="F64" s="11">
        <v>0</v>
      </c>
      <c r="G64" s="11" t="s">
        <v>17</v>
      </c>
      <c r="H64" s="11" t="s">
        <v>154</v>
      </c>
      <c r="I64" s="11" t="s">
        <v>26</v>
      </c>
      <c r="J64" s="12" t="s">
        <v>15</v>
      </c>
      <c r="K64" s="11">
        <v>75.999985600000016</v>
      </c>
    </row>
    <row r="65" spans="1:11" hidden="1" x14ac:dyDescent="0.25">
      <c r="A65" s="7" t="s">
        <v>155</v>
      </c>
      <c r="B65" s="8">
        <v>45294</v>
      </c>
      <c r="C65" s="9">
        <v>2393786020</v>
      </c>
      <c r="D65" s="10">
        <v>4044</v>
      </c>
      <c r="E65" s="11">
        <v>4044</v>
      </c>
      <c r="F65" s="11">
        <v>0</v>
      </c>
      <c r="G65" s="11" t="s">
        <v>96</v>
      </c>
      <c r="H65" s="11" t="s">
        <v>156</v>
      </c>
      <c r="I65" s="11" t="s">
        <v>157</v>
      </c>
      <c r="J65" s="12" t="s">
        <v>15</v>
      </c>
      <c r="K65" s="11">
        <v>2799.7799200000009</v>
      </c>
    </row>
    <row r="66" spans="1:11" hidden="1" x14ac:dyDescent="0.25">
      <c r="A66" s="7" t="s">
        <v>158</v>
      </c>
      <c r="B66" s="8">
        <v>45294</v>
      </c>
      <c r="C66" s="9">
        <v>404966026</v>
      </c>
      <c r="D66" s="14">
        <v>1235</v>
      </c>
      <c r="E66" s="11">
        <v>1235</v>
      </c>
      <c r="F66" s="11">
        <v>0</v>
      </c>
      <c r="G66" s="11" t="s">
        <v>96</v>
      </c>
      <c r="H66" s="11" t="s">
        <v>156</v>
      </c>
      <c r="I66" s="11" t="s">
        <v>159</v>
      </c>
      <c r="J66" s="12" t="s">
        <v>15</v>
      </c>
      <c r="K66" s="11">
        <v>855.00000320000015</v>
      </c>
    </row>
    <row r="67" spans="1:11" hidden="1" x14ac:dyDescent="0.25">
      <c r="A67" s="7" t="s">
        <v>160</v>
      </c>
      <c r="B67" s="8">
        <v>45294</v>
      </c>
      <c r="C67" s="9">
        <v>1158693048</v>
      </c>
      <c r="D67" s="10">
        <v>124.4</v>
      </c>
      <c r="E67" s="11">
        <v>124.4</v>
      </c>
      <c r="F67" s="11">
        <v>0</v>
      </c>
      <c r="G67" s="11" t="s">
        <v>37</v>
      </c>
      <c r="H67" s="11" t="s">
        <v>156</v>
      </c>
      <c r="I67" s="11" t="s">
        <v>14</v>
      </c>
      <c r="J67" s="12" t="s">
        <v>15</v>
      </c>
      <c r="K67" s="11">
        <v>86.979995200000019</v>
      </c>
    </row>
    <row r="68" spans="1:11" x14ac:dyDescent="0.25">
      <c r="A68" s="7" t="s">
        <v>161</v>
      </c>
      <c r="B68" s="8">
        <v>45294</v>
      </c>
      <c r="C68" s="9">
        <v>2778745961</v>
      </c>
      <c r="D68" s="10">
        <v>3060</v>
      </c>
      <c r="E68" s="11">
        <v>3060</v>
      </c>
      <c r="F68" s="11">
        <v>0</v>
      </c>
      <c r="G68" s="11" t="s">
        <v>21</v>
      </c>
      <c r="H68" s="11" t="s">
        <v>162</v>
      </c>
      <c r="I68" s="11" t="s">
        <v>55</v>
      </c>
      <c r="J68" s="12" t="s">
        <v>15</v>
      </c>
      <c r="K68" s="11">
        <v>1658.4700048000002</v>
      </c>
    </row>
    <row r="69" spans="1:11" hidden="1" x14ac:dyDescent="0.25">
      <c r="A69" s="7" t="s">
        <v>163</v>
      </c>
      <c r="B69" s="8">
        <v>45294</v>
      </c>
      <c r="C69" s="9">
        <v>3022999032</v>
      </c>
      <c r="D69" s="14">
        <v>75.099999999999994</v>
      </c>
      <c r="E69" s="11">
        <v>75.099999999999994</v>
      </c>
      <c r="F69" s="11">
        <v>0</v>
      </c>
      <c r="G69" s="11" t="s">
        <v>37</v>
      </c>
      <c r="H69" s="11" t="s">
        <v>156</v>
      </c>
      <c r="I69" s="11" t="s">
        <v>14</v>
      </c>
      <c r="J69" s="12" t="s">
        <v>15</v>
      </c>
      <c r="K69" s="11">
        <v>52.500000000000014</v>
      </c>
    </row>
    <row r="70" spans="1:11" hidden="1" x14ac:dyDescent="0.25">
      <c r="A70" s="7" t="s">
        <v>164</v>
      </c>
      <c r="B70" s="8">
        <v>45294</v>
      </c>
      <c r="C70" s="9">
        <v>1019429735</v>
      </c>
      <c r="D70" s="10">
        <v>5048</v>
      </c>
      <c r="E70" s="11">
        <v>5047.9999999999991</v>
      </c>
      <c r="F70" s="11">
        <v>9.0949470177292824E-13</v>
      </c>
      <c r="G70" s="11" t="s">
        <v>17</v>
      </c>
      <c r="H70" s="11" t="s">
        <v>165</v>
      </c>
      <c r="I70" s="11" t="s">
        <v>26</v>
      </c>
      <c r="J70" s="12" t="s">
        <v>15</v>
      </c>
      <c r="K70" s="11">
        <v>3543.2114704000005</v>
      </c>
    </row>
    <row r="71" spans="1:11" hidden="1" x14ac:dyDescent="0.25">
      <c r="A71" s="7" t="s">
        <v>166</v>
      </c>
      <c r="B71" s="8">
        <v>45294</v>
      </c>
      <c r="C71" s="9">
        <v>1913801094</v>
      </c>
      <c r="D71" s="10">
        <v>913.55</v>
      </c>
      <c r="E71" s="11">
        <v>913.55</v>
      </c>
      <c r="F71" s="11">
        <v>0</v>
      </c>
      <c r="G71" s="11" t="s">
        <v>37</v>
      </c>
      <c r="H71" s="11" t="s">
        <v>167</v>
      </c>
      <c r="I71" s="11" t="s">
        <v>14</v>
      </c>
      <c r="J71" s="12" t="s">
        <v>15</v>
      </c>
      <c r="K71" s="11">
        <v>631.7498320000002</v>
      </c>
    </row>
    <row r="72" spans="1:11" hidden="1" x14ac:dyDescent="0.25">
      <c r="A72" s="7" t="s">
        <v>168</v>
      </c>
      <c r="B72" s="8">
        <v>45294</v>
      </c>
      <c r="C72" s="9">
        <v>3343076362</v>
      </c>
      <c r="D72" s="10">
        <v>128.85</v>
      </c>
      <c r="E72" s="11">
        <v>128.85000000000002</v>
      </c>
      <c r="F72" s="11">
        <v>-2.8421709430404007E-14</v>
      </c>
      <c r="G72" s="11" t="s">
        <v>37</v>
      </c>
      <c r="H72" s="11" t="s">
        <v>169</v>
      </c>
      <c r="I72" s="11" t="s">
        <v>26</v>
      </c>
      <c r="J72" s="12" t="s">
        <v>15</v>
      </c>
      <c r="K72" s="11">
        <v>92.041387200000003</v>
      </c>
    </row>
    <row r="73" spans="1:11" hidden="1" x14ac:dyDescent="0.25">
      <c r="A73" s="7" t="s">
        <v>170</v>
      </c>
      <c r="B73" s="8">
        <v>45294</v>
      </c>
      <c r="C73" s="9">
        <v>162613341</v>
      </c>
      <c r="D73" s="10">
        <v>1586</v>
      </c>
      <c r="E73" s="11">
        <v>1586</v>
      </c>
      <c r="F73" s="11">
        <v>0</v>
      </c>
      <c r="G73" s="11" t="s">
        <v>51</v>
      </c>
      <c r="H73" s="11" t="s">
        <v>171</v>
      </c>
      <c r="I73" s="11" t="s">
        <v>172</v>
      </c>
      <c r="J73" s="12" t="s">
        <v>15</v>
      </c>
      <c r="K73" s="11">
        <v>1009.6912000000002</v>
      </c>
    </row>
    <row r="74" spans="1:11" hidden="1" x14ac:dyDescent="0.25">
      <c r="A74" s="7" t="s">
        <v>173</v>
      </c>
      <c r="B74" s="8">
        <v>45294</v>
      </c>
      <c r="C74" s="9">
        <v>3637396590</v>
      </c>
      <c r="D74" s="10">
        <v>24.5</v>
      </c>
      <c r="E74" s="11">
        <v>24.5</v>
      </c>
      <c r="F74" s="11">
        <v>0</v>
      </c>
      <c r="G74" s="11" t="s">
        <v>12</v>
      </c>
      <c r="H74" s="11" t="s">
        <v>174</v>
      </c>
      <c r="I74" s="11" t="s">
        <v>14</v>
      </c>
      <c r="J74" s="12" t="s">
        <v>15</v>
      </c>
      <c r="K74" s="11">
        <v>10.010000000000002</v>
      </c>
    </row>
    <row r="75" spans="1:11" hidden="1" x14ac:dyDescent="0.25">
      <c r="A75" s="7" t="s">
        <v>175</v>
      </c>
      <c r="B75" s="8">
        <v>45294</v>
      </c>
      <c r="C75" s="9">
        <v>3814867393</v>
      </c>
      <c r="D75" s="10">
        <v>2520.6</v>
      </c>
      <c r="E75" s="11">
        <v>2520.6</v>
      </c>
      <c r="F75" s="11">
        <v>0</v>
      </c>
      <c r="G75" s="11" t="s">
        <v>12</v>
      </c>
      <c r="H75" s="11" t="s">
        <v>174</v>
      </c>
      <c r="I75" s="11" t="s">
        <v>159</v>
      </c>
      <c r="J75" s="12" t="s">
        <v>15</v>
      </c>
      <c r="K75" s="11">
        <v>1809.5246400000005</v>
      </c>
    </row>
    <row r="76" spans="1:11" hidden="1" x14ac:dyDescent="0.25">
      <c r="A76" s="7" t="s">
        <v>176</v>
      </c>
      <c r="B76" s="8">
        <v>45294</v>
      </c>
      <c r="C76" s="9">
        <v>2746435252</v>
      </c>
      <c r="D76" s="10">
        <v>570</v>
      </c>
      <c r="E76" s="11">
        <v>570</v>
      </c>
      <c r="F76" s="11">
        <v>0</v>
      </c>
      <c r="G76" s="11" t="s">
        <v>51</v>
      </c>
      <c r="H76" s="11" t="s">
        <v>177</v>
      </c>
      <c r="I76" s="11" t="s">
        <v>94</v>
      </c>
      <c r="J76" s="12" t="s">
        <v>15</v>
      </c>
      <c r="K76" s="11">
        <v>294</v>
      </c>
    </row>
    <row r="77" spans="1:11" hidden="1" x14ac:dyDescent="0.25">
      <c r="A77" s="7" t="s">
        <v>178</v>
      </c>
      <c r="B77" s="8">
        <v>45294</v>
      </c>
      <c r="C77" s="9">
        <v>1241597525</v>
      </c>
      <c r="D77" s="10">
        <v>42.2</v>
      </c>
      <c r="E77" s="11">
        <v>42.2</v>
      </c>
      <c r="F77" s="11">
        <v>0</v>
      </c>
      <c r="G77" s="11" t="s">
        <v>37</v>
      </c>
      <c r="H77" s="11" t="s">
        <v>179</v>
      </c>
      <c r="I77" s="11" t="s">
        <v>14</v>
      </c>
      <c r="J77" s="12" t="s">
        <v>15</v>
      </c>
      <c r="K77" s="11">
        <v>25.812169600000004</v>
      </c>
    </row>
    <row r="78" spans="1:11" hidden="1" x14ac:dyDescent="0.25">
      <c r="A78" s="7" t="s">
        <v>180</v>
      </c>
      <c r="B78" s="8">
        <v>45294</v>
      </c>
      <c r="C78" s="9">
        <v>4127149110</v>
      </c>
      <c r="D78" s="10">
        <v>504.35</v>
      </c>
      <c r="E78" s="11">
        <v>504.34999999999997</v>
      </c>
      <c r="F78" s="11">
        <v>5.6843418860808015E-14</v>
      </c>
      <c r="G78" s="11" t="s">
        <v>17</v>
      </c>
      <c r="H78" s="11" t="s">
        <v>181</v>
      </c>
      <c r="I78" s="11" t="s">
        <v>26</v>
      </c>
      <c r="J78" s="12" t="s">
        <v>15</v>
      </c>
      <c r="K78" s="11">
        <v>352.50999840000003</v>
      </c>
    </row>
    <row r="79" spans="1:11" hidden="1" x14ac:dyDescent="0.25">
      <c r="A79" s="7" t="s">
        <v>182</v>
      </c>
      <c r="B79" s="8">
        <v>45294</v>
      </c>
      <c r="C79" s="9">
        <v>3907996695</v>
      </c>
      <c r="D79" s="10">
        <v>675</v>
      </c>
      <c r="E79" s="11">
        <v>675</v>
      </c>
      <c r="F79" s="11">
        <v>0</v>
      </c>
      <c r="G79" s="11" t="s">
        <v>51</v>
      </c>
      <c r="H79" s="11" t="s">
        <v>183</v>
      </c>
      <c r="I79" s="11" t="s">
        <v>45</v>
      </c>
      <c r="J79" s="12" t="s">
        <v>15</v>
      </c>
      <c r="K79" s="11">
        <v>422.74993600000005</v>
      </c>
    </row>
    <row r="80" spans="1:11" hidden="1" x14ac:dyDescent="0.25">
      <c r="A80" s="7" t="s">
        <v>184</v>
      </c>
      <c r="B80" s="8">
        <v>45294</v>
      </c>
      <c r="C80" s="9">
        <v>1825390597</v>
      </c>
      <c r="D80" s="10">
        <v>5365</v>
      </c>
      <c r="E80" s="11">
        <v>5365</v>
      </c>
      <c r="F80" s="11">
        <v>0</v>
      </c>
      <c r="G80" s="11" t="s">
        <v>96</v>
      </c>
      <c r="H80" s="11" t="s">
        <v>185</v>
      </c>
      <c r="I80" s="11" t="s">
        <v>85</v>
      </c>
      <c r="J80" s="12" t="s">
        <v>15</v>
      </c>
      <c r="K80" s="11">
        <v>2891.0112000000004</v>
      </c>
    </row>
    <row r="81" spans="1:11" hidden="1" x14ac:dyDescent="0.25">
      <c r="A81" s="7" t="s">
        <v>186</v>
      </c>
      <c r="B81" s="8">
        <v>45294</v>
      </c>
      <c r="C81" s="9">
        <v>1702840966</v>
      </c>
      <c r="D81" s="10">
        <v>37.479999999999997</v>
      </c>
      <c r="E81" s="11">
        <v>37.480000000000004</v>
      </c>
      <c r="F81" s="11">
        <v>-7.1054273576010019E-15</v>
      </c>
      <c r="G81" s="11" t="s">
        <v>37</v>
      </c>
      <c r="H81" s="11" t="s">
        <v>187</v>
      </c>
      <c r="I81" s="11" t="s">
        <v>39</v>
      </c>
      <c r="J81" s="12" t="s">
        <v>15</v>
      </c>
      <c r="K81" s="11">
        <v>16.338705600000004</v>
      </c>
    </row>
    <row r="82" spans="1:11" hidden="1" x14ac:dyDescent="0.25">
      <c r="A82" s="7" t="s">
        <v>188</v>
      </c>
      <c r="B82" s="8">
        <v>45294</v>
      </c>
      <c r="C82" s="9">
        <v>2460041891</v>
      </c>
      <c r="D82" s="10">
        <v>499.3</v>
      </c>
      <c r="E82" s="11">
        <v>499.3</v>
      </c>
      <c r="F82" s="11">
        <v>0</v>
      </c>
      <c r="G82" s="11" t="s">
        <v>17</v>
      </c>
      <c r="H82" s="11" t="s">
        <v>189</v>
      </c>
      <c r="I82" s="11" t="s">
        <v>26</v>
      </c>
      <c r="J82" s="12" t="s">
        <v>15</v>
      </c>
      <c r="K82" s="11">
        <v>354.84665440000003</v>
      </c>
    </row>
    <row r="83" spans="1:11" hidden="1" x14ac:dyDescent="0.25">
      <c r="A83" s="7" t="s">
        <v>190</v>
      </c>
      <c r="B83" s="8">
        <v>45294</v>
      </c>
      <c r="C83" s="9">
        <v>3309062009</v>
      </c>
      <c r="D83" s="10">
        <v>2280</v>
      </c>
      <c r="E83" s="11">
        <v>2280</v>
      </c>
      <c r="F83" s="11">
        <v>0</v>
      </c>
      <c r="G83" s="11" t="s">
        <v>17</v>
      </c>
      <c r="H83" s="11" t="s">
        <v>191</v>
      </c>
      <c r="I83" s="11" t="s">
        <v>26</v>
      </c>
      <c r="J83" s="12" t="s">
        <v>15</v>
      </c>
      <c r="K83" s="11">
        <v>1619.9999984000001</v>
      </c>
    </row>
    <row r="84" spans="1:11" hidden="1" x14ac:dyDescent="0.25">
      <c r="A84" s="7" t="s">
        <v>192</v>
      </c>
      <c r="B84" s="8">
        <v>45294</v>
      </c>
      <c r="C84" s="9">
        <v>988760857</v>
      </c>
      <c r="D84" s="10">
        <v>1520</v>
      </c>
      <c r="E84" s="11">
        <v>1520</v>
      </c>
      <c r="F84" s="11">
        <v>0</v>
      </c>
      <c r="G84" s="11" t="s">
        <v>96</v>
      </c>
      <c r="H84" s="11" t="s">
        <v>193</v>
      </c>
      <c r="I84" s="11" t="s">
        <v>98</v>
      </c>
      <c r="J84" s="12" t="s">
        <v>15</v>
      </c>
      <c r="K84" s="11">
        <v>955.90999840000018</v>
      </c>
    </row>
    <row r="85" spans="1:11" hidden="1" x14ac:dyDescent="0.25">
      <c r="A85" s="7" t="s">
        <v>194</v>
      </c>
      <c r="B85" s="8">
        <v>45294</v>
      </c>
      <c r="C85" s="9">
        <v>1003180005</v>
      </c>
      <c r="D85" s="10">
        <v>95</v>
      </c>
      <c r="E85" s="11">
        <v>95</v>
      </c>
      <c r="F85" s="11">
        <v>0</v>
      </c>
      <c r="G85" s="11" t="s">
        <v>17</v>
      </c>
      <c r="H85" s="11" t="s">
        <v>189</v>
      </c>
      <c r="I85" s="11" t="s">
        <v>26</v>
      </c>
      <c r="J85" s="12" t="s">
        <v>15</v>
      </c>
      <c r="K85" s="11">
        <v>66.250004800000013</v>
      </c>
    </row>
    <row r="86" spans="1:11" hidden="1" x14ac:dyDescent="0.25">
      <c r="A86" s="7" t="s">
        <v>195</v>
      </c>
      <c r="B86" s="8">
        <v>45294</v>
      </c>
      <c r="C86" s="9">
        <v>4006234650</v>
      </c>
      <c r="D86" s="10">
        <v>35.1</v>
      </c>
      <c r="E86" s="11">
        <v>35.099999999999994</v>
      </c>
      <c r="F86" s="11">
        <v>7.1054273576010019E-15</v>
      </c>
      <c r="G86" s="11" t="s">
        <v>196</v>
      </c>
      <c r="H86" s="11" t="s">
        <v>17</v>
      </c>
      <c r="I86" s="11" t="s">
        <v>14</v>
      </c>
      <c r="J86" s="12" t="s">
        <v>15</v>
      </c>
      <c r="K86" s="11">
        <v>35.099999999999994</v>
      </c>
    </row>
    <row r="87" spans="1:11" hidden="1" x14ac:dyDescent="0.25">
      <c r="A87" s="7" t="s">
        <v>197</v>
      </c>
      <c r="B87" s="8">
        <v>45295</v>
      </c>
      <c r="C87" s="9">
        <v>2121092440</v>
      </c>
      <c r="D87" s="10">
        <v>1001</v>
      </c>
      <c r="E87" s="11">
        <v>1001</v>
      </c>
      <c r="F87" s="11">
        <v>0</v>
      </c>
      <c r="G87" s="11" t="s">
        <v>17</v>
      </c>
      <c r="H87" s="11" t="s">
        <v>198</v>
      </c>
      <c r="I87" s="11" t="s">
        <v>14</v>
      </c>
      <c r="J87" s="12" t="s">
        <v>15</v>
      </c>
      <c r="K87" s="11">
        <v>699.9991040000001</v>
      </c>
    </row>
    <row r="88" spans="1:11" hidden="1" x14ac:dyDescent="0.25">
      <c r="A88" s="7" t="s">
        <v>199</v>
      </c>
      <c r="B88" s="8">
        <v>45295</v>
      </c>
      <c r="C88" s="9">
        <v>1866416137</v>
      </c>
      <c r="D88" s="10">
        <v>263</v>
      </c>
      <c r="E88" s="11">
        <v>263</v>
      </c>
      <c r="F88" s="11">
        <v>0</v>
      </c>
      <c r="G88" s="11" t="s">
        <v>37</v>
      </c>
      <c r="H88" s="11" t="s">
        <v>200</v>
      </c>
      <c r="I88" s="11" t="s">
        <v>14</v>
      </c>
      <c r="J88" s="12" t="s">
        <v>15</v>
      </c>
      <c r="K88" s="11">
        <v>202.41088000000005</v>
      </c>
    </row>
    <row r="89" spans="1:11" hidden="1" x14ac:dyDescent="0.25">
      <c r="A89" s="7" t="s">
        <v>201</v>
      </c>
      <c r="B89" s="8">
        <v>45295</v>
      </c>
      <c r="C89" s="9">
        <v>1702842103</v>
      </c>
      <c r="D89" s="10">
        <v>310.45</v>
      </c>
      <c r="E89" s="11">
        <v>310.45</v>
      </c>
      <c r="F89" s="11">
        <v>0</v>
      </c>
      <c r="G89" s="11" t="s">
        <v>17</v>
      </c>
      <c r="H89" s="11" t="s">
        <v>202</v>
      </c>
      <c r="I89" s="11" t="s">
        <v>146</v>
      </c>
      <c r="J89" s="12" t="s">
        <v>15</v>
      </c>
      <c r="K89" s="11">
        <v>215.19152480000002</v>
      </c>
    </row>
    <row r="90" spans="1:11" hidden="1" x14ac:dyDescent="0.25">
      <c r="A90" s="7" t="s">
        <v>203</v>
      </c>
      <c r="B90" s="8">
        <v>45295</v>
      </c>
      <c r="C90" s="9">
        <v>3939716558</v>
      </c>
      <c r="D90" s="10">
        <v>76.5</v>
      </c>
      <c r="E90" s="11">
        <v>76.5</v>
      </c>
      <c r="F90" s="11">
        <v>0</v>
      </c>
      <c r="G90" s="11" t="s">
        <v>12</v>
      </c>
      <c r="H90" s="11" t="s">
        <v>202</v>
      </c>
      <c r="I90" s="11" t="s">
        <v>14</v>
      </c>
      <c r="J90" s="12" t="s">
        <v>15</v>
      </c>
      <c r="K90" s="11">
        <v>49.999936000000005</v>
      </c>
    </row>
    <row r="91" spans="1:11" hidden="1" x14ac:dyDescent="0.25">
      <c r="A91" s="7" t="s">
        <v>204</v>
      </c>
      <c r="B91" s="8">
        <v>45295</v>
      </c>
      <c r="C91" s="9">
        <v>2094810473</v>
      </c>
      <c r="D91" s="10">
        <v>129.05000000000001</v>
      </c>
      <c r="E91" s="11">
        <v>129.05000000000001</v>
      </c>
      <c r="F91" s="11">
        <v>0</v>
      </c>
      <c r="G91" s="11" t="s">
        <v>12</v>
      </c>
      <c r="H91" s="11" t="s">
        <v>205</v>
      </c>
      <c r="I91" s="11" t="s">
        <v>14</v>
      </c>
      <c r="J91" s="12" t="s">
        <v>15</v>
      </c>
      <c r="K91" s="11">
        <v>90.042825600000015</v>
      </c>
    </row>
    <row r="92" spans="1:11" hidden="1" x14ac:dyDescent="0.25">
      <c r="A92" s="7" t="s">
        <v>206</v>
      </c>
      <c r="B92" s="8">
        <v>45295</v>
      </c>
      <c r="C92" s="9">
        <v>1882932069</v>
      </c>
      <c r="D92" s="10">
        <v>58</v>
      </c>
      <c r="E92" s="11">
        <v>58</v>
      </c>
      <c r="F92" s="11">
        <v>0</v>
      </c>
      <c r="G92" s="11" t="s">
        <v>37</v>
      </c>
      <c r="H92" s="11" t="s">
        <v>207</v>
      </c>
      <c r="I92" s="11" t="s">
        <v>58</v>
      </c>
      <c r="J92" s="12" t="s">
        <v>15</v>
      </c>
      <c r="K92" s="11">
        <v>37.790121600000006</v>
      </c>
    </row>
    <row r="93" spans="1:11" hidden="1" x14ac:dyDescent="0.25">
      <c r="A93" s="7" t="s">
        <v>208</v>
      </c>
      <c r="B93" s="8">
        <v>45295</v>
      </c>
      <c r="C93" s="9">
        <v>985877126</v>
      </c>
      <c r="D93" s="10">
        <v>4159</v>
      </c>
      <c r="E93" s="11">
        <v>4159</v>
      </c>
      <c r="F93" s="11">
        <v>0</v>
      </c>
      <c r="G93" s="11" t="s">
        <v>51</v>
      </c>
      <c r="H93" s="11" t="s">
        <v>209</v>
      </c>
      <c r="I93" s="11" t="s">
        <v>172</v>
      </c>
      <c r="J93" s="12" t="s">
        <v>15</v>
      </c>
      <c r="K93" s="11">
        <v>2124.2351312000005</v>
      </c>
    </row>
    <row r="94" spans="1:11" hidden="1" x14ac:dyDescent="0.25">
      <c r="A94" s="7" t="s">
        <v>210</v>
      </c>
      <c r="B94" s="8">
        <v>45295</v>
      </c>
      <c r="C94" s="9">
        <v>2853193161</v>
      </c>
      <c r="D94" s="10">
        <v>265.25</v>
      </c>
      <c r="E94" s="11">
        <v>265.25</v>
      </c>
      <c r="F94" s="11">
        <v>0</v>
      </c>
      <c r="G94" s="11" t="s">
        <v>17</v>
      </c>
      <c r="H94" s="11" t="s">
        <v>211</v>
      </c>
      <c r="I94" s="11" t="s">
        <v>26</v>
      </c>
      <c r="J94" s="12" t="s">
        <v>15</v>
      </c>
      <c r="K94" s="11">
        <v>191.83615360000005</v>
      </c>
    </row>
    <row r="95" spans="1:11" hidden="1" x14ac:dyDescent="0.25">
      <c r="A95" s="7" t="s">
        <v>212</v>
      </c>
      <c r="B95" s="8">
        <v>45295</v>
      </c>
      <c r="C95" s="9">
        <v>421873494</v>
      </c>
      <c r="D95" s="10">
        <v>139.19999999999999</v>
      </c>
      <c r="E95" s="11">
        <v>139.19999999999999</v>
      </c>
      <c r="F95" s="11">
        <v>0</v>
      </c>
      <c r="G95" s="11" t="s">
        <v>17</v>
      </c>
      <c r="H95" s="11" t="s">
        <v>213</v>
      </c>
      <c r="I95" s="11" t="s">
        <v>146</v>
      </c>
      <c r="J95" s="12" t="s">
        <v>15</v>
      </c>
      <c r="K95" s="11">
        <v>95.999971200000019</v>
      </c>
    </row>
    <row r="96" spans="1:11" hidden="1" x14ac:dyDescent="0.25">
      <c r="A96" s="7" t="s">
        <v>214</v>
      </c>
      <c r="B96" s="8">
        <v>45295</v>
      </c>
      <c r="C96" s="9">
        <v>328615135</v>
      </c>
      <c r="D96" s="10">
        <v>1500</v>
      </c>
      <c r="E96" s="11">
        <v>1500</v>
      </c>
      <c r="F96" s="11">
        <v>0</v>
      </c>
      <c r="G96" s="11" t="s">
        <v>51</v>
      </c>
      <c r="H96" s="11" t="s">
        <v>187</v>
      </c>
      <c r="I96" s="11" t="s">
        <v>215</v>
      </c>
      <c r="J96" s="12" t="s">
        <v>15</v>
      </c>
      <c r="K96" s="11">
        <v>642.74</v>
      </c>
    </row>
    <row r="97" spans="1:15" hidden="1" x14ac:dyDescent="0.25">
      <c r="A97" s="7" t="s">
        <v>216</v>
      </c>
      <c r="B97" s="8">
        <v>45295</v>
      </c>
      <c r="C97" s="9">
        <v>4169747013</v>
      </c>
      <c r="D97" s="10">
        <v>737.25</v>
      </c>
      <c r="E97" s="11">
        <v>737.25</v>
      </c>
      <c r="F97" s="11">
        <v>0</v>
      </c>
      <c r="G97" s="11" t="s">
        <v>37</v>
      </c>
      <c r="H97" s="11" t="s">
        <v>217</v>
      </c>
      <c r="I97" s="11" t="s">
        <v>39</v>
      </c>
      <c r="J97" s="12" t="s">
        <v>15</v>
      </c>
      <c r="K97" s="11">
        <v>333.335128</v>
      </c>
    </row>
    <row r="98" spans="1:15" hidden="1" x14ac:dyDescent="0.25">
      <c r="A98" s="7" t="s">
        <v>218</v>
      </c>
      <c r="B98" s="8">
        <v>45295</v>
      </c>
      <c r="C98" s="9">
        <v>3336586817</v>
      </c>
      <c r="D98" s="10">
        <v>77.400000000000006</v>
      </c>
      <c r="E98" s="11">
        <v>77.399999999999991</v>
      </c>
      <c r="F98" s="11">
        <v>1.4210854715202004E-14</v>
      </c>
      <c r="G98" s="11" t="s">
        <v>17</v>
      </c>
      <c r="H98" s="11" t="s">
        <v>219</v>
      </c>
      <c r="I98" s="11" t="s">
        <v>26</v>
      </c>
      <c r="J98" s="12" t="s">
        <v>15</v>
      </c>
      <c r="K98" s="11">
        <v>54.000172800000001</v>
      </c>
    </row>
    <row r="99" spans="1:15" hidden="1" x14ac:dyDescent="0.25">
      <c r="A99" s="7" t="s">
        <v>220</v>
      </c>
      <c r="B99" s="8">
        <v>45295</v>
      </c>
      <c r="C99" s="9">
        <v>3902293633</v>
      </c>
      <c r="D99" s="14">
        <v>1411.8</v>
      </c>
      <c r="E99" s="11">
        <v>1411.8</v>
      </c>
      <c r="F99" s="11">
        <v>0</v>
      </c>
      <c r="G99" s="11" t="s">
        <v>221</v>
      </c>
      <c r="H99" s="11" t="s">
        <v>222</v>
      </c>
      <c r="I99" s="11" t="s">
        <v>223</v>
      </c>
      <c r="J99" s="12" t="s">
        <v>15</v>
      </c>
      <c r="K99" s="11">
        <v>947.99999840000021</v>
      </c>
      <c r="N99" s="17"/>
      <c r="O99" s="16"/>
    </row>
    <row r="100" spans="1:15" hidden="1" x14ac:dyDescent="0.25">
      <c r="A100" s="7" t="s">
        <v>218</v>
      </c>
      <c r="B100" s="8">
        <v>45295</v>
      </c>
      <c r="C100" s="9">
        <v>1263554296</v>
      </c>
      <c r="D100" s="10">
        <v>1262.25</v>
      </c>
      <c r="E100" s="11">
        <v>1262.2500000000002</v>
      </c>
      <c r="F100" s="11">
        <v>-2.2737367544323206E-13</v>
      </c>
      <c r="G100" s="11" t="s">
        <v>17</v>
      </c>
      <c r="H100" s="11" t="s">
        <v>219</v>
      </c>
      <c r="I100" s="11" t="s">
        <v>26</v>
      </c>
      <c r="J100" s="12" t="s">
        <v>15</v>
      </c>
      <c r="K100" s="11">
        <v>870.89692480000019</v>
      </c>
      <c r="N100" s="17"/>
      <c r="O100" s="16"/>
    </row>
    <row r="101" spans="1:15" hidden="1" x14ac:dyDescent="0.25">
      <c r="A101" s="7" t="s">
        <v>224</v>
      </c>
      <c r="B101" s="8">
        <v>45295</v>
      </c>
      <c r="C101" s="9">
        <v>3631630920</v>
      </c>
      <c r="D101" s="10">
        <v>146.26</v>
      </c>
      <c r="E101" s="11">
        <v>146.26</v>
      </c>
      <c r="F101" s="11">
        <v>0</v>
      </c>
      <c r="G101" s="11" t="s">
        <v>221</v>
      </c>
      <c r="H101" s="11" t="s">
        <v>225</v>
      </c>
      <c r="I101" s="11" t="s">
        <v>26</v>
      </c>
      <c r="J101" s="12" t="s">
        <v>15</v>
      </c>
      <c r="K101" s="11">
        <v>127.17999840000002</v>
      </c>
      <c r="N101" s="17"/>
      <c r="O101" s="16"/>
    </row>
    <row r="102" spans="1:15" hidden="1" x14ac:dyDescent="0.25">
      <c r="A102" s="7" t="s">
        <v>226</v>
      </c>
      <c r="B102" s="8">
        <v>45295</v>
      </c>
      <c r="C102" s="9">
        <v>4184493857</v>
      </c>
      <c r="D102" s="10">
        <v>1235.25</v>
      </c>
      <c r="E102" s="11">
        <v>1235.25</v>
      </c>
      <c r="F102" s="11">
        <v>0</v>
      </c>
      <c r="G102" s="11" t="s">
        <v>17</v>
      </c>
      <c r="H102" s="11" t="s">
        <v>227</v>
      </c>
      <c r="I102" s="11" t="s">
        <v>26</v>
      </c>
      <c r="J102" s="12" t="s">
        <v>15</v>
      </c>
      <c r="K102" s="11">
        <v>844.99994879999997</v>
      </c>
      <c r="N102" s="17"/>
      <c r="O102" s="16"/>
    </row>
    <row r="103" spans="1:15" hidden="1" x14ac:dyDescent="0.25">
      <c r="A103" s="7" t="s">
        <v>228</v>
      </c>
      <c r="B103" s="8">
        <v>45295</v>
      </c>
      <c r="C103" s="9">
        <v>785991931</v>
      </c>
      <c r="D103" s="10">
        <v>1112</v>
      </c>
      <c r="E103" s="11">
        <v>1112</v>
      </c>
      <c r="F103" s="11">
        <v>0</v>
      </c>
      <c r="G103" s="11" t="s">
        <v>43</v>
      </c>
      <c r="H103" s="11" t="s">
        <v>229</v>
      </c>
      <c r="I103" s="11" t="s">
        <v>172</v>
      </c>
      <c r="J103" s="12" t="s">
        <v>15</v>
      </c>
      <c r="K103" s="11">
        <v>708.08336480000014</v>
      </c>
      <c r="N103" s="17"/>
      <c r="O103" s="16"/>
    </row>
    <row r="104" spans="1:15" hidden="1" x14ac:dyDescent="0.25">
      <c r="A104" s="7" t="s">
        <v>230</v>
      </c>
      <c r="B104" s="8">
        <v>45295</v>
      </c>
      <c r="C104" s="9">
        <v>1681737242</v>
      </c>
      <c r="D104" s="10">
        <v>294.75</v>
      </c>
      <c r="E104" s="11">
        <v>294.75</v>
      </c>
      <c r="F104" s="11">
        <v>0</v>
      </c>
      <c r="G104" s="11" t="s">
        <v>12</v>
      </c>
      <c r="H104" s="11" t="s">
        <v>231</v>
      </c>
      <c r="I104" s="11" t="s">
        <v>14</v>
      </c>
      <c r="J104" s="12" t="s">
        <v>15</v>
      </c>
      <c r="K104" s="11">
        <v>205.99990880000001</v>
      </c>
      <c r="N104" s="17"/>
      <c r="O104" s="16"/>
    </row>
    <row r="105" spans="1:15" x14ac:dyDescent="0.25">
      <c r="A105" s="7" t="s">
        <v>232</v>
      </c>
      <c r="B105" s="8">
        <v>45295</v>
      </c>
      <c r="C105" s="9">
        <v>4261037461</v>
      </c>
      <c r="D105" s="10">
        <v>7120</v>
      </c>
      <c r="E105" s="11">
        <v>7120</v>
      </c>
      <c r="F105" s="11">
        <v>0</v>
      </c>
      <c r="G105" s="11" t="s">
        <v>21</v>
      </c>
      <c r="H105" s="11" t="s">
        <v>233</v>
      </c>
      <c r="I105" s="11" t="s">
        <v>172</v>
      </c>
      <c r="J105" s="12" t="s">
        <v>15</v>
      </c>
      <c r="K105" s="11">
        <v>4526.2615104000006</v>
      </c>
      <c r="N105" s="17"/>
      <c r="O105" s="16"/>
    </row>
    <row r="106" spans="1:15" hidden="1" x14ac:dyDescent="0.25">
      <c r="A106" s="7" t="s">
        <v>234</v>
      </c>
      <c r="B106" s="8">
        <v>45295</v>
      </c>
      <c r="C106" s="13">
        <v>896157774</v>
      </c>
      <c r="D106" s="14">
        <v>289.2</v>
      </c>
      <c r="E106" s="11">
        <v>289.2</v>
      </c>
      <c r="F106" s="11">
        <v>0</v>
      </c>
      <c r="G106" s="11" t="s">
        <v>37</v>
      </c>
      <c r="H106" s="11" t="s">
        <v>235</v>
      </c>
      <c r="I106" s="11" t="s">
        <v>14</v>
      </c>
      <c r="J106" s="12" t="s">
        <v>15</v>
      </c>
      <c r="K106" s="11">
        <v>202.19986080000004</v>
      </c>
      <c r="N106" s="17"/>
      <c r="O106" s="16"/>
    </row>
    <row r="107" spans="1:15" hidden="1" x14ac:dyDescent="0.25">
      <c r="A107" s="7" t="s">
        <v>236</v>
      </c>
      <c r="B107" s="8">
        <v>45295</v>
      </c>
      <c r="C107" s="9">
        <v>4161749655</v>
      </c>
      <c r="D107" s="10">
        <v>128</v>
      </c>
      <c r="E107" s="11">
        <v>128</v>
      </c>
      <c r="F107" s="11">
        <v>0</v>
      </c>
      <c r="G107" s="11" t="s">
        <v>221</v>
      </c>
      <c r="H107" s="11" t="s">
        <v>222</v>
      </c>
      <c r="I107" s="11" t="s">
        <v>58</v>
      </c>
      <c r="J107" s="12" t="s">
        <v>15</v>
      </c>
      <c r="K107" s="11">
        <v>87.028312</v>
      </c>
      <c r="N107" s="17"/>
      <c r="O107" s="16"/>
    </row>
    <row r="108" spans="1:15" hidden="1" x14ac:dyDescent="0.25">
      <c r="A108" s="7" t="s">
        <v>237</v>
      </c>
      <c r="B108" s="8">
        <v>45295</v>
      </c>
      <c r="C108" s="9">
        <v>3632808514</v>
      </c>
      <c r="D108" s="10">
        <v>2060</v>
      </c>
      <c r="E108" s="11">
        <v>2060</v>
      </c>
      <c r="F108" s="11">
        <v>0</v>
      </c>
      <c r="G108" s="11" t="s">
        <v>51</v>
      </c>
      <c r="H108" s="11" t="s">
        <v>238</v>
      </c>
      <c r="I108" s="11" t="s">
        <v>98</v>
      </c>
      <c r="J108" s="12" t="s">
        <v>15</v>
      </c>
      <c r="K108" s="11">
        <v>1287.1299952000002</v>
      </c>
      <c r="N108" s="17"/>
      <c r="O108" s="16"/>
    </row>
    <row r="109" spans="1:15" hidden="1" x14ac:dyDescent="0.25">
      <c r="A109" s="7" t="s">
        <v>239</v>
      </c>
      <c r="B109" s="8">
        <v>45295</v>
      </c>
      <c r="C109" s="9">
        <v>2950514093</v>
      </c>
      <c r="D109" s="10">
        <v>20.3</v>
      </c>
      <c r="E109" s="11">
        <v>20.3</v>
      </c>
      <c r="F109" s="11">
        <v>0</v>
      </c>
      <c r="G109" s="11" t="s">
        <v>12</v>
      </c>
      <c r="H109" s="11" t="s">
        <v>240</v>
      </c>
      <c r="I109" s="11" t="s">
        <v>14</v>
      </c>
      <c r="J109" s="12" t="s">
        <v>15</v>
      </c>
      <c r="K109" s="11">
        <v>14.500001600000003</v>
      </c>
      <c r="N109" s="17"/>
      <c r="O109" s="16"/>
    </row>
    <row r="110" spans="1:15" hidden="1" x14ac:dyDescent="0.25">
      <c r="A110" s="7" t="s">
        <v>241</v>
      </c>
      <c r="B110" s="8">
        <v>45295</v>
      </c>
      <c r="C110" s="9">
        <v>3782493141</v>
      </c>
      <c r="D110" s="10">
        <v>458.1</v>
      </c>
      <c r="E110" s="11">
        <v>458.1</v>
      </c>
      <c r="F110" s="11">
        <v>0</v>
      </c>
      <c r="G110" s="11" t="s">
        <v>37</v>
      </c>
      <c r="H110" s="11" t="s">
        <v>242</v>
      </c>
      <c r="I110" s="11" t="s">
        <v>26</v>
      </c>
      <c r="J110" s="12" t="s">
        <v>15</v>
      </c>
      <c r="K110" s="11">
        <v>318.40000640000005</v>
      </c>
      <c r="N110" s="17"/>
      <c r="O110" s="16"/>
    </row>
    <row r="111" spans="1:15" hidden="1" x14ac:dyDescent="0.25">
      <c r="A111" s="7" t="s">
        <v>243</v>
      </c>
      <c r="B111" s="8">
        <v>45295</v>
      </c>
      <c r="C111" s="9">
        <v>2407484658</v>
      </c>
      <c r="D111" s="10">
        <v>33.200000000000003</v>
      </c>
      <c r="E111" s="11">
        <v>33.200000000000003</v>
      </c>
      <c r="F111" s="11">
        <v>0</v>
      </c>
      <c r="G111" s="11" t="s">
        <v>37</v>
      </c>
      <c r="H111" s="11" t="s">
        <v>242</v>
      </c>
      <c r="I111" s="11" t="s">
        <v>26</v>
      </c>
      <c r="J111" s="12" t="s">
        <v>15</v>
      </c>
      <c r="K111" s="11">
        <v>23.200004800000006</v>
      </c>
      <c r="N111" s="17"/>
      <c r="O111" s="16"/>
    </row>
    <row r="112" spans="1:15" hidden="1" x14ac:dyDescent="0.25">
      <c r="A112" s="7" t="s">
        <v>244</v>
      </c>
      <c r="B112" s="8">
        <v>45295</v>
      </c>
      <c r="C112" s="9">
        <v>1811366937</v>
      </c>
      <c r="D112" s="10">
        <v>27</v>
      </c>
      <c r="E112" s="11">
        <v>27</v>
      </c>
      <c r="F112" s="11">
        <v>0</v>
      </c>
      <c r="G112" s="11" t="s">
        <v>37</v>
      </c>
      <c r="H112" s="11" t="s">
        <v>242</v>
      </c>
      <c r="I112" s="11" t="s">
        <v>26</v>
      </c>
      <c r="J112" s="12" t="s">
        <v>15</v>
      </c>
      <c r="K112" s="11">
        <v>18.399998400000001</v>
      </c>
      <c r="N112" s="17"/>
      <c r="O112" s="16"/>
    </row>
    <row r="113" spans="1:15" hidden="1" x14ac:dyDescent="0.25">
      <c r="A113" s="7" t="s">
        <v>245</v>
      </c>
      <c r="B113" s="8">
        <v>45295</v>
      </c>
      <c r="C113" s="9">
        <v>514868629</v>
      </c>
      <c r="D113" s="10">
        <v>723</v>
      </c>
      <c r="E113" s="11">
        <v>723</v>
      </c>
      <c r="F113" s="11">
        <v>0</v>
      </c>
      <c r="G113" s="11" t="s">
        <v>43</v>
      </c>
      <c r="H113" s="11" t="s">
        <v>246</v>
      </c>
      <c r="I113" s="11" t="s">
        <v>45</v>
      </c>
      <c r="J113" s="12" t="s">
        <v>15</v>
      </c>
      <c r="K113" s="11">
        <v>436.99999840000009</v>
      </c>
      <c r="N113" s="17"/>
      <c r="O113" s="16"/>
    </row>
    <row r="114" spans="1:15" hidden="1" x14ac:dyDescent="0.25">
      <c r="A114" s="7" t="s">
        <v>247</v>
      </c>
      <c r="B114" s="8">
        <v>45295</v>
      </c>
      <c r="C114" s="9">
        <v>1066026066</v>
      </c>
      <c r="D114" s="10">
        <v>374.2</v>
      </c>
      <c r="E114" s="11">
        <v>374.2</v>
      </c>
      <c r="F114" s="11">
        <v>0</v>
      </c>
      <c r="G114" s="11" t="s">
        <v>51</v>
      </c>
      <c r="H114" s="11" t="s">
        <v>248</v>
      </c>
      <c r="I114" s="11" t="s">
        <v>14</v>
      </c>
      <c r="J114" s="12" t="s">
        <v>15</v>
      </c>
      <c r="K114" s="11">
        <v>267.99984960000006</v>
      </c>
      <c r="N114" s="17"/>
      <c r="O114" s="16"/>
    </row>
    <row r="115" spans="1:15" hidden="1" x14ac:dyDescent="0.25">
      <c r="A115" s="7" t="s">
        <v>249</v>
      </c>
      <c r="B115" s="8">
        <v>45295</v>
      </c>
      <c r="C115" s="9">
        <v>755712375</v>
      </c>
      <c r="D115" s="10">
        <v>54</v>
      </c>
      <c r="E115" s="11">
        <v>54</v>
      </c>
      <c r="F115" s="11">
        <v>0</v>
      </c>
      <c r="G115" s="11" t="s">
        <v>12</v>
      </c>
      <c r="H115" s="11" t="s">
        <v>250</v>
      </c>
      <c r="I115" s="11" t="s">
        <v>14</v>
      </c>
      <c r="J115" s="12" t="s">
        <v>15</v>
      </c>
      <c r="K115" s="11">
        <v>38.609816000000009</v>
      </c>
      <c r="N115" s="17"/>
      <c r="O115" s="16"/>
    </row>
    <row r="116" spans="1:15" x14ac:dyDescent="0.25">
      <c r="A116" s="7" t="s">
        <v>251</v>
      </c>
      <c r="B116" s="8">
        <v>45295</v>
      </c>
      <c r="C116" s="9">
        <v>3682682872</v>
      </c>
      <c r="D116" s="10">
        <v>1460</v>
      </c>
      <c r="E116" s="11">
        <v>1460</v>
      </c>
      <c r="F116" s="11">
        <v>0</v>
      </c>
      <c r="G116" s="11" t="s">
        <v>21</v>
      </c>
      <c r="H116" s="11" t="s">
        <v>187</v>
      </c>
      <c r="I116" s="11" t="s">
        <v>45</v>
      </c>
      <c r="J116" s="12" t="s">
        <v>15</v>
      </c>
      <c r="K116" s="11">
        <v>911.99996160000012</v>
      </c>
      <c r="N116" s="17"/>
      <c r="O116" s="16"/>
    </row>
    <row r="117" spans="1:15" x14ac:dyDescent="0.25">
      <c r="A117" s="7" t="s">
        <v>252</v>
      </c>
      <c r="B117" s="8">
        <v>45295</v>
      </c>
      <c r="C117" s="9">
        <v>2215985324</v>
      </c>
      <c r="D117" s="10">
        <v>2499</v>
      </c>
      <c r="E117" s="11">
        <v>2499</v>
      </c>
      <c r="F117" s="11">
        <v>0</v>
      </c>
      <c r="G117" s="11" t="s">
        <v>21</v>
      </c>
      <c r="H117" s="11" t="s">
        <v>187</v>
      </c>
      <c r="I117" s="11" t="s">
        <v>215</v>
      </c>
      <c r="J117" s="12" t="s">
        <v>15</v>
      </c>
      <c r="K117" s="11">
        <v>1083.8299360000001</v>
      </c>
      <c r="N117" s="17"/>
      <c r="O117" s="16"/>
    </row>
    <row r="118" spans="1:15" x14ac:dyDescent="0.25">
      <c r="A118" s="7" t="s">
        <v>253</v>
      </c>
      <c r="B118" s="8">
        <v>45295</v>
      </c>
      <c r="C118" s="9">
        <v>1971798553</v>
      </c>
      <c r="D118" s="10">
        <v>1691</v>
      </c>
      <c r="E118" s="11">
        <v>1691</v>
      </c>
      <c r="F118" s="11">
        <v>0</v>
      </c>
      <c r="G118" s="11" t="s">
        <v>21</v>
      </c>
      <c r="H118" s="11" t="s">
        <v>187</v>
      </c>
      <c r="I118" s="11" t="s">
        <v>215</v>
      </c>
      <c r="J118" s="12" t="s">
        <v>15</v>
      </c>
      <c r="K118" s="11">
        <v>782.31990400000007</v>
      </c>
      <c r="N118" s="17"/>
      <c r="O118" s="16"/>
    </row>
    <row r="119" spans="1:15" hidden="1" x14ac:dyDescent="0.25">
      <c r="A119" s="7" t="s">
        <v>254</v>
      </c>
      <c r="B119" s="8">
        <v>45295</v>
      </c>
      <c r="C119" s="9">
        <v>4080093425</v>
      </c>
      <c r="D119" s="10">
        <v>152.4</v>
      </c>
      <c r="E119" s="11">
        <v>152.4</v>
      </c>
      <c r="F119" s="11">
        <v>0</v>
      </c>
      <c r="G119" s="11" t="s">
        <v>37</v>
      </c>
      <c r="H119" s="11" t="s">
        <v>211</v>
      </c>
      <c r="I119" s="11" t="s">
        <v>26</v>
      </c>
      <c r="J119" s="12" t="s">
        <v>15</v>
      </c>
      <c r="K119" s="11">
        <v>106.03080320000002</v>
      </c>
      <c r="N119" s="17"/>
      <c r="O119" s="16"/>
    </row>
    <row r="120" spans="1:15" hidden="1" x14ac:dyDescent="0.25">
      <c r="A120" s="7" t="s">
        <v>255</v>
      </c>
      <c r="B120" s="8">
        <v>45295</v>
      </c>
      <c r="C120" s="9">
        <v>3361751759</v>
      </c>
      <c r="D120" s="10">
        <v>666</v>
      </c>
      <c r="E120" s="11">
        <v>666</v>
      </c>
      <c r="F120" s="11">
        <v>0</v>
      </c>
      <c r="G120" s="11" t="s">
        <v>37</v>
      </c>
      <c r="H120" s="11" t="s">
        <v>256</v>
      </c>
      <c r="I120" s="11" t="s">
        <v>152</v>
      </c>
      <c r="J120" s="12" t="s">
        <v>15</v>
      </c>
      <c r="K120" s="11">
        <v>459.02852800000011</v>
      </c>
      <c r="N120" s="17"/>
      <c r="O120" s="16"/>
    </row>
    <row r="121" spans="1:15" hidden="1" x14ac:dyDescent="0.25">
      <c r="A121" s="7" t="s">
        <v>257</v>
      </c>
      <c r="B121" s="8">
        <v>45295</v>
      </c>
      <c r="C121" s="9">
        <v>1230458273</v>
      </c>
      <c r="D121" s="10">
        <v>1454.81</v>
      </c>
      <c r="E121" s="11">
        <v>1454.81</v>
      </c>
      <c r="F121" s="11">
        <v>0</v>
      </c>
      <c r="G121" s="11" t="s">
        <v>37</v>
      </c>
      <c r="H121" s="11" t="s">
        <v>258</v>
      </c>
      <c r="I121" s="11" t="s">
        <v>39</v>
      </c>
      <c r="J121" s="12" t="s">
        <v>15</v>
      </c>
      <c r="K121" s="11">
        <v>836.80048479999994</v>
      </c>
      <c r="N121" s="17"/>
      <c r="O121" s="16"/>
    </row>
    <row r="122" spans="1:15" hidden="1" x14ac:dyDescent="0.25">
      <c r="A122" s="7" t="s">
        <v>259</v>
      </c>
      <c r="B122" s="8">
        <v>45295</v>
      </c>
      <c r="C122" s="9">
        <v>2265204368</v>
      </c>
      <c r="D122" s="10">
        <v>50</v>
      </c>
      <c r="E122" s="11">
        <v>50</v>
      </c>
      <c r="F122" s="11">
        <v>0</v>
      </c>
      <c r="G122" s="11" t="s">
        <v>37</v>
      </c>
      <c r="H122" s="11" t="s">
        <v>258</v>
      </c>
      <c r="I122" s="11" t="s">
        <v>117</v>
      </c>
      <c r="J122" s="12" t="s">
        <v>15</v>
      </c>
      <c r="K122" s="11">
        <v>0</v>
      </c>
      <c r="N122" s="17"/>
      <c r="O122" s="16"/>
    </row>
    <row r="123" spans="1:15" hidden="1" x14ac:dyDescent="0.25">
      <c r="A123" s="7" t="s">
        <v>260</v>
      </c>
      <c r="B123" s="8">
        <v>45295</v>
      </c>
      <c r="C123" s="9">
        <v>1777615841</v>
      </c>
      <c r="D123" s="10">
        <v>1620.6</v>
      </c>
      <c r="E123" s="11">
        <v>1620.6000000000001</v>
      </c>
      <c r="F123" s="11">
        <v>-2.2737367544323206E-13</v>
      </c>
      <c r="G123" s="11" t="s">
        <v>12</v>
      </c>
      <c r="H123" s="11" t="s">
        <v>261</v>
      </c>
      <c r="I123" s="11" t="s">
        <v>14</v>
      </c>
      <c r="J123" s="12" t="s">
        <v>15</v>
      </c>
      <c r="K123" s="11">
        <v>1133.2796160000003</v>
      </c>
      <c r="N123" s="17"/>
      <c r="O123" s="16"/>
    </row>
    <row r="124" spans="1:15" hidden="1" x14ac:dyDescent="0.25">
      <c r="A124" s="7" t="s">
        <v>262</v>
      </c>
      <c r="B124" s="8">
        <v>45295</v>
      </c>
      <c r="C124" s="9">
        <v>2714190221</v>
      </c>
      <c r="D124" s="10">
        <v>31.3</v>
      </c>
      <c r="E124" s="11">
        <v>31.3</v>
      </c>
      <c r="F124" s="11">
        <v>0</v>
      </c>
      <c r="G124" s="11" t="s">
        <v>37</v>
      </c>
      <c r="H124" s="11" t="s">
        <v>263</v>
      </c>
      <c r="I124" s="11" t="s">
        <v>39</v>
      </c>
      <c r="J124" s="12" t="s">
        <v>15</v>
      </c>
      <c r="K124" s="11">
        <v>13.899995200000003</v>
      </c>
      <c r="N124" s="17"/>
      <c r="O124" s="16"/>
    </row>
    <row r="125" spans="1:15" x14ac:dyDescent="0.25">
      <c r="A125" s="7" t="s">
        <v>264</v>
      </c>
      <c r="B125" s="8">
        <v>45295</v>
      </c>
      <c r="C125" s="9">
        <v>1086867379</v>
      </c>
      <c r="D125" s="10">
        <v>1915</v>
      </c>
      <c r="E125" s="11">
        <v>1915</v>
      </c>
      <c r="F125" s="11">
        <v>0</v>
      </c>
      <c r="G125" s="11" t="s">
        <v>21</v>
      </c>
      <c r="H125" s="11" t="s">
        <v>265</v>
      </c>
      <c r="I125" s="11" t="s">
        <v>172</v>
      </c>
      <c r="J125" s="12" t="s">
        <v>15</v>
      </c>
      <c r="K125" s="11">
        <v>1299.4783312000002</v>
      </c>
      <c r="N125" s="17"/>
      <c r="O125" s="16"/>
    </row>
    <row r="126" spans="1:15" hidden="1" x14ac:dyDescent="0.25">
      <c r="A126" s="7" t="s">
        <v>266</v>
      </c>
      <c r="B126" s="8">
        <v>45295</v>
      </c>
      <c r="C126" s="9">
        <v>2693352519</v>
      </c>
      <c r="D126" s="14">
        <v>787.5</v>
      </c>
      <c r="E126" s="11">
        <v>787.5</v>
      </c>
      <c r="F126" s="11">
        <v>0</v>
      </c>
      <c r="G126" s="11" t="s">
        <v>37</v>
      </c>
      <c r="H126" s="11" t="s">
        <v>267</v>
      </c>
      <c r="I126" s="11" t="s">
        <v>14</v>
      </c>
      <c r="J126" s="12" t="s">
        <v>15</v>
      </c>
      <c r="K126" s="11">
        <v>550.00008000000014</v>
      </c>
      <c r="N126" s="17"/>
      <c r="O126" s="16"/>
    </row>
    <row r="127" spans="1:15" hidden="1" x14ac:dyDescent="0.25">
      <c r="A127" s="7" t="s">
        <v>268</v>
      </c>
      <c r="B127" s="8">
        <v>45295</v>
      </c>
      <c r="C127" s="9">
        <v>1804943623</v>
      </c>
      <c r="D127" s="10">
        <v>450</v>
      </c>
      <c r="E127" s="11">
        <v>450</v>
      </c>
      <c r="F127" s="11">
        <v>0</v>
      </c>
      <c r="G127" s="11" t="s">
        <v>221</v>
      </c>
      <c r="H127" s="11" t="s">
        <v>269</v>
      </c>
      <c r="I127" s="11" t="s">
        <v>82</v>
      </c>
      <c r="J127" s="12" t="s">
        <v>15</v>
      </c>
      <c r="K127" s="11">
        <v>270</v>
      </c>
      <c r="N127" s="17"/>
      <c r="O127" s="16"/>
    </row>
    <row r="128" spans="1:15" x14ac:dyDescent="0.25">
      <c r="A128" s="7" t="s">
        <v>270</v>
      </c>
      <c r="B128" s="8">
        <v>45295</v>
      </c>
      <c r="C128" s="9">
        <v>2519681961</v>
      </c>
      <c r="D128" s="10">
        <v>319.3</v>
      </c>
      <c r="E128" s="11">
        <v>319.3</v>
      </c>
      <c r="F128" s="11">
        <v>0</v>
      </c>
      <c r="G128" s="11" t="s">
        <v>21</v>
      </c>
      <c r="H128" s="11" t="s">
        <v>271</v>
      </c>
      <c r="I128" s="11" t="s">
        <v>26</v>
      </c>
      <c r="J128" s="12" t="s">
        <v>15</v>
      </c>
      <c r="K128" s="11">
        <v>269.66000320000006</v>
      </c>
      <c r="N128" s="17"/>
      <c r="O128" s="16"/>
    </row>
    <row r="129" spans="1:15" hidden="1" x14ac:dyDescent="0.25">
      <c r="A129" s="7" t="s">
        <v>272</v>
      </c>
      <c r="B129" s="8">
        <v>45295</v>
      </c>
      <c r="C129" s="9">
        <v>2462731569</v>
      </c>
      <c r="D129" s="10">
        <v>3024</v>
      </c>
      <c r="E129" s="11">
        <v>3024</v>
      </c>
      <c r="F129" s="11">
        <v>0</v>
      </c>
      <c r="G129" s="11" t="s">
        <v>17</v>
      </c>
      <c r="H129" s="11" t="s">
        <v>273</v>
      </c>
      <c r="I129" s="11" t="s">
        <v>19</v>
      </c>
      <c r="J129" s="12" t="s">
        <v>15</v>
      </c>
      <c r="K129" s="11">
        <v>1952.8000016000003</v>
      </c>
      <c r="N129" s="17"/>
      <c r="O129" s="16"/>
    </row>
    <row r="130" spans="1:15" hidden="1" x14ac:dyDescent="0.25">
      <c r="A130" s="7" t="s">
        <v>274</v>
      </c>
      <c r="B130" s="8">
        <v>45295</v>
      </c>
      <c r="C130" s="9">
        <v>2466729536</v>
      </c>
      <c r="D130" s="10">
        <v>440</v>
      </c>
      <c r="E130" s="11">
        <v>440</v>
      </c>
      <c r="F130" s="11">
        <v>0</v>
      </c>
      <c r="G130" s="11" t="s">
        <v>37</v>
      </c>
      <c r="H130" s="11" t="s">
        <v>275</v>
      </c>
      <c r="I130" s="11" t="s">
        <v>172</v>
      </c>
      <c r="J130" s="12" t="s">
        <v>15</v>
      </c>
      <c r="K130" s="11">
        <v>267.79200000000003</v>
      </c>
      <c r="N130" s="17"/>
      <c r="O130" s="16"/>
    </row>
    <row r="131" spans="1:15" hidden="1" x14ac:dyDescent="0.25">
      <c r="A131" s="7" t="s">
        <v>276</v>
      </c>
      <c r="B131" s="8">
        <v>45295</v>
      </c>
      <c r="C131" s="9">
        <v>3647753597</v>
      </c>
      <c r="D131" s="10">
        <v>440</v>
      </c>
      <c r="E131" s="11">
        <v>440</v>
      </c>
      <c r="F131" s="11">
        <v>0</v>
      </c>
      <c r="G131" s="11" t="s">
        <v>37</v>
      </c>
      <c r="H131" s="11" t="s">
        <v>275</v>
      </c>
      <c r="I131" s="11" t="s">
        <v>172</v>
      </c>
      <c r="J131" s="12" t="s">
        <v>15</v>
      </c>
      <c r="K131" s="11">
        <v>267.79200000000003</v>
      </c>
      <c r="N131" s="17"/>
      <c r="O131" s="16"/>
    </row>
    <row r="132" spans="1:15" hidden="1" x14ac:dyDescent="0.25">
      <c r="A132" s="7" t="s">
        <v>277</v>
      </c>
      <c r="B132" s="8">
        <v>45295</v>
      </c>
      <c r="C132" s="9">
        <v>3592767288</v>
      </c>
      <c r="D132" s="10">
        <v>440</v>
      </c>
      <c r="E132" s="11">
        <v>440</v>
      </c>
      <c r="F132" s="11">
        <v>0</v>
      </c>
      <c r="G132" s="11" t="s">
        <v>37</v>
      </c>
      <c r="H132" s="11" t="s">
        <v>275</v>
      </c>
      <c r="I132" s="11" t="s">
        <v>172</v>
      </c>
      <c r="J132" s="12" t="s">
        <v>15</v>
      </c>
      <c r="K132" s="11">
        <v>267.79200000000003</v>
      </c>
      <c r="N132" s="17"/>
      <c r="O132" s="16"/>
    </row>
    <row r="133" spans="1:15" hidden="1" x14ac:dyDescent="0.25">
      <c r="A133" s="7" t="s">
        <v>278</v>
      </c>
      <c r="B133" s="8">
        <v>45295</v>
      </c>
      <c r="C133" s="9">
        <v>3794290051</v>
      </c>
      <c r="D133" s="10">
        <v>440</v>
      </c>
      <c r="E133" s="11">
        <v>440</v>
      </c>
      <c r="F133" s="11">
        <v>0</v>
      </c>
      <c r="G133" s="11" t="s">
        <v>37</v>
      </c>
      <c r="H133" s="11" t="s">
        <v>275</v>
      </c>
      <c r="I133" s="11" t="s">
        <v>172</v>
      </c>
      <c r="J133" s="12" t="s">
        <v>15</v>
      </c>
      <c r="K133" s="11">
        <v>267.79200000000003</v>
      </c>
      <c r="N133" s="17"/>
      <c r="O133" s="16"/>
    </row>
    <row r="134" spans="1:15" hidden="1" x14ac:dyDescent="0.25">
      <c r="A134" s="7" t="s">
        <v>279</v>
      </c>
      <c r="B134" s="8">
        <v>45295</v>
      </c>
      <c r="C134" s="9">
        <v>3835248794</v>
      </c>
      <c r="D134" s="10">
        <v>1204</v>
      </c>
      <c r="E134" s="11">
        <v>1203.9999999999998</v>
      </c>
      <c r="F134" s="11">
        <v>2.2737367544323206E-13</v>
      </c>
      <c r="G134" s="11" t="s">
        <v>17</v>
      </c>
      <c r="H134" s="11" t="s">
        <v>280</v>
      </c>
      <c r="I134" s="11" t="s">
        <v>39</v>
      </c>
      <c r="J134" s="12" t="s">
        <v>15</v>
      </c>
      <c r="K134" s="11">
        <v>676.4200800000001</v>
      </c>
      <c r="N134" s="17"/>
      <c r="O134" s="16"/>
    </row>
    <row r="135" spans="1:15" hidden="1" x14ac:dyDescent="0.25">
      <c r="A135" s="7" t="s">
        <v>281</v>
      </c>
      <c r="B135" s="8">
        <v>45295</v>
      </c>
      <c r="C135" s="9">
        <v>229721158</v>
      </c>
      <c r="D135" s="10">
        <v>77.400000000000006</v>
      </c>
      <c r="E135" s="11">
        <v>77.400000000000006</v>
      </c>
      <c r="F135" s="11">
        <v>0</v>
      </c>
      <c r="G135" s="11" t="s">
        <v>37</v>
      </c>
      <c r="H135" s="11" t="s">
        <v>282</v>
      </c>
      <c r="I135" s="11" t="s">
        <v>14</v>
      </c>
      <c r="J135" s="12" t="s">
        <v>15</v>
      </c>
      <c r="K135" s="11">
        <v>56.08442560000001</v>
      </c>
      <c r="N135" s="17"/>
      <c r="O135" s="16"/>
    </row>
    <row r="136" spans="1:15" x14ac:dyDescent="0.25">
      <c r="A136" s="7" t="s">
        <v>283</v>
      </c>
      <c r="B136" s="8">
        <v>45295</v>
      </c>
      <c r="C136" s="9">
        <v>56839262</v>
      </c>
      <c r="D136" s="10">
        <v>58</v>
      </c>
      <c r="E136" s="11">
        <v>58</v>
      </c>
      <c r="F136" s="11">
        <v>0</v>
      </c>
      <c r="G136" s="11" t="s">
        <v>21</v>
      </c>
      <c r="H136" s="11" t="s">
        <v>207</v>
      </c>
      <c r="I136" s="11" t="s">
        <v>58</v>
      </c>
      <c r="J136" s="12" t="s">
        <v>15</v>
      </c>
      <c r="K136" s="11">
        <v>37.790121600000006</v>
      </c>
      <c r="N136" s="17"/>
      <c r="O136" s="16"/>
    </row>
    <row r="137" spans="1:15" hidden="1" x14ac:dyDescent="0.25">
      <c r="A137" s="7" t="s">
        <v>284</v>
      </c>
      <c r="B137" s="8">
        <v>45295</v>
      </c>
      <c r="C137" s="9">
        <v>3361358377</v>
      </c>
      <c r="D137" s="10">
        <v>390.4</v>
      </c>
      <c r="E137" s="11">
        <v>390.4</v>
      </c>
      <c r="F137" s="11">
        <v>0</v>
      </c>
      <c r="G137" s="11" t="s">
        <v>37</v>
      </c>
      <c r="H137" s="11" t="s">
        <v>285</v>
      </c>
      <c r="I137" s="11" t="s">
        <v>14</v>
      </c>
      <c r="J137" s="12" t="s">
        <v>15</v>
      </c>
      <c r="K137" s="11">
        <v>273.00000000000006</v>
      </c>
      <c r="N137" s="17"/>
      <c r="O137" s="16"/>
    </row>
    <row r="138" spans="1:15" hidden="1" x14ac:dyDescent="0.25">
      <c r="A138" s="7" t="s">
        <v>286</v>
      </c>
      <c r="B138" s="8">
        <v>45295</v>
      </c>
      <c r="C138" s="9">
        <v>2395818204</v>
      </c>
      <c r="D138" s="10">
        <v>293.14999999999998</v>
      </c>
      <c r="E138" s="11">
        <v>293.14999999999998</v>
      </c>
      <c r="F138" s="11">
        <v>0</v>
      </c>
      <c r="G138" s="11" t="s">
        <v>17</v>
      </c>
      <c r="H138" s="11" t="s">
        <v>287</v>
      </c>
      <c r="I138" s="11" t="s">
        <v>82</v>
      </c>
      <c r="J138" s="12" t="s">
        <v>15</v>
      </c>
      <c r="K138" s="11">
        <v>175.89</v>
      </c>
      <c r="N138" s="17"/>
      <c r="O138" s="16"/>
    </row>
    <row r="139" spans="1:15" hidden="1" x14ac:dyDescent="0.25">
      <c r="A139" s="7" t="s">
        <v>288</v>
      </c>
      <c r="B139" s="8">
        <v>45295</v>
      </c>
      <c r="C139" s="9">
        <v>88686871</v>
      </c>
      <c r="D139" s="10">
        <v>792.95</v>
      </c>
      <c r="E139" s="11">
        <v>792.95</v>
      </c>
      <c r="F139" s="11">
        <v>0</v>
      </c>
      <c r="G139" s="11" t="s">
        <v>17</v>
      </c>
      <c r="H139" s="11" t="s">
        <v>287</v>
      </c>
      <c r="I139" s="11" t="s">
        <v>289</v>
      </c>
      <c r="J139" s="12" t="s">
        <v>15</v>
      </c>
      <c r="K139" s="11">
        <v>410</v>
      </c>
      <c r="N139" s="17"/>
      <c r="O139" s="16"/>
    </row>
    <row r="140" spans="1:15" hidden="1" x14ac:dyDescent="0.25">
      <c r="A140" s="7" t="s">
        <v>290</v>
      </c>
      <c r="B140" s="8">
        <v>45295</v>
      </c>
      <c r="C140" s="9">
        <v>393430806</v>
      </c>
      <c r="D140" s="10">
        <v>31.5</v>
      </c>
      <c r="E140" s="11">
        <v>31.5</v>
      </c>
      <c r="F140" s="11">
        <v>0</v>
      </c>
      <c r="G140" s="11" t="s">
        <v>17</v>
      </c>
      <c r="H140" s="11" t="s">
        <v>211</v>
      </c>
      <c r="I140" s="11" t="s">
        <v>26</v>
      </c>
      <c r="J140" s="12" t="s">
        <v>15</v>
      </c>
      <c r="K140" s="11">
        <v>22.000003200000005</v>
      </c>
      <c r="N140" s="17"/>
      <c r="O140" s="16"/>
    </row>
    <row r="141" spans="1:15" hidden="1" x14ac:dyDescent="0.25">
      <c r="A141" s="7" t="s">
        <v>291</v>
      </c>
      <c r="B141" s="8">
        <v>45295</v>
      </c>
      <c r="C141" s="9">
        <v>2597341181</v>
      </c>
      <c r="D141" s="10">
        <v>302.85000000000002</v>
      </c>
      <c r="E141" s="11">
        <v>302.84999999999997</v>
      </c>
      <c r="F141" s="11">
        <v>5.6843418860808015E-14</v>
      </c>
      <c r="G141" s="11" t="s">
        <v>12</v>
      </c>
      <c r="H141" s="11" t="s">
        <v>292</v>
      </c>
      <c r="I141" s="11" t="s">
        <v>14</v>
      </c>
      <c r="J141" s="12" t="s">
        <v>15</v>
      </c>
      <c r="K141" s="11">
        <v>211.68000000000004</v>
      </c>
      <c r="N141" s="17"/>
      <c r="O141" s="16"/>
    </row>
    <row r="142" spans="1:15" hidden="1" x14ac:dyDescent="0.25">
      <c r="A142" s="7" t="s">
        <v>293</v>
      </c>
      <c r="B142" s="8">
        <v>45295</v>
      </c>
      <c r="C142" s="9">
        <v>2221688215</v>
      </c>
      <c r="D142" s="10">
        <v>5419</v>
      </c>
      <c r="E142" s="11">
        <v>5419</v>
      </c>
      <c r="F142" s="11">
        <v>0</v>
      </c>
      <c r="G142" s="11" t="s">
        <v>43</v>
      </c>
      <c r="H142" s="11" t="s">
        <v>294</v>
      </c>
      <c r="I142" s="11" t="s">
        <v>19</v>
      </c>
      <c r="J142" s="12" t="s">
        <v>15</v>
      </c>
      <c r="K142" s="11">
        <v>3661.0800016000007</v>
      </c>
      <c r="N142" s="17"/>
      <c r="O142" s="16"/>
    </row>
    <row r="143" spans="1:15" hidden="1" x14ac:dyDescent="0.25">
      <c r="A143" s="7" t="s">
        <v>295</v>
      </c>
      <c r="B143" s="8">
        <v>45295</v>
      </c>
      <c r="C143" s="9">
        <v>3271836590</v>
      </c>
      <c r="D143" s="10">
        <v>13114</v>
      </c>
      <c r="E143" s="11">
        <v>13114</v>
      </c>
      <c r="F143" s="11">
        <v>0</v>
      </c>
      <c r="G143" s="11" t="s">
        <v>43</v>
      </c>
      <c r="H143" s="11" t="s">
        <v>294</v>
      </c>
      <c r="I143" s="11" t="s">
        <v>215</v>
      </c>
      <c r="J143" s="12" t="s">
        <v>15</v>
      </c>
      <c r="K143" s="11">
        <v>5252.1425264000009</v>
      </c>
      <c r="N143" s="17"/>
      <c r="O143" s="16"/>
    </row>
    <row r="144" spans="1:15" hidden="1" x14ac:dyDescent="0.25">
      <c r="A144" s="7" t="s">
        <v>296</v>
      </c>
      <c r="B144" s="8">
        <v>45295</v>
      </c>
      <c r="C144" s="9">
        <v>362106743</v>
      </c>
      <c r="D144" s="10">
        <v>99750</v>
      </c>
      <c r="E144" s="11">
        <v>99750</v>
      </c>
      <c r="F144" s="11">
        <v>0</v>
      </c>
      <c r="G144" s="11" t="s">
        <v>43</v>
      </c>
      <c r="H144" s="11" t="s">
        <v>294</v>
      </c>
      <c r="I144" s="11" t="s">
        <v>45</v>
      </c>
      <c r="J144" s="12" t="s">
        <v>15</v>
      </c>
      <c r="K144" s="11">
        <v>58787.500000000015</v>
      </c>
      <c r="N144" s="17"/>
      <c r="O144" s="16"/>
    </row>
    <row r="145" spans="1:15" hidden="1" x14ac:dyDescent="0.25">
      <c r="A145" s="7" t="s">
        <v>297</v>
      </c>
      <c r="B145" s="8">
        <v>45295</v>
      </c>
      <c r="C145" s="9">
        <v>1957642888</v>
      </c>
      <c r="D145" s="10">
        <v>7.3</v>
      </c>
      <c r="E145" s="11">
        <v>7.3</v>
      </c>
      <c r="F145" s="11">
        <v>0</v>
      </c>
      <c r="G145" s="11" t="s">
        <v>196</v>
      </c>
      <c r="H145" s="11" t="s">
        <v>298</v>
      </c>
      <c r="I145" s="11" t="s">
        <v>14</v>
      </c>
      <c r="J145" s="12" t="s">
        <v>15</v>
      </c>
      <c r="K145" s="11">
        <v>7.2715104000000022</v>
      </c>
      <c r="N145" s="17"/>
      <c r="O145" s="16"/>
    </row>
    <row r="146" spans="1:15" hidden="1" x14ac:dyDescent="0.25">
      <c r="A146" s="7" t="s">
        <v>299</v>
      </c>
      <c r="B146" s="8">
        <v>45295</v>
      </c>
      <c r="C146" s="9">
        <v>121916554</v>
      </c>
      <c r="D146" s="10">
        <v>85</v>
      </c>
      <c r="E146" s="11">
        <v>85</v>
      </c>
      <c r="F146" s="11">
        <v>0</v>
      </c>
      <c r="G146" s="11" t="s">
        <v>113</v>
      </c>
      <c r="H146" s="11" t="s">
        <v>300</v>
      </c>
      <c r="I146" s="11" t="s">
        <v>14</v>
      </c>
      <c r="J146" s="12" t="s">
        <v>15</v>
      </c>
      <c r="K146" s="11">
        <v>84.99999200000002</v>
      </c>
      <c r="N146" s="17"/>
      <c r="O146" s="16"/>
    </row>
    <row r="147" spans="1:15" hidden="1" x14ac:dyDescent="0.25">
      <c r="A147" s="7" t="s">
        <v>301</v>
      </c>
      <c r="B147" s="8">
        <v>45296</v>
      </c>
      <c r="C147" s="9">
        <v>167267393</v>
      </c>
      <c r="D147" s="10">
        <v>15.2</v>
      </c>
      <c r="E147" s="11">
        <v>15.2</v>
      </c>
      <c r="F147" s="11">
        <v>0</v>
      </c>
      <c r="G147" s="11" t="s">
        <v>37</v>
      </c>
      <c r="H147" s="11" t="s">
        <v>302</v>
      </c>
      <c r="I147" s="11" t="s">
        <v>14</v>
      </c>
      <c r="J147" s="12" t="s">
        <v>15</v>
      </c>
      <c r="K147" s="11">
        <v>10.999598400000002</v>
      </c>
      <c r="N147" s="17"/>
      <c r="O147" s="16"/>
    </row>
    <row r="148" spans="1:15" x14ac:dyDescent="0.25">
      <c r="A148" s="7" t="s">
        <v>303</v>
      </c>
      <c r="B148" s="8">
        <v>45296</v>
      </c>
      <c r="C148" s="9">
        <v>3188476839</v>
      </c>
      <c r="D148" s="10">
        <v>106.8</v>
      </c>
      <c r="E148" s="11">
        <v>106.80000000000001</v>
      </c>
      <c r="F148" s="11">
        <v>-1.4210854715202004E-14</v>
      </c>
      <c r="G148" s="11" t="s">
        <v>21</v>
      </c>
      <c r="H148" s="11" t="s">
        <v>187</v>
      </c>
      <c r="I148" s="11" t="s">
        <v>58</v>
      </c>
      <c r="J148" s="12" t="s">
        <v>15</v>
      </c>
      <c r="K148" s="11">
        <v>68.764684800000012</v>
      </c>
      <c r="N148" s="17"/>
      <c r="O148" s="16"/>
    </row>
    <row r="149" spans="1:15" hidden="1" x14ac:dyDescent="0.25">
      <c r="A149" s="7" t="s">
        <v>304</v>
      </c>
      <c r="B149" s="8">
        <v>45296</v>
      </c>
      <c r="C149" s="9">
        <v>4104864670</v>
      </c>
      <c r="D149" s="10">
        <v>610</v>
      </c>
      <c r="E149" s="11">
        <v>610</v>
      </c>
      <c r="F149" s="11">
        <v>0</v>
      </c>
      <c r="G149" s="11" t="s">
        <v>96</v>
      </c>
      <c r="H149" s="11" t="s">
        <v>305</v>
      </c>
      <c r="I149" s="11" t="s">
        <v>94</v>
      </c>
      <c r="J149" s="12" t="s">
        <v>15</v>
      </c>
      <c r="K149" s="11">
        <v>375.72992800000009</v>
      </c>
      <c r="N149" s="17"/>
      <c r="O149" s="16"/>
    </row>
    <row r="150" spans="1:15" hidden="1" x14ac:dyDescent="0.25">
      <c r="A150" s="7" t="s">
        <v>306</v>
      </c>
      <c r="B150" s="8">
        <v>45296</v>
      </c>
      <c r="C150" s="9">
        <v>2018066670</v>
      </c>
      <c r="D150" s="10">
        <v>71.5</v>
      </c>
      <c r="E150" s="11">
        <v>71.5</v>
      </c>
      <c r="F150" s="11">
        <v>0</v>
      </c>
      <c r="G150" s="11" t="s">
        <v>12</v>
      </c>
      <c r="H150" s="11" t="s">
        <v>307</v>
      </c>
      <c r="I150" s="11" t="s">
        <v>14</v>
      </c>
      <c r="J150" s="12" t="s">
        <v>15</v>
      </c>
      <c r="K150" s="11">
        <v>49.999936000000005</v>
      </c>
      <c r="N150" s="17"/>
      <c r="O150" s="16"/>
    </row>
    <row r="151" spans="1:15" hidden="1" x14ac:dyDescent="0.25">
      <c r="A151" s="7" t="s">
        <v>308</v>
      </c>
      <c r="B151" s="8">
        <v>45296</v>
      </c>
      <c r="C151" s="9">
        <v>3791668913</v>
      </c>
      <c r="D151" s="10">
        <v>2100</v>
      </c>
      <c r="E151" s="11">
        <v>2100</v>
      </c>
      <c r="F151" s="11">
        <v>0</v>
      </c>
      <c r="G151" s="11" t="s">
        <v>51</v>
      </c>
      <c r="H151" s="11" t="s">
        <v>309</v>
      </c>
      <c r="I151" s="11" t="s">
        <v>223</v>
      </c>
      <c r="J151" s="12" t="s">
        <v>15</v>
      </c>
      <c r="K151" s="11">
        <v>1459.9999904000003</v>
      </c>
      <c r="N151" s="17"/>
      <c r="O151" s="16"/>
    </row>
    <row r="152" spans="1:15" hidden="1" x14ac:dyDescent="0.25">
      <c r="A152" s="7" t="s">
        <v>310</v>
      </c>
      <c r="B152" s="8">
        <v>45296</v>
      </c>
      <c r="C152" s="9">
        <v>725041838</v>
      </c>
      <c r="D152" s="10">
        <v>646.54999999999995</v>
      </c>
      <c r="E152" s="11">
        <v>646.54999999999995</v>
      </c>
      <c r="F152" s="11">
        <v>0</v>
      </c>
      <c r="G152" s="11" t="s">
        <v>12</v>
      </c>
      <c r="H152" s="11" t="s">
        <v>311</v>
      </c>
      <c r="I152" s="11" t="s">
        <v>14</v>
      </c>
      <c r="J152" s="12" t="s">
        <v>15</v>
      </c>
      <c r="K152" s="11">
        <v>452.19984320000015</v>
      </c>
      <c r="N152" s="17"/>
      <c r="O152" s="16"/>
    </row>
    <row r="153" spans="1:15" hidden="1" x14ac:dyDescent="0.25">
      <c r="A153" s="7" t="s">
        <v>312</v>
      </c>
      <c r="B153" s="8">
        <v>45296</v>
      </c>
      <c r="C153" s="9">
        <v>1636320979</v>
      </c>
      <c r="D153" s="14">
        <v>94.7</v>
      </c>
      <c r="E153" s="11">
        <v>94.7</v>
      </c>
      <c r="F153" s="11">
        <v>0</v>
      </c>
      <c r="G153" s="11" t="s">
        <v>12</v>
      </c>
      <c r="H153" s="11" t="s">
        <v>307</v>
      </c>
      <c r="I153" s="11" t="s">
        <v>14</v>
      </c>
      <c r="J153" s="12" t="s">
        <v>15</v>
      </c>
      <c r="K153" s="11">
        <v>65.63999680000002</v>
      </c>
      <c r="N153" s="17"/>
      <c r="O153" s="16"/>
    </row>
    <row r="154" spans="1:15" hidden="1" x14ac:dyDescent="0.25">
      <c r="A154" s="7" t="s">
        <v>313</v>
      </c>
      <c r="B154" s="8">
        <v>45296</v>
      </c>
      <c r="C154" s="9">
        <v>600392292</v>
      </c>
      <c r="D154" s="10">
        <v>195</v>
      </c>
      <c r="E154" s="11">
        <v>195</v>
      </c>
      <c r="F154" s="11">
        <v>0</v>
      </c>
      <c r="G154" s="11" t="s">
        <v>37</v>
      </c>
      <c r="H154" s="11" t="s">
        <v>242</v>
      </c>
      <c r="I154" s="11" t="s">
        <v>14</v>
      </c>
      <c r="J154" s="12" t="s">
        <v>15</v>
      </c>
      <c r="K154" s="11">
        <v>136.24996000000002</v>
      </c>
      <c r="N154" s="17"/>
      <c r="O154" s="16"/>
    </row>
    <row r="155" spans="1:15" hidden="1" x14ac:dyDescent="0.25">
      <c r="A155" s="7" t="s">
        <v>314</v>
      </c>
      <c r="B155" s="8">
        <v>45296</v>
      </c>
      <c r="C155" s="9">
        <v>4036642767</v>
      </c>
      <c r="D155" s="10">
        <v>202.5</v>
      </c>
      <c r="E155" s="11">
        <v>202.5</v>
      </c>
      <c r="F155" s="11">
        <v>0</v>
      </c>
      <c r="G155" s="11" t="s">
        <v>51</v>
      </c>
      <c r="H155" s="11" t="s">
        <v>315</v>
      </c>
      <c r="I155" s="11" t="s">
        <v>26</v>
      </c>
      <c r="J155" s="12" t="s">
        <v>15</v>
      </c>
      <c r="K155" s="11">
        <v>137.39998720000003</v>
      </c>
      <c r="N155" s="17"/>
      <c r="O155" s="16"/>
    </row>
    <row r="156" spans="1:15" x14ac:dyDescent="0.25">
      <c r="A156" s="7" t="s">
        <v>316</v>
      </c>
      <c r="B156" s="8">
        <v>45296</v>
      </c>
      <c r="C156" s="9">
        <v>613172613</v>
      </c>
      <c r="D156" s="10">
        <v>2645</v>
      </c>
      <c r="E156" s="11">
        <v>2645</v>
      </c>
      <c r="F156" s="11">
        <v>0</v>
      </c>
      <c r="G156" s="11" t="s">
        <v>21</v>
      </c>
      <c r="H156" s="11" t="s">
        <v>317</v>
      </c>
      <c r="I156" s="11" t="s">
        <v>215</v>
      </c>
      <c r="J156" s="12" t="s">
        <v>15</v>
      </c>
      <c r="K156" s="11">
        <v>1083.8299360000001</v>
      </c>
      <c r="N156" s="17"/>
      <c r="O156" s="16"/>
    </row>
    <row r="157" spans="1:15" x14ac:dyDescent="0.25">
      <c r="A157" s="7" t="s">
        <v>318</v>
      </c>
      <c r="B157" s="8">
        <v>45296</v>
      </c>
      <c r="C157" s="18">
        <v>3464643058</v>
      </c>
      <c r="D157" s="10">
        <v>8</v>
      </c>
      <c r="E157" s="11">
        <v>8</v>
      </c>
      <c r="F157" s="11">
        <v>0</v>
      </c>
      <c r="G157" s="11" t="s">
        <v>21</v>
      </c>
      <c r="H157" s="11" t="s">
        <v>319</v>
      </c>
      <c r="I157" s="11" t="s">
        <v>29</v>
      </c>
      <c r="J157" s="12" t="s">
        <v>15</v>
      </c>
      <c r="K157" s="11">
        <v>5.6000000000000005</v>
      </c>
      <c r="N157" s="17"/>
      <c r="O157" s="16"/>
    </row>
    <row r="158" spans="1:15" hidden="1" x14ac:dyDescent="0.25">
      <c r="A158" s="7" t="s">
        <v>320</v>
      </c>
      <c r="B158" s="8">
        <v>45296</v>
      </c>
      <c r="C158" s="9">
        <v>518342285</v>
      </c>
      <c r="D158" s="10">
        <v>37600</v>
      </c>
      <c r="E158" s="11">
        <v>37600</v>
      </c>
      <c r="F158" s="11">
        <v>0</v>
      </c>
      <c r="G158" s="11" t="s">
        <v>43</v>
      </c>
      <c r="H158" s="11" t="s">
        <v>321</v>
      </c>
      <c r="I158" s="11" t="s">
        <v>98</v>
      </c>
      <c r="J158" s="12" t="s">
        <v>15</v>
      </c>
      <c r="K158" s="11">
        <v>25835.706265600002</v>
      </c>
      <c r="N158" s="17"/>
      <c r="O158" s="16"/>
    </row>
    <row r="159" spans="1:15" x14ac:dyDescent="0.25">
      <c r="A159" s="7" t="s">
        <v>322</v>
      </c>
      <c r="B159" s="8">
        <v>45296</v>
      </c>
      <c r="C159" s="9">
        <v>117591167</v>
      </c>
      <c r="D159" s="10">
        <v>1390</v>
      </c>
      <c r="E159" s="11">
        <v>1390</v>
      </c>
      <c r="F159" s="11">
        <v>0</v>
      </c>
      <c r="G159" s="11" t="s">
        <v>21</v>
      </c>
      <c r="H159" s="11" t="s">
        <v>323</v>
      </c>
      <c r="I159" s="11" t="s">
        <v>94</v>
      </c>
      <c r="J159" s="12" t="s">
        <v>15</v>
      </c>
      <c r="K159" s="11">
        <v>789.00000480000006</v>
      </c>
      <c r="N159" s="17"/>
      <c r="O159" s="16"/>
    </row>
    <row r="160" spans="1:15" hidden="1" x14ac:dyDescent="0.25">
      <c r="A160" s="7" t="s">
        <v>324</v>
      </c>
      <c r="B160" s="8">
        <v>45296</v>
      </c>
      <c r="C160" s="9">
        <v>1988905098</v>
      </c>
      <c r="D160" s="10">
        <v>250</v>
      </c>
      <c r="E160" s="11">
        <v>250</v>
      </c>
      <c r="F160" s="11">
        <v>0</v>
      </c>
      <c r="G160" s="11" t="s">
        <v>17</v>
      </c>
      <c r="H160" s="11" t="s">
        <v>325</v>
      </c>
      <c r="I160" s="11" t="s">
        <v>26</v>
      </c>
      <c r="J160" s="12" t="s">
        <v>15</v>
      </c>
      <c r="K160" s="11">
        <v>140.96190080000002</v>
      </c>
      <c r="N160" s="17"/>
      <c r="O160" s="16"/>
    </row>
    <row r="161" spans="1:15" hidden="1" x14ac:dyDescent="0.25">
      <c r="A161" s="7" t="s">
        <v>326</v>
      </c>
      <c r="B161" s="8">
        <v>45296</v>
      </c>
      <c r="C161" s="9">
        <v>2203665729</v>
      </c>
      <c r="D161" s="10">
        <v>297.45</v>
      </c>
      <c r="E161" s="11">
        <v>297.45</v>
      </c>
      <c r="F161" s="11">
        <v>0</v>
      </c>
      <c r="G161" s="11" t="s">
        <v>12</v>
      </c>
      <c r="H161" s="11" t="s">
        <v>91</v>
      </c>
      <c r="I161" s="11" t="s">
        <v>26</v>
      </c>
      <c r="J161" s="12" t="s">
        <v>15</v>
      </c>
      <c r="K161" s="11">
        <v>208.00000480000003</v>
      </c>
      <c r="N161" s="17"/>
      <c r="O161" s="16"/>
    </row>
    <row r="162" spans="1:15" hidden="1" x14ac:dyDescent="0.25">
      <c r="A162" s="7" t="s">
        <v>327</v>
      </c>
      <c r="B162" s="8">
        <v>45296</v>
      </c>
      <c r="C162" s="9">
        <v>2173455667</v>
      </c>
      <c r="D162" s="10">
        <v>15</v>
      </c>
      <c r="E162" s="11">
        <v>15</v>
      </c>
      <c r="F162" s="11">
        <v>0</v>
      </c>
      <c r="G162" s="11" t="s">
        <v>51</v>
      </c>
      <c r="H162" s="11" t="s">
        <v>328</v>
      </c>
      <c r="I162" s="11" t="s">
        <v>58</v>
      </c>
      <c r="J162" s="12" t="s">
        <v>15</v>
      </c>
      <c r="K162" s="11">
        <v>7.3001600000000018</v>
      </c>
      <c r="N162" s="17"/>
      <c r="O162" s="16"/>
    </row>
    <row r="163" spans="1:15" hidden="1" x14ac:dyDescent="0.25">
      <c r="A163" s="7" t="s">
        <v>329</v>
      </c>
      <c r="B163" s="8">
        <v>45296</v>
      </c>
      <c r="C163" s="9">
        <v>3434367725</v>
      </c>
      <c r="D163" s="10">
        <v>9760</v>
      </c>
      <c r="E163" s="11">
        <v>9760</v>
      </c>
      <c r="F163" s="11">
        <v>0</v>
      </c>
      <c r="G163" s="11" t="s">
        <v>51</v>
      </c>
      <c r="H163" s="11" t="s">
        <v>330</v>
      </c>
      <c r="I163" s="11" t="s">
        <v>98</v>
      </c>
      <c r="J163" s="12" t="s">
        <v>15</v>
      </c>
      <c r="K163" s="11">
        <v>6977.3199664000012</v>
      </c>
      <c r="N163" s="17"/>
      <c r="O163" s="16"/>
    </row>
    <row r="164" spans="1:15" hidden="1" x14ac:dyDescent="0.25">
      <c r="A164" s="7" t="s">
        <v>331</v>
      </c>
      <c r="B164" s="8">
        <v>45296</v>
      </c>
      <c r="C164" s="9">
        <v>172835552</v>
      </c>
      <c r="D164" s="10">
        <v>283</v>
      </c>
      <c r="E164" s="11">
        <v>283</v>
      </c>
      <c r="F164" s="11">
        <v>0</v>
      </c>
      <c r="G164" s="11" t="s">
        <v>17</v>
      </c>
      <c r="H164" s="11" t="s">
        <v>280</v>
      </c>
      <c r="I164" s="11" t="s">
        <v>26</v>
      </c>
      <c r="J164" s="12" t="s">
        <v>15</v>
      </c>
      <c r="K164" s="11">
        <v>197.69359680000002</v>
      </c>
      <c r="N164" s="17"/>
      <c r="O164" s="16"/>
    </row>
    <row r="165" spans="1:15" hidden="1" x14ac:dyDescent="0.25">
      <c r="A165" s="7" t="s">
        <v>332</v>
      </c>
      <c r="B165" s="8">
        <v>45296</v>
      </c>
      <c r="C165" s="9">
        <v>631326984</v>
      </c>
      <c r="D165" s="10">
        <v>356.6</v>
      </c>
      <c r="E165" s="11">
        <v>356.6</v>
      </c>
      <c r="F165" s="11">
        <v>0</v>
      </c>
      <c r="G165" s="11" t="s">
        <v>51</v>
      </c>
      <c r="H165" s="11" t="s">
        <v>333</v>
      </c>
      <c r="I165" s="11" t="s">
        <v>146</v>
      </c>
      <c r="J165" s="12" t="s">
        <v>15</v>
      </c>
      <c r="K165" s="11">
        <v>246.40024640000001</v>
      </c>
      <c r="N165" s="17"/>
      <c r="O165" s="16"/>
    </row>
    <row r="166" spans="1:15" hidden="1" x14ac:dyDescent="0.25">
      <c r="A166" s="7" t="s">
        <v>334</v>
      </c>
      <c r="B166" s="8">
        <v>45296</v>
      </c>
      <c r="C166" s="9">
        <v>1385712943</v>
      </c>
      <c r="D166" s="10">
        <v>74</v>
      </c>
      <c r="E166" s="11">
        <v>74</v>
      </c>
      <c r="F166" s="11">
        <v>0</v>
      </c>
      <c r="G166" s="11" t="s">
        <v>96</v>
      </c>
      <c r="H166" s="11" t="s">
        <v>335</v>
      </c>
      <c r="I166" s="11" t="s">
        <v>29</v>
      </c>
      <c r="J166" s="12" t="s">
        <v>15</v>
      </c>
      <c r="K166" s="11">
        <v>47.998720000000013</v>
      </c>
      <c r="N166" s="17"/>
      <c r="O166" s="16"/>
    </row>
    <row r="167" spans="1:15" hidden="1" x14ac:dyDescent="0.25">
      <c r="A167" s="7" t="s">
        <v>336</v>
      </c>
      <c r="B167" s="8">
        <v>45296</v>
      </c>
      <c r="C167" s="9">
        <v>263016137</v>
      </c>
      <c r="D167" s="10">
        <v>1225.9000000000001</v>
      </c>
      <c r="E167" s="11">
        <v>1225.8999999999999</v>
      </c>
      <c r="F167" s="11">
        <v>2.2737367544323206E-13</v>
      </c>
      <c r="G167" s="11" t="s">
        <v>37</v>
      </c>
      <c r="H167" s="11" t="s">
        <v>337</v>
      </c>
      <c r="I167" s="11" t="s">
        <v>39</v>
      </c>
      <c r="J167" s="12" t="s">
        <v>15</v>
      </c>
      <c r="K167" s="11">
        <v>724.24244480000016</v>
      </c>
      <c r="N167" s="17"/>
      <c r="O167" s="16"/>
    </row>
    <row r="168" spans="1:15" hidden="1" x14ac:dyDescent="0.25">
      <c r="A168" s="7" t="s">
        <v>338</v>
      </c>
      <c r="B168" s="8">
        <v>45296</v>
      </c>
      <c r="C168" s="9">
        <v>1546997288</v>
      </c>
      <c r="D168" s="10">
        <v>1007.05</v>
      </c>
      <c r="E168" s="11">
        <v>1007.05</v>
      </c>
      <c r="F168" s="11">
        <v>0</v>
      </c>
      <c r="G168" s="11" t="s">
        <v>12</v>
      </c>
      <c r="H168" s="11" t="s">
        <v>339</v>
      </c>
      <c r="I168" s="11" t="s">
        <v>14</v>
      </c>
      <c r="J168" s="12" t="s">
        <v>15</v>
      </c>
      <c r="K168" s="11">
        <v>681.99996480000004</v>
      </c>
      <c r="N168" s="17"/>
      <c r="O168" s="16"/>
    </row>
    <row r="169" spans="1:15" hidden="1" x14ac:dyDescent="0.25">
      <c r="A169" s="7" t="s">
        <v>340</v>
      </c>
      <c r="B169" s="8">
        <v>45296</v>
      </c>
      <c r="C169" s="9">
        <v>2895464852</v>
      </c>
      <c r="D169" s="10">
        <v>8.5</v>
      </c>
      <c r="E169" s="11">
        <v>8.5</v>
      </c>
      <c r="F169" s="11">
        <v>0</v>
      </c>
      <c r="G169" s="11" t="s">
        <v>12</v>
      </c>
      <c r="H169" s="11" t="s">
        <v>341</v>
      </c>
      <c r="I169" s="11" t="s">
        <v>14</v>
      </c>
      <c r="J169" s="12" t="s">
        <v>15</v>
      </c>
      <c r="K169" s="11">
        <v>5.6558544000000008</v>
      </c>
      <c r="N169" s="17"/>
      <c r="O169" s="16"/>
    </row>
    <row r="170" spans="1:15" hidden="1" x14ac:dyDescent="0.25">
      <c r="A170" s="7" t="s">
        <v>342</v>
      </c>
      <c r="B170" s="8">
        <v>45296</v>
      </c>
      <c r="C170" s="9">
        <v>3708505317</v>
      </c>
      <c r="D170" s="10">
        <v>28.1</v>
      </c>
      <c r="E170" s="11">
        <v>28.1</v>
      </c>
      <c r="F170" s="11">
        <v>0</v>
      </c>
      <c r="G170" s="11" t="s">
        <v>12</v>
      </c>
      <c r="H170" s="11" t="s">
        <v>343</v>
      </c>
      <c r="I170" s="11" t="s">
        <v>14</v>
      </c>
      <c r="J170" s="12" t="s">
        <v>15</v>
      </c>
      <c r="K170" s="11">
        <v>19.304913600000003</v>
      </c>
      <c r="N170" s="17"/>
      <c r="O170" s="16"/>
    </row>
    <row r="171" spans="1:15" hidden="1" x14ac:dyDescent="0.25">
      <c r="A171" s="7" t="s">
        <v>344</v>
      </c>
      <c r="B171" s="8">
        <v>45296</v>
      </c>
      <c r="C171" s="9">
        <v>333726880</v>
      </c>
      <c r="D171" s="10">
        <v>251.7</v>
      </c>
      <c r="E171" s="11">
        <v>251.7</v>
      </c>
      <c r="F171" s="11">
        <v>0</v>
      </c>
      <c r="G171" s="11" t="s">
        <v>17</v>
      </c>
      <c r="H171" s="11" t="s">
        <v>343</v>
      </c>
      <c r="I171" s="11" t="s">
        <v>26</v>
      </c>
      <c r="J171" s="12" t="s">
        <v>15</v>
      </c>
      <c r="K171" s="11">
        <v>176.00000320000004</v>
      </c>
      <c r="N171" s="17"/>
      <c r="O171" s="16"/>
    </row>
    <row r="172" spans="1:15" hidden="1" x14ac:dyDescent="0.25">
      <c r="A172" s="7" t="s">
        <v>345</v>
      </c>
      <c r="B172" s="8">
        <v>45296</v>
      </c>
      <c r="C172" s="9">
        <v>3921429428</v>
      </c>
      <c r="D172" s="10">
        <v>170</v>
      </c>
      <c r="E172" s="11">
        <v>170</v>
      </c>
      <c r="F172" s="11">
        <v>0</v>
      </c>
      <c r="G172" s="11" t="s">
        <v>17</v>
      </c>
      <c r="H172" s="11" t="s">
        <v>346</v>
      </c>
      <c r="I172" s="11" t="s">
        <v>26</v>
      </c>
      <c r="J172" s="12" t="s">
        <v>15</v>
      </c>
      <c r="K172" s="11">
        <v>114.99999840000004</v>
      </c>
      <c r="N172" s="17"/>
      <c r="O172" s="16"/>
    </row>
    <row r="173" spans="1:15" hidden="1" x14ac:dyDescent="0.25">
      <c r="A173" s="7" t="s">
        <v>347</v>
      </c>
      <c r="B173" s="8">
        <v>45296</v>
      </c>
      <c r="C173" s="9">
        <v>3135193298</v>
      </c>
      <c r="D173" s="14">
        <v>263.35000000000002</v>
      </c>
      <c r="E173" s="11">
        <v>263.35000000000002</v>
      </c>
      <c r="F173" s="11">
        <v>0</v>
      </c>
      <c r="G173" s="11" t="s">
        <v>17</v>
      </c>
      <c r="H173" s="11" t="s">
        <v>348</v>
      </c>
      <c r="I173" s="11" t="s">
        <v>26</v>
      </c>
      <c r="J173" s="12" t="s">
        <v>15</v>
      </c>
      <c r="K173" s="11">
        <v>182.35000000000002</v>
      </c>
      <c r="N173" s="17"/>
      <c r="O173" s="16"/>
    </row>
    <row r="174" spans="1:15" hidden="1" x14ac:dyDescent="0.25">
      <c r="A174" s="7" t="s">
        <v>349</v>
      </c>
      <c r="B174" s="8">
        <v>45296</v>
      </c>
      <c r="C174" s="9">
        <v>1115702240</v>
      </c>
      <c r="D174" s="10">
        <v>7500</v>
      </c>
      <c r="E174" s="11">
        <v>7500</v>
      </c>
      <c r="F174" s="11">
        <v>0</v>
      </c>
      <c r="G174" s="11" t="s">
        <v>43</v>
      </c>
      <c r="H174" s="11" t="s">
        <v>350</v>
      </c>
      <c r="I174" s="11" t="s">
        <v>159</v>
      </c>
      <c r="J174" s="12" t="s">
        <v>15</v>
      </c>
      <c r="K174" s="11">
        <v>4999.9999952000007</v>
      </c>
      <c r="N174" s="17"/>
      <c r="O174" s="16"/>
    </row>
    <row r="175" spans="1:15" hidden="1" x14ac:dyDescent="0.25">
      <c r="A175" s="7" t="s">
        <v>351</v>
      </c>
      <c r="B175" s="8">
        <v>45296</v>
      </c>
      <c r="C175" s="13">
        <v>2924298833</v>
      </c>
      <c r="D175" s="10">
        <v>30</v>
      </c>
      <c r="E175" s="11">
        <v>30</v>
      </c>
      <c r="F175" s="11">
        <v>0</v>
      </c>
      <c r="G175" s="11" t="s">
        <v>37</v>
      </c>
      <c r="H175" s="11" t="s">
        <v>352</v>
      </c>
      <c r="I175" s="11" t="s">
        <v>39</v>
      </c>
      <c r="J175" s="12" t="s">
        <v>15</v>
      </c>
      <c r="K175" s="11">
        <v>13.262726400000002</v>
      </c>
      <c r="N175" s="17"/>
      <c r="O175" s="16"/>
    </row>
    <row r="176" spans="1:15" hidden="1" x14ac:dyDescent="0.25">
      <c r="A176" s="7" t="s">
        <v>353</v>
      </c>
      <c r="B176" s="8">
        <v>45296</v>
      </c>
      <c r="C176" s="9">
        <v>2499167540</v>
      </c>
      <c r="D176" s="10">
        <v>148.38999999999999</v>
      </c>
      <c r="E176" s="11">
        <v>148.39000000000001</v>
      </c>
      <c r="F176" s="11">
        <v>-2.8421709430404007E-14</v>
      </c>
      <c r="G176" s="11" t="s">
        <v>37</v>
      </c>
      <c r="H176" s="11" t="s">
        <v>354</v>
      </c>
      <c r="I176" s="11" t="s">
        <v>39</v>
      </c>
      <c r="J176" s="12" t="s">
        <v>15</v>
      </c>
      <c r="K176" s="11">
        <v>93.615480000000019</v>
      </c>
      <c r="N176" s="17"/>
      <c r="O176" s="16"/>
    </row>
    <row r="177" spans="1:15" x14ac:dyDescent="0.25">
      <c r="A177" s="7" t="s">
        <v>355</v>
      </c>
      <c r="B177" s="8">
        <v>45296</v>
      </c>
      <c r="C177" s="9">
        <v>3473296126</v>
      </c>
      <c r="D177" s="10">
        <v>150</v>
      </c>
      <c r="E177" s="11">
        <v>150</v>
      </c>
      <c r="F177" s="11">
        <v>0</v>
      </c>
      <c r="G177" s="11" t="s">
        <v>21</v>
      </c>
      <c r="H177" s="11" t="s">
        <v>356</v>
      </c>
      <c r="I177" s="11" t="s">
        <v>82</v>
      </c>
      <c r="J177" s="12" t="s">
        <v>15</v>
      </c>
      <c r="K177" s="11">
        <v>90</v>
      </c>
      <c r="N177" s="17"/>
      <c r="O177" s="16"/>
    </row>
    <row r="178" spans="1:15" hidden="1" x14ac:dyDescent="0.25">
      <c r="A178" s="7" t="s">
        <v>357</v>
      </c>
      <c r="B178" s="8">
        <v>45296</v>
      </c>
      <c r="C178" s="19">
        <v>2112048012</v>
      </c>
      <c r="D178" s="10">
        <v>80.099999999999994</v>
      </c>
      <c r="E178" s="11">
        <v>80.099999999999994</v>
      </c>
      <c r="F178" s="11">
        <v>0</v>
      </c>
      <c r="G178" s="11" t="s">
        <v>17</v>
      </c>
      <c r="H178" s="11" t="s">
        <v>358</v>
      </c>
      <c r="I178" s="11" t="s">
        <v>26</v>
      </c>
      <c r="J178" s="12" t="s">
        <v>15</v>
      </c>
      <c r="K178" s="11">
        <v>56.000000000000014</v>
      </c>
      <c r="N178" s="17"/>
      <c r="O178" s="16"/>
    </row>
    <row r="179" spans="1:15" hidden="1" x14ac:dyDescent="0.25">
      <c r="A179" s="7" t="s">
        <v>359</v>
      </c>
      <c r="B179" s="8">
        <v>45296</v>
      </c>
      <c r="C179" s="9">
        <v>646727098</v>
      </c>
      <c r="D179" s="10">
        <v>750</v>
      </c>
      <c r="E179" s="11">
        <v>750</v>
      </c>
      <c r="F179" s="11">
        <v>0</v>
      </c>
      <c r="G179" s="11" t="s">
        <v>221</v>
      </c>
      <c r="H179" s="11" t="s">
        <v>360</v>
      </c>
      <c r="I179" s="11" t="s">
        <v>82</v>
      </c>
      <c r="J179" s="12" t="s">
        <v>15</v>
      </c>
      <c r="K179" s="11">
        <v>450</v>
      </c>
      <c r="N179" s="17"/>
      <c r="O179" s="16"/>
    </row>
    <row r="180" spans="1:15" hidden="1" x14ac:dyDescent="0.25">
      <c r="A180" s="7" t="s">
        <v>361</v>
      </c>
      <c r="B180" s="8">
        <v>45296</v>
      </c>
      <c r="C180" s="9">
        <v>1846759014</v>
      </c>
      <c r="D180" s="10">
        <v>2332.5</v>
      </c>
      <c r="E180" s="11">
        <v>2332.5</v>
      </c>
      <c r="F180" s="11">
        <v>0</v>
      </c>
      <c r="G180" s="11" t="s">
        <v>12</v>
      </c>
      <c r="H180" s="11" t="s">
        <v>362</v>
      </c>
      <c r="I180" s="11" t="s">
        <v>14</v>
      </c>
      <c r="J180" s="12" t="s">
        <v>15</v>
      </c>
      <c r="K180" s="11">
        <v>1624.0000000000002</v>
      </c>
      <c r="N180" s="17"/>
      <c r="O180" s="16"/>
    </row>
    <row r="181" spans="1:15" hidden="1" x14ac:dyDescent="0.25">
      <c r="A181" s="7" t="s">
        <v>363</v>
      </c>
      <c r="B181" s="8">
        <v>45296</v>
      </c>
      <c r="C181" s="9">
        <v>3100655993</v>
      </c>
      <c r="D181" s="10">
        <v>369.65</v>
      </c>
      <c r="E181" s="11">
        <v>369.65</v>
      </c>
      <c r="F181" s="11">
        <v>0</v>
      </c>
      <c r="G181" s="11" t="s">
        <v>12</v>
      </c>
      <c r="H181" s="11" t="s">
        <v>364</v>
      </c>
      <c r="I181" s="11" t="s">
        <v>14</v>
      </c>
      <c r="J181" s="12" t="s">
        <v>15</v>
      </c>
      <c r="K181" s="11">
        <v>254.99993120000005</v>
      </c>
      <c r="N181" s="17"/>
      <c r="O181" s="16"/>
    </row>
    <row r="182" spans="1:15" hidden="1" x14ac:dyDescent="0.25">
      <c r="A182" s="7" t="s">
        <v>365</v>
      </c>
      <c r="B182" s="8">
        <v>45296</v>
      </c>
      <c r="C182" s="9">
        <v>773539242</v>
      </c>
      <c r="D182" s="10">
        <v>100</v>
      </c>
      <c r="E182" s="11">
        <v>100</v>
      </c>
      <c r="F182" s="11">
        <v>0</v>
      </c>
      <c r="G182" s="11" t="s">
        <v>37</v>
      </c>
      <c r="H182" s="11" t="s">
        <v>366</v>
      </c>
      <c r="I182" s="11" t="s">
        <v>14</v>
      </c>
      <c r="J182" s="12" t="s">
        <v>15</v>
      </c>
      <c r="K182" s="11">
        <v>55.003200000000007</v>
      </c>
      <c r="N182" s="17"/>
      <c r="O182" s="16"/>
    </row>
    <row r="183" spans="1:15" hidden="1" x14ac:dyDescent="0.25">
      <c r="A183" s="7" t="s">
        <v>367</v>
      </c>
      <c r="B183" s="8">
        <v>45296</v>
      </c>
      <c r="C183" s="9">
        <v>1766346380</v>
      </c>
      <c r="D183" s="10">
        <v>98</v>
      </c>
      <c r="E183" s="11">
        <v>98</v>
      </c>
      <c r="F183" s="11">
        <v>0</v>
      </c>
      <c r="G183" s="11" t="s">
        <v>37</v>
      </c>
      <c r="H183" s="11" t="s">
        <v>187</v>
      </c>
      <c r="I183" s="11" t="s">
        <v>14</v>
      </c>
      <c r="J183" s="12" t="s">
        <v>15</v>
      </c>
      <c r="K183" s="11">
        <v>68.479936000000009</v>
      </c>
      <c r="N183" s="17"/>
      <c r="O183" s="16"/>
    </row>
    <row r="184" spans="1:15" hidden="1" x14ac:dyDescent="0.25">
      <c r="A184" s="7" t="s">
        <v>368</v>
      </c>
      <c r="B184" s="8">
        <v>45296</v>
      </c>
      <c r="C184" s="9">
        <v>2972667820</v>
      </c>
      <c r="D184" s="14">
        <v>33.25</v>
      </c>
      <c r="E184" s="11">
        <v>33.25</v>
      </c>
      <c r="F184" s="11">
        <v>0</v>
      </c>
      <c r="G184" s="11" t="s">
        <v>221</v>
      </c>
      <c r="H184" s="11" t="s">
        <v>369</v>
      </c>
      <c r="I184" s="11" t="s">
        <v>29</v>
      </c>
      <c r="J184" s="12" t="s">
        <v>15</v>
      </c>
      <c r="K184" s="11">
        <v>23.624025600000003</v>
      </c>
      <c r="N184" s="17"/>
      <c r="O184" s="16"/>
    </row>
    <row r="185" spans="1:15" hidden="1" x14ac:dyDescent="0.25">
      <c r="A185" s="7" t="s">
        <v>370</v>
      </c>
      <c r="B185" s="8">
        <v>45297</v>
      </c>
      <c r="C185" s="9">
        <v>4187374453</v>
      </c>
      <c r="D185" s="10">
        <v>1990</v>
      </c>
      <c r="E185" s="11">
        <v>1990</v>
      </c>
      <c r="F185" s="11">
        <v>0</v>
      </c>
      <c r="G185" s="11" t="s">
        <v>51</v>
      </c>
      <c r="H185" s="11" t="s">
        <v>371</v>
      </c>
      <c r="I185" s="11" t="s">
        <v>85</v>
      </c>
      <c r="J185" s="12" t="s">
        <v>15</v>
      </c>
      <c r="K185" s="11">
        <v>1305.7199680000001</v>
      </c>
      <c r="N185" s="17"/>
      <c r="O185" s="16"/>
    </row>
    <row r="186" spans="1:15" hidden="1" x14ac:dyDescent="0.25">
      <c r="A186" s="7" t="s">
        <v>372</v>
      </c>
      <c r="B186" s="8">
        <v>45297</v>
      </c>
      <c r="C186" s="9">
        <v>3173337651</v>
      </c>
      <c r="D186" s="10">
        <v>176.2</v>
      </c>
      <c r="E186" s="11">
        <v>176.2</v>
      </c>
      <c r="F186" s="11">
        <v>0</v>
      </c>
      <c r="G186" s="11" t="s">
        <v>37</v>
      </c>
      <c r="H186" s="11" t="s">
        <v>211</v>
      </c>
      <c r="I186" s="11" t="s">
        <v>14</v>
      </c>
      <c r="J186" s="12" t="s">
        <v>15</v>
      </c>
      <c r="K186" s="11">
        <v>123.20000000000003</v>
      </c>
      <c r="N186" s="17"/>
      <c r="O186" s="16"/>
    </row>
    <row r="187" spans="1:15" hidden="1" x14ac:dyDescent="0.25">
      <c r="A187" s="7" t="s">
        <v>373</v>
      </c>
      <c r="B187" s="8">
        <v>45297</v>
      </c>
      <c r="C187" s="9">
        <v>57033565</v>
      </c>
      <c r="D187" s="10">
        <v>1090</v>
      </c>
      <c r="E187" s="11">
        <v>1090</v>
      </c>
      <c r="F187" s="11">
        <v>0</v>
      </c>
      <c r="G187" s="11" t="s">
        <v>221</v>
      </c>
      <c r="H187" s="11" t="s">
        <v>91</v>
      </c>
      <c r="I187" s="11" t="s">
        <v>26</v>
      </c>
      <c r="J187" s="12" t="s">
        <v>15</v>
      </c>
      <c r="K187" s="11">
        <v>760.00000160000013</v>
      </c>
      <c r="N187" s="17"/>
      <c r="O187" s="16"/>
    </row>
    <row r="188" spans="1:15" hidden="1" x14ac:dyDescent="0.25">
      <c r="A188" s="7" t="e">
        <v>#N/A</v>
      </c>
      <c r="B188" s="8">
        <v>45297</v>
      </c>
      <c r="C188" s="9">
        <v>3599321501</v>
      </c>
      <c r="D188" s="10" t="s">
        <v>374</v>
      </c>
      <c r="E188" s="11">
        <v>0</v>
      </c>
      <c r="F188" s="11" t="e">
        <v>#VALUE!</v>
      </c>
      <c r="G188" s="11" t="e">
        <v>#N/A</v>
      </c>
      <c r="H188" s="11" t="e">
        <v>#N/A</v>
      </c>
      <c r="I188" s="11" t="e">
        <v>#N/A</v>
      </c>
      <c r="J188" s="12" t="s">
        <v>374</v>
      </c>
      <c r="K188" s="11">
        <v>0</v>
      </c>
      <c r="N188" s="17"/>
      <c r="O188" s="16"/>
    </row>
    <row r="189" spans="1:15" hidden="1" x14ac:dyDescent="0.25">
      <c r="A189" s="7" t="s">
        <v>375</v>
      </c>
      <c r="B189" s="8">
        <v>45297</v>
      </c>
      <c r="C189" s="9">
        <v>3671278632</v>
      </c>
      <c r="D189" s="10">
        <v>672.4</v>
      </c>
      <c r="E189" s="11">
        <v>672.39999999999986</v>
      </c>
      <c r="F189" s="11">
        <v>1.1368683772161603E-13</v>
      </c>
      <c r="G189" s="11" t="s">
        <v>113</v>
      </c>
      <c r="H189" s="11" t="s">
        <v>376</v>
      </c>
      <c r="I189" s="11" t="s">
        <v>26</v>
      </c>
      <c r="J189" s="12" t="s">
        <v>15</v>
      </c>
      <c r="K189" s="11">
        <v>465.96049920000013</v>
      </c>
      <c r="N189" s="17"/>
      <c r="O189" s="16"/>
    </row>
    <row r="190" spans="1:15" hidden="1" x14ac:dyDescent="0.25">
      <c r="A190" s="7" t="s">
        <v>377</v>
      </c>
      <c r="B190" s="8">
        <v>45297</v>
      </c>
      <c r="C190" s="9">
        <v>4291382583</v>
      </c>
      <c r="D190" s="10">
        <v>239.95</v>
      </c>
      <c r="E190" s="11">
        <v>239.95</v>
      </c>
      <c r="F190" s="11">
        <v>0</v>
      </c>
      <c r="G190" s="11" t="s">
        <v>12</v>
      </c>
      <c r="H190" s="11" t="s">
        <v>378</v>
      </c>
      <c r="I190" s="11" t="s">
        <v>61</v>
      </c>
      <c r="J190" s="12" t="s">
        <v>15</v>
      </c>
      <c r="K190" s="11">
        <v>136.78290080000002</v>
      </c>
      <c r="N190" s="17"/>
      <c r="O190" s="16"/>
    </row>
    <row r="191" spans="1:15" hidden="1" x14ac:dyDescent="0.25">
      <c r="A191" s="7" t="s">
        <v>379</v>
      </c>
      <c r="B191" s="8">
        <v>45297</v>
      </c>
      <c r="C191" s="9">
        <v>1628194885</v>
      </c>
      <c r="D191" s="10">
        <v>55.36</v>
      </c>
      <c r="E191" s="11">
        <v>55.36</v>
      </c>
      <c r="F191" s="11">
        <v>0</v>
      </c>
      <c r="G191" s="11" t="s">
        <v>96</v>
      </c>
      <c r="H191" s="11" t="s">
        <v>380</v>
      </c>
      <c r="I191" s="11" t="s">
        <v>58</v>
      </c>
      <c r="J191" s="12" t="s">
        <v>15</v>
      </c>
      <c r="K191" s="11">
        <v>42.548800000000007</v>
      </c>
      <c r="N191" s="17"/>
      <c r="O191" s="16"/>
    </row>
    <row r="192" spans="1:15" hidden="1" x14ac:dyDescent="0.25">
      <c r="A192" s="7" t="s">
        <v>381</v>
      </c>
      <c r="B192" s="8">
        <v>45297</v>
      </c>
      <c r="C192" s="9">
        <v>825377504</v>
      </c>
      <c r="D192" s="10">
        <v>57.2</v>
      </c>
      <c r="E192" s="11">
        <v>57.2</v>
      </c>
      <c r="F192" s="11">
        <v>0</v>
      </c>
      <c r="G192" s="11" t="s">
        <v>113</v>
      </c>
      <c r="H192" s="11" t="s">
        <v>211</v>
      </c>
      <c r="I192" s="11" t="s">
        <v>26</v>
      </c>
      <c r="J192" s="12" t="s">
        <v>15</v>
      </c>
      <c r="K192" s="11">
        <v>39.999993600000003</v>
      </c>
      <c r="N192" s="17"/>
      <c r="O192" s="16"/>
    </row>
    <row r="193" spans="1:15" hidden="1" x14ac:dyDescent="0.25">
      <c r="A193" s="7" t="s">
        <v>382</v>
      </c>
      <c r="B193" s="8">
        <v>45297</v>
      </c>
      <c r="C193" s="9">
        <v>4250683512</v>
      </c>
      <c r="D193" s="10">
        <v>6106</v>
      </c>
      <c r="E193" s="11">
        <v>6106</v>
      </c>
      <c r="F193" s="11">
        <v>0</v>
      </c>
      <c r="G193" s="11" t="s">
        <v>221</v>
      </c>
      <c r="H193" s="11" t="s">
        <v>383</v>
      </c>
      <c r="I193" s="11" t="s">
        <v>172</v>
      </c>
      <c r="J193" s="12" t="s">
        <v>15</v>
      </c>
      <c r="K193" s="11">
        <v>3882.8312096000009</v>
      </c>
      <c r="N193" s="17"/>
      <c r="O193" s="16"/>
    </row>
    <row r="194" spans="1:15" hidden="1" x14ac:dyDescent="0.25">
      <c r="A194" s="7" t="s">
        <v>384</v>
      </c>
      <c r="B194" s="8">
        <v>45297</v>
      </c>
      <c r="C194" s="9">
        <v>2147172692</v>
      </c>
      <c r="D194" s="10">
        <v>3422</v>
      </c>
      <c r="E194" s="11">
        <v>3422</v>
      </c>
      <c r="F194" s="11">
        <v>0</v>
      </c>
      <c r="G194" s="11" t="s">
        <v>96</v>
      </c>
      <c r="H194" s="11" t="s">
        <v>385</v>
      </c>
      <c r="I194" s="11" t="s">
        <v>172</v>
      </c>
      <c r="J194" s="12" t="s">
        <v>15</v>
      </c>
      <c r="K194" s="11">
        <v>1936.7945184000005</v>
      </c>
      <c r="N194" s="17"/>
      <c r="O194" s="16"/>
    </row>
    <row r="195" spans="1:15" hidden="1" x14ac:dyDescent="0.25">
      <c r="A195" s="7" t="s">
        <v>386</v>
      </c>
      <c r="B195" s="8">
        <v>45297</v>
      </c>
      <c r="C195" s="9">
        <v>2072399700</v>
      </c>
      <c r="D195" s="10">
        <v>15</v>
      </c>
      <c r="E195" s="11">
        <v>15</v>
      </c>
      <c r="F195" s="11">
        <v>0</v>
      </c>
      <c r="G195" s="11" t="s">
        <v>51</v>
      </c>
      <c r="H195" s="11" t="s">
        <v>387</v>
      </c>
      <c r="I195" s="11" t="s">
        <v>58</v>
      </c>
      <c r="J195" s="12" t="s">
        <v>15</v>
      </c>
      <c r="K195" s="11">
        <v>7.3001600000000018</v>
      </c>
      <c r="N195" s="17"/>
      <c r="O195" s="16"/>
    </row>
    <row r="196" spans="1:15" hidden="1" x14ac:dyDescent="0.25">
      <c r="A196" s="7" t="s">
        <v>388</v>
      </c>
      <c r="B196" s="8">
        <v>45297</v>
      </c>
      <c r="C196" s="9">
        <v>4193534294</v>
      </c>
      <c r="D196" s="10">
        <v>1678.05</v>
      </c>
      <c r="E196" s="11">
        <v>1678.0500000000002</v>
      </c>
      <c r="F196" s="11">
        <v>-2.2737367544323206E-13</v>
      </c>
      <c r="G196" s="11" t="s">
        <v>37</v>
      </c>
      <c r="H196" s="11" t="s">
        <v>389</v>
      </c>
      <c r="I196" s="11" t="s">
        <v>26</v>
      </c>
      <c r="J196" s="12" t="s">
        <v>15</v>
      </c>
      <c r="K196" s="11">
        <v>1152.3831312</v>
      </c>
      <c r="N196" s="17"/>
      <c r="O196" s="16"/>
    </row>
    <row r="197" spans="1:15" hidden="1" x14ac:dyDescent="0.25">
      <c r="A197" s="7" t="s">
        <v>390</v>
      </c>
      <c r="B197" s="8">
        <v>45297</v>
      </c>
      <c r="C197" s="9">
        <v>1362054368</v>
      </c>
      <c r="D197" s="14">
        <v>97.25</v>
      </c>
      <c r="E197" s="11">
        <v>97.25</v>
      </c>
      <c r="F197" s="11">
        <v>0</v>
      </c>
      <c r="G197" s="11" t="s">
        <v>37</v>
      </c>
      <c r="H197" s="11" t="s">
        <v>391</v>
      </c>
      <c r="I197" s="11" t="s">
        <v>14</v>
      </c>
      <c r="J197" s="12" t="s">
        <v>15</v>
      </c>
      <c r="K197" s="11">
        <v>67.787496000000019</v>
      </c>
      <c r="N197" s="17"/>
      <c r="O197" s="16"/>
    </row>
    <row r="198" spans="1:15" x14ac:dyDescent="0.25">
      <c r="A198" s="7" t="s">
        <v>392</v>
      </c>
      <c r="B198" s="8">
        <v>45297</v>
      </c>
      <c r="C198" s="9">
        <v>1452689736</v>
      </c>
      <c r="D198" s="10">
        <v>200</v>
      </c>
      <c r="E198" s="11">
        <v>200</v>
      </c>
      <c r="F198" s="11">
        <v>0</v>
      </c>
      <c r="G198" s="11" t="s">
        <v>21</v>
      </c>
      <c r="H198" s="11" t="s">
        <v>393</v>
      </c>
      <c r="I198" s="11" t="s">
        <v>58</v>
      </c>
      <c r="J198" s="12" t="s">
        <v>15</v>
      </c>
      <c r="K198" s="11">
        <v>135.75999360000003</v>
      </c>
      <c r="N198" s="17"/>
      <c r="O198" s="16"/>
    </row>
    <row r="199" spans="1:15" hidden="1" x14ac:dyDescent="0.25">
      <c r="A199" s="7" t="s">
        <v>394</v>
      </c>
      <c r="B199" s="8">
        <v>45297</v>
      </c>
      <c r="C199" s="9">
        <v>3523363571</v>
      </c>
      <c r="D199" s="10">
        <v>931</v>
      </c>
      <c r="E199" s="11">
        <v>931</v>
      </c>
      <c r="F199" s="11">
        <v>0</v>
      </c>
      <c r="G199" s="11" t="s">
        <v>17</v>
      </c>
      <c r="H199" s="11" t="s">
        <v>395</v>
      </c>
      <c r="I199" s="11" t="s">
        <v>172</v>
      </c>
      <c r="J199" s="12" t="s">
        <v>15</v>
      </c>
      <c r="K199" s="11">
        <v>602.09000320000007</v>
      </c>
      <c r="N199" s="17"/>
      <c r="O199" s="16"/>
    </row>
    <row r="200" spans="1:15" hidden="1" x14ac:dyDescent="0.25">
      <c r="A200" s="7" t="s">
        <v>396</v>
      </c>
      <c r="B200" s="8">
        <v>45297</v>
      </c>
      <c r="C200" s="9">
        <v>1312115885</v>
      </c>
      <c r="D200" s="10">
        <v>610</v>
      </c>
      <c r="E200" s="11">
        <v>610</v>
      </c>
      <c r="F200" s="11">
        <v>0</v>
      </c>
      <c r="G200" s="11" t="s">
        <v>96</v>
      </c>
      <c r="H200" s="11" t="s">
        <v>397</v>
      </c>
      <c r="I200" s="11" t="s">
        <v>94</v>
      </c>
      <c r="J200" s="12" t="s">
        <v>15</v>
      </c>
      <c r="K200" s="11">
        <v>375.72992800000009</v>
      </c>
      <c r="N200" s="17"/>
      <c r="O200" s="16"/>
    </row>
    <row r="201" spans="1:15" hidden="1" x14ac:dyDescent="0.25">
      <c r="A201" s="7" t="s">
        <v>398</v>
      </c>
      <c r="B201" s="8">
        <v>45297</v>
      </c>
      <c r="C201" s="9">
        <v>516377873</v>
      </c>
      <c r="D201" s="10">
        <v>700</v>
      </c>
      <c r="E201" s="11">
        <v>700</v>
      </c>
      <c r="F201" s="11">
        <v>0</v>
      </c>
      <c r="G201" s="11" t="s">
        <v>104</v>
      </c>
      <c r="H201" s="11" t="s">
        <v>399</v>
      </c>
      <c r="I201" s="11" t="s">
        <v>289</v>
      </c>
      <c r="J201" s="12" t="s">
        <v>15</v>
      </c>
      <c r="K201" s="11">
        <v>0</v>
      </c>
      <c r="N201" s="17"/>
      <c r="O201" s="16"/>
    </row>
    <row r="202" spans="1:15" x14ac:dyDescent="0.25">
      <c r="A202" s="7" t="s">
        <v>400</v>
      </c>
      <c r="B202" s="8">
        <v>45297</v>
      </c>
      <c r="C202" s="9">
        <v>3036889854</v>
      </c>
      <c r="D202" s="10">
        <v>31.5</v>
      </c>
      <c r="E202" s="11">
        <v>31.5</v>
      </c>
      <c r="F202" s="11">
        <v>0</v>
      </c>
      <c r="G202" s="11" t="s">
        <v>21</v>
      </c>
      <c r="H202" s="11" t="s">
        <v>401</v>
      </c>
      <c r="I202" s="11" t="s">
        <v>58</v>
      </c>
      <c r="J202" s="12" t="s">
        <v>15</v>
      </c>
      <c r="K202" s="11">
        <v>22.500004800000003</v>
      </c>
      <c r="N202" s="17"/>
      <c r="O202" s="16"/>
    </row>
    <row r="203" spans="1:15" hidden="1" x14ac:dyDescent="0.25">
      <c r="A203" s="7" t="s">
        <v>402</v>
      </c>
      <c r="B203" s="8">
        <v>45297</v>
      </c>
      <c r="C203" s="9">
        <v>3216657979</v>
      </c>
      <c r="D203" s="10">
        <v>102.8</v>
      </c>
      <c r="E203" s="11">
        <v>102.8</v>
      </c>
      <c r="F203" s="11">
        <v>0</v>
      </c>
      <c r="G203" s="11" t="s">
        <v>37</v>
      </c>
      <c r="H203" s="11" t="s">
        <v>403</v>
      </c>
      <c r="I203" s="11" t="s">
        <v>26</v>
      </c>
      <c r="J203" s="12" t="s">
        <v>15</v>
      </c>
      <c r="K203" s="11">
        <v>71.199998399999998</v>
      </c>
      <c r="N203" s="17"/>
      <c r="O203" s="16"/>
    </row>
    <row r="204" spans="1:15" x14ac:dyDescent="0.25">
      <c r="A204" s="7" t="s">
        <v>404</v>
      </c>
      <c r="B204" s="8">
        <v>45297</v>
      </c>
      <c r="C204" s="9">
        <v>207178594</v>
      </c>
      <c r="D204" s="10">
        <v>8282</v>
      </c>
      <c r="E204" s="11">
        <v>8282</v>
      </c>
      <c r="F204" s="11">
        <v>0</v>
      </c>
      <c r="G204" s="11" t="s">
        <v>21</v>
      </c>
      <c r="H204" s="11" t="s">
        <v>405</v>
      </c>
      <c r="I204" s="11" t="s">
        <v>172</v>
      </c>
      <c r="J204" s="12" t="s">
        <v>15</v>
      </c>
      <c r="K204" s="11">
        <v>5346.346633600001</v>
      </c>
      <c r="N204" s="17"/>
      <c r="O204" s="16"/>
    </row>
    <row r="205" spans="1:15" hidden="1" x14ac:dyDescent="0.25">
      <c r="A205" s="7" t="s">
        <v>406</v>
      </c>
      <c r="B205" s="8">
        <v>45297</v>
      </c>
      <c r="C205" s="9">
        <v>3148432866</v>
      </c>
      <c r="D205" s="10">
        <v>1809.6</v>
      </c>
      <c r="E205" s="11">
        <v>1809.6</v>
      </c>
      <c r="F205" s="11">
        <v>0</v>
      </c>
      <c r="G205" s="11" t="s">
        <v>51</v>
      </c>
      <c r="H205" s="11" t="s">
        <v>407</v>
      </c>
      <c r="I205" s="11" t="s">
        <v>146</v>
      </c>
      <c r="J205" s="12" t="s">
        <v>15</v>
      </c>
      <c r="K205" s="11">
        <v>1247.9999952000003</v>
      </c>
      <c r="N205" s="17"/>
      <c r="O205" s="16"/>
    </row>
    <row r="206" spans="1:15" hidden="1" x14ac:dyDescent="0.25">
      <c r="A206" s="7" t="s">
        <v>408</v>
      </c>
      <c r="B206" s="8">
        <v>45297</v>
      </c>
      <c r="C206" s="9">
        <v>1373258301</v>
      </c>
      <c r="D206" s="14">
        <v>1947.9</v>
      </c>
      <c r="E206" s="11">
        <v>1947.9</v>
      </c>
      <c r="F206" s="11">
        <v>0</v>
      </c>
      <c r="G206" s="11" t="s">
        <v>113</v>
      </c>
      <c r="H206" s="11" t="s">
        <v>409</v>
      </c>
      <c r="I206" s="11" t="s">
        <v>26</v>
      </c>
      <c r="J206" s="12" t="s">
        <v>15</v>
      </c>
      <c r="K206" s="11">
        <v>1435.1997408000002</v>
      </c>
      <c r="N206" s="17"/>
      <c r="O206" s="16"/>
    </row>
    <row r="207" spans="1:15" hidden="1" x14ac:dyDescent="0.25">
      <c r="A207" s="7" t="s">
        <v>410</v>
      </c>
      <c r="B207" s="8">
        <v>45297</v>
      </c>
      <c r="C207" s="9">
        <v>3874835797</v>
      </c>
      <c r="D207" s="10">
        <v>999.65</v>
      </c>
      <c r="E207" s="11">
        <v>999.65</v>
      </c>
      <c r="F207" s="11">
        <v>0</v>
      </c>
      <c r="G207" s="11" t="s">
        <v>113</v>
      </c>
      <c r="H207" s="11" t="s">
        <v>409</v>
      </c>
      <c r="I207" s="11" t="s">
        <v>26</v>
      </c>
      <c r="J207" s="12" t="s">
        <v>15</v>
      </c>
      <c r="K207" s="11">
        <v>698.70001600000012</v>
      </c>
      <c r="N207" s="17"/>
      <c r="O207" s="16"/>
    </row>
    <row r="208" spans="1:15" hidden="1" x14ac:dyDescent="0.25">
      <c r="A208" s="7" t="s">
        <v>411</v>
      </c>
      <c r="B208" s="8">
        <v>45297</v>
      </c>
      <c r="C208" s="9">
        <v>547441663</v>
      </c>
      <c r="D208" s="10">
        <v>260.25</v>
      </c>
      <c r="E208" s="11">
        <v>260.25</v>
      </c>
      <c r="F208" s="11">
        <v>0</v>
      </c>
      <c r="G208" s="11" t="s">
        <v>12</v>
      </c>
      <c r="H208" s="11" t="s">
        <v>412</v>
      </c>
      <c r="I208" s="11" t="s">
        <v>14</v>
      </c>
      <c r="J208" s="12" t="s">
        <v>15</v>
      </c>
      <c r="K208" s="11">
        <v>181.99993280000001</v>
      </c>
      <c r="N208" s="17"/>
      <c r="O208" s="16"/>
    </row>
    <row r="209" spans="1:15" hidden="1" x14ac:dyDescent="0.25">
      <c r="A209" s="7" t="s">
        <v>413</v>
      </c>
      <c r="B209" s="8">
        <v>45297</v>
      </c>
      <c r="C209" s="9">
        <v>2775403894</v>
      </c>
      <c r="D209" s="10">
        <v>808.4</v>
      </c>
      <c r="E209" s="11">
        <v>808.4</v>
      </c>
      <c r="F209" s="11">
        <v>0</v>
      </c>
      <c r="G209" s="11" t="s">
        <v>221</v>
      </c>
      <c r="H209" s="11" t="s">
        <v>414</v>
      </c>
      <c r="I209" s="11" t="s">
        <v>29</v>
      </c>
      <c r="J209" s="12" t="s">
        <v>15</v>
      </c>
      <c r="K209" s="11">
        <v>565.43482240000014</v>
      </c>
      <c r="N209" s="17"/>
      <c r="O209" s="16"/>
    </row>
    <row r="210" spans="1:15" hidden="1" x14ac:dyDescent="0.25">
      <c r="A210" s="7" t="s">
        <v>415</v>
      </c>
      <c r="B210" s="8">
        <v>45297</v>
      </c>
      <c r="C210" s="9">
        <v>562186390</v>
      </c>
      <c r="D210" s="10">
        <v>78.7</v>
      </c>
      <c r="E210" s="11">
        <v>78.7</v>
      </c>
      <c r="F210" s="11">
        <v>0</v>
      </c>
      <c r="G210" s="11" t="s">
        <v>12</v>
      </c>
      <c r="H210" s="11" t="s">
        <v>416</v>
      </c>
      <c r="I210" s="11" t="s">
        <v>14</v>
      </c>
      <c r="J210" s="12" t="s">
        <v>15</v>
      </c>
      <c r="K210" s="11">
        <v>54.99984000000002</v>
      </c>
      <c r="N210" s="17"/>
      <c r="O210" s="16"/>
    </row>
    <row r="211" spans="1:15" hidden="1" x14ac:dyDescent="0.25">
      <c r="A211" s="7" t="s">
        <v>417</v>
      </c>
      <c r="B211" s="8">
        <v>45297</v>
      </c>
      <c r="C211" s="9">
        <v>877609458</v>
      </c>
      <c r="D211" s="10">
        <v>1600</v>
      </c>
      <c r="E211" s="11">
        <v>1600</v>
      </c>
      <c r="F211" s="11">
        <v>0</v>
      </c>
      <c r="G211" s="11" t="s">
        <v>43</v>
      </c>
      <c r="H211" s="11" t="s">
        <v>418</v>
      </c>
      <c r="I211" s="11" t="s">
        <v>85</v>
      </c>
      <c r="J211" s="12" t="s">
        <v>15</v>
      </c>
      <c r="K211" s="11">
        <v>996.6800032000001</v>
      </c>
      <c r="N211" s="17"/>
      <c r="O211" s="16"/>
    </row>
    <row r="212" spans="1:15" hidden="1" x14ac:dyDescent="0.25">
      <c r="A212" s="7" t="s">
        <v>419</v>
      </c>
      <c r="B212" s="8">
        <v>45297</v>
      </c>
      <c r="C212" s="9">
        <v>1653559039</v>
      </c>
      <c r="D212" s="10">
        <v>377.8</v>
      </c>
      <c r="E212" s="11">
        <v>377.8</v>
      </c>
      <c r="F212" s="11">
        <v>0</v>
      </c>
      <c r="G212" s="11" t="s">
        <v>104</v>
      </c>
      <c r="H212" s="11" t="s">
        <v>114</v>
      </c>
      <c r="I212" s="11" t="s">
        <v>14</v>
      </c>
      <c r="J212" s="12" t="s">
        <v>15</v>
      </c>
      <c r="K212" s="11">
        <v>377.75987200000009</v>
      </c>
      <c r="N212" s="17"/>
      <c r="O212" s="16"/>
    </row>
    <row r="213" spans="1:15" hidden="1" x14ac:dyDescent="0.25">
      <c r="A213" s="7" t="s">
        <v>420</v>
      </c>
      <c r="B213" s="8">
        <v>45299</v>
      </c>
      <c r="C213" s="20">
        <v>1969769515</v>
      </c>
      <c r="D213" s="10">
        <v>58</v>
      </c>
      <c r="E213" s="11">
        <v>58</v>
      </c>
      <c r="F213" s="11">
        <v>0</v>
      </c>
      <c r="G213" s="11" t="s">
        <v>43</v>
      </c>
      <c r="H213" s="11" t="s">
        <v>421</v>
      </c>
      <c r="I213" s="11" t="s">
        <v>58</v>
      </c>
      <c r="J213" s="12" t="s">
        <v>15</v>
      </c>
      <c r="K213" s="11">
        <v>37.790121600000006</v>
      </c>
      <c r="N213" s="17"/>
      <c r="O213" s="16"/>
    </row>
    <row r="214" spans="1:15" hidden="1" x14ac:dyDescent="0.25">
      <c r="A214" s="7" t="s">
        <v>422</v>
      </c>
      <c r="B214" s="8">
        <v>45299</v>
      </c>
      <c r="C214" s="20">
        <v>3628090569</v>
      </c>
      <c r="D214" s="10">
        <v>1194</v>
      </c>
      <c r="E214" s="11">
        <v>1194</v>
      </c>
      <c r="F214" s="11">
        <v>0</v>
      </c>
      <c r="G214" s="11" t="s">
        <v>96</v>
      </c>
      <c r="H214" s="11" t="s">
        <v>423</v>
      </c>
      <c r="I214" s="11" t="s">
        <v>172</v>
      </c>
      <c r="J214" s="12" t="s">
        <v>15</v>
      </c>
      <c r="K214" s="11">
        <v>731.67999520000023</v>
      </c>
      <c r="N214" s="17"/>
      <c r="O214" s="16"/>
    </row>
    <row r="215" spans="1:15" hidden="1" x14ac:dyDescent="0.25">
      <c r="A215" s="7" t="s">
        <v>424</v>
      </c>
      <c r="B215" s="8">
        <v>45299</v>
      </c>
      <c r="C215" s="20">
        <v>3232515408</v>
      </c>
      <c r="D215" s="10">
        <v>647.75</v>
      </c>
      <c r="E215" s="11">
        <v>647.75</v>
      </c>
      <c r="F215" s="11">
        <v>0</v>
      </c>
      <c r="G215" s="11" t="s">
        <v>12</v>
      </c>
      <c r="H215" s="11" t="s">
        <v>425</v>
      </c>
      <c r="I215" s="11" t="s">
        <v>26</v>
      </c>
      <c r="J215" s="12" t="s">
        <v>15</v>
      </c>
      <c r="K215" s="11">
        <v>452.83272160000007</v>
      </c>
      <c r="N215" s="17"/>
      <c r="O215" s="16"/>
    </row>
    <row r="216" spans="1:15" hidden="1" x14ac:dyDescent="0.25">
      <c r="A216" s="7" t="s">
        <v>426</v>
      </c>
      <c r="B216" s="8">
        <v>45299</v>
      </c>
      <c r="C216" s="20">
        <v>50086362</v>
      </c>
      <c r="D216" s="10">
        <v>389</v>
      </c>
      <c r="E216" s="11">
        <v>389</v>
      </c>
      <c r="F216" s="11">
        <v>0</v>
      </c>
      <c r="G216" s="11" t="s">
        <v>37</v>
      </c>
      <c r="H216" s="11" t="s">
        <v>427</v>
      </c>
      <c r="I216" s="11" t="s">
        <v>14</v>
      </c>
      <c r="J216" s="12" t="s">
        <v>15</v>
      </c>
      <c r="K216" s="11">
        <v>272.00001920000005</v>
      </c>
      <c r="N216" s="17"/>
      <c r="O216" s="16"/>
    </row>
    <row r="217" spans="1:15" hidden="1" x14ac:dyDescent="0.25">
      <c r="A217" s="7" t="s">
        <v>428</v>
      </c>
      <c r="B217" s="8">
        <v>45299</v>
      </c>
      <c r="C217" s="20">
        <v>3277344674</v>
      </c>
      <c r="D217" s="10">
        <v>39.5</v>
      </c>
      <c r="E217" s="11">
        <v>39.5</v>
      </c>
      <c r="F217" s="11">
        <v>0</v>
      </c>
      <c r="G217" s="11" t="s">
        <v>37</v>
      </c>
      <c r="H217" s="11" t="s">
        <v>429</v>
      </c>
      <c r="I217" s="11" t="s">
        <v>14</v>
      </c>
      <c r="J217" s="12" t="s">
        <v>15</v>
      </c>
      <c r="K217" s="11">
        <v>18.48</v>
      </c>
      <c r="N217" s="17"/>
      <c r="O217" s="16"/>
    </row>
    <row r="218" spans="1:15" hidden="1" x14ac:dyDescent="0.25">
      <c r="A218" s="7" t="s">
        <v>430</v>
      </c>
      <c r="B218" s="8">
        <v>45299</v>
      </c>
      <c r="C218" s="20">
        <v>2413577990</v>
      </c>
      <c r="D218" s="10">
        <v>514.79999999999995</v>
      </c>
      <c r="E218" s="11">
        <v>514.79999999999995</v>
      </c>
      <c r="F218" s="11">
        <v>0</v>
      </c>
      <c r="G218" s="11" t="s">
        <v>17</v>
      </c>
      <c r="H218" s="11" t="s">
        <v>431</v>
      </c>
      <c r="I218" s="11" t="s">
        <v>26</v>
      </c>
      <c r="J218" s="12" t="s">
        <v>15</v>
      </c>
      <c r="K218" s="11">
        <v>359.99998720000002</v>
      </c>
      <c r="N218" s="17"/>
      <c r="O218" s="16"/>
    </row>
    <row r="219" spans="1:15" hidden="1" x14ac:dyDescent="0.25">
      <c r="A219" s="7" t="s">
        <v>432</v>
      </c>
      <c r="B219" s="8">
        <v>45299</v>
      </c>
      <c r="C219" s="20">
        <v>360137619</v>
      </c>
      <c r="D219" s="10">
        <v>1177.6500000000001</v>
      </c>
      <c r="E219" s="11">
        <v>1177.6500000000001</v>
      </c>
      <c r="F219" s="11">
        <v>0</v>
      </c>
      <c r="G219" s="11" t="s">
        <v>17</v>
      </c>
      <c r="H219" s="11" t="s">
        <v>433</v>
      </c>
      <c r="I219" s="11" t="s">
        <v>26</v>
      </c>
      <c r="J219" s="12" t="s">
        <v>15</v>
      </c>
      <c r="K219" s="11">
        <v>820.79985120000015</v>
      </c>
      <c r="N219" s="17"/>
      <c r="O219" s="16"/>
    </row>
    <row r="220" spans="1:15" hidden="1" x14ac:dyDescent="0.25">
      <c r="A220" s="7" t="s">
        <v>434</v>
      </c>
      <c r="B220" s="8">
        <v>45299</v>
      </c>
      <c r="C220" s="20">
        <v>1430864615</v>
      </c>
      <c r="D220" s="10">
        <v>80</v>
      </c>
      <c r="E220" s="11">
        <v>80</v>
      </c>
      <c r="F220" s="11">
        <v>0</v>
      </c>
      <c r="G220" s="11" t="s">
        <v>37</v>
      </c>
      <c r="H220" s="11" t="s">
        <v>435</v>
      </c>
      <c r="I220" s="11" t="s">
        <v>14</v>
      </c>
      <c r="J220" s="12" t="s">
        <v>15</v>
      </c>
      <c r="K220" s="11">
        <v>54.999840000000013</v>
      </c>
      <c r="N220" s="17"/>
      <c r="O220" s="16"/>
    </row>
    <row r="221" spans="1:15" hidden="1" x14ac:dyDescent="0.25">
      <c r="A221" s="7" t="s">
        <v>436</v>
      </c>
      <c r="B221" s="8">
        <v>45299</v>
      </c>
      <c r="C221" s="21">
        <v>3742843964</v>
      </c>
      <c r="D221" s="10">
        <v>157</v>
      </c>
      <c r="E221" s="11">
        <v>157</v>
      </c>
      <c r="F221" s="11">
        <v>0</v>
      </c>
      <c r="G221" s="11" t="s">
        <v>37</v>
      </c>
      <c r="H221" s="11" t="s">
        <v>437</v>
      </c>
      <c r="I221" s="11" t="s">
        <v>14</v>
      </c>
      <c r="J221" s="12" t="s">
        <v>15</v>
      </c>
      <c r="K221" s="11">
        <v>109.76000000000002</v>
      </c>
      <c r="N221" s="17"/>
      <c r="O221" s="16"/>
    </row>
    <row r="222" spans="1:15" hidden="1" x14ac:dyDescent="0.25">
      <c r="A222" s="7" t="s">
        <v>438</v>
      </c>
      <c r="B222" s="8">
        <v>45299</v>
      </c>
      <c r="C222" s="20">
        <v>4118365802</v>
      </c>
      <c r="D222" s="10">
        <v>70.2</v>
      </c>
      <c r="E222" s="11">
        <v>70.199999999999989</v>
      </c>
      <c r="F222" s="11">
        <v>1.4210854715202004E-14</v>
      </c>
      <c r="G222" s="11" t="s">
        <v>196</v>
      </c>
      <c r="H222" s="11" t="s">
        <v>439</v>
      </c>
      <c r="I222" s="11" t="s">
        <v>26</v>
      </c>
      <c r="J222" s="12" t="s">
        <v>15</v>
      </c>
      <c r="K222" s="11">
        <v>70.200032000000022</v>
      </c>
      <c r="N222" s="17"/>
      <c r="O222" s="16"/>
    </row>
    <row r="223" spans="1:15" hidden="1" x14ac:dyDescent="0.25">
      <c r="A223" s="7" t="s">
        <v>440</v>
      </c>
      <c r="B223" s="8">
        <v>45299</v>
      </c>
      <c r="C223" s="20">
        <v>3221636812</v>
      </c>
      <c r="D223" s="10">
        <v>94.7</v>
      </c>
      <c r="E223" s="11">
        <v>94.7</v>
      </c>
      <c r="F223" s="11">
        <v>0</v>
      </c>
      <c r="G223" s="11" t="s">
        <v>12</v>
      </c>
      <c r="H223" s="11" t="s">
        <v>441</v>
      </c>
      <c r="I223" s="11" t="s">
        <v>14</v>
      </c>
      <c r="J223" s="12" t="s">
        <v>15</v>
      </c>
      <c r="K223" s="11">
        <v>66.19995200000001</v>
      </c>
      <c r="N223" s="17"/>
      <c r="O223" s="16"/>
    </row>
    <row r="224" spans="1:15" hidden="1" x14ac:dyDescent="0.25">
      <c r="A224" s="7" t="s">
        <v>442</v>
      </c>
      <c r="B224" s="8">
        <v>45299</v>
      </c>
      <c r="C224" s="20">
        <v>465979541</v>
      </c>
      <c r="D224" s="10">
        <v>130.6</v>
      </c>
      <c r="E224" s="11">
        <v>130.6</v>
      </c>
      <c r="F224" s="11">
        <v>0</v>
      </c>
      <c r="G224" s="11" t="s">
        <v>37</v>
      </c>
      <c r="H224" s="11" t="s">
        <v>443</v>
      </c>
      <c r="I224" s="11" t="s">
        <v>14</v>
      </c>
      <c r="J224" s="12" t="s">
        <v>15</v>
      </c>
      <c r="K224" s="11">
        <v>90.33974880000001</v>
      </c>
      <c r="N224" s="17"/>
      <c r="O224" s="16"/>
    </row>
    <row r="225" spans="1:15" hidden="1" x14ac:dyDescent="0.25">
      <c r="A225" s="7" t="s">
        <v>444</v>
      </c>
      <c r="B225" s="8">
        <v>45299</v>
      </c>
      <c r="C225" s="20">
        <v>1389118058</v>
      </c>
      <c r="D225" s="10">
        <v>7</v>
      </c>
      <c r="E225" s="11">
        <v>7</v>
      </c>
      <c r="F225" s="11">
        <v>0</v>
      </c>
      <c r="G225" s="11" t="s">
        <v>12</v>
      </c>
      <c r="H225" s="11" t="s">
        <v>445</v>
      </c>
      <c r="I225" s="11" t="s">
        <v>14</v>
      </c>
      <c r="J225" s="12" t="s">
        <v>15</v>
      </c>
      <c r="K225" s="11">
        <v>4.5093888000000009</v>
      </c>
      <c r="N225" s="17"/>
      <c r="O225" s="16"/>
    </row>
    <row r="226" spans="1:15" hidden="1" x14ac:dyDescent="0.25">
      <c r="A226" s="7" t="s">
        <v>446</v>
      </c>
      <c r="B226" s="8">
        <v>45299</v>
      </c>
      <c r="C226" s="20">
        <v>1215840724</v>
      </c>
      <c r="D226" s="10">
        <v>480</v>
      </c>
      <c r="E226" s="11">
        <v>480</v>
      </c>
      <c r="F226" s="11">
        <v>0</v>
      </c>
      <c r="G226" s="11" t="s">
        <v>51</v>
      </c>
      <c r="H226" s="11" t="s">
        <v>447</v>
      </c>
      <c r="I226" s="11" t="s">
        <v>45</v>
      </c>
      <c r="J226" s="12" t="s">
        <v>15</v>
      </c>
      <c r="K226" s="11">
        <v>289.70019680000001</v>
      </c>
      <c r="N226" s="17"/>
      <c r="O226" s="16"/>
    </row>
    <row r="227" spans="1:15" x14ac:dyDescent="0.25">
      <c r="A227" s="7" t="s">
        <v>448</v>
      </c>
      <c r="B227" s="8">
        <v>45299</v>
      </c>
      <c r="C227" s="20">
        <v>3498920207</v>
      </c>
      <c r="D227" s="10">
        <v>3520</v>
      </c>
      <c r="E227" s="11">
        <v>3520</v>
      </c>
      <c r="F227" s="11">
        <v>0</v>
      </c>
      <c r="G227" s="11" t="s">
        <v>21</v>
      </c>
      <c r="H227" s="11" t="s">
        <v>449</v>
      </c>
      <c r="I227" s="11" t="s">
        <v>172</v>
      </c>
      <c r="J227" s="12" t="s">
        <v>15</v>
      </c>
      <c r="K227" s="11">
        <v>2132.5400096000003</v>
      </c>
      <c r="N227" s="17"/>
      <c r="O227" s="16"/>
    </row>
    <row r="228" spans="1:15" x14ac:dyDescent="0.25">
      <c r="A228" s="7" t="s">
        <v>450</v>
      </c>
      <c r="B228" s="8">
        <v>45299</v>
      </c>
      <c r="C228" s="20">
        <v>3498984052</v>
      </c>
      <c r="D228" s="10">
        <v>886</v>
      </c>
      <c r="E228" s="11">
        <v>886</v>
      </c>
      <c r="F228" s="11">
        <v>0</v>
      </c>
      <c r="G228" s="11" t="s">
        <v>21</v>
      </c>
      <c r="H228" s="11" t="s">
        <v>449</v>
      </c>
      <c r="I228" s="11" t="s">
        <v>172</v>
      </c>
      <c r="J228" s="12" t="s">
        <v>15</v>
      </c>
      <c r="K228" s="11">
        <v>607.78999680000015</v>
      </c>
      <c r="N228" s="17"/>
      <c r="O228" s="16"/>
    </row>
    <row r="229" spans="1:15" hidden="1" x14ac:dyDescent="0.25">
      <c r="A229" s="7" t="s">
        <v>451</v>
      </c>
      <c r="B229" s="8">
        <v>45299</v>
      </c>
      <c r="C229" s="20">
        <v>4120136127</v>
      </c>
      <c r="D229" s="10">
        <v>50</v>
      </c>
      <c r="E229" s="11">
        <v>50</v>
      </c>
      <c r="F229" s="11">
        <v>0</v>
      </c>
      <c r="G229" s="11" t="s">
        <v>12</v>
      </c>
      <c r="H229" s="11" t="s">
        <v>452</v>
      </c>
      <c r="I229" s="11" t="s">
        <v>39</v>
      </c>
      <c r="J229" s="12" t="s">
        <v>15</v>
      </c>
      <c r="K229" s="11">
        <v>25.750110400000004</v>
      </c>
      <c r="N229" s="17"/>
      <c r="O229" s="16"/>
    </row>
    <row r="230" spans="1:15" x14ac:dyDescent="0.25">
      <c r="A230" s="7" t="s">
        <v>453</v>
      </c>
      <c r="B230" s="8">
        <v>45299</v>
      </c>
      <c r="C230" s="20">
        <v>3945745522</v>
      </c>
      <c r="D230" s="10">
        <v>845</v>
      </c>
      <c r="E230" s="11">
        <v>845</v>
      </c>
      <c r="F230" s="11">
        <v>0</v>
      </c>
      <c r="G230" s="11" t="s">
        <v>21</v>
      </c>
      <c r="H230" s="11" t="s">
        <v>454</v>
      </c>
      <c r="I230" s="11" t="s">
        <v>172</v>
      </c>
      <c r="J230" s="12" t="s">
        <v>15</v>
      </c>
      <c r="K230" s="11">
        <v>581.56000000000006</v>
      </c>
      <c r="N230" s="17"/>
      <c r="O230" s="16"/>
    </row>
    <row r="231" spans="1:15" hidden="1" x14ac:dyDescent="0.25">
      <c r="A231" s="7" t="s">
        <v>455</v>
      </c>
      <c r="B231" s="8">
        <v>45299</v>
      </c>
      <c r="C231" s="20">
        <v>1607681268</v>
      </c>
      <c r="D231" s="10">
        <v>97.25</v>
      </c>
      <c r="E231" s="11">
        <v>97.25</v>
      </c>
      <c r="F231" s="11">
        <v>0</v>
      </c>
      <c r="G231" s="11" t="s">
        <v>37</v>
      </c>
      <c r="H231" s="11" t="s">
        <v>187</v>
      </c>
      <c r="I231" s="11" t="s">
        <v>14</v>
      </c>
      <c r="J231" s="12" t="s">
        <v>15</v>
      </c>
      <c r="K231" s="11">
        <v>68.000004800000013</v>
      </c>
      <c r="N231" s="17"/>
      <c r="O231" s="16"/>
    </row>
    <row r="232" spans="1:15" hidden="1" x14ac:dyDescent="0.25">
      <c r="A232" s="7" t="s">
        <v>456</v>
      </c>
      <c r="B232" s="8">
        <v>45299</v>
      </c>
      <c r="C232" s="20">
        <v>1448624721</v>
      </c>
      <c r="D232" s="10">
        <v>1600</v>
      </c>
      <c r="E232" s="11">
        <v>1600</v>
      </c>
      <c r="F232" s="11">
        <v>0</v>
      </c>
      <c r="G232" s="11" t="s">
        <v>96</v>
      </c>
      <c r="H232" s="11" t="s">
        <v>457</v>
      </c>
      <c r="I232" s="11" t="s">
        <v>82</v>
      </c>
      <c r="J232" s="12" t="s">
        <v>15</v>
      </c>
      <c r="K232" s="11">
        <v>960</v>
      </c>
      <c r="N232" s="17"/>
      <c r="O232" s="16"/>
    </row>
    <row r="233" spans="1:15" hidden="1" x14ac:dyDescent="0.25">
      <c r="A233" s="7" t="s">
        <v>458</v>
      </c>
      <c r="B233" s="8">
        <v>45299</v>
      </c>
      <c r="C233" s="20">
        <v>3701885307</v>
      </c>
      <c r="D233" s="14">
        <v>2320</v>
      </c>
      <c r="E233" s="11">
        <v>2320</v>
      </c>
      <c r="F233" s="11">
        <v>0</v>
      </c>
      <c r="G233" s="11" t="s">
        <v>43</v>
      </c>
      <c r="H233" s="11" t="s">
        <v>459</v>
      </c>
      <c r="I233" s="11" t="s">
        <v>172</v>
      </c>
      <c r="J233" s="12" t="s">
        <v>15</v>
      </c>
      <c r="K233" s="11">
        <v>1439.8099968000001</v>
      </c>
      <c r="N233" s="17"/>
      <c r="O233" s="16"/>
    </row>
    <row r="234" spans="1:15" hidden="1" x14ac:dyDescent="0.25">
      <c r="A234" s="7" t="s">
        <v>460</v>
      </c>
      <c r="B234" s="8">
        <v>45299</v>
      </c>
      <c r="C234" s="20">
        <v>3059435171</v>
      </c>
      <c r="D234" s="10">
        <v>15750</v>
      </c>
      <c r="E234" s="11">
        <v>15750</v>
      </c>
      <c r="F234" s="11">
        <v>0</v>
      </c>
      <c r="G234" s="11" t="s">
        <v>17</v>
      </c>
      <c r="H234" s="11" t="s">
        <v>461</v>
      </c>
      <c r="I234" s="11" t="s">
        <v>82</v>
      </c>
      <c r="J234" s="12" t="s">
        <v>15</v>
      </c>
      <c r="K234" s="11">
        <v>9450</v>
      </c>
      <c r="N234" s="17"/>
      <c r="O234" s="16"/>
    </row>
    <row r="235" spans="1:15" hidden="1" x14ac:dyDescent="0.25">
      <c r="A235" s="7" t="s">
        <v>462</v>
      </c>
      <c r="B235" s="8">
        <v>45299</v>
      </c>
      <c r="C235" s="20">
        <v>3483517427</v>
      </c>
      <c r="D235" s="10">
        <v>328.25</v>
      </c>
      <c r="E235" s="11">
        <v>328.25</v>
      </c>
      <c r="F235" s="11">
        <v>0</v>
      </c>
      <c r="G235" s="11" t="s">
        <v>51</v>
      </c>
      <c r="H235" s="11" t="s">
        <v>211</v>
      </c>
      <c r="I235" s="11" t="s">
        <v>26</v>
      </c>
      <c r="J235" s="12" t="s">
        <v>15</v>
      </c>
      <c r="K235" s="11">
        <v>225.59998720000004</v>
      </c>
      <c r="N235" s="17"/>
      <c r="O235" s="16"/>
    </row>
    <row r="236" spans="1:15" hidden="1" x14ac:dyDescent="0.25">
      <c r="A236" s="7" t="s">
        <v>463</v>
      </c>
      <c r="B236" s="8">
        <v>45299</v>
      </c>
      <c r="C236" s="20">
        <v>1076906790</v>
      </c>
      <c r="D236" s="10">
        <v>18</v>
      </c>
      <c r="E236" s="11">
        <v>18</v>
      </c>
      <c r="F236" s="11">
        <v>0</v>
      </c>
      <c r="G236" s="11" t="s">
        <v>37</v>
      </c>
      <c r="H236" s="11" t="s">
        <v>464</v>
      </c>
      <c r="I236" s="11" t="s">
        <v>39</v>
      </c>
      <c r="J236" s="12" t="s">
        <v>15</v>
      </c>
      <c r="K236" s="11">
        <v>8.1400592000000014</v>
      </c>
      <c r="N236" s="17"/>
      <c r="O236" s="16"/>
    </row>
    <row r="237" spans="1:15" hidden="1" x14ac:dyDescent="0.25">
      <c r="A237" s="7" t="s">
        <v>465</v>
      </c>
      <c r="B237" s="8">
        <v>45299</v>
      </c>
      <c r="C237" s="20">
        <v>1413170276</v>
      </c>
      <c r="D237" s="14">
        <v>78</v>
      </c>
      <c r="E237" s="11">
        <v>78</v>
      </c>
      <c r="F237" s="11">
        <v>0</v>
      </c>
      <c r="G237" s="11" t="s">
        <v>12</v>
      </c>
      <c r="H237" s="11" t="s">
        <v>466</v>
      </c>
      <c r="I237" s="11" t="s">
        <v>14</v>
      </c>
      <c r="J237" s="12" t="s">
        <v>15</v>
      </c>
      <c r="K237" s="11">
        <v>53.760000000000005</v>
      </c>
      <c r="N237" s="17"/>
      <c r="O237" s="16"/>
    </row>
    <row r="238" spans="1:15" hidden="1" x14ac:dyDescent="0.25">
      <c r="A238" s="7" t="s">
        <v>467</v>
      </c>
      <c r="B238" s="8">
        <v>45299</v>
      </c>
      <c r="C238" s="20">
        <v>3490923536</v>
      </c>
      <c r="D238" s="10">
        <v>22.95</v>
      </c>
      <c r="E238" s="11">
        <v>22.95</v>
      </c>
      <c r="F238" s="11">
        <v>0</v>
      </c>
      <c r="G238" s="11" t="s">
        <v>12</v>
      </c>
      <c r="H238" s="11" t="s">
        <v>468</v>
      </c>
      <c r="I238" s="11" t="s">
        <v>14</v>
      </c>
      <c r="J238" s="12" t="s">
        <v>15</v>
      </c>
      <c r="K238" s="11">
        <v>15.760292800000002</v>
      </c>
      <c r="N238" s="17"/>
      <c r="O238" s="16"/>
    </row>
    <row r="239" spans="1:15" hidden="1" x14ac:dyDescent="0.25">
      <c r="A239" s="7" t="s">
        <v>469</v>
      </c>
      <c r="B239" s="8">
        <v>45299</v>
      </c>
      <c r="C239" s="20">
        <v>3242214240</v>
      </c>
      <c r="D239" s="10">
        <v>31.2</v>
      </c>
      <c r="E239" s="11">
        <v>31.2</v>
      </c>
      <c r="F239" s="11">
        <v>0</v>
      </c>
      <c r="G239" s="11" t="s">
        <v>12</v>
      </c>
      <c r="H239" s="11" t="s">
        <v>470</v>
      </c>
      <c r="I239" s="11" t="s">
        <v>14</v>
      </c>
      <c r="J239" s="12" t="s">
        <v>15</v>
      </c>
      <c r="K239" s="11">
        <v>22.990452800000007</v>
      </c>
      <c r="N239" s="17"/>
      <c r="O239" s="16"/>
    </row>
    <row r="240" spans="1:15" hidden="1" x14ac:dyDescent="0.25">
      <c r="A240" s="7" t="s">
        <v>471</v>
      </c>
      <c r="B240" s="8">
        <v>45299</v>
      </c>
      <c r="C240" s="20">
        <v>2397195485</v>
      </c>
      <c r="D240" s="10">
        <v>338.2</v>
      </c>
      <c r="E240" s="11">
        <v>338.2</v>
      </c>
      <c r="F240" s="11">
        <v>0</v>
      </c>
      <c r="G240" s="11" t="s">
        <v>37</v>
      </c>
      <c r="H240" s="11" t="s">
        <v>472</v>
      </c>
      <c r="I240" s="11" t="s">
        <v>39</v>
      </c>
      <c r="J240" s="12" t="s">
        <v>15</v>
      </c>
      <c r="K240" s="11">
        <v>195.98362560000004</v>
      </c>
      <c r="N240" s="17"/>
      <c r="O240" s="16"/>
    </row>
    <row r="241" spans="1:15" hidden="1" x14ac:dyDescent="0.25">
      <c r="A241" s="7" t="s">
        <v>473</v>
      </c>
      <c r="B241" s="8">
        <v>45299</v>
      </c>
      <c r="C241" s="20">
        <v>3688255085</v>
      </c>
      <c r="D241" s="10">
        <v>2500</v>
      </c>
      <c r="E241" s="11">
        <v>2500</v>
      </c>
      <c r="F241" s="11">
        <v>0</v>
      </c>
      <c r="G241" s="11" t="s">
        <v>17</v>
      </c>
      <c r="H241" s="11" t="s">
        <v>474</v>
      </c>
      <c r="I241" s="11" t="s">
        <v>172</v>
      </c>
      <c r="J241" s="12" t="s">
        <v>15</v>
      </c>
      <c r="K241" s="11">
        <v>1713.0099952000003</v>
      </c>
      <c r="N241" s="17"/>
      <c r="O241" s="16"/>
    </row>
    <row r="242" spans="1:15" hidden="1" x14ac:dyDescent="0.25">
      <c r="A242" s="7" t="s">
        <v>475</v>
      </c>
      <c r="B242" s="8">
        <v>45299</v>
      </c>
      <c r="C242" s="20">
        <v>1147224556</v>
      </c>
      <c r="D242" s="10">
        <v>985.7</v>
      </c>
      <c r="E242" s="11">
        <v>985.7</v>
      </c>
      <c r="F242" s="11">
        <v>0</v>
      </c>
      <c r="G242" s="11" t="s">
        <v>12</v>
      </c>
      <c r="H242" s="11" t="s">
        <v>468</v>
      </c>
      <c r="I242" s="11" t="s">
        <v>14</v>
      </c>
      <c r="J242" s="12" t="s">
        <v>15</v>
      </c>
      <c r="K242" s="11">
        <v>689.02960000000007</v>
      </c>
      <c r="N242" s="17"/>
      <c r="O242" s="16"/>
    </row>
    <row r="243" spans="1:15" hidden="1" x14ac:dyDescent="0.25">
      <c r="A243" s="7" t="s">
        <v>476</v>
      </c>
      <c r="B243" s="8">
        <v>45299</v>
      </c>
      <c r="C243" s="20">
        <v>2887534045</v>
      </c>
      <c r="D243" s="10">
        <v>655</v>
      </c>
      <c r="E243" s="11">
        <v>655</v>
      </c>
      <c r="F243" s="11">
        <v>0</v>
      </c>
      <c r="G243" s="11" t="s">
        <v>17</v>
      </c>
      <c r="H243" s="11" t="s">
        <v>477</v>
      </c>
      <c r="I243" s="11" t="s">
        <v>146</v>
      </c>
      <c r="J243" s="12" t="s">
        <v>15</v>
      </c>
      <c r="K243" s="11">
        <v>453.59788320000007</v>
      </c>
      <c r="N243" s="17"/>
      <c r="O243" s="16"/>
    </row>
    <row r="244" spans="1:15" hidden="1" x14ac:dyDescent="0.25">
      <c r="A244" s="7" t="s">
        <v>478</v>
      </c>
      <c r="B244" s="8">
        <v>45299</v>
      </c>
      <c r="C244" s="20">
        <v>441140206</v>
      </c>
      <c r="D244" s="10">
        <v>125.1</v>
      </c>
      <c r="E244" s="11">
        <v>125.10000000000001</v>
      </c>
      <c r="F244" s="11">
        <v>-1.4210854715202004E-14</v>
      </c>
      <c r="G244" s="11" t="s">
        <v>17</v>
      </c>
      <c r="H244" s="11" t="s">
        <v>479</v>
      </c>
      <c r="I244" s="11" t="s">
        <v>26</v>
      </c>
      <c r="J244" s="12" t="s">
        <v>15</v>
      </c>
      <c r="K244" s="11">
        <v>87.450003200000012</v>
      </c>
      <c r="N244" s="17"/>
      <c r="O244" s="16"/>
    </row>
    <row r="245" spans="1:15" hidden="1" x14ac:dyDescent="0.25">
      <c r="A245" s="7" t="s">
        <v>480</v>
      </c>
      <c r="B245" s="8">
        <v>45299</v>
      </c>
      <c r="C245" s="20">
        <v>1627079679</v>
      </c>
      <c r="D245" s="14">
        <v>100</v>
      </c>
      <c r="E245" s="11">
        <v>100</v>
      </c>
      <c r="F245" s="11">
        <v>0</v>
      </c>
      <c r="G245" s="11" t="s">
        <v>104</v>
      </c>
      <c r="H245" s="11" t="s">
        <v>481</v>
      </c>
      <c r="I245" s="11" t="s">
        <v>26</v>
      </c>
      <c r="J245" s="12" t="s">
        <v>15</v>
      </c>
      <c r="K245" s="11">
        <v>99.999995200000015</v>
      </c>
      <c r="N245" s="17"/>
      <c r="O245" s="16"/>
    </row>
    <row r="246" spans="1:15" hidden="1" x14ac:dyDescent="0.25">
      <c r="A246" s="7" t="s">
        <v>482</v>
      </c>
      <c r="B246" s="8">
        <v>45299</v>
      </c>
      <c r="C246" s="20">
        <v>116475100</v>
      </c>
      <c r="D246" s="10">
        <v>62.45</v>
      </c>
      <c r="E246" s="11">
        <v>62.45</v>
      </c>
      <c r="F246" s="11">
        <v>0</v>
      </c>
      <c r="G246" s="11" t="s">
        <v>12</v>
      </c>
      <c r="H246" s="11" t="s">
        <v>483</v>
      </c>
      <c r="I246" s="11" t="s">
        <v>14</v>
      </c>
      <c r="J246" s="12" t="s">
        <v>15</v>
      </c>
      <c r="K246" s="11">
        <v>40.839982400000011</v>
      </c>
      <c r="N246" s="17"/>
      <c r="O246" s="16"/>
    </row>
    <row r="247" spans="1:15" hidden="1" x14ac:dyDescent="0.25">
      <c r="A247" s="7" t="s">
        <v>484</v>
      </c>
      <c r="B247" s="8">
        <v>45299</v>
      </c>
      <c r="C247" s="20">
        <v>3738848465</v>
      </c>
      <c r="D247" s="10">
        <v>8.6</v>
      </c>
      <c r="E247" s="11">
        <v>8.6</v>
      </c>
      <c r="F247" s="11">
        <v>0</v>
      </c>
      <c r="G247" s="11" t="s">
        <v>37</v>
      </c>
      <c r="H247" s="11" t="s">
        <v>485</v>
      </c>
      <c r="I247" s="11" t="s">
        <v>14</v>
      </c>
      <c r="J247" s="12" t="s">
        <v>15</v>
      </c>
      <c r="K247" s="11">
        <v>5.9999968000000008</v>
      </c>
      <c r="N247" s="17"/>
      <c r="O247" s="16"/>
    </row>
    <row r="248" spans="1:15" hidden="1" x14ac:dyDescent="0.25">
      <c r="A248" s="7" t="s">
        <v>486</v>
      </c>
      <c r="B248" s="8">
        <v>45299</v>
      </c>
      <c r="C248" s="20">
        <v>3415884882</v>
      </c>
      <c r="D248" s="10">
        <v>610</v>
      </c>
      <c r="E248" s="11">
        <v>610</v>
      </c>
      <c r="F248" s="11">
        <v>0</v>
      </c>
      <c r="G248" s="11" t="s">
        <v>17</v>
      </c>
      <c r="H248" s="11" t="s">
        <v>487</v>
      </c>
      <c r="I248" s="11" t="s">
        <v>94</v>
      </c>
      <c r="J248" s="12" t="s">
        <v>15</v>
      </c>
      <c r="K248" s="11">
        <v>375.72992800000009</v>
      </c>
      <c r="N248" s="17"/>
      <c r="O248" s="16"/>
    </row>
    <row r="249" spans="1:15" x14ac:dyDescent="0.25">
      <c r="A249" s="7" t="s">
        <v>488</v>
      </c>
      <c r="B249" s="8">
        <v>45299</v>
      </c>
      <c r="C249" s="20">
        <v>3168225877</v>
      </c>
      <c r="D249" s="10">
        <v>1585</v>
      </c>
      <c r="E249" s="11">
        <v>1585</v>
      </c>
      <c r="F249" s="11">
        <v>0</v>
      </c>
      <c r="G249" s="11" t="s">
        <v>21</v>
      </c>
      <c r="H249" s="11" t="s">
        <v>489</v>
      </c>
      <c r="I249" s="11" t="s">
        <v>172</v>
      </c>
      <c r="J249" s="12" t="s">
        <v>15</v>
      </c>
      <c r="K249" s="11">
        <v>1015.6799968000001</v>
      </c>
      <c r="N249" s="17"/>
      <c r="O249" s="16"/>
    </row>
    <row r="250" spans="1:15" hidden="1" x14ac:dyDescent="0.25">
      <c r="A250" s="7" t="s">
        <v>490</v>
      </c>
      <c r="B250" s="8">
        <v>45299</v>
      </c>
      <c r="C250" s="20">
        <v>3716891039</v>
      </c>
      <c r="D250" s="10">
        <v>173.85</v>
      </c>
      <c r="E250" s="11">
        <v>173.85</v>
      </c>
      <c r="F250" s="11">
        <v>0</v>
      </c>
      <c r="G250" s="11" t="s">
        <v>12</v>
      </c>
      <c r="H250" s="11" t="s">
        <v>491</v>
      </c>
      <c r="I250" s="11" t="s">
        <v>14</v>
      </c>
      <c r="J250" s="12" t="s">
        <v>15</v>
      </c>
      <c r="K250" s="11">
        <v>125.79813120000001</v>
      </c>
      <c r="N250" s="17"/>
      <c r="O250" s="16"/>
    </row>
    <row r="251" spans="1:15" hidden="1" x14ac:dyDescent="0.25">
      <c r="A251" s="7" t="s">
        <v>492</v>
      </c>
      <c r="B251" s="8">
        <v>45299</v>
      </c>
      <c r="C251" s="20">
        <v>2882749307</v>
      </c>
      <c r="D251" s="10">
        <v>15.15</v>
      </c>
      <c r="E251" s="11">
        <v>15.15</v>
      </c>
      <c r="F251" s="11">
        <v>0</v>
      </c>
      <c r="G251" s="11" t="s">
        <v>17</v>
      </c>
      <c r="H251" s="11" t="s">
        <v>315</v>
      </c>
      <c r="I251" s="11" t="s">
        <v>26</v>
      </c>
      <c r="J251" s="12" t="s">
        <v>15</v>
      </c>
      <c r="K251" s="11">
        <v>10.500000000000002</v>
      </c>
      <c r="N251" s="17"/>
      <c r="O251" s="16"/>
    </row>
    <row r="252" spans="1:15" hidden="1" x14ac:dyDescent="0.25">
      <c r="A252" s="7" t="s">
        <v>493</v>
      </c>
      <c r="B252" s="8">
        <v>45299</v>
      </c>
      <c r="C252" s="20">
        <v>3532277285</v>
      </c>
      <c r="D252" s="10">
        <v>2010.2</v>
      </c>
      <c r="E252" s="11">
        <v>2010.2</v>
      </c>
      <c r="F252" s="11">
        <v>0</v>
      </c>
      <c r="G252" s="11" t="s">
        <v>17</v>
      </c>
      <c r="H252" s="11" t="s">
        <v>149</v>
      </c>
      <c r="I252" s="11" t="s">
        <v>26</v>
      </c>
      <c r="J252" s="12" t="s">
        <v>15</v>
      </c>
      <c r="K252" s="11">
        <v>1288.0000000000002</v>
      </c>
      <c r="N252" s="17"/>
      <c r="O252" s="16"/>
    </row>
    <row r="253" spans="1:15" hidden="1" x14ac:dyDescent="0.25">
      <c r="A253" s="7" t="s">
        <v>494</v>
      </c>
      <c r="B253" s="8">
        <v>45299</v>
      </c>
      <c r="C253" s="20">
        <v>1500725526</v>
      </c>
      <c r="D253" s="10">
        <v>422.4</v>
      </c>
      <c r="E253" s="11">
        <v>422.4</v>
      </c>
      <c r="F253" s="11">
        <v>0</v>
      </c>
      <c r="G253" s="11" t="s">
        <v>17</v>
      </c>
      <c r="H253" s="11" t="s">
        <v>211</v>
      </c>
      <c r="I253" s="11" t="s">
        <v>26</v>
      </c>
      <c r="J253" s="12" t="s">
        <v>15</v>
      </c>
      <c r="K253" s="11">
        <v>285.02815040000007</v>
      </c>
      <c r="N253" s="17"/>
      <c r="O253" s="16"/>
    </row>
    <row r="254" spans="1:15" hidden="1" x14ac:dyDescent="0.25">
      <c r="A254" s="7" t="s">
        <v>495</v>
      </c>
      <c r="B254" s="8">
        <v>45299</v>
      </c>
      <c r="C254" s="20">
        <v>827015302</v>
      </c>
      <c r="D254" s="10">
        <v>168</v>
      </c>
      <c r="E254" s="11">
        <v>168</v>
      </c>
      <c r="F254" s="11">
        <v>0</v>
      </c>
      <c r="G254" s="11" t="s">
        <v>96</v>
      </c>
      <c r="H254" s="11" t="s">
        <v>496</v>
      </c>
      <c r="I254" s="11" t="s">
        <v>58</v>
      </c>
      <c r="J254" s="12" t="s">
        <v>15</v>
      </c>
      <c r="K254" s="11">
        <v>120.00002560000001</v>
      </c>
      <c r="N254" s="17"/>
      <c r="O254" s="16"/>
    </row>
    <row r="255" spans="1:15" x14ac:dyDescent="0.25">
      <c r="A255" s="7" t="s">
        <v>497</v>
      </c>
      <c r="B255" s="8">
        <v>45299</v>
      </c>
      <c r="C255" s="20">
        <v>3044360705</v>
      </c>
      <c r="D255" s="10">
        <v>400</v>
      </c>
      <c r="E255" s="11">
        <v>400</v>
      </c>
      <c r="F255" s="11">
        <v>0</v>
      </c>
      <c r="G255" s="11" t="s">
        <v>21</v>
      </c>
      <c r="H255" s="11" t="s">
        <v>498</v>
      </c>
      <c r="I255" s="11" t="s">
        <v>58</v>
      </c>
      <c r="J255" s="12" t="s">
        <v>15</v>
      </c>
      <c r="K255" s="11">
        <v>204.99999520000006</v>
      </c>
      <c r="N255" s="17"/>
      <c r="O255" s="16"/>
    </row>
    <row r="256" spans="1:15" hidden="1" x14ac:dyDescent="0.25">
      <c r="A256" s="7" t="s">
        <v>499</v>
      </c>
      <c r="B256" s="8">
        <v>45299</v>
      </c>
      <c r="C256" s="20">
        <v>2039697357</v>
      </c>
      <c r="D256" s="10">
        <v>100</v>
      </c>
      <c r="E256" s="11">
        <v>100</v>
      </c>
      <c r="F256" s="11">
        <v>0</v>
      </c>
      <c r="G256" s="11" t="s">
        <v>221</v>
      </c>
      <c r="H256" s="11" t="s">
        <v>500</v>
      </c>
      <c r="I256" s="11" t="s">
        <v>82</v>
      </c>
      <c r="J256" s="12" t="s">
        <v>15</v>
      </c>
      <c r="K256" s="11">
        <v>60</v>
      </c>
      <c r="N256" s="17"/>
      <c r="O256" s="16"/>
    </row>
    <row r="257" spans="1:15" hidden="1" x14ac:dyDescent="0.25">
      <c r="A257" s="7" t="s">
        <v>501</v>
      </c>
      <c r="B257" s="8">
        <v>45299</v>
      </c>
      <c r="C257" s="20">
        <v>166479142</v>
      </c>
      <c r="D257" s="10">
        <v>12.65</v>
      </c>
      <c r="E257" s="11">
        <v>12.65</v>
      </c>
      <c r="F257" s="11">
        <v>0</v>
      </c>
      <c r="G257" s="11" t="s">
        <v>37</v>
      </c>
      <c r="H257" s="11" t="s">
        <v>502</v>
      </c>
      <c r="I257" s="11" t="s">
        <v>14</v>
      </c>
      <c r="J257" s="12" t="s">
        <v>15</v>
      </c>
      <c r="K257" s="11">
        <v>8.6499952000000011</v>
      </c>
      <c r="N257" s="17"/>
      <c r="O257" s="16"/>
    </row>
    <row r="258" spans="1:15" x14ac:dyDescent="0.25">
      <c r="A258" s="7" t="s">
        <v>503</v>
      </c>
      <c r="B258" s="8">
        <v>45299</v>
      </c>
      <c r="C258" s="20">
        <v>1862158654</v>
      </c>
      <c r="D258" s="10">
        <v>6443</v>
      </c>
      <c r="E258" s="11">
        <v>6443</v>
      </c>
      <c r="F258" s="11">
        <v>0</v>
      </c>
      <c r="G258" s="11" t="s">
        <v>21</v>
      </c>
      <c r="H258" s="11" t="s">
        <v>504</v>
      </c>
      <c r="I258" s="11" t="s">
        <v>85</v>
      </c>
      <c r="J258" s="12" t="s">
        <v>15</v>
      </c>
      <c r="K258" s="11">
        <v>3298.8215232000007</v>
      </c>
      <c r="N258" s="17"/>
      <c r="O258" s="16"/>
    </row>
    <row r="259" spans="1:15" hidden="1" x14ac:dyDescent="0.25">
      <c r="A259" s="7" t="s">
        <v>505</v>
      </c>
      <c r="B259" s="8">
        <v>45299</v>
      </c>
      <c r="C259" s="20">
        <v>4115809247</v>
      </c>
      <c r="D259" s="14">
        <v>173.06</v>
      </c>
      <c r="E259" s="11">
        <v>173.06</v>
      </c>
      <c r="F259" s="11">
        <v>0</v>
      </c>
      <c r="G259" s="11" t="s">
        <v>113</v>
      </c>
      <c r="H259" s="11" t="s">
        <v>506</v>
      </c>
      <c r="I259" s="11" t="s">
        <v>26</v>
      </c>
      <c r="J259" s="12" t="s">
        <v>15</v>
      </c>
      <c r="K259" s="11">
        <v>173.03659520000002</v>
      </c>
      <c r="N259" s="17"/>
      <c r="O259" s="16"/>
    </row>
    <row r="260" spans="1:15" hidden="1" x14ac:dyDescent="0.25">
      <c r="A260" s="7" t="s">
        <v>507</v>
      </c>
      <c r="B260" s="8">
        <v>45299</v>
      </c>
      <c r="C260" s="20">
        <v>3968356295</v>
      </c>
      <c r="D260" s="10">
        <v>175</v>
      </c>
      <c r="E260" s="11">
        <v>175</v>
      </c>
      <c r="F260" s="11">
        <v>0</v>
      </c>
      <c r="G260" s="11" t="s">
        <v>113</v>
      </c>
      <c r="H260" s="11" t="s">
        <v>300</v>
      </c>
      <c r="I260" s="11" t="s">
        <v>14</v>
      </c>
      <c r="J260" s="12" t="s">
        <v>15</v>
      </c>
      <c r="K260" s="11">
        <v>175.00001120000002</v>
      </c>
      <c r="N260" s="17"/>
      <c r="O260" s="16"/>
    </row>
    <row r="261" spans="1:15" hidden="1" x14ac:dyDescent="0.25">
      <c r="A261" s="7" t="s">
        <v>508</v>
      </c>
      <c r="B261" s="8">
        <v>45299</v>
      </c>
      <c r="C261" s="20">
        <v>1448562325</v>
      </c>
      <c r="D261" s="10">
        <v>1274.8</v>
      </c>
      <c r="E261" s="11">
        <v>1274.8</v>
      </c>
      <c r="F261" s="11">
        <v>0</v>
      </c>
      <c r="G261" s="11" t="s">
        <v>96</v>
      </c>
      <c r="H261" s="11" t="s">
        <v>509</v>
      </c>
      <c r="I261" s="11" t="s">
        <v>102</v>
      </c>
      <c r="J261" s="12" t="s">
        <v>15</v>
      </c>
      <c r="K261" s="11">
        <v>603.29000480000002</v>
      </c>
      <c r="N261" s="17"/>
      <c r="O261" s="16"/>
    </row>
    <row r="262" spans="1:15" hidden="1" x14ac:dyDescent="0.25">
      <c r="A262" s="7" t="s">
        <v>510</v>
      </c>
      <c r="B262" s="8">
        <v>45300</v>
      </c>
      <c r="C262" s="20">
        <v>2731428964</v>
      </c>
      <c r="D262" s="10">
        <v>492.25</v>
      </c>
      <c r="E262" s="11">
        <v>492.25</v>
      </c>
      <c r="F262" s="11">
        <v>0</v>
      </c>
      <c r="G262" s="11" t="s">
        <v>12</v>
      </c>
      <c r="H262" s="11" t="s">
        <v>511</v>
      </c>
      <c r="I262" s="11" t="s">
        <v>14</v>
      </c>
      <c r="J262" s="12" t="s">
        <v>15</v>
      </c>
      <c r="K262" s="11">
        <v>344.00001440000005</v>
      </c>
      <c r="N262" s="17"/>
      <c r="O262" s="16"/>
    </row>
    <row r="263" spans="1:15" hidden="1" x14ac:dyDescent="0.25">
      <c r="A263" s="7" t="s">
        <v>512</v>
      </c>
      <c r="B263" s="8">
        <v>45300</v>
      </c>
      <c r="C263" s="20">
        <v>3417851181</v>
      </c>
      <c r="D263" s="10">
        <v>116</v>
      </c>
      <c r="E263" s="11">
        <v>116</v>
      </c>
      <c r="F263" s="11">
        <v>0</v>
      </c>
      <c r="G263" s="11" t="s">
        <v>43</v>
      </c>
      <c r="H263" s="11" t="s">
        <v>513</v>
      </c>
      <c r="I263" s="11" t="s">
        <v>58</v>
      </c>
      <c r="J263" s="12" t="s">
        <v>15</v>
      </c>
      <c r="K263" s="11">
        <v>75.580243200000012</v>
      </c>
      <c r="N263" s="17"/>
      <c r="O263" s="16"/>
    </row>
    <row r="264" spans="1:15" hidden="1" x14ac:dyDescent="0.25">
      <c r="A264" s="7" t="s">
        <v>514</v>
      </c>
      <c r="B264" s="8">
        <v>45300</v>
      </c>
      <c r="C264" s="20">
        <v>2649179219</v>
      </c>
      <c r="D264" s="10">
        <v>97.8</v>
      </c>
      <c r="E264" s="11">
        <v>97.8</v>
      </c>
      <c r="F264" s="11">
        <v>0</v>
      </c>
      <c r="G264" s="11" t="s">
        <v>37</v>
      </c>
      <c r="H264" s="11" t="s">
        <v>515</v>
      </c>
      <c r="I264" s="11" t="s">
        <v>39</v>
      </c>
      <c r="J264" s="12" t="s">
        <v>15</v>
      </c>
      <c r="K264" s="11">
        <v>44.427600000000012</v>
      </c>
      <c r="N264" s="17"/>
      <c r="O264" s="16"/>
    </row>
    <row r="265" spans="1:15" hidden="1" x14ac:dyDescent="0.25">
      <c r="A265" s="7" t="s">
        <v>516</v>
      </c>
      <c r="B265" s="8">
        <v>45300</v>
      </c>
      <c r="C265" s="20">
        <v>3147910002</v>
      </c>
      <c r="D265" s="10">
        <v>16.5</v>
      </c>
      <c r="E265" s="11">
        <v>16.5</v>
      </c>
      <c r="F265" s="11">
        <v>0</v>
      </c>
      <c r="G265" s="11" t="s">
        <v>37</v>
      </c>
      <c r="H265" s="11" t="s">
        <v>211</v>
      </c>
      <c r="I265" s="11" t="s">
        <v>14</v>
      </c>
      <c r="J265" s="12" t="s">
        <v>15</v>
      </c>
      <c r="K265" s="11">
        <v>11.734688000000002</v>
      </c>
      <c r="N265" s="17"/>
      <c r="O265" s="16"/>
    </row>
    <row r="266" spans="1:15" hidden="1" x14ac:dyDescent="0.25">
      <c r="A266" s="7" t="s">
        <v>517</v>
      </c>
      <c r="B266" s="8">
        <v>45300</v>
      </c>
      <c r="C266" s="20">
        <v>3163440548</v>
      </c>
      <c r="D266" s="10">
        <v>1258.05</v>
      </c>
      <c r="E266" s="11">
        <v>1258.05</v>
      </c>
      <c r="F266" s="11">
        <v>0</v>
      </c>
      <c r="G266" s="11" t="s">
        <v>221</v>
      </c>
      <c r="H266" s="11" t="s">
        <v>518</v>
      </c>
      <c r="I266" s="11" t="s">
        <v>14</v>
      </c>
      <c r="J266" s="12" t="s">
        <v>15</v>
      </c>
      <c r="K266" s="11">
        <v>879.5395728000002</v>
      </c>
      <c r="N266" s="17"/>
      <c r="O266" s="16"/>
    </row>
    <row r="267" spans="1:15" hidden="1" x14ac:dyDescent="0.25">
      <c r="A267" s="7" t="s">
        <v>519</v>
      </c>
      <c r="B267" s="8">
        <v>45300</v>
      </c>
      <c r="C267" s="20">
        <v>3120188073</v>
      </c>
      <c r="D267" s="10">
        <v>389</v>
      </c>
      <c r="E267" s="11">
        <v>389</v>
      </c>
      <c r="F267" s="11">
        <v>0</v>
      </c>
      <c r="G267" s="11" t="s">
        <v>37</v>
      </c>
      <c r="H267" s="11" t="s">
        <v>520</v>
      </c>
      <c r="I267" s="11" t="s">
        <v>14</v>
      </c>
      <c r="J267" s="12" t="s">
        <v>15</v>
      </c>
      <c r="K267" s="11">
        <v>271.99991840000001</v>
      </c>
      <c r="N267" s="17"/>
      <c r="O267" s="16"/>
    </row>
    <row r="268" spans="1:15" hidden="1" x14ac:dyDescent="0.25">
      <c r="A268" s="7" t="s">
        <v>521</v>
      </c>
      <c r="B268" s="8">
        <v>45300</v>
      </c>
      <c r="C268" s="20">
        <v>2703641352</v>
      </c>
      <c r="D268" s="10">
        <v>273.52</v>
      </c>
      <c r="E268" s="11">
        <v>273.52</v>
      </c>
      <c r="F268" s="11">
        <v>0</v>
      </c>
      <c r="G268" s="11" t="s">
        <v>522</v>
      </c>
      <c r="H268" s="11" t="s">
        <v>523</v>
      </c>
      <c r="I268" s="11" t="s">
        <v>45</v>
      </c>
      <c r="J268" s="12" t="s">
        <v>15</v>
      </c>
      <c r="K268" s="11">
        <v>160.54998400000002</v>
      </c>
      <c r="N268" s="17"/>
      <c r="O268" s="16"/>
    </row>
    <row r="269" spans="1:15" hidden="1" x14ac:dyDescent="0.25">
      <c r="A269" s="7" t="s">
        <v>524</v>
      </c>
      <c r="B269" s="8">
        <v>45300</v>
      </c>
      <c r="C269" s="20">
        <v>3414050632</v>
      </c>
      <c r="D269" s="10">
        <v>1364</v>
      </c>
      <c r="E269" s="11">
        <v>1364</v>
      </c>
      <c r="F269" s="11">
        <v>0</v>
      </c>
      <c r="G269" s="11" t="s">
        <v>37</v>
      </c>
      <c r="H269" s="11" t="s">
        <v>525</v>
      </c>
      <c r="I269" s="11" t="s">
        <v>39</v>
      </c>
      <c r="J269" s="12" t="s">
        <v>15</v>
      </c>
      <c r="K269" s="11">
        <v>887.40691200000037</v>
      </c>
      <c r="N269" s="17"/>
      <c r="O269" s="16"/>
    </row>
    <row r="270" spans="1:15" hidden="1" x14ac:dyDescent="0.25">
      <c r="A270" s="7" t="s">
        <v>526</v>
      </c>
      <c r="B270" s="8">
        <v>45300</v>
      </c>
      <c r="C270" s="20">
        <v>2979219526</v>
      </c>
      <c r="D270" s="10">
        <v>498.55</v>
      </c>
      <c r="E270" s="11">
        <v>498.55</v>
      </c>
      <c r="F270" s="11">
        <v>0</v>
      </c>
      <c r="G270" s="11" t="s">
        <v>17</v>
      </c>
      <c r="H270" s="11" t="s">
        <v>527</v>
      </c>
      <c r="I270" s="11" t="s">
        <v>14</v>
      </c>
      <c r="J270" s="12" t="s">
        <v>15</v>
      </c>
      <c r="K270" s="11">
        <v>322.05629120000003</v>
      </c>
      <c r="N270" s="17"/>
      <c r="O270" s="16"/>
    </row>
    <row r="271" spans="1:15" hidden="1" x14ac:dyDescent="0.25">
      <c r="A271" s="7" t="s">
        <v>528</v>
      </c>
      <c r="B271" s="8">
        <v>45300</v>
      </c>
      <c r="C271" s="20">
        <v>3305983380</v>
      </c>
      <c r="D271" s="10">
        <v>744</v>
      </c>
      <c r="E271" s="11">
        <v>744</v>
      </c>
      <c r="F271" s="11">
        <v>0</v>
      </c>
      <c r="G271" s="11" t="s">
        <v>37</v>
      </c>
      <c r="H271" s="11" t="s">
        <v>525</v>
      </c>
      <c r="I271" s="11" t="s">
        <v>39</v>
      </c>
      <c r="J271" s="12" t="s">
        <v>15</v>
      </c>
      <c r="K271" s="11">
        <v>489.19808000000012</v>
      </c>
      <c r="N271" s="17"/>
      <c r="O271" s="16"/>
    </row>
    <row r="272" spans="1:15" hidden="1" x14ac:dyDescent="0.25">
      <c r="A272" s="7" t="s">
        <v>529</v>
      </c>
      <c r="B272" s="8">
        <v>45300</v>
      </c>
      <c r="C272" s="20">
        <v>2009222316</v>
      </c>
      <c r="D272" s="10">
        <v>302.16000000000003</v>
      </c>
      <c r="E272" s="11">
        <v>302.15999999999997</v>
      </c>
      <c r="F272" s="11">
        <v>5.6843418860808015E-14</v>
      </c>
      <c r="G272" s="11" t="s">
        <v>37</v>
      </c>
      <c r="H272" s="11" t="s">
        <v>525</v>
      </c>
      <c r="I272" s="11" t="s">
        <v>39</v>
      </c>
      <c r="J272" s="12" t="s">
        <v>15</v>
      </c>
      <c r="K272" s="11">
        <v>185.95980480000003</v>
      </c>
      <c r="N272" s="17"/>
      <c r="O272" s="16"/>
    </row>
    <row r="273" spans="1:15" hidden="1" x14ac:dyDescent="0.25">
      <c r="A273" s="7" t="s">
        <v>530</v>
      </c>
      <c r="B273" s="8">
        <v>45300</v>
      </c>
      <c r="C273" s="20">
        <v>2974892802</v>
      </c>
      <c r="D273" s="10">
        <v>7354</v>
      </c>
      <c r="E273" s="11">
        <v>7354</v>
      </c>
      <c r="F273" s="11">
        <v>0</v>
      </c>
      <c r="G273" s="11" t="s">
        <v>96</v>
      </c>
      <c r="H273" s="11" t="s">
        <v>531</v>
      </c>
      <c r="I273" s="11" t="s">
        <v>172</v>
      </c>
      <c r="J273" s="12" t="s">
        <v>15</v>
      </c>
      <c r="K273" s="11">
        <v>4239.7241040000008</v>
      </c>
      <c r="N273" s="17"/>
      <c r="O273" s="16"/>
    </row>
    <row r="274" spans="1:15" hidden="1" x14ac:dyDescent="0.25">
      <c r="A274" s="7" t="s">
        <v>532</v>
      </c>
      <c r="B274" s="8">
        <v>45300</v>
      </c>
      <c r="C274" s="20">
        <v>1849641975</v>
      </c>
      <c r="D274" s="10">
        <v>160.19999999999999</v>
      </c>
      <c r="E274" s="11">
        <v>160.19999999999999</v>
      </c>
      <c r="F274" s="11">
        <v>0</v>
      </c>
      <c r="G274" s="11" t="s">
        <v>17</v>
      </c>
      <c r="H274" s="11" t="s">
        <v>315</v>
      </c>
      <c r="I274" s="11" t="s">
        <v>26</v>
      </c>
      <c r="J274" s="12" t="s">
        <v>15</v>
      </c>
      <c r="K274" s="11">
        <v>108.93912960000002</v>
      </c>
      <c r="N274" s="17"/>
      <c r="O274" s="16"/>
    </row>
    <row r="275" spans="1:15" hidden="1" x14ac:dyDescent="0.25">
      <c r="A275" s="7" t="s">
        <v>533</v>
      </c>
      <c r="B275" s="8">
        <v>45300</v>
      </c>
      <c r="C275" s="20">
        <v>3151578498</v>
      </c>
      <c r="D275" s="10">
        <v>168.25</v>
      </c>
      <c r="E275" s="11">
        <v>168.25</v>
      </c>
      <c r="F275" s="11">
        <v>0</v>
      </c>
      <c r="G275" s="11" t="s">
        <v>37</v>
      </c>
      <c r="H275" s="11" t="s">
        <v>534</v>
      </c>
      <c r="I275" s="11" t="s">
        <v>14</v>
      </c>
      <c r="J275" s="12" t="s">
        <v>15</v>
      </c>
      <c r="K275" s="11">
        <v>117.60000000000002</v>
      </c>
      <c r="N275" s="17"/>
      <c r="O275" s="16"/>
    </row>
    <row r="276" spans="1:15" hidden="1" x14ac:dyDescent="0.25">
      <c r="A276" s="7" t="s">
        <v>535</v>
      </c>
      <c r="B276" s="8">
        <v>45300</v>
      </c>
      <c r="C276" s="20">
        <v>2326547512</v>
      </c>
      <c r="D276" s="10">
        <v>605.4</v>
      </c>
      <c r="E276" s="11">
        <v>605.4</v>
      </c>
      <c r="F276" s="11">
        <v>0</v>
      </c>
      <c r="G276" s="11" t="s">
        <v>17</v>
      </c>
      <c r="H276" s="11" t="s">
        <v>536</v>
      </c>
      <c r="I276" s="11" t="s">
        <v>26</v>
      </c>
      <c r="J276" s="12" t="s">
        <v>15</v>
      </c>
      <c r="K276" s="11">
        <v>399.99998080000006</v>
      </c>
      <c r="N276" s="17"/>
      <c r="O276" s="16"/>
    </row>
    <row r="277" spans="1:15" hidden="1" x14ac:dyDescent="0.25">
      <c r="A277" s="7" t="s">
        <v>537</v>
      </c>
      <c r="B277" s="8">
        <v>45300</v>
      </c>
      <c r="C277" s="20">
        <v>3434692826</v>
      </c>
      <c r="D277" s="10">
        <v>240</v>
      </c>
      <c r="E277" s="11">
        <v>240</v>
      </c>
      <c r="F277" s="11">
        <v>0</v>
      </c>
      <c r="G277" s="11" t="s">
        <v>17</v>
      </c>
      <c r="H277" s="11" t="s">
        <v>211</v>
      </c>
      <c r="I277" s="11" t="s">
        <v>82</v>
      </c>
      <c r="J277" s="12" t="s">
        <v>15</v>
      </c>
      <c r="K277" s="11">
        <v>167.00000800000004</v>
      </c>
      <c r="N277" s="17"/>
      <c r="O277" s="16"/>
    </row>
    <row r="278" spans="1:15" hidden="1" x14ac:dyDescent="0.25">
      <c r="A278" s="7" t="s">
        <v>538</v>
      </c>
      <c r="B278" s="8">
        <v>45300</v>
      </c>
      <c r="C278" s="20">
        <v>2534884077</v>
      </c>
      <c r="D278" s="10">
        <v>887</v>
      </c>
      <c r="E278" s="11">
        <v>887</v>
      </c>
      <c r="F278" s="11">
        <v>0</v>
      </c>
      <c r="G278" s="11" t="s">
        <v>221</v>
      </c>
      <c r="H278" s="11" t="s">
        <v>539</v>
      </c>
      <c r="I278" s="11" t="s">
        <v>172</v>
      </c>
      <c r="J278" s="12" t="s">
        <v>15</v>
      </c>
      <c r="K278" s="11">
        <v>581.56000000000006</v>
      </c>
      <c r="N278" s="17"/>
      <c r="O278" s="16"/>
    </row>
    <row r="279" spans="1:15" hidden="1" x14ac:dyDescent="0.25">
      <c r="A279" s="7" t="s">
        <v>540</v>
      </c>
      <c r="B279" s="8">
        <v>45300</v>
      </c>
      <c r="C279" s="20">
        <v>3578807622</v>
      </c>
      <c r="D279" s="10">
        <v>43</v>
      </c>
      <c r="E279" s="11">
        <v>43</v>
      </c>
      <c r="F279" s="11">
        <v>0</v>
      </c>
      <c r="G279" s="11" t="s">
        <v>12</v>
      </c>
      <c r="H279" s="11" t="s">
        <v>452</v>
      </c>
      <c r="I279" s="11" t="s">
        <v>61</v>
      </c>
      <c r="J279" s="12" t="s">
        <v>15</v>
      </c>
      <c r="K279" s="11">
        <v>27.999991999999999</v>
      </c>
      <c r="N279" s="17"/>
      <c r="O279" s="16"/>
    </row>
    <row r="280" spans="1:15" hidden="1" x14ac:dyDescent="0.25">
      <c r="A280" s="7" t="s">
        <v>541</v>
      </c>
      <c r="B280" s="8">
        <v>45300</v>
      </c>
      <c r="C280" s="20">
        <v>3490203813</v>
      </c>
      <c r="D280" s="10">
        <v>97.25</v>
      </c>
      <c r="E280" s="11">
        <v>97.25</v>
      </c>
      <c r="F280" s="11">
        <v>0</v>
      </c>
      <c r="G280" s="11" t="s">
        <v>37</v>
      </c>
      <c r="H280" s="11" t="s">
        <v>542</v>
      </c>
      <c r="I280" s="11" t="s">
        <v>14</v>
      </c>
      <c r="J280" s="12" t="s">
        <v>15</v>
      </c>
      <c r="K280" s="11">
        <v>68.000004800000013</v>
      </c>
      <c r="N280" s="17"/>
      <c r="O280" s="16"/>
    </row>
    <row r="281" spans="1:15" hidden="1" x14ac:dyDescent="0.25">
      <c r="A281" s="7" t="s">
        <v>543</v>
      </c>
      <c r="B281" s="8">
        <v>45300</v>
      </c>
      <c r="C281" s="20">
        <v>2142718581</v>
      </c>
      <c r="D281" s="10">
        <v>77.099999999999994</v>
      </c>
      <c r="E281" s="11">
        <v>77.099999999999994</v>
      </c>
      <c r="F281" s="11">
        <v>0</v>
      </c>
      <c r="G281" s="11" t="s">
        <v>37</v>
      </c>
      <c r="H281" s="11" t="s">
        <v>544</v>
      </c>
      <c r="I281" s="11" t="s">
        <v>14</v>
      </c>
      <c r="J281" s="12" t="s">
        <v>15</v>
      </c>
      <c r="K281" s="11">
        <v>53.900000000000006</v>
      </c>
      <c r="N281" s="17"/>
      <c r="O281" s="16"/>
    </row>
    <row r="282" spans="1:15" hidden="1" x14ac:dyDescent="0.25">
      <c r="A282" s="7" t="s">
        <v>545</v>
      </c>
      <c r="B282" s="8">
        <v>45300</v>
      </c>
      <c r="C282" s="20">
        <v>2671527668</v>
      </c>
      <c r="D282" s="10">
        <v>1965</v>
      </c>
      <c r="E282" s="11">
        <v>1965</v>
      </c>
      <c r="F282" s="11">
        <v>0</v>
      </c>
      <c r="G282" s="11" t="s">
        <v>51</v>
      </c>
      <c r="H282" s="11" t="s">
        <v>546</v>
      </c>
      <c r="I282" s="11" t="s">
        <v>215</v>
      </c>
      <c r="J282" s="12" t="s">
        <v>15</v>
      </c>
      <c r="K282" s="11">
        <v>1089.7357072000002</v>
      </c>
      <c r="N282" s="17"/>
      <c r="O282" s="16"/>
    </row>
    <row r="283" spans="1:15" hidden="1" x14ac:dyDescent="0.25">
      <c r="A283" s="7" t="s">
        <v>547</v>
      </c>
      <c r="B283" s="8">
        <v>45300</v>
      </c>
      <c r="C283" s="20">
        <v>871256033</v>
      </c>
      <c r="D283" s="10">
        <v>176</v>
      </c>
      <c r="E283" s="11">
        <v>176</v>
      </c>
      <c r="F283" s="11">
        <v>0</v>
      </c>
      <c r="G283" s="11" t="s">
        <v>37</v>
      </c>
      <c r="H283" s="11" t="s">
        <v>548</v>
      </c>
      <c r="I283" s="11" t="s">
        <v>14</v>
      </c>
      <c r="J283" s="12" t="s">
        <v>15</v>
      </c>
      <c r="K283" s="11">
        <v>122.89984000000003</v>
      </c>
      <c r="N283" s="17"/>
      <c r="O283" s="16"/>
    </row>
    <row r="284" spans="1:15" hidden="1" x14ac:dyDescent="0.25">
      <c r="A284" s="7" t="s">
        <v>549</v>
      </c>
      <c r="B284" s="8">
        <v>45300</v>
      </c>
      <c r="C284" s="20">
        <v>3000058725</v>
      </c>
      <c r="D284" s="10">
        <v>49.55</v>
      </c>
      <c r="E284" s="11">
        <v>49.55</v>
      </c>
      <c r="F284" s="11">
        <v>0</v>
      </c>
      <c r="G284" s="11" t="s">
        <v>12</v>
      </c>
      <c r="H284" s="11" t="s">
        <v>550</v>
      </c>
      <c r="I284" s="11" t="s">
        <v>14</v>
      </c>
      <c r="J284" s="12" t="s">
        <v>15</v>
      </c>
      <c r="K284" s="11">
        <v>37.098544000000004</v>
      </c>
      <c r="N284" s="17"/>
      <c r="O284" s="16"/>
    </row>
    <row r="285" spans="1:15" hidden="1" x14ac:dyDescent="0.25">
      <c r="A285" s="7" t="s">
        <v>551</v>
      </c>
      <c r="B285" s="8">
        <v>45300</v>
      </c>
      <c r="C285" s="20">
        <v>3603844814</v>
      </c>
      <c r="D285" s="10">
        <v>9500</v>
      </c>
      <c r="E285" s="11">
        <v>9500</v>
      </c>
      <c r="F285" s="11">
        <v>0</v>
      </c>
      <c r="G285" s="11" t="s">
        <v>96</v>
      </c>
      <c r="H285" s="11" t="s">
        <v>552</v>
      </c>
      <c r="I285" s="11" t="s">
        <v>55</v>
      </c>
      <c r="J285" s="12" t="s">
        <v>15</v>
      </c>
      <c r="K285" s="11">
        <v>3613.7825584000007</v>
      </c>
      <c r="N285" s="17"/>
      <c r="O285" s="16"/>
    </row>
    <row r="286" spans="1:15" hidden="1" x14ac:dyDescent="0.25">
      <c r="A286" s="7" t="s">
        <v>553</v>
      </c>
      <c r="B286" s="8">
        <v>45300</v>
      </c>
      <c r="C286" s="20">
        <v>3133816995</v>
      </c>
      <c r="D286" s="10">
        <v>200.5</v>
      </c>
      <c r="E286" s="11">
        <v>200.5</v>
      </c>
      <c r="F286" s="11">
        <v>0</v>
      </c>
      <c r="G286" s="11" t="s">
        <v>12</v>
      </c>
      <c r="H286" s="11" t="s">
        <v>554</v>
      </c>
      <c r="I286" s="11" t="s">
        <v>14</v>
      </c>
      <c r="J286" s="12" t="s">
        <v>15</v>
      </c>
      <c r="K286" s="11">
        <v>140.00000000000003</v>
      </c>
      <c r="N286" s="17"/>
      <c r="O286" s="16"/>
    </row>
    <row r="287" spans="1:15" hidden="1" x14ac:dyDescent="0.25">
      <c r="A287" s="7" t="s">
        <v>555</v>
      </c>
      <c r="B287" s="8">
        <v>45300</v>
      </c>
      <c r="C287" s="20">
        <v>58738357</v>
      </c>
      <c r="D287" s="10">
        <v>3666</v>
      </c>
      <c r="E287" s="11">
        <v>3666</v>
      </c>
      <c r="F287" s="11">
        <v>0</v>
      </c>
      <c r="G287" s="11" t="s">
        <v>43</v>
      </c>
      <c r="H287" s="11" t="s">
        <v>556</v>
      </c>
      <c r="I287" s="11" t="s">
        <v>98</v>
      </c>
      <c r="J287" s="12" t="s">
        <v>15</v>
      </c>
      <c r="K287" s="11">
        <v>2349.4499952000006</v>
      </c>
      <c r="N287" s="17"/>
      <c r="O287" s="16"/>
    </row>
    <row r="288" spans="1:15" hidden="1" x14ac:dyDescent="0.25">
      <c r="A288" s="7" t="s">
        <v>557</v>
      </c>
      <c r="B288" s="8">
        <v>45300</v>
      </c>
      <c r="C288" s="20">
        <v>3150531176</v>
      </c>
      <c r="D288" s="10">
        <v>547.4</v>
      </c>
      <c r="E288" s="11">
        <v>547.4</v>
      </c>
      <c r="F288" s="11">
        <v>0</v>
      </c>
      <c r="G288" s="11" t="s">
        <v>96</v>
      </c>
      <c r="H288" s="11" t="s">
        <v>558</v>
      </c>
      <c r="I288" s="11" t="s">
        <v>26</v>
      </c>
      <c r="J288" s="12" t="s">
        <v>15</v>
      </c>
      <c r="K288" s="11">
        <v>382.10999680000009</v>
      </c>
      <c r="N288" s="17"/>
      <c r="O288" s="16"/>
    </row>
    <row r="289" spans="1:15" x14ac:dyDescent="0.25">
      <c r="A289" s="7" t="s">
        <v>559</v>
      </c>
      <c r="B289" s="8">
        <v>45300</v>
      </c>
      <c r="C289" s="20">
        <v>2675328862</v>
      </c>
      <c r="D289" s="10">
        <v>107.8</v>
      </c>
      <c r="E289" s="11">
        <v>107.8</v>
      </c>
      <c r="F289" s="11">
        <v>0</v>
      </c>
      <c r="G289" s="11" t="s">
        <v>21</v>
      </c>
      <c r="H289" s="11" t="s">
        <v>560</v>
      </c>
      <c r="I289" s="11" t="s">
        <v>29</v>
      </c>
      <c r="J289" s="12" t="s">
        <v>15</v>
      </c>
      <c r="K289" s="11">
        <v>75.399968000000015</v>
      </c>
      <c r="N289" s="17"/>
      <c r="O289" s="16"/>
    </row>
    <row r="290" spans="1:15" hidden="1" x14ac:dyDescent="0.25">
      <c r="A290" s="7" t="s">
        <v>561</v>
      </c>
      <c r="B290" s="8">
        <v>45300</v>
      </c>
      <c r="C290" s="20">
        <v>2157003602</v>
      </c>
      <c r="D290" s="10">
        <v>589.36</v>
      </c>
      <c r="E290" s="11">
        <v>589.36</v>
      </c>
      <c r="F290" s="11">
        <v>0</v>
      </c>
      <c r="G290" s="11" t="s">
        <v>37</v>
      </c>
      <c r="H290" s="11" t="s">
        <v>562</v>
      </c>
      <c r="I290" s="11" t="s">
        <v>39</v>
      </c>
      <c r="J290" s="12" t="s">
        <v>15</v>
      </c>
      <c r="K290" s="11">
        <v>340.82240640000003</v>
      </c>
      <c r="N290" s="17"/>
      <c r="O290" s="16"/>
    </row>
    <row r="291" spans="1:15" hidden="1" x14ac:dyDescent="0.25">
      <c r="A291" s="7" t="s">
        <v>563</v>
      </c>
      <c r="B291" s="8">
        <v>45300</v>
      </c>
      <c r="C291" s="20">
        <v>3906815932</v>
      </c>
      <c r="D291" s="10">
        <v>6.1</v>
      </c>
      <c r="E291" s="11">
        <v>6.1</v>
      </c>
      <c r="F291" s="11">
        <v>0</v>
      </c>
      <c r="G291" s="11" t="s">
        <v>37</v>
      </c>
      <c r="H291" s="11" t="s">
        <v>564</v>
      </c>
      <c r="I291" s="11" t="s">
        <v>14</v>
      </c>
      <c r="J291" s="12" t="s">
        <v>15</v>
      </c>
      <c r="K291" s="11">
        <v>4.2058800000000005</v>
      </c>
      <c r="N291" s="17"/>
      <c r="O291" s="16"/>
    </row>
    <row r="292" spans="1:15" hidden="1" x14ac:dyDescent="0.25">
      <c r="A292" s="7" t="s">
        <v>565</v>
      </c>
      <c r="B292" s="8">
        <v>45300</v>
      </c>
      <c r="C292" s="20">
        <v>4604705</v>
      </c>
      <c r="D292" s="10">
        <v>1006</v>
      </c>
      <c r="E292" s="11">
        <v>1006</v>
      </c>
      <c r="F292" s="11">
        <v>0</v>
      </c>
      <c r="G292" s="11" t="s">
        <v>96</v>
      </c>
      <c r="H292" s="11" t="s">
        <v>566</v>
      </c>
      <c r="I292" s="11" t="s">
        <v>45</v>
      </c>
      <c r="J292" s="12" t="s">
        <v>15</v>
      </c>
      <c r="K292" s="11">
        <v>579.40039360000003</v>
      </c>
      <c r="N292" s="17"/>
      <c r="O292" s="16"/>
    </row>
    <row r="293" spans="1:15" hidden="1" x14ac:dyDescent="0.25">
      <c r="A293" s="7" t="s">
        <v>567</v>
      </c>
      <c r="B293" s="8">
        <v>45300</v>
      </c>
      <c r="C293" s="20">
        <v>1138313562</v>
      </c>
      <c r="D293" s="10">
        <v>148</v>
      </c>
      <c r="E293" s="11">
        <v>148</v>
      </c>
      <c r="F293" s="11">
        <v>0</v>
      </c>
      <c r="G293" s="11" t="s">
        <v>196</v>
      </c>
      <c r="H293" s="11" t="s">
        <v>568</v>
      </c>
      <c r="I293" s="11" t="s">
        <v>26</v>
      </c>
      <c r="J293" s="12" t="s">
        <v>15</v>
      </c>
      <c r="K293" s="11">
        <v>148.00000320000004</v>
      </c>
      <c r="N293" s="17"/>
      <c r="O293" s="16"/>
    </row>
    <row r="294" spans="1:15" x14ac:dyDescent="0.25">
      <c r="A294" s="7" t="s">
        <v>569</v>
      </c>
      <c r="B294" s="8">
        <v>45300</v>
      </c>
      <c r="C294" s="20">
        <v>1129400159</v>
      </c>
      <c r="D294" s="10">
        <v>1852</v>
      </c>
      <c r="E294" s="11">
        <v>1852</v>
      </c>
      <c r="F294" s="11">
        <v>0</v>
      </c>
      <c r="G294" s="11" t="s">
        <v>21</v>
      </c>
      <c r="H294" s="11" t="s">
        <v>570</v>
      </c>
      <c r="I294" s="11" t="s">
        <v>172</v>
      </c>
      <c r="J294" s="12" t="s">
        <v>15</v>
      </c>
      <c r="K294" s="11">
        <v>1231.7699408000001</v>
      </c>
      <c r="N294" s="17"/>
      <c r="O294" s="16"/>
    </row>
    <row r="295" spans="1:15" x14ac:dyDescent="0.25">
      <c r="A295" s="7" t="s">
        <v>571</v>
      </c>
      <c r="B295" s="8">
        <v>45300</v>
      </c>
      <c r="C295" s="20">
        <v>1626229795</v>
      </c>
      <c r="D295" s="10">
        <v>1445</v>
      </c>
      <c r="E295" s="11">
        <v>1445</v>
      </c>
      <c r="F295" s="11">
        <v>0</v>
      </c>
      <c r="G295" s="11" t="s">
        <v>21</v>
      </c>
      <c r="H295" s="11" t="s">
        <v>572</v>
      </c>
      <c r="I295" s="11" t="s">
        <v>23</v>
      </c>
      <c r="J295" s="12" t="s">
        <v>15</v>
      </c>
      <c r="K295" s="11">
        <v>919.9999200000002</v>
      </c>
      <c r="N295" s="17"/>
      <c r="O295" s="16"/>
    </row>
    <row r="296" spans="1:15" hidden="1" x14ac:dyDescent="0.25">
      <c r="A296" s="7" t="s">
        <v>573</v>
      </c>
      <c r="B296" s="8">
        <v>45300</v>
      </c>
      <c r="C296" s="20">
        <v>421478777</v>
      </c>
      <c r="D296" s="10">
        <v>293.39999999999998</v>
      </c>
      <c r="E296" s="11">
        <v>293.39999999999998</v>
      </c>
      <c r="F296" s="11">
        <v>0</v>
      </c>
      <c r="G296" s="11" t="s">
        <v>17</v>
      </c>
      <c r="H296" s="11" t="s">
        <v>574</v>
      </c>
      <c r="I296" s="11" t="s">
        <v>26</v>
      </c>
      <c r="J296" s="12" t="s">
        <v>15</v>
      </c>
      <c r="K296" s="11">
        <v>195.79198240000002</v>
      </c>
      <c r="N296" s="17"/>
      <c r="O296" s="16"/>
    </row>
    <row r="297" spans="1:15" hidden="1" x14ac:dyDescent="0.25">
      <c r="A297" s="7" t="s">
        <v>575</v>
      </c>
      <c r="B297" s="8">
        <v>45300</v>
      </c>
      <c r="C297" s="20">
        <v>1626360693</v>
      </c>
      <c r="D297" s="10">
        <v>1206</v>
      </c>
      <c r="E297" s="11">
        <v>1206</v>
      </c>
      <c r="F297" s="11">
        <v>0</v>
      </c>
      <c r="G297" s="11" t="s">
        <v>221</v>
      </c>
      <c r="H297" s="11" t="s">
        <v>576</v>
      </c>
      <c r="I297" s="11" t="s">
        <v>29</v>
      </c>
      <c r="J297" s="12" t="s">
        <v>15</v>
      </c>
      <c r="K297" s="11">
        <v>843.31990400000007</v>
      </c>
      <c r="N297" s="17"/>
      <c r="O297" s="16"/>
    </row>
    <row r="298" spans="1:15" hidden="1" x14ac:dyDescent="0.25">
      <c r="A298" s="7" t="s">
        <v>577</v>
      </c>
      <c r="B298" s="8">
        <v>45300</v>
      </c>
      <c r="C298" s="20">
        <v>745686551</v>
      </c>
      <c r="D298" s="10">
        <v>171.65</v>
      </c>
      <c r="E298" s="11">
        <v>171.65</v>
      </c>
      <c r="F298" s="11">
        <v>0</v>
      </c>
      <c r="G298" s="11" t="s">
        <v>17</v>
      </c>
      <c r="H298" s="11" t="s">
        <v>578</v>
      </c>
      <c r="I298" s="11" t="s">
        <v>26</v>
      </c>
      <c r="J298" s="12" t="s">
        <v>15</v>
      </c>
      <c r="K298" s="11">
        <v>120.00000320000004</v>
      </c>
      <c r="N298" s="17"/>
      <c r="O298" s="16"/>
    </row>
    <row r="299" spans="1:15" hidden="1" x14ac:dyDescent="0.25">
      <c r="A299" s="7" t="s">
        <v>579</v>
      </c>
      <c r="B299" s="8">
        <v>45300</v>
      </c>
      <c r="C299" s="20">
        <v>469453041</v>
      </c>
      <c r="D299" s="10">
        <v>31872</v>
      </c>
      <c r="E299" s="11">
        <v>31872</v>
      </c>
      <c r="F299" s="11">
        <v>0</v>
      </c>
      <c r="G299" s="11" t="s">
        <v>51</v>
      </c>
      <c r="H299" s="11" t="s">
        <v>580</v>
      </c>
      <c r="I299" s="11" t="s">
        <v>172</v>
      </c>
      <c r="J299" s="12" t="s">
        <v>15</v>
      </c>
      <c r="K299" s="11">
        <v>20063.202353600005</v>
      </c>
      <c r="N299" s="17"/>
      <c r="O299" s="16"/>
    </row>
    <row r="300" spans="1:15" hidden="1" x14ac:dyDescent="0.25">
      <c r="A300" s="7" t="s">
        <v>581</v>
      </c>
      <c r="B300" s="8">
        <v>45300</v>
      </c>
      <c r="C300" s="20">
        <v>1782924611</v>
      </c>
      <c r="D300" s="10">
        <v>68.349999999999994</v>
      </c>
      <c r="E300" s="11">
        <v>68.349999999999994</v>
      </c>
      <c r="F300" s="11">
        <v>0</v>
      </c>
      <c r="G300" s="11" t="s">
        <v>17</v>
      </c>
      <c r="H300" s="11" t="s">
        <v>315</v>
      </c>
      <c r="I300" s="11" t="s">
        <v>26</v>
      </c>
      <c r="J300" s="12" t="s">
        <v>15</v>
      </c>
      <c r="K300" s="11">
        <v>47.799998400000007</v>
      </c>
      <c r="N300" s="17"/>
      <c r="O300" s="16"/>
    </row>
    <row r="301" spans="1:15" x14ac:dyDescent="0.25">
      <c r="A301" s="7" t="s">
        <v>582</v>
      </c>
      <c r="B301" s="8">
        <v>45300</v>
      </c>
      <c r="C301" s="20">
        <v>3363655570</v>
      </c>
      <c r="D301" s="10">
        <v>41.5</v>
      </c>
      <c r="E301" s="11">
        <v>41.5</v>
      </c>
      <c r="F301" s="11">
        <v>0</v>
      </c>
      <c r="G301" s="11" t="s">
        <v>21</v>
      </c>
      <c r="H301" s="11" t="s">
        <v>583</v>
      </c>
      <c r="I301" s="11" t="s">
        <v>58</v>
      </c>
      <c r="J301" s="12" t="s">
        <v>15</v>
      </c>
      <c r="K301" s="11">
        <v>28.870004800000004</v>
      </c>
      <c r="N301" s="17"/>
      <c r="O301" s="16"/>
    </row>
    <row r="302" spans="1:15" hidden="1" x14ac:dyDescent="0.25">
      <c r="A302" s="7" t="s">
        <v>584</v>
      </c>
      <c r="B302" s="8">
        <v>45300</v>
      </c>
      <c r="C302" s="20">
        <v>3488366976</v>
      </c>
      <c r="D302" s="10">
        <v>2040</v>
      </c>
      <c r="E302" s="11">
        <v>2040</v>
      </c>
      <c r="F302" s="11">
        <v>0</v>
      </c>
      <c r="G302" s="11" t="s">
        <v>96</v>
      </c>
      <c r="H302" s="11" t="s">
        <v>585</v>
      </c>
      <c r="I302" s="11" t="s">
        <v>172</v>
      </c>
      <c r="J302" s="12" t="s">
        <v>15</v>
      </c>
      <c r="K302" s="11">
        <v>1315.6600016000004</v>
      </c>
      <c r="N302" s="17"/>
      <c r="O302" s="16"/>
    </row>
    <row r="303" spans="1:15" x14ac:dyDescent="0.25">
      <c r="A303" s="7" t="s">
        <v>586</v>
      </c>
      <c r="B303" s="8">
        <v>45300</v>
      </c>
      <c r="C303" s="20">
        <v>1400850131</v>
      </c>
      <c r="D303" s="14">
        <v>72.2</v>
      </c>
      <c r="E303" s="11">
        <v>72.199999999999989</v>
      </c>
      <c r="F303" s="11">
        <v>1.4210854715202004E-14</v>
      </c>
      <c r="G303" s="11" t="s">
        <v>21</v>
      </c>
      <c r="H303" s="11" t="s">
        <v>587</v>
      </c>
      <c r="I303" s="11" t="s">
        <v>29</v>
      </c>
      <c r="J303" s="12" t="s">
        <v>15</v>
      </c>
      <c r="K303" s="11">
        <v>50.999984000000012</v>
      </c>
      <c r="N303" s="17"/>
      <c r="O303" s="16"/>
    </row>
    <row r="304" spans="1:15" hidden="1" x14ac:dyDescent="0.25">
      <c r="A304" s="7" t="s">
        <v>588</v>
      </c>
      <c r="B304" s="8">
        <v>45300</v>
      </c>
      <c r="C304" s="20">
        <v>1329479982</v>
      </c>
      <c r="D304" s="10">
        <v>3400</v>
      </c>
      <c r="E304" s="11">
        <v>3400</v>
      </c>
      <c r="F304" s="11">
        <v>0</v>
      </c>
      <c r="G304" s="11" t="s">
        <v>17</v>
      </c>
      <c r="H304" s="11" t="s">
        <v>589</v>
      </c>
      <c r="I304" s="11" t="s">
        <v>172</v>
      </c>
      <c r="J304" s="12" t="s">
        <v>15</v>
      </c>
      <c r="K304" s="11">
        <v>2135.0000000000005</v>
      </c>
      <c r="N304" s="17"/>
      <c r="O304" s="16"/>
    </row>
    <row r="305" spans="1:15" hidden="1" x14ac:dyDescent="0.25">
      <c r="A305" s="7" t="s">
        <v>590</v>
      </c>
      <c r="B305" s="8">
        <v>45300</v>
      </c>
      <c r="C305" s="20">
        <v>1499088851</v>
      </c>
      <c r="D305" s="10">
        <v>300</v>
      </c>
      <c r="E305" s="11">
        <v>300</v>
      </c>
      <c r="F305" s="11">
        <v>0</v>
      </c>
      <c r="G305" s="11" t="s">
        <v>104</v>
      </c>
      <c r="H305" s="11" t="s">
        <v>591</v>
      </c>
      <c r="I305" s="11" t="s">
        <v>289</v>
      </c>
      <c r="J305" s="12" t="s">
        <v>15</v>
      </c>
      <c r="K305" s="11">
        <v>0</v>
      </c>
      <c r="N305" s="17"/>
      <c r="O305" s="16"/>
    </row>
    <row r="306" spans="1:15" hidden="1" x14ac:dyDescent="0.25">
      <c r="A306" s="7" t="s">
        <v>592</v>
      </c>
      <c r="B306" s="8">
        <v>45300</v>
      </c>
      <c r="C306" s="20">
        <v>1813465665</v>
      </c>
      <c r="D306" s="10">
        <v>118.87</v>
      </c>
      <c r="E306" s="11">
        <v>118.87</v>
      </c>
      <c r="F306" s="11">
        <v>0</v>
      </c>
      <c r="G306" s="11" t="s">
        <v>37</v>
      </c>
      <c r="H306" s="11" t="s">
        <v>593</v>
      </c>
      <c r="I306" s="11" t="s">
        <v>14</v>
      </c>
      <c r="J306" s="12" t="s">
        <v>15</v>
      </c>
      <c r="K306" s="11">
        <v>77.268800000000013</v>
      </c>
      <c r="N306" s="17"/>
      <c r="O306" s="16"/>
    </row>
    <row r="307" spans="1:15" hidden="1" x14ac:dyDescent="0.25">
      <c r="A307" s="7" t="s">
        <v>594</v>
      </c>
      <c r="B307" s="8">
        <v>45300</v>
      </c>
      <c r="C307" s="20">
        <v>4081142299</v>
      </c>
      <c r="D307" s="10">
        <v>5888</v>
      </c>
      <c r="E307" s="11">
        <v>5888</v>
      </c>
      <c r="F307" s="11">
        <v>0</v>
      </c>
      <c r="G307" s="11" t="s">
        <v>221</v>
      </c>
      <c r="H307" s="11" t="s">
        <v>595</v>
      </c>
      <c r="I307" s="11" t="s">
        <v>172</v>
      </c>
      <c r="J307" s="12" t="s">
        <v>15</v>
      </c>
      <c r="K307" s="11">
        <v>3681.8499872000011</v>
      </c>
      <c r="N307" s="17"/>
      <c r="O307" s="16"/>
    </row>
    <row r="308" spans="1:15" hidden="1" x14ac:dyDescent="0.25">
      <c r="A308" s="7" t="s">
        <v>596</v>
      </c>
      <c r="B308" s="8">
        <v>45300</v>
      </c>
      <c r="C308" s="20">
        <v>2977123386</v>
      </c>
      <c r="D308" s="10">
        <v>56.5</v>
      </c>
      <c r="E308" s="11">
        <v>56.5</v>
      </c>
      <c r="F308" s="11">
        <v>0</v>
      </c>
      <c r="G308" s="11" t="s">
        <v>104</v>
      </c>
      <c r="H308" s="11" t="s">
        <v>506</v>
      </c>
      <c r="I308" s="11" t="s">
        <v>58</v>
      </c>
      <c r="J308" s="12" t="s">
        <v>15</v>
      </c>
      <c r="K308" s="11">
        <v>56.512198400000017</v>
      </c>
      <c r="N308" s="17"/>
      <c r="O308" s="16"/>
    </row>
    <row r="309" spans="1:15" hidden="1" x14ac:dyDescent="0.25">
      <c r="A309" s="7" t="s">
        <v>597</v>
      </c>
      <c r="B309" s="8">
        <v>45300</v>
      </c>
      <c r="C309" s="20">
        <v>3621797934</v>
      </c>
      <c r="D309" s="10">
        <v>44.65</v>
      </c>
      <c r="E309" s="11">
        <v>44.65</v>
      </c>
      <c r="F309" s="11">
        <v>0</v>
      </c>
      <c r="G309" s="11" t="s">
        <v>37</v>
      </c>
      <c r="H309" s="11" t="s">
        <v>187</v>
      </c>
      <c r="I309" s="11" t="s">
        <v>39</v>
      </c>
      <c r="J309" s="12" t="s">
        <v>15</v>
      </c>
      <c r="K309" s="11">
        <v>19.154363200000002</v>
      </c>
      <c r="N309" s="17"/>
      <c r="O309" s="16"/>
    </row>
    <row r="310" spans="1:15" hidden="1" x14ac:dyDescent="0.25">
      <c r="A310" s="7" t="s">
        <v>598</v>
      </c>
      <c r="B310" s="8">
        <v>45300</v>
      </c>
      <c r="C310" s="20">
        <v>2433830224</v>
      </c>
      <c r="D310" s="10">
        <v>79.2</v>
      </c>
      <c r="E310" s="11">
        <v>79.2</v>
      </c>
      <c r="F310" s="11">
        <v>0</v>
      </c>
      <c r="G310" s="11" t="s">
        <v>196</v>
      </c>
      <c r="H310" s="11" t="s">
        <v>599</v>
      </c>
      <c r="I310" s="11" t="s">
        <v>26</v>
      </c>
      <c r="J310" s="12" t="s">
        <v>15</v>
      </c>
      <c r="K310" s="11">
        <v>79.200004800000016</v>
      </c>
      <c r="N310" s="17"/>
      <c r="O310" s="16"/>
    </row>
    <row r="311" spans="1:15" hidden="1" x14ac:dyDescent="0.25">
      <c r="A311" s="7" t="s">
        <v>600</v>
      </c>
      <c r="B311" s="8">
        <v>45300</v>
      </c>
      <c r="C311" s="20">
        <v>4219683093</v>
      </c>
      <c r="D311" s="14">
        <v>9466</v>
      </c>
      <c r="E311" s="11">
        <v>9466</v>
      </c>
      <c r="F311" s="11">
        <v>0</v>
      </c>
      <c r="G311" s="11" t="s">
        <v>43</v>
      </c>
      <c r="H311" s="11" t="s">
        <v>601</v>
      </c>
      <c r="I311" s="11" t="s">
        <v>159</v>
      </c>
      <c r="J311" s="12" t="s">
        <v>15</v>
      </c>
      <c r="K311" s="11">
        <v>6500.0000016000013</v>
      </c>
      <c r="N311" s="17"/>
      <c r="O311" s="16"/>
    </row>
    <row r="312" spans="1:15" hidden="1" x14ac:dyDescent="0.25">
      <c r="A312" s="7" t="s">
        <v>602</v>
      </c>
      <c r="B312" s="8">
        <v>45300</v>
      </c>
      <c r="C312" s="20">
        <v>1798130741</v>
      </c>
      <c r="D312" s="10">
        <v>151.35</v>
      </c>
      <c r="E312" s="11">
        <v>151.35</v>
      </c>
      <c r="F312" s="11">
        <v>0</v>
      </c>
      <c r="G312" s="11" t="s">
        <v>43</v>
      </c>
      <c r="H312" s="11" t="s">
        <v>603</v>
      </c>
      <c r="I312" s="11" t="s">
        <v>26</v>
      </c>
      <c r="J312" s="12" t="s">
        <v>15</v>
      </c>
      <c r="K312" s="11">
        <v>99.999995200000015</v>
      </c>
      <c r="N312" s="17"/>
      <c r="O312" s="16"/>
    </row>
    <row r="313" spans="1:15" hidden="1" x14ac:dyDescent="0.25">
      <c r="A313" s="7" t="s">
        <v>604</v>
      </c>
      <c r="B313" s="8">
        <v>45300</v>
      </c>
      <c r="C313" s="20">
        <v>3857533384</v>
      </c>
      <c r="D313" s="10">
        <v>375.16</v>
      </c>
      <c r="E313" s="11">
        <v>375.15999999999997</v>
      </c>
      <c r="F313" s="11">
        <v>5.6843418860808015E-14</v>
      </c>
      <c r="G313" s="11" t="s">
        <v>113</v>
      </c>
      <c r="H313" s="11" t="s">
        <v>114</v>
      </c>
      <c r="I313" s="11" t="s">
        <v>14</v>
      </c>
      <c r="J313" s="12" t="s">
        <v>15</v>
      </c>
      <c r="K313" s="11">
        <v>374.61279520000005</v>
      </c>
      <c r="N313" s="17"/>
      <c r="O313" s="16"/>
    </row>
    <row r="314" spans="1:15" hidden="1" x14ac:dyDescent="0.25">
      <c r="A314" s="7" t="s">
        <v>605</v>
      </c>
      <c r="B314" s="8">
        <v>45300</v>
      </c>
      <c r="C314" s="20">
        <v>347423849</v>
      </c>
      <c r="D314" s="10">
        <v>734.1</v>
      </c>
      <c r="E314" s="11">
        <v>734.096</v>
      </c>
      <c r="F314" s="11">
        <v>4.0000000000190994E-3</v>
      </c>
      <c r="G314" s="11" t="s">
        <v>113</v>
      </c>
      <c r="H314" s="11" t="s">
        <v>300</v>
      </c>
      <c r="I314" s="11" t="s">
        <v>39</v>
      </c>
      <c r="J314" s="12" t="s">
        <v>15</v>
      </c>
      <c r="K314" s="11">
        <v>734.01891360000025</v>
      </c>
      <c r="N314" s="17"/>
      <c r="O314" s="16"/>
    </row>
    <row r="315" spans="1:15" x14ac:dyDescent="0.25">
      <c r="A315" s="7" t="s">
        <v>606</v>
      </c>
      <c r="B315" s="8">
        <v>45300</v>
      </c>
      <c r="C315" s="20">
        <v>939475184</v>
      </c>
      <c r="D315" s="10">
        <v>572</v>
      </c>
      <c r="E315" s="11">
        <v>572</v>
      </c>
      <c r="F315" s="11">
        <v>0</v>
      </c>
      <c r="G315" s="11" t="s">
        <v>21</v>
      </c>
      <c r="H315" s="11" t="s">
        <v>187</v>
      </c>
      <c r="I315" s="11" t="s">
        <v>14</v>
      </c>
      <c r="J315" s="12" t="s">
        <v>15</v>
      </c>
      <c r="K315" s="11">
        <v>419.07989760000004</v>
      </c>
      <c r="N315" s="17"/>
      <c r="O315" s="16"/>
    </row>
    <row r="316" spans="1:15" hidden="1" x14ac:dyDescent="0.25">
      <c r="A316" s="7" t="s">
        <v>607</v>
      </c>
      <c r="B316" s="8">
        <v>45301</v>
      </c>
      <c r="C316" s="20">
        <v>3555150833</v>
      </c>
      <c r="D316" s="10">
        <v>367.25</v>
      </c>
      <c r="E316" s="11">
        <v>367.25</v>
      </c>
      <c r="F316" s="11">
        <v>0</v>
      </c>
      <c r="G316" s="11" t="s">
        <v>12</v>
      </c>
      <c r="H316" s="11" t="s">
        <v>608</v>
      </c>
      <c r="I316" s="11" t="s">
        <v>14</v>
      </c>
      <c r="J316" s="12" t="s">
        <v>15</v>
      </c>
      <c r="K316" s="11">
        <v>249.92843680000004</v>
      </c>
      <c r="N316" s="17"/>
      <c r="O316" s="16"/>
    </row>
    <row r="317" spans="1:15" hidden="1" x14ac:dyDescent="0.25">
      <c r="A317" s="7" t="s">
        <v>609</v>
      </c>
      <c r="B317" s="8">
        <v>45301</v>
      </c>
      <c r="C317" s="20">
        <v>1869893579</v>
      </c>
      <c r="D317" s="10">
        <v>2823</v>
      </c>
      <c r="E317" s="11">
        <v>2823</v>
      </c>
      <c r="F317" s="11">
        <v>0</v>
      </c>
      <c r="G317" s="11" t="s">
        <v>43</v>
      </c>
      <c r="H317" s="11" t="s">
        <v>610</v>
      </c>
      <c r="I317" s="11" t="s">
        <v>172</v>
      </c>
      <c r="J317" s="12" t="s">
        <v>15</v>
      </c>
      <c r="K317" s="11">
        <v>1695.4300048000002</v>
      </c>
      <c r="N317" s="17"/>
      <c r="O317" s="16"/>
    </row>
    <row r="318" spans="1:15" hidden="1" x14ac:dyDescent="0.25">
      <c r="A318" s="7" t="s">
        <v>611</v>
      </c>
      <c r="B318" s="8">
        <v>45301</v>
      </c>
      <c r="C318" s="20">
        <v>4128983282</v>
      </c>
      <c r="D318" s="14">
        <v>174</v>
      </c>
      <c r="E318" s="11">
        <v>174</v>
      </c>
      <c r="F318" s="11">
        <v>0</v>
      </c>
      <c r="G318" s="11" t="s">
        <v>17</v>
      </c>
      <c r="H318" s="11" t="s">
        <v>612</v>
      </c>
      <c r="I318" s="11" t="s">
        <v>146</v>
      </c>
      <c r="J318" s="12" t="s">
        <v>15</v>
      </c>
      <c r="K318" s="11">
        <v>120.00009280000003</v>
      </c>
      <c r="N318" s="17"/>
      <c r="O318" s="16"/>
    </row>
    <row r="319" spans="1:15" hidden="1" x14ac:dyDescent="0.25">
      <c r="A319" s="7" t="s">
        <v>613</v>
      </c>
      <c r="B319" s="8">
        <v>45301</v>
      </c>
      <c r="C319" s="20">
        <v>3977396979</v>
      </c>
      <c r="D319" s="10">
        <v>3765</v>
      </c>
      <c r="E319" s="11">
        <v>3765</v>
      </c>
      <c r="F319" s="11">
        <v>0</v>
      </c>
      <c r="G319" s="11" t="s">
        <v>51</v>
      </c>
      <c r="H319" s="11" t="s">
        <v>614</v>
      </c>
      <c r="I319" s="11" t="s">
        <v>157</v>
      </c>
      <c r="J319" s="12" t="s">
        <v>15</v>
      </c>
      <c r="K319" s="11">
        <v>2616.0000048000006</v>
      </c>
      <c r="N319" s="17"/>
      <c r="O319" s="16"/>
    </row>
    <row r="320" spans="1:15" x14ac:dyDescent="0.25">
      <c r="A320" s="7" t="s">
        <v>615</v>
      </c>
      <c r="B320" s="8">
        <v>45301</v>
      </c>
      <c r="C320" s="20">
        <v>747521767</v>
      </c>
      <c r="D320" s="10">
        <v>151.35</v>
      </c>
      <c r="E320" s="11">
        <v>151.35</v>
      </c>
      <c r="F320" s="11">
        <v>0</v>
      </c>
      <c r="G320" s="11" t="s">
        <v>21</v>
      </c>
      <c r="H320" s="11" t="s">
        <v>187</v>
      </c>
      <c r="I320" s="11" t="s">
        <v>26</v>
      </c>
      <c r="J320" s="12" t="s">
        <v>15</v>
      </c>
      <c r="K320" s="11">
        <v>99.999995200000015</v>
      </c>
      <c r="N320" s="17"/>
      <c r="O320" s="16"/>
    </row>
    <row r="321" spans="1:15" hidden="1" x14ac:dyDescent="0.25">
      <c r="A321" s="7" t="s">
        <v>616</v>
      </c>
      <c r="B321" s="8">
        <v>45301</v>
      </c>
      <c r="C321" s="20">
        <v>1933066741</v>
      </c>
      <c r="D321" s="10">
        <v>19.850000000000001</v>
      </c>
      <c r="E321" s="11">
        <v>19.850000000000001</v>
      </c>
      <c r="F321" s="11">
        <v>0</v>
      </c>
      <c r="G321" s="11" t="s">
        <v>17</v>
      </c>
      <c r="H321" s="11" t="s">
        <v>617</v>
      </c>
      <c r="I321" s="11" t="s">
        <v>26</v>
      </c>
      <c r="J321" s="12" t="s">
        <v>15</v>
      </c>
      <c r="K321" s="11">
        <v>11.999982400000002</v>
      </c>
      <c r="N321" s="17"/>
      <c r="O321" s="16"/>
    </row>
    <row r="322" spans="1:15" hidden="1" x14ac:dyDescent="0.25">
      <c r="A322" s="7" t="s">
        <v>618</v>
      </c>
      <c r="B322" s="8">
        <v>45301</v>
      </c>
      <c r="C322" s="20">
        <v>305679150</v>
      </c>
      <c r="D322" s="10">
        <v>763.11</v>
      </c>
      <c r="E322" s="11">
        <v>763.11</v>
      </c>
      <c r="F322" s="11">
        <v>0</v>
      </c>
      <c r="G322" s="11" t="s">
        <v>12</v>
      </c>
      <c r="H322" s="11" t="s">
        <v>619</v>
      </c>
      <c r="I322" s="11" t="s">
        <v>14</v>
      </c>
      <c r="J322" s="12" t="s">
        <v>15</v>
      </c>
      <c r="K322" s="11">
        <v>508.63135680000005</v>
      </c>
      <c r="N322" s="17"/>
      <c r="O322" s="16"/>
    </row>
    <row r="323" spans="1:15" hidden="1" x14ac:dyDescent="0.25">
      <c r="A323" s="7" t="s">
        <v>620</v>
      </c>
      <c r="B323" s="8">
        <v>45301</v>
      </c>
      <c r="C323" s="20">
        <v>1068319256</v>
      </c>
      <c r="D323" s="10">
        <v>50</v>
      </c>
      <c r="E323" s="11">
        <v>50</v>
      </c>
      <c r="F323" s="11">
        <v>0</v>
      </c>
      <c r="G323" s="11" t="s">
        <v>522</v>
      </c>
      <c r="H323" s="11" t="s">
        <v>621</v>
      </c>
      <c r="I323" s="11" t="s">
        <v>117</v>
      </c>
      <c r="J323" s="12" t="s">
        <v>15</v>
      </c>
      <c r="K323" s="11">
        <v>0</v>
      </c>
      <c r="N323" s="17"/>
      <c r="O323" s="16"/>
    </row>
    <row r="324" spans="1:15" hidden="1" x14ac:dyDescent="0.25">
      <c r="A324" s="7" t="s">
        <v>622</v>
      </c>
      <c r="B324" s="8">
        <v>45301</v>
      </c>
      <c r="C324" s="20">
        <v>965627626</v>
      </c>
      <c r="D324" s="10">
        <v>1084.5999999999999</v>
      </c>
      <c r="E324" s="11">
        <v>1084.5999999999999</v>
      </c>
      <c r="F324" s="11">
        <v>0</v>
      </c>
      <c r="G324" s="11" t="s">
        <v>522</v>
      </c>
      <c r="H324" s="11" t="s">
        <v>621</v>
      </c>
      <c r="I324" s="11" t="s">
        <v>146</v>
      </c>
      <c r="J324" s="12" t="s">
        <v>15</v>
      </c>
      <c r="K324" s="11">
        <v>748.00320000000011</v>
      </c>
      <c r="N324" s="17"/>
      <c r="O324" s="16"/>
    </row>
    <row r="325" spans="1:15" hidden="1" x14ac:dyDescent="0.25">
      <c r="A325" s="7" t="s">
        <v>623</v>
      </c>
      <c r="B325" s="8">
        <v>45301</v>
      </c>
      <c r="C325" s="20">
        <v>273499759</v>
      </c>
      <c r="D325" s="10">
        <v>525.75</v>
      </c>
      <c r="E325" s="11">
        <v>525.75</v>
      </c>
      <c r="F325" s="11">
        <v>0</v>
      </c>
      <c r="G325" s="11" t="s">
        <v>12</v>
      </c>
      <c r="H325" s="11" t="s">
        <v>624</v>
      </c>
      <c r="I325" s="11" t="s">
        <v>14</v>
      </c>
      <c r="J325" s="12" t="s">
        <v>15</v>
      </c>
      <c r="K325" s="11">
        <v>367.6000160000001</v>
      </c>
      <c r="N325" s="17"/>
      <c r="O325" s="16"/>
    </row>
    <row r="326" spans="1:15" hidden="1" x14ac:dyDescent="0.25">
      <c r="A326" s="7" t="s">
        <v>625</v>
      </c>
      <c r="B326" s="8">
        <v>45301</v>
      </c>
      <c r="C326" s="20">
        <v>3697559642</v>
      </c>
      <c r="D326" s="10">
        <v>2150</v>
      </c>
      <c r="E326" s="11">
        <v>2150</v>
      </c>
      <c r="F326" s="11">
        <v>0</v>
      </c>
      <c r="G326" s="11" t="s">
        <v>17</v>
      </c>
      <c r="H326" s="11" t="s">
        <v>626</v>
      </c>
      <c r="I326" s="11" t="s">
        <v>26</v>
      </c>
      <c r="J326" s="12" t="s">
        <v>15</v>
      </c>
      <c r="K326" s="11">
        <v>1499.9997600000002</v>
      </c>
      <c r="N326" s="17"/>
      <c r="O326" s="16"/>
    </row>
    <row r="327" spans="1:15" hidden="1" x14ac:dyDescent="0.25">
      <c r="A327" s="7" t="s">
        <v>627</v>
      </c>
      <c r="B327" s="8">
        <v>45301</v>
      </c>
      <c r="C327" s="20">
        <v>3995027153</v>
      </c>
      <c r="D327" s="10">
        <v>1234.1099999999999</v>
      </c>
      <c r="E327" s="11">
        <v>1234.1100000000001</v>
      </c>
      <c r="F327" s="11">
        <v>-2.2737367544323206E-13</v>
      </c>
      <c r="G327" s="11" t="s">
        <v>37</v>
      </c>
      <c r="H327" s="11" t="s">
        <v>628</v>
      </c>
      <c r="I327" s="11" t="s">
        <v>14</v>
      </c>
      <c r="J327" s="12" t="s">
        <v>15</v>
      </c>
      <c r="K327" s="11">
        <v>822.66684640000017</v>
      </c>
      <c r="N327" s="17"/>
      <c r="O327" s="16"/>
    </row>
    <row r="328" spans="1:15" hidden="1" x14ac:dyDescent="0.25">
      <c r="A328" s="7" t="s">
        <v>629</v>
      </c>
      <c r="B328" s="8">
        <v>45301</v>
      </c>
      <c r="C328" s="20">
        <v>169756453</v>
      </c>
      <c r="D328" s="10">
        <v>375</v>
      </c>
      <c r="E328" s="11">
        <v>375</v>
      </c>
      <c r="F328" s="11">
        <v>0</v>
      </c>
      <c r="G328" s="11" t="s">
        <v>51</v>
      </c>
      <c r="H328" s="11" t="s">
        <v>630</v>
      </c>
      <c r="I328" s="11" t="s">
        <v>26</v>
      </c>
      <c r="J328" s="12" t="s">
        <v>15</v>
      </c>
      <c r="K328" s="11">
        <v>260.99999520000006</v>
      </c>
      <c r="N328" s="17"/>
      <c r="O328" s="16"/>
    </row>
    <row r="329" spans="1:15" hidden="1" x14ac:dyDescent="0.25">
      <c r="A329" s="7" t="s">
        <v>631</v>
      </c>
      <c r="B329" s="8">
        <v>45301</v>
      </c>
      <c r="C329" s="20">
        <v>4001121775</v>
      </c>
      <c r="D329" s="10">
        <v>158.6</v>
      </c>
      <c r="E329" s="11">
        <v>158.6</v>
      </c>
      <c r="F329" s="11">
        <v>0</v>
      </c>
      <c r="G329" s="11" t="s">
        <v>37</v>
      </c>
      <c r="H329" s="11" t="s">
        <v>149</v>
      </c>
      <c r="I329" s="11" t="s">
        <v>39</v>
      </c>
      <c r="J329" s="12" t="s">
        <v>15</v>
      </c>
      <c r="K329" s="11">
        <v>90.639920000000004</v>
      </c>
      <c r="N329" s="17"/>
      <c r="O329" s="16"/>
    </row>
    <row r="330" spans="1:15" hidden="1" x14ac:dyDescent="0.25">
      <c r="A330" s="7" t="s">
        <v>632</v>
      </c>
      <c r="B330" s="8">
        <v>45301</v>
      </c>
      <c r="C330" s="20">
        <v>4019473229</v>
      </c>
      <c r="D330" s="10">
        <v>633</v>
      </c>
      <c r="E330" s="11">
        <v>633</v>
      </c>
      <c r="F330" s="11">
        <v>0</v>
      </c>
      <c r="G330" s="11" t="s">
        <v>17</v>
      </c>
      <c r="H330" s="11" t="s">
        <v>633</v>
      </c>
      <c r="I330" s="11" t="s">
        <v>26</v>
      </c>
      <c r="J330" s="12" t="s">
        <v>15</v>
      </c>
      <c r="K330" s="11">
        <v>455.99991360000013</v>
      </c>
      <c r="N330" s="17"/>
      <c r="O330" s="16"/>
    </row>
    <row r="331" spans="1:15" hidden="1" x14ac:dyDescent="0.25">
      <c r="A331" s="7" t="s">
        <v>634</v>
      </c>
      <c r="B331" s="8">
        <v>45301</v>
      </c>
      <c r="C331" s="20">
        <v>3092137412</v>
      </c>
      <c r="D331" s="14">
        <v>2673</v>
      </c>
      <c r="E331" s="11">
        <v>2673</v>
      </c>
      <c r="F331" s="11">
        <v>0</v>
      </c>
      <c r="G331" s="11" t="s">
        <v>221</v>
      </c>
      <c r="H331" s="11" t="s">
        <v>635</v>
      </c>
      <c r="I331" s="11" t="s">
        <v>45</v>
      </c>
      <c r="J331" s="12" t="s">
        <v>15</v>
      </c>
      <c r="K331" s="11">
        <v>1557.0000432000002</v>
      </c>
      <c r="N331" s="17"/>
      <c r="O331" s="16"/>
    </row>
    <row r="332" spans="1:15" hidden="1" x14ac:dyDescent="0.25">
      <c r="A332" s="7" t="s">
        <v>636</v>
      </c>
      <c r="B332" s="8">
        <v>45301</v>
      </c>
      <c r="C332" s="20">
        <v>1426409709</v>
      </c>
      <c r="D332" s="10">
        <v>223.9</v>
      </c>
      <c r="E332" s="11">
        <v>223.9</v>
      </c>
      <c r="F332" s="11">
        <v>0</v>
      </c>
      <c r="G332" s="11" t="s">
        <v>37</v>
      </c>
      <c r="H332" s="11" t="s">
        <v>637</v>
      </c>
      <c r="I332" s="11" t="s">
        <v>39</v>
      </c>
      <c r="J332" s="12" t="s">
        <v>15</v>
      </c>
      <c r="K332" s="11">
        <v>106.82870240000003</v>
      </c>
      <c r="N332" s="17"/>
      <c r="O332" s="16"/>
    </row>
    <row r="333" spans="1:15" hidden="1" x14ac:dyDescent="0.25">
      <c r="A333" s="7" t="s">
        <v>638</v>
      </c>
      <c r="B333" s="8">
        <v>45301</v>
      </c>
      <c r="C333" s="20">
        <v>2079804254</v>
      </c>
      <c r="D333" s="10">
        <v>1975.8</v>
      </c>
      <c r="E333" s="11">
        <v>1975.8</v>
      </c>
      <c r="F333" s="11">
        <v>0</v>
      </c>
      <c r="G333" s="11" t="s">
        <v>17</v>
      </c>
      <c r="H333" s="11" t="s">
        <v>639</v>
      </c>
      <c r="I333" s="11" t="s">
        <v>26</v>
      </c>
      <c r="J333" s="12" t="s">
        <v>15</v>
      </c>
      <c r="K333" s="11">
        <v>1379.1611392</v>
      </c>
      <c r="N333" s="17"/>
      <c r="O333" s="16"/>
    </row>
    <row r="334" spans="1:15" hidden="1" x14ac:dyDescent="0.25">
      <c r="A334" s="7" t="s">
        <v>640</v>
      </c>
      <c r="B334" s="8">
        <v>45301</v>
      </c>
      <c r="C334" s="20">
        <v>3577236422</v>
      </c>
      <c r="D334" s="10">
        <v>586.29999999999995</v>
      </c>
      <c r="E334" s="11">
        <v>586.29999999999995</v>
      </c>
      <c r="F334" s="11">
        <v>0</v>
      </c>
      <c r="G334" s="11" t="s">
        <v>12</v>
      </c>
      <c r="H334" s="11" t="s">
        <v>641</v>
      </c>
      <c r="I334" s="11" t="s">
        <v>14</v>
      </c>
      <c r="J334" s="12" t="s">
        <v>15</v>
      </c>
      <c r="K334" s="11">
        <v>409.99999040000012</v>
      </c>
      <c r="N334" s="17"/>
      <c r="O334" s="16"/>
    </row>
    <row r="335" spans="1:15" x14ac:dyDescent="0.25">
      <c r="A335" s="7" t="s">
        <v>642</v>
      </c>
      <c r="B335" s="8">
        <v>45301</v>
      </c>
      <c r="C335" s="20">
        <v>2169913485</v>
      </c>
      <c r="D335" s="14">
        <v>870</v>
      </c>
      <c r="E335" s="11">
        <v>870</v>
      </c>
      <c r="F335" s="11">
        <v>0</v>
      </c>
      <c r="G335" s="11" t="s">
        <v>21</v>
      </c>
      <c r="H335" s="11" t="s">
        <v>643</v>
      </c>
      <c r="I335" s="11" t="s">
        <v>85</v>
      </c>
      <c r="J335" s="12" t="s">
        <v>15</v>
      </c>
      <c r="K335" s="11">
        <v>591.19200000000012</v>
      </c>
      <c r="N335" s="17"/>
      <c r="O335" s="16"/>
    </row>
    <row r="336" spans="1:15" hidden="1" x14ac:dyDescent="0.25">
      <c r="A336" s="7" t="s">
        <v>644</v>
      </c>
      <c r="B336" s="8">
        <v>45301</v>
      </c>
      <c r="C336" s="20">
        <v>1599490107</v>
      </c>
      <c r="D336" s="10">
        <v>34.770000000000003</v>
      </c>
      <c r="E336" s="11">
        <v>34.769999999999996</v>
      </c>
      <c r="F336" s="11">
        <v>7.1054273576010019E-15</v>
      </c>
      <c r="G336" s="11" t="s">
        <v>113</v>
      </c>
      <c r="H336" s="11" t="s">
        <v>506</v>
      </c>
      <c r="I336" s="11" t="s">
        <v>14</v>
      </c>
      <c r="J336" s="12" t="s">
        <v>15</v>
      </c>
      <c r="K336" s="11">
        <v>34.786203200000003</v>
      </c>
      <c r="N336" s="17"/>
      <c r="O336" s="16"/>
    </row>
    <row r="337" spans="1:15" hidden="1" x14ac:dyDescent="0.25">
      <c r="A337" s="7" t="s">
        <v>645</v>
      </c>
      <c r="B337" s="8">
        <v>45301</v>
      </c>
      <c r="C337" s="20">
        <v>491014429</v>
      </c>
      <c r="D337" s="10">
        <v>21.94</v>
      </c>
      <c r="E337" s="11">
        <v>21.939999999999998</v>
      </c>
      <c r="F337" s="11">
        <v>3.5527136788005009E-15</v>
      </c>
      <c r="G337" s="11" t="s">
        <v>113</v>
      </c>
      <c r="H337" s="11" t="s">
        <v>506</v>
      </c>
      <c r="I337" s="11" t="s">
        <v>14</v>
      </c>
      <c r="J337" s="12" t="s">
        <v>15</v>
      </c>
      <c r="K337" s="11">
        <v>21.936208000000008</v>
      </c>
      <c r="N337" s="17"/>
      <c r="O337" s="16"/>
    </row>
    <row r="338" spans="1:15" hidden="1" x14ac:dyDescent="0.25">
      <c r="A338" s="7" t="s">
        <v>646</v>
      </c>
      <c r="B338" s="8">
        <v>45301</v>
      </c>
      <c r="C338" s="20">
        <v>1161511894</v>
      </c>
      <c r="D338" s="10">
        <v>171.01</v>
      </c>
      <c r="E338" s="11">
        <v>171.01</v>
      </c>
      <c r="F338" s="11">
        <v>0</v>
      </c>
      <c r="G338" s="11" t="s">
        <v>113</v>
      </c>
      <c r="H338" s="11" t="s">
        <v>506</v>
      </c>
      <c r="I338" s="11" t="s">
        <v>14</v>
      </c>
      <c r="J338" s="12" t="s">
        <v>15</v>
      </c>
      <c r="K338" s="11">
        <v>171.01000000000005</v>
      </c>
      <c r="N338" s="17"/>
      <c r="O338" s="16"/>
    </row>
    <row r="339" spans="1:15" hidden="1" x14ac:dyDescent="0.25">
      <c r="A339" s="7" t="s">
        <v>647</v>
      </c>
      <c r="B339" s="8">
        <v>45301</v>
      </c>
      <c r="C339" s="20">
        <v>1545226999</v>
      </c>
      <c r="D339" s="10">
        <v>4.95</v>
      </c>
      <c r="E339" s="11">
        <v>4.95</v>
      </c>
      <c r="F339" s="11">
        <v>0</v>
      </c>
      <c r="G339" s="11" t="s">
        <v>12</v>
      </c>
      <c r="H339" s="11" t="s">
        <v>648</v>
      </c>
      <c r="I339" s="11" t="s">
        <v>14</v>
      </c>
      <c r="J339" s="12" t="s">
        <v>15</v>
      </c>
      <c r="K339" s="11">
        <v>3.3485424000000004</v>
      </c>
      <c r="N339" s="17"/>
      <c r="O339" s="16"/>
    </row>
    <row r="340" spans="1:15" x14ac:dyDescent="0.25">
      <c r="A340" s="7" t="s">
        <v>649</v>
      </c>
      <c r="B340" s="8">
        <v>45301</v>
      </c>
      <c r="C340" s="20">
        <v>1627734341</v>
      </c>
      <c r="D340" s="10">
        <v>30</v>
      </c>
      <c r="E340" s="11">
        <v>30</v>
      </c>
      <c r="F340" s="11">
        <v>0</v>
      </c>
      <c r="G340" s="11" t="s">
        <v>21</v>
      </c>
      <c r="H340" s="11" t="s">
        <v>650</v>
      </c>
      <c r="I340" s="11" t="s">
        <v>58</v>
      </c>
      <c r="J340" s="12" t="s">
        <v>15</v>
      </c>
      <c r="K340" s="11">
        <v>4.3599360000000011</v>
      </c>
      <c r="N340" s="17"/>
      <c r="O340" s="16"/>
    </row>
    <row r="341" spans="1:15" hidden="1" x14ac:dyDescent="0.25">
      <c r="A341" s="7" t="s">
        <v>651</v>
      </c>
      <c r="B341" s="8">
        <v>45301</v>
      </c>
      <c r="C341" s="20">
        <v>2898870324</v>
      </c>
      <c r="D341" s="10">
        <v>454.45</v>
      </c>
      <c r="E341" s="11">
        <v>454.45</v>
      </c>
      <c r="F341" s="11">
        <v>0</v>
      </c>
      <c r="G341" s="11" t="s">
        <v>17</v>
      </c>
      <c r="H341" s="11" t="s">
        <v>652</v>
      </c>
      <c r="I341" s="11" t="s">
        <v>26</v>
      </c>
      <c r="J341" s="12" t="s">
        <v>15</v>
      </c>
      <c r="K341" s="11">
        <v>307.42815040000005</v>
      </c>
      <c r="N341" s="17"/>
      <c r="O341" s="16"/>
    </row>
    <row r="342" spans="1:15" hidden="1" x14ac:dyDescent="0.25">
      <c r="A342" s="7" t="s">
        <v>653</v>
      </c>
      <c r="B342" s="8">
        <v>45301</v>
      </c>
      <c r="C342" s="20">
        <v>570904478</v>
      </c>
      <c r="D342" s="10">
        <v>46.15</v>
      </c>
      <c r="E342" s="11">
        <v>46.15</v>
      </c>
      <c r="F342" s="11">
        <v>0</v>
      </c>
      <c r="G342" s="11" t="s">
        <v>37</v>
      </c>
      <c r="H342" s="11" t="s">
        <v>654</v>
      </c>
      <c r="I342" s="11" t="s">
        <v>14</v>
      </c>
      <c r="J342" s="12" t="s">
        <v>15</v>
      </c>
      <c r="K342" s="11">
        <v>31.665457600000003</v>
      </c>
      <c r="N342" s="17"/>
      <c r="O342" s="16"/>
    </row>
    <row r="343" spans="1:15" hidden="1" x14ac:dyDescent="0.25">
      <c r="A343" s="7" t="s">
        <v>655</v>
      </c>
      <c r="B343" s="8">
        <v>45301</v>
      </c>
      <c r="C343" s="20">
        <v>1448038375</v>
      </c>
      <c r="D343" s="10">
        <v>1602.3</v>
      </c>
      <c r="E343" s="11">
        <v>1602.3</v>
      </c>
      <c r="F343" s="11">
        <v>0</v>
      </c>
      <c r="G343" s="11" t="s">
        <v>37</v>
      </c>
      <c r="H343" s="11" t="s">
        <v>525</v>
      </c>
      <c r="I343" s="11" t="s">
        <v>39</v>
      </c>
      <c r="J343" s="12" t="s">
        <v>15</v>
      </c>
      <c r="K343" s="11">
        <v>1032.6668800000002</v>
      </c>
      <c r="N343" s="17"/>
      <c r="O343" s="16"/>
    </row>
    <row r="344" spans="1:15" hidden="1" x14ac:dyDescent="0.25">
      <c r="A344" s="7" t="s">
        <v>656</v>
      </c>
      <c r="B344" s="8">
        <v>45301</v>
      </c>
      <c r="C344" s="20">
        <v>2542421656</v>
      </c>
      <c r="D344" s="10">
        <v>488.5</v>
      </c>
      <c r="E344" s="11">
        <v>488.5</v>
      </c>
      <c r="F344" s="11">
        <v>0</v>
      </c>
      <c r="G344" s="11" t="s">
        <v>17</v>
      </c>
      <c r="H344" s="11" t="s">
        <v>657</v>
      </c>
      <c r="I344" s="11" t="s">
        <v>26</v>
      </c>
      <c r="J344" s="12" t="s">
        <v>15</v>
      </c>
      <c r="K344" s="11">
        <v>339.99996800000002</v>
      </c>
      <c r="N344" s="17"/>
      <c r="O344" s="16"/>
    </row>
    <row r="345" spans="1:15" hidden="1" x14ac:dyDescent="0.25">
      <c r="A345" s="7" t="s">
        <v>658</v>
      </c>
      <c r="B345" s="8">
        <v>45301</v>
      </c>
      <c r="C345" s="20">
        <v>4029238356</v>
      </c>
      <c r="D345" s="10">
        <v>6290</v>
      </c>
      <c r="E345" s="11">
        <v>6290</v>
      </c>
      <c r="F345" s="11">
        <v>0</v>
      </c>
      <c r="G345" s="11" t="s">
        <v>96</v>
      </c>
      <c r="H345" s="11" t="s">
        <v>659</v>
      </c>
      <c r="I345" s="11" t="s">
        <v>19</v>
      </c>
      <c r="J345" s="12" t="s">
        <v>15</v>
      </c>
      <c r="K345" s="11">
        <v>3661.0800016000007</v>
      </c>
      <c r="N345" s="17"/>
      <c r="O345" s="16"/>
    </row>
    <row r="346" spans="1:15" hidden="1" x14ac:dyDescent="0.25">
      <c r="A346" s="7" t="s">
        <v>660</v>
      </c>
      <c r="B346" s="8">
        <v>45301</v>
      </c>
      <c r="C346" s="20">
        <v>2700888619</v>
      </c>
      <c r="D346" s="10">
        <v>243.8</v>
      </c>
      <c r="E346" s="11">
        <v>243.8</v>
      </c>
      <c r="F346" s="11">
        <v>0</v>
      </c>
      <c r="G346" s="11" t="s">
        <v>37</v>
      </c>
      <c r="H346" s="11" t="s">
        <v>661</v>
      </c>
      <c r="I346" s="11" t="s">
        <v>14</v>
      </c>
      <c r="J346" s="12" t="s">
        <v>15</v>
      </c>
      <c r="K346" s="11">
        <v>170.86238400000002</v>
      </c>
      <c r="N346" s="17"/>
      <c r="O346" s="16"/>
    </row>
    <row r="347" spans="1:15" hidden="1" x14ac:dyDescent="0.25">
      <c r="A347" s="7" t="s">
        <v>662</v>
      </c>
      <c r="B347" s="8">
        <v>45301</v>
      </c>
      <c r="C347" s="20">
        <v>3480437658</v>
      </c>
      <c r="D347" s="10">
        <v>6.45</v>
      </c>
      <c r="E347" s="11">
        <v>6.45</v>
      </c>
      <c r="F347" s="11">
        <v>0</v>
      </c>
      <c r="G347" s="11" t="s">
        <v>37</v>
      </c>
      <c r="H347" s="11" t="s">
        <v>663</v>
      </c>
      <c r="I347" s="11" t="s">
        <v>14</v>
      </c>
      <c r="J347" s="12" t="s">
        <v>15</v>
      </c>
      <c r="K347" s="11">
        <v>4.500003200000001</v>
      </c>
      <c r="N347" s="17"/>
      <c r="O347" s="16"/>
    </row>
    <row r="348" spans="1:15" hidden="1" x14ac:dyDescent="0.25">
      <c r="A348" s="7" t="s">
        <v>664</v>
      </c>
      <c r="B348" s="8">
        <v>45301</v>
      </c>
      <c r="C348" s="20">
        <v>523846257</v>
      </c>
      <c r="D348" s="10">
        <v>422.2</v>
      </c>
      <c r="E348" s="11">
        <v>422.2</v>
      </c>
      <c r="F348" s="11">
        <v>0</v>
      </c>
      <c r="G348" s="11" t="s">
        <v>37</v>
      </c>
      <c r="H348" s="11" t="s">
        <v>665</v>
      </c>
      <c r="I348" s="11" t="s">
        <v>14</v>
      </c>
      <c r="J348" s="12" t="s">
        <v>15</v>
      </c>
      <c r="K348" s="11">
        <v>294.07536480000005</v>
      </c>
      <c r="N348" s="17"/>
      <c r="O348" s="16"/>
    </row>
    <row r="349" spans="1:15" hidden="1" x14ac:dyDescent="0.25">
      <c r="A349" s="7" t="s">
        <v>666</v>
      </c>
      <c r="B349" s="8">
        <v>45301</v>
      </c>
      <c r="C349" s="20">
        <v>865684718</v>
      </c>
      <c r="D349" s="14">
        <v>51.5</v>
      </c>
      <c r="E349" s="11">
        <v>51.5</v>
      </c>
      <c r="F349" s="11">
        <v>0</v>
      </c>
      <c r="G349" s="11" t="s">
        <v>37</v>
      </c>
      <c r="H349" s="11" t="s">
        <v>211</v>
      </c>
      <c r="I349" s="11" t="s">
        <v>14</v>
      </c>
      <c r="J349" s="12" t="s">
        <v>15</v>
      </c>
      <c r="K349" s="11">
        <v>35.999992000000006</v>
      </c>
      <c r="N349" s="17"/>
      <c r="O349" s="16"/>
    </row>
    <row r="350" spans="1:15" hidden="1" x14ac:dyDescent="0.25">
      <c r="A350" s="7" t="s">
        <v>667</v>
      </c>
      <c r="B350" s="8">
        <v>45301</v>
      </c>
      <c r="C350" s="20">
        <v>2710719373</v>
      </c>
      <c r="D350" s="10">
        <v>405.45</v>
      </c>
      <c r="E350" s="11">
        <v>405.45</v>
      </c>
      <c r="F350" s="11">
        <v>0</v>
      </c>
      <c r="G350" s="11" t="s">
        <v>37</v>
      </c>
      <c r="H350" s="11" t="s">
        <v>668</v>
      </c>
      <c r="I350" s="11" t="s">
        <v>14</v>
      </c>
      <c r="J350" s="12" t="s">
        <v>15</v>
      </c>
      <c r="K350" s="11">
        <v>283.42716640000003</v>
      </c>
      <c r="N350" s="17"/>
      <c r="O350" s="16"/>
    </row>
    <row r="351" spans="1:15" hidden="1" x14ac:dyDescent="0.25">
      <c r="A351" s="7" t="s">
        <v>669</v>
      </c>
      <c r="B351" s="8">
        <v>45301</v>
      </c>
      <c r="C351" s="20">
        <v>2359378244</v>
      </c>
      <c r="D351" s="10">
        <v>865.8</v>
      </c>
      <c r="E351" s="11">
        <v>865.8</v>
      </c>
      <c r="F351" s="11">
        <v>0</v>
      </c>
      <c r="G351" s="11" t="s">
        <v>37</v>
      </c>
      <c r="H351" s="11" t="s">
        <v>525</v>
      </c>
      <c r="I351" s="11" t="s">
        <v>39</v>
      </c>
      <c r="J351" s="12" t="s">
        <v>15</v>
      </c>
      <c r="K351" s="11">
        <v>544.1385600000001</v>
      </c>
      <c r="N351" s="17"/>
      <c r="O351" s="16"/>
    </row>
    <row r="352" spans="1:15" hidden="1" x14ac:dyDescent="0.25">
      <c r="A352" s="7" t="s">
        <v>670</v>
      </c>
      <c r="B352" s="8">
        <v>45301</v>
      </c>
      <c r="C352" s="20">
        <v>4058336187</v>
      </c>
      <c r="D352" s="10">
        <v>374.4</v>
      </c>
      <c r="E352" s="11">
        <v>374.4</v>
      </c>
      <c r="F352" s="11">
        <v>0</v>
      </c>
      <c r="G352" s="11" t="s">
        <v>37</v>
      </c>
      <c r="H352" s="11" t="s">
        <v>671</v>
      </c>
      <c r="I352" s="11" t="s">
        <v>14</v>
      </c>
      <c r="J352" s="12" t="s">
        <v>15</v>
      </c>
      <c r="K352" s="11">
        <v>261.38000000000005</v>
      </c>
      <c r="N352" s="17"/>
      <c r="O352" s="16"/>
    </row>
    <row r="353" spans="1:15" hidden="1" x14ac:dyDescent="0.25">
      <c r="A353" s="7" t="s">
        <v>672</v>
      </c>
      <c r="B353" s="8">
        <v>45301</v>
      </c>
      <c r="C353" s="20">
        <v>2256293387</v>
      </c>
      <c r="D353" s="10">
        <v>274.64999999999998</v>
      </c>
      <c r="E353" s="11">
        <v>274.64999999999998</v>
      </c>
      <c r="F353" s="11">
        <v>0</v>
      </c>
      <c r="G353" s="11" t="s">
        <v>37</v>
      </c>
      <c r="H353" s="11" t="s">
        <v>673</v>
      </c>
      <c r="I353" s="11" t="s">
        <v>14</v>
      </c>
      <c r="J353" s="12" t="s">
        <v>15</v>
      </c>
      <c r="K353" s="11">
        <v>185.9999904</v>
      </c>
      <c r="N353" s="17"/>
      <c r="O353" s="16"/>
    </row>
    <row r="354" spans="1:15" hidden="1" x14ac:dyDescent="0.25">
      <c r="A354" s="7" t="s">
        <v>674</v>
      </c>
      <c r="B354" s="8">
        <v>45301</v>
      </c>
      <c r="C354" s="20">
        <v>1896432714</v>
      </c>
      <c r="D354" s="10">
        <v>4345</v>
      </c>
      <c r="E354" s="11">
        <v>4345</v>
      </c>
      <c r="F354" s="11">
        <v>0</v>
      </c>
      <c r="G354" s="11" t="s">
        <v>221</v>
      </c>
      <c r="H354" s="11" t="s">
        <v>635</v>
      </c>
      <c r="I354" s="11" t="s">
        <v>85</v>
      </c>
      <c r="J354" s="12" t="s">
        <v>15</v>
      </c>
      <c r="K354" s="11">
        <v>2884.4592000000007</v>
      </c>
      <c r="N354" s="17"/>
      <c r="O354" s="16"/>
    </row>
    <row r="355" spans="1:15" hidden="1" x14ac:dyDescent="0.25">
      <c r="A355" s="7" t="s">
        <v>675</v>
      </c>
      <c r="B355" s="8">
        <v>45301</v>
      </c>
      <c r="C355" s="20">
        <v>2505786188</v>
      </c>
      <c r="D355" s="10">
        <v>609.35</v>
      </c>
      <c r="E355" s="11">
        <v>609.35</v>
      </c>
      <c r="F355" s="11">
        <v>0</v>
      </c>
      <c r="G355" s="11" t="s">
        <v>37</v>
      </c>
      <c r="H355" s="11" t="s">
        <v>676</v>
      </c>
      <c r="I355" s="11" t="s">
        <v>14</v>
      </c>
      <c r="J355" s="12" t="s">
        <v>15</v>
      </c>
      <c r="K355" s="11">
        <v>426.31169280000006</v>
      </c>
      <c r="N355" s="17"/>
      <c r="O355" s="16"/>
    </row>
    <row r="356" spans="1:15" hidden="1" x14ac:dyDescent="0.25">
      <c r="A356" s="7" t="s">
        <v>677</v>
      </c>
      <c r="B356" s="8">
        <v>45301</v>
      </c>
      <c r="C356" s="20">
        <v>849888258</v>
      </c>
      <c r="D356" s="10">
        <v>221.88</v>
      </c>
      <c r="E356" s="11">
        <v>221.88</v>
      </c>
      <c r="F356" s="11">
        <v>0</v>
      </c>
      <c r="G356" s="11" t="s">
        <v>37</v>
      </c>
      <c r="H356" s="11" t="s">
        <v>663</v>
      </c>
      <c r="I356" s="11" t="s">
        <v>39</v>
      </c>
      <c r="J356" s="12" t="s">
        <v>15</v>
      </c>
      <c r="K356" s="11">
        <v>97.369776000000016</v>
      </c>
      <c r="N356" s="17"/>
      <c r="O356" s="16"/>
    </row>
    <row r="357" spans="1:15" hidden="1" x14ac:dyDescent="0.25">
      <c r="A357" s="7" t="s">
        <v>678</v>
      </c>
      <c r="B357" s="8">
        <v>45301</v>
      </c>
      <c r="C357" s="20">
        <v>2332773758</v>
      </c>
      <c r="D357" s="10">
        <v>877.55</v>
      </c>
      <c r="E357" s="11">
        <v>877.55</v>
      </c>
      <c r="F357" s="11">
        <v>0</v>
      </c>
      <c r="G357" s="11" t="s">
        <v>12</v>
      </c>
      <c r="H357" s="11" t="s">
        <v>156</v>
      </c>
      <c r="I357" s="11" t="s">
        <v>14</v>
      </c>
      <c r="J357" s="12" t="s">
        <v>15</v>
      </c>
      <c r="K357" s="11">
        <v>608.19991679999998</v>
      </c>
      <c r="N357" s="17"/>
      <c r="O357" s="16"/>
    </row>
    <row r="358" spans="1:15" x14ac:dyDescent="0.25">
      <c r="A358" s="7" t="s">
        <v>679</v>
      </c>
      <c r="B358" s="8">
        <v>45301</v>
      </c>
      <c r="C358" s="20">
        <v>585125516</v>
      </c>
      <c r="D358" s="10">
        <v>1590</v>
      </c>
      <c r="E358" s="11">
        <v>1590</v>
      </c>
      <c r="F358" s="11">
        <v>0</v>
      </c>
      <c r="G358" s="11" t="s">
        <v>21</v>
      </c>
      <c r="H358" s="11" t="s">
        <v>680</v>
      </c>
      <c r="I358" s="11" t="s">
        <v>45</v>
      </c>
      <c r="J358" s="12" t="s">
        <v>15</v>
      </c>
      <c r="K358" s="11">
        <v>963.2999040000002</v>
      </c>
      <c r="N358" s="17"/>
      <c r="O358" s="16"/>
    </row>
    <row r="359" spans="1:15" hidden="1" x14ac:dyDescent="0.25">
      <c r="A359" s="7" t="s">
        <v>681</v>
      </c>
      <c r="B359" s="8">
        <v>45301</v>
      </c>
      <c r="C359" s="20">
        <v>1019235712</v>
      </c>
      <c r="D359" s="10">
        <v>243.25</v>
      </c>
      <c r="E359" s="11">
        <v>243.25</v>
      </c>
      <c r="F359" s="11">
        <v>0</v>
      </c>
      <c r="G359" s="11" t="s">
        <v>37</v>
      </c>
      <c r="H359" s="11" t="s">
        <v>663</v>
      </c>
      <c r="I359" s="11" t="s">
        <v>26</v>
      </c>
      <c r="J359" s="12" t="s">
        <v>15</v>
      </c>
      <c r="K359" s="11">
        <v>170.10000000000002</v>
      </c>
      <c r="N359" s="17"/>
      <c r="O359" s="16"/>
    </row>
    <row r="360" spans="1:15" hidden="1" x14ac:dyDescent="0.25">
      <c r="A360" s="7" t="s">
        <v>682</v>
      </c>
      <c r="B360" s="8">
        <v>45301</v>
      </c>
      <c r="C360" s="20">
        <v>748896841</v>
      </c>
      <c r="D360" s="10">
        <v>1800</v>
      </c>
      <c r="E360" s="11">
        <v>1800</v>
      </c>
      <c r="F360" s="11">
        <v>0</v>
      </c>
      <c r="G360" s="11" t="s">
        <v>221</v>
      </c>
      <c r="H360" s="11" t="s">
        <v>683</v>
      </c>
      <c r="I360" s="11" t="s">
        <v>45</v>
      </c>
      <c r="J360" s="12" t="s">
        <v>15</v>
      </c>
      <c r="K360" s="11">
        <v>1196.0000192000002</v>
      </c>
      <c r="N360" s="17"/>
      <c r="O360" s="16"/>
    </row>
    <row r="361" spans="1:15" x14ac:dyDescent="0.25">
      <c r="A361" s="7" t="s">
        <v>684</v>
      </c>
      <c r="B361" s="8">
        <v>45301</v>
      </c>
      <c r="C361" s="20">
        <v>82201806</v>
      </c>
      <c r="D361" s="10">
        <v>775</v>
      </c>
      <c r="E361" s="11">
        <v>775</v>
      </c>
      <c r="F361" s="11">
        <v>0</v>
      </c>
      <c r="G361" s="11" t="s">
        <v>21</v>
      </c>
      <c r="H361" s="11" t="s">
        <v>685</v>
      </c>
      <c r="I361" s="11" t="s">
        <v>215</v>
      </c>
      <c r="J361" s="12" t="s">
        <v>15</v>
      </c>
      <c r="K361" s="11">
        <v>348.85995200000002</v>
      </c>
      <c r="N361" s="17"/>
      <c r="O361" s="16"/>
    </row>
    <row r="362" spans="1:15" hidden="1" x14ac:dyDescent="0.25">
      <c r="A362" s="7" t="s">
        <v>686</v>
      </c>
      <c r="B362" s="8">
        <v>45301</v>
      </c>
      <c r="C362" s="20">
        <v>4153033092</v>
      </c>
      <c r="D362" s="10">
        <v>108.7</v>
      </c>
      <c r="E362" s="11">
        <v>108.7</v>
      </c>
      <c r="F362" s="11">
        <v>0</v>
      </c>
      <c r="G362" s="11" t="s">
        <v>17</v>
      </c>
      <c r="H362" s="11" t="s">
        <v>687</v>
      </c>
      <c r="I362" s="11" t="s">
        <v>26</v>
      </c>
      <c r="J362" s="12" t="s">
        <v>15</v>
      </c>
      <c r="K362" s="11">
        <v>75.999996800000005</v>
      </c>
      <c r="N362" s="17"/>
      <c r="O362" s="16"/>
    </row>
    <row r="363" spans="1:15" hidden="1" x14ac:dyDescent="0.25">
      <c r="A363" s="7" t="s">
        <v>688</v>
      </c>
      <c r="B363" s="8">
        <v>45301</v>
      </c>
      <c r="C363" s="20">
        <v>3556982965</v>
      </c>
      <c r="D363" s="10">
        <v>7</v>
      </c>
      <c r="E363" s="11">
        <v>7</v>
      </c>
      <c r="F363" s="11">
        <v>0</v>
      </c>
      <c r="G363" s="11" t="s">
        <v>12</v>
      </c>
      <c r="H363" s="11" t="s">
        <v>341</v>
      </c>
      <c r="I363" s="11" t="s">
        <v>14</v>
      </c>
      <c r="J363" s="12" t="s">
        <v>15</v>
      </c>
      <c r="K363" s="11">
        <v>4.5093888000000009</v>
      </c>
      <c r="N363" s="17"/>
      <c r="O363" s="16"/>
    </row>
    <row r="364" spans="1:15" hidden="1" x14ac:dyDescent="0.25">
      <c r="A364" s="7" t="s">
        <v>689</v>
      </c>
      <c r="B364" s="8">
        <v>45301</v>
      </c>
      <c r="C364" s="20">
        <v>3001764250</v>
      </c>
      <c r="D364" s="10">
        <v>1098</v>
      </c>
      <c r="E364" s="11">
        <v>1098</v>
      </c>
      <c r="F364" s="11">
        <v>0</v>
      </c>
      <c r="G364" s="11" t="s">
        <v>43</v>
      </c>
      <c r="H364" s="11" t="s">
        <v>690</v>
      </c>
      <c r="I364" s="11" t="s">
        <v>45</v>
      </c>
      <c r="J364" s="12" t="s">
        <v>15</v>
      </c>
      <c r="K364" s="11">
        <v>700.00000000000011</v>
      </c>
      <c r="N364" s="17"/>
      <c r="O364" s="16"/>
    </row>
    <row r="365" spans="1:15" x14ac:dyDescent="0.25">
      <c r="A365" s="7" t="s">
        <v>691</v>
      </c>
      <c r="B365" s="8">
        <v>45301</v>
      </c>
      <c r="C365" s="20">
        <v>2409251604</v>
      </c>
      <c r="D365" s="10">
        <v>285</v>
      </c>
      <c r="E365" s="11">
        <v>285</v>
      </c>
      <c r="F365" s="11">
        <v>0</v>
      </c>
      <c r="G365" s="11" t="s">
        <v>21</v>
      </c>
      <c r="H365" s="11" t="s">
        <v>692</v>
      </c>
      <c r="I365" s="11" t="s">
        <v>45</v>
      </c>
      <c r="J365" s="12" t="s">
        <v>15</v>
      </c>
      <c r="K365" s="11">
        <v>171.41346880000003</v>
      </c>
      <c r="N365" s="17"/>
      <c r="O365" s="16"/>
    </row>
    <row r="366" spans="1:15" hidden="1" x14ac:dyDescent="0.25">
      <c r="A366" s="7" t="s">
        <v>693</v>
      </c>
      <c r="B366" s="8">
        <v>45301</v>
      </c>
      <c r="C366" s="20">
        <v>2165522917</v>
      </c>
      <c r="D366" s="10">
        <v>45</v>
      </c>
      <c r="E366" s="11">
        <v>45</v>
      </c>
      <c r="F366" s="11">
        <v>0</v>
      </c>
      <c r="G366" s="11" t="s">
        <v>37</v>
      </c>
      <c r="H366" s="11" t="s">
        <v>694</v>
      </c>
      <c r="I366" s="11" t="s">
        <v>39</v>
      </c>
      <c r="J366" s="12" t="s">
        <v>15</v>
      </c>
      <c r="K366" s="11">
        <v>22.631459200000002</v>
      </c>
      <c r="N366" s="17"/>
      <c r="O366" s="16"/>
    </row>
    <row r="367" spans="1:15" hidden="1" x14ac:dyDescent="0.25">
      <c r="A367" s="7" t="s">
        <v>695</v>
      </c>
      <c r="B367" s="8">
        <v>45301</v>
      </c>
      <c r="C367" s="20">
        <v>1770864893</v>
      </c>
      <c r="D367" s="10">
        <v>12491.96</v>
      </c>
      <c r="E367" s="11">
        <v>12491.96</v>
      </c>
      <c r="F367" s="11">
        <v>0</v>
      </c>
      <c r="G367" s="11" t="s">
        <v>17</v>
      </c>
      <c r="H367" s="11" t="s">
        <v>696</v>
      </c>
      <c r="I367" s="11" t="s">
        <v>223</v>
      </c>
      <c r="J367" s="12" t="s">
        <v>15</v>
      </c>
      <c r="K367" s="11">
        <v>8909.8467136000036</v>
      </c>
      <c r="N367" s="17"/>
      <c r="O367" s="16"/>
    </row>
    <row r="368" spans="1:15" hidden="1" x14ac:dyDescent="0.25">
      <c r="A368" s="7" t="s">
        <v>697</v>
      </c>
      <c r="B368" s="8">
        <v>45301</v>
      </c>
      <c r="C368" s="20">
        <v>676089845</v>
      </c>
      <c r="D368" s="10">
        <v>1781.85</v>
      </c>
      <c r="E368" s="11">
        <v>1781.8500000000001</v>
      </c>
      <c r="F368" s="11">
        <v>-2.2737367544323206E-13</v>
      </c>
      <c r="G368" s="11" t="s">
        <v>17</v>
      </c>
      <c r="H368" s="11" t="s">
        <v>696</v>
      </c>
      <c r="I368" s="11" t="s">
        <v>26</v>
      </c>
      <c r="J368" s="12" t="s">
        <v>15</v>
      </c>
      <c r="K368" s="11">
        <v>1283.7260576000006</v>
      </c>
      <c r="N368" s="17"/>
      <c r="O368" s="16"/>
    </row>
    <row r="369" spans="1:15" hidden="1" x14ac:dyDescent="0.25">
      <c r="A369" s="7" t="s">
        <v>698</v>
      </c>
      <c r="B369" s="8">
        <v>45301</v>
      </c>
      <c r="C369" s="20">
        <v>4252648916</v>
      </c>
      <c r="D369" s="10">
        <v>6216</v>
      </c>
      <c r="E369" s="11">
        <v>6216</v>
      </c>
      <c r="F369" s="11">
        <v>0</v>
      </c>
      <c r="G369" s="11" t="s">
        <v>43</v>
      </c>
      <c r="H369" s="11" t="s">
        <v>699</v>
      </c>
      <c r="I369" s="11" t="s">
        <v>82</v>
      </c>
      <c r="J369" s="12" t="s">
        <v>15</v>
      </c>
      <c r="K369" s="11">
        <v>3729.6000000000004</v>
      </c>
      <c r="N369" s="17"/>
      <c r="O369" s="16"/>
    </row>
    <row r="370" spans="1:15" hidden="1" x14ac:dyDescent="0.25">
      <c r="A370" s="7" t="s">
        <v>700</v>
      </c>
      <c r="B370" s="8">
        <v>45301</v>
      </c>
      <c r="C370" s="20">
        <v>2859353330</v>
      </c>
      <c r="D370" s="10">
        <v>1500</v>
      </c>
      <c r="E370" s="11">
        <v>1500</v>
      </c>
      <c r="F370" s="11">
        <v>0</v>
      </c>
      <c r="G370" s="11" t="s">
        <v>51</v>
      </c>
      <c r="H370" s="11" t="s">
        <v>701</v>
      </c>
      <c r="I370" s="11" t="s">
        <v>58</v>
      </c>
      <c r="J370" s="12" t="s">
        <v>15</v>
      </c>
      <c r="K370" s="11">
        <v>549.99999040000012</v>
      </c>
      <c r="N370" s="17"/>
      <c r="O370" s="16"/>
    </row>
    <row r="371" spans="1:15" hidden="1" x14ac:dyDescent="0.25">
      <c r="A371" s="7" t="s">
        <v>702</v>
      </c>
      <c r="B371" s="8">
        <v>45301</v>
      </c>
      <c r="C371" s="20">
        <v>1503284463</v>
      </c>
      <c r="D371" s="10">
        <v>2275</v>
      </c>
      <c r="E371" s="11">
        <v>2275</v>
      </c>
      <c r="F371" s="11">
        <v>0</v>
      </c>
      <c r="G371" s="11" t="s">
        <v>51</v>
      </c>
      <c r="H371" s="11" t="s">
        <v>703</v>
      </c>
      <c r="I371" s="11" t="s">
        <v>215</v>
      </c>
      <c r="J371" s="12" t="s">
        <v>15</v>
      </c>
      <c r="K371" s="11">
        <v>1627.6199968000003</v>
      </c>
      <c r="N371" s="17"/>
      <c r="O371" s="16"/>
    </row>
    <row r="372" spans="1:15" hidden="1" x14ac:dyDescent="0.25">
      <c r="A372" s="7" t="s">
        <v>704</v>
      </c>
      <c r="B372" s="8">
        <v>45301</v>
      </c>
      <c r="C372" s="20">
        <v>1911245177</v>
      </c>
      <c r="D372" s="10">
        <v>360</v>
      </c>
      <c r="E372" s="11">
        <v>360</v>
      </c>
      <c r="F372" s="11">
        <v>0</v>
      </c>
      <c r="G372" s="11" t="s">
        <v>104</v>
      </c>
      <c r="H372" s="11" t="s">
        <v>568</v>
      </c>
      <c r="I372" s="11" t="s">
        <v>26</v>
      </c>
      <c r="J372" s="12" t="s">
        <v>15</v>
      </c>
      <c r="K372" s="11">
        <v>360.00003200000009</v>
      </c>
      <c r="N372" s="17"/>
      <c r="O372" s="16"/>
    </row>
    <row r="373" spans="1:15" hidden="1" x14ac:dyDescent="0.25">
      <c r="A373" s="7" t="s">
        <v>705</v>
      </c>
      <c r="B373" s="8">
        <v>45301</v>
      </c>
      <c r="C373" s="20">
        <v>2533117009</v>
      </c>
      <c r="D373" s="14">
        <v>7275</v>
      </c>
      <c r="E373" s="11">
        <v>7275</v>
      </c>
      <c r="F373" s="11">
        <v>0</v>
      </c>
      <c r="G373" s="11" t="s">
        <v>104</v>
      </c>
      <c r="H373" s="11" t="s">
        <v>706</v>
      </c>
      <c r="I373" s="11" t="s">
        <v>55</v>
      </c>
      <c r="J373" s="12" t="s">
        <v>15</v>
      </c>
      <c r="K373" s="11">
        <v>3860.2332720000009</v>
      </c>
      <c r="N373" s="17"/>
      <c r="O373" s="16"/>
    </row>
    <row r="374" spans="1:15" hidden="1" x14ac:dyDescent="0.25">
      <c r="A374" s="7" t="s">
        <v>707</v>
      </c>
      <c r="B374" s="8">
        <v>45302</v>
      </c>
      <c r="C374" s="20">
        <v>898187786</v>
      </c>
      <c r="D374" s="14">
        <v>1438.79</v>
      </c>
      <c r="E374" s="11">
        <v>1438.7900000000004</v>
      </c>
      <c r="F374" s="11">
        <v>-4.5474735088646412E-13</v>
      </c>
      <c r="G374" s="11" t="s">
        <v>37</v>
      </c>
      <c r="H374" s="11" t="s">
        <v>708</v>
      </c>
      <c r="I374" s="11" t="s">
        <v>39</v>
      </c>
      <c r="J374" s="12" t="s">
        <v>15</v>
      </c>
      <c r="K374" s="11">
        <v>902.70703040000012</v>
      </c>
      <c r="N374" s="17"/>
      <c r="O374" s="16"/>
    </row>
    <row r="375" spans="1:15" hidden="1" x14ac:dyDescent="0.25">
      <c r="A375" s="7" t="s">
        <v>709</v>
      </c>
      <c r="B375" s="8">
        <v>45302</v>
      </c>
      <c r="C375" s="20">
        <v>27413942</v>
      </c>
      <c r="D375" s="10">
        <v>526.45000000000005</v>
      </c>
      <c r="E375" s="11">
        <v>526.44999999999993</v>
      </c>
      <c r="F375" s="11">
        <v>1.1368683772161603E-13</v>
      </c>
      <c r="G375" s="11" t="s">
        <v>17</v>
      </c>
      <c r="H375" s="11" t="s">
        <v>710</v>
      </c>
      <c r="I375" s="11" t="s">
        <v>26</v>
      </c>
      <c r="J375" s="12" t="s">
        <v>15</v>
      </c>
      <c r="K375" s="11">
        <v>366.83019520000005</v>
      </c>
      <c r="N375" s="17"/>
      <c r="O375" s="16"/>
    </row>
    <row r="376" spans="1:15" hidden="1" x14ac:dyDescent="0.25">
      <c r="A376" s="7" t="s">
        <v>711</v>
      </c>
      <c r="B376" s="8">
        <v>45302</v>
      </c>
      <c r="C376" s="20">
        <v>4181149522</v>
      </c>
      <c r="D376" s="10">
        <v>27.5</v>
      </c>
      <c r="E376" s="11">
        <v>27.5</v>
      </c>
      <c r="F376" s="11">
        <v>0</v>
      </c>
      <c r="G376" s="11" t="s">
        <v>17</v>
      </c>
      <c r="H376" s="11" t="s">
        <v>710</v>
      </c>
      <c r="I376" s="11" t="s">
        <v>26</v>
      </c>
      <c r="J376" s="12" t="s">
        <v>15</v>
      </c>
      <c r="K376" s="11">
        <v>19.200003200000005</v>
      </c>
      <c r="N376" s="17"/>
      <c r="O376" s="16"/>
    </row>
    <row r="377" spans="1:15" hidden="1" x14ac:dyDescent="0.25">
      <c r="A377" s="7" t="s">
        <v>712</v>
      </c>
      <c r="B377" s="8">
        <v>45302</v>
      </c>
      <c r="C377" s="20">
        <v>1271810216</v>
      </c>
      <c r="D377" s="10">
        <v>128.69999999999999</v>
      </c>
      <c r="E377" s="11">
        <v>128.69999999999999</v>
      </c>
      <c r="F377" s="11">
        <v>0</v>
      </c>
      <c r="G377" s="11" t="s">
        <v>17</v>
      </c>
      <c r="H377" s="11" t="s">
        <v>713</v>
      </c>
      <c r="I377" s="11" t="s">
        <v>26</v>
      </c>
      <c r="J377" s="12" t="s">
        <v>15</v>
      </c>
      <c r="K377" s="11">
        <v>89.999996800000005</v>
      </c>
      <c r="N377" s="17"/>
      <c r="O377" s="16"/>
    </row>
    <row r="378" spans="1:15" hidden="1" x14ac:dyDescent="0.25">
      <c r="A378" s="7" t="s">
        <v>714</v>
      </c>
      <c r="B378" s="8">
        <v>45302</v>
      </c>
      <c r="C378" s="20">
        <v>3412347732</v>
      </c>
      <c r="D378" s="10">
        <v>383.9</v>
      </c>
      <c r="E378" s="11">
        <v>383.9</v>
      </c>
      <c r="F378" s="11">
        <v>0</v>
      </c>
      <c r="G378" s="11" t="s">
        <v>37</v>
      </c>
      <c r="H378" s="11" t="s">
        <v>715</v>
      </c>
      <c r="I378" s="11" t="s">
        <v>14</v>
      </c>
      <c r="J378" s="12" t="s">
        <v>15</v>
      </c>
      <c r="K378" s="11">
        <v>268.39991360000005</v>
      </c>
      <c r="N378" s="17"/>
      <c r="O378" s="16"/>
    </row>
    <row r="379" spans="1:15" hidden="1" x14ac:dyDescent="0.25">
      <c r="A379" s="7" t="s">
        <v>716</v>
      </c>
      <c r="B379" s="8">
        <v>45302</v>
      </c>
      <c r="C379" s="20">
        <v>1739018192</v>
      </c>
      <c r="D379" s="10">
        <v>790</v>
      </c>
      <c r="E379" s="11">
        <v>790</v>
      </c>
      <c r="F379" s="11">
        <v>0</v>
      </c>
      <c r="G379" s="11" t="s">
        <v>12</v>
      </c>
      <c r="H379" s="11" t="s">
        <v>717</v>
      </c>
      <c r="I379" s="11" t="s">
        <v>39</v>
      </c>
      <c r="J379" s="12" t="s">
        <v>15</v>
      </c>
      <c r="K379" s="11">
        <v>350.3099936000001</v>
      </c>
      <c r="N379" s="17"/>
      <c r="O379" s="16"/>
    </row>
    <row r="380" spans="1:15" x14ac:dyDescent="0.25">
      <c r="A380" s="7" t="s">
        <v>718</v>
      </c>
      <c r="B380" s="8">
        <v>45302</v>
      </c>
      <c r="C380" s="20">
        <v>1853245902</v>
      </c>
      <c r="D380" s="14">
        <v>15</v>
      </c>
      <c r="E380" s="11">
        <v>15</v>
      </c>
      <c r="F380" s="11">
        <v>0</v>
      </c>
      <c r="G380" s="11" t="s">
        <v>21</v>
      </c>
      <c r="H380" s="11" t="s">
        <v>719</v>
      </c>
      <c r="I380" s="11" t="s">
        <v>58</v>
      </c>
      <c r="J380" s="12" t="s">
        <v>15</v>
      </c>
      <c r="K380" s="11">
        <v>7.3001600000000018</v>
      </c>
      <c r="N380" s="17"/>
      <c r="O380" s="16"/>
    </row>
    <row r="381" spans="1:15" hidden="1" x14ac:dyDescent="0.25">
      <c r="A381" s="7" t="s">
        <v>720</v>
      </c>
      <c r="B381" s="8">
        <v>45302</v>
      </c>
      <c r="C381" s="20">
        <v>2922728079</v>
      </c>
      <c r="D381" s="10">
        <v>247.25</v>
      </c>
      <c r="E381" s="11">
        <v>247.25</v>
      </c>
      <c r="F381" s="11">
        <v>0</v>
      </c>
      <c r="G381" s="11" t="s">
        <v>37</v>
      </c>
      <c r="H381" s="11" t="s">
        <v>721</v>
      </c>
      <c r="I381" s="11" t="s">
        <v>61</v>
      </c>
      <c r="J381" s="12" t="s">
        <v>15</v>
      </c>
      <c r="K381" s="11">
        <v>149.86846560000001</v>
      </c>
      <c r="N381" s="17"/>
      <c r="O381" s="16"/>
    </row>
    <row r="382" spans="1:15" x14ac:dyDescent="0.25">
      <c r="A382" s="7" t="s">
        <v>722</v>
      </c>
      <c r="B382" s="8">
        <v>45302</v>
      </c>
      <c r="C382" s="20">
        <v>1676625679</v>
      </c>
      <c r="D382" s="10">
        <v>11736</v>
      </c>
      <c r="E382" s="11">
        <v>11736</v>
      </c>
      <c r="F382" s="11">
        <v>0</v>
      </c>
      <c r="G382" s="11" t="s">
        <v>21</v>
      </c>
      <c r="H382" s="11" t="s">
        <v>723</v>
      </c>
      <c r="I382" s="11" t="s">
        <v>85</v>
      </c>
      <c r="J382" s="12" t="s">
        <v>15</v>
      </c>
      <c r="K382" s="11">
        <v>5886.3325808000009</v>
      </c>
      <c r="N382" s="17"/>
      <c r="O382" s="16"/>
    </row>
    <row r="383" spans="1:15" hidden="1" x14ac:dyDescent="0.25">
      <c r="A383" s="7" t="s">
        <v>724</v>
      </c>
      <c r="B383" s="8">
        <v>45302</v>
      </c>
      <c r="C383" s="20">
        <v>431636859</v>
      </c>
      <c r="D383" s="10">
        <v>6140</v>
      </c>
      <c r="E383" s="11">
        <v>6140</v>
      </c>
      <c r="F383" s="11">
        <v>0</v>
      </c>
      <c r="G383" s="11" t="s">
        <v>17</v>
      </c>
      <c r="H383" s="11" t="s">
        <v>725</v>
      </c>
      <c r="I383" s="11" t="s">
        <v>82</v>
      </c>
      <c r="J383" s="12" t="s">
        <v>15</v>
      </c>
      <c r="K383" s="11">
        <v>3684</v>
      </c>
      <c r="N383" s="17"/>
      <c r="O383" s="16"/>
    </row>
    <row r="384" spans="1:15" hidden="1" x14ac:dyDescent="0.25">
      <c r="A384" s="7" t="s">
        <v>726</v>
      </c>
      <c r="B384" s="8">
        <v>45302</v>
      </c>
      <c r="C384" s="20">
        <v>3107800012</v>
      </c>
      <c r="D384" s="10">
        <v>10918</v>
      </c>
      <c r="E384" s="11">
        <v>10918</v>
      </c>
      <c r="F384" s="11">
        <v>0</v>
      </c>
      <c r="G384" s="11" t="s">
        <v>51</v>
      </c>
      <c r="H384" s="11" t="s">
        <v>727</v>
      </c>
      <c r="I384" s="11" t="s">
        <v>172</v>
      </c>
      <c r="J384" s="12" t="s">
        <v>15</v>
      </c>
      <c r="K384" s="11">
        <v>7303.9923376000015</v>
      </c>
      <c r="N384" s="17"/>
      <c r="O384" s="16"/>
    </row>
    <row r="385" spans="1:15" hidden="1" x14ac:dyDescent="0.25">
      <c r="A385" s="7" t="s">
        <v>728</v>
      </c>
      <c r="B385" s="8">
        <v>45302</v>
      </c>
      <c r="C385" s="20">
        <v>608256781</v>
      </c>
      <c r="D385" s="10">
        <v>124.4</v>
      </c>
      <c r="E385" s="11">
        <v>124.4</v>
      </c>
      <c r="F385" s="11">
        <v>0</v>
      </c>
      <c r="G385" s="11" t="s">
        <v>12</v>
      </c>
      <c r="H385" s="11" t="s">
        <v>729</v>
      </c>
      <c r="I385" s="11" t="s">
        <v>14</v>
      </c>
      <c r="J385" s="12" t="s">
        <v>15</v>
      </c>
      <c r="K385" s="11">
        <v>86.979995200000019</v>
      </c>
      <c r="N385" s="17"/>
      <c r="O385" s="16"/>
    </row>
    <row r="386" spans="1:15" hidden="1" x14ac:dyDescent="0.25">
      <c r="A386" s="7" t="s">
        <v>730</v>
      </c>
      <c r="B386" s="8">
        <v>45302</v>
      </c>
      <c r="C386" s="20">
        <v>817187484</v>
      </c>
      <c r="D386" s="10">
        <v>2450</v>
      </c>
      <c r="E386" s="11">
        <v>2450</v>
      </c>
      <c r="F386" s="11">
        <v>0</v>
      </c>
      <c r="G386" s="11" t="s">
        <v>43</v>
      </c>
      <c r="H386" s="11" t="s">
        <v>731</v>
      </c>
      <c r="I386" s="11" t="s">
        <v>85</v>
      </c>
      <c r="J386" s="12" t="s">
        <v>15</v>
      </c>
      <c r="K386" s="11">
        <v>1634.0688000000002</v>
      </c>
      <c r="N386" s="17"/>
      <c r="O386" s="16"/>
    </row>
    <row r="387" spans="1:15" hidden="1" x14ac:dyDescent="0.25">
      <c r="A387" s="7" t="s">
        <v>732</v>
      </c>
      <c r="B387" s="8">
        <v>45302</v>
      </c>
      <c r="C387" s="20">
        <v>1362315774</v>
      </c>
      <c r="D387" s="10">
        <v>1842</v>
      </c>
      <c r="E387" s="11">
        <v>1842</v>
      </c>
      <c r="F387" s="11">
        <v>0</v>
      </c>
      <c r="G387" s="11" t="s">
        <v>43</v>
      </c>
      <c r="H387" s="11" t="s">
        <v>731</v>
      </c>
      <c r="I387" s="11" t="s">
        <v>215</v>
      </c>
      <c r="J387" s="12" t="s">
        <v>15</v>
      </c>
      <c r="K387" s="11">
        <v>773.83992000000023</v>
      </c>
      <c r="N387" s="17"/>
      <c r="O387" s="16"/>
    </row>
    <row r="388" spans="1:15" hidden="1" x14ac:dyDescent="0.25">
      <c r="A388" s="7" t="s">
        <v>733</v>
      </c>
      <c r="B388" s="8">
        <v>45302</v>
      </c>
      <c r="C388" s="20">
        <v>3608234904</v>
      </c>
      <c r="D388" s="10">
        <v>1080</v>
      </c>
      <c r="E388" s="11">
        <v>1080</v>
      </c>
      <c r="F388" s="11">
        <v>0</v>
      </c>
      <c r="G388" s="11" t="s">
        <v>221</v>
      </c>
      <c r="H388" s="11" t="s">
        <v>734</v>
      </c>
      <c r="I388" s="11" t="s">
        <v>102</v>
      </c>
      <c r="J388" s="12" t="s">
        <v>15</v>
      </c>
      <c r="K388" s="11">
        <v>687.40480480000019</v>
      </c>
      <c r="N388" s="17"/>
      <c r="O388" s="16"/>
    </row>
    <row r="389" spans="1:15" hidden="1" x14ac:dyDescent="0.25">
      <c r="A389" s="7" t="s">
        <v>735</v>
      </c>
      <c r="B389" s="8">
        <v>45302</v>
      </c>
      <c r="C389" s="20">
        <v>2439529623</v>
      </c>
      <c r="D389" s="10">
        <v>1600</v>
      </c>
      <c r="E389" s="11">
        <v>1600</v>
      </c>
      <c r="F389" s="11">
        <v>0</v>
      </c>
      <c r="G389" s="11" t="s">
        <v>221</v>
      </c>
      <c r="H389" s="11" t="s">
        <v>734</v>
      </c>
      <c r="I389" s="11" t="s">
        <v>45</v>
      </c>
      <c r="J389" s="12" t="s">
        <v>15</v>
      </c>
      <c r="K389" s="11">
        <v>968.99980800000026</v>
      </c>
      <c r="N389" s="17"/>
      <c r="O389" s="16"/>
    </row>
    <row r="390" spans="1:15" x14ac:dyDescent="0.25">
      <c r="A390" s="7" t="s">
        <v>736</v>
      </c>
      <c r="B390" s="8">
        <v>45302</v>
      </c>
      <c r="C390" s="20">
        <v>2655928592</v>
      </c>
      <c r="D390" s="10">
        <v>580</v>
      </c>
      <c r="E390" s="11">
        <v>580</v>
      </c>
      <c r="F390" s="11">
        <v>0</v>
      </c>
      <c r="G390" s="11" t="s">
        <v>21</v>
      </c>
      <c r="H390" s="11" t="s">
        <v>737</v>
      </c>
      <c r="I390" s="11" t="s">
        <v>94</v>
      </c>
      <c r="J390" s="12" t="s">
        <v>15</v>
      </c>
      <c r="K390" s="11">
        <v>375.72992800000009</v>
      </c>
      <c r="N390" s="17"/>
      <c r="O390" s="16"/>
    </row>
    <row r="391" spans="1:15" hidden="1" x14ac:dyDescent="0.25">
      <c r="A391" s="7" t="s">
        <v>738</v>
      </c>
      <c r="B391" s="8">
        <v>45302</v>
      </c>
      <c r="C391" s="20">
        <v>3644739391</v>
      </c>
      <c r="D391" s="10">
        <v>15</v>
      </c>
      <c r="E391" s="11">
        <v>15</v>
      </c>
      <c r="F391" s="11">
        <v>0</v>
      </c>
      <c r="G391" s="11" t="s">
        <v>43</v>
      </c>
      <c r="H391" s="11" t="s">
        <v>739</v>
      </c>
      <c r="I391" s="11" t="s">
        <v>58</v>
      </c>
      <c r="J391" s="12" t="s">
        <v>15</v>
      </c>
      <c r="K391" s="11">
        <v>2.1799680000000006</v>
      </c>
      <c r="N391" s="17"/>
      <c r="O391" s="16"/>
    </row>
    <row r="392" spans="1:15" hidden="1" x14ac:dyDescent="0.25">
      <c r="A392" s="7" t="s">
        <v>740</v>
      </c>
      <c r="B392" s="8">
        <v>45302</v>
      </c>
      <c r="C392" s="20">
        <v>1543915024</v>
      </c>
      <c r="D392" s="10">
        <v>1050</v>
      </c>
      <c r="E392" s="11">
        <v>1050</v>
      </c>
      <c r="F392" s="11">
        <v>0</v>
      </c>
      <c r="G392" s="11" t="s">
        <v>17</v>
      </c>
      <c r="H392" s="11" t="s">
        <v>741</v>
      </c>
      <c r="I392" s="11" t="s">
        <v>223</v>
      </c>
      <c r="J392" s="12" t="s">
        <v>15</v>
      </c>
      <c r="K392" s="11">
        <v>729.99999520000017</v>
      </c>
      <c r="N392" s="17"/>
      <c r="O392" s="16"/>
    </row>
    <row r="393" spans="1:15" hidden="1" x14ac:dyDescent="0.25">
      <c r="A393" s="7" t="s">
        <v>742</v>
      </c>
      <c r="B393" s="8">
        <v>45302</v>
      </c>
      <c r="C393" s="20">
        <v>106514532</v>
      </c>
      <c r="D393" s="10">
        <v>2030</v>
      </c>
      <c r="E393" s="11">
        <v>2030</v>
      </c>
      <c r="F393" s="11">
        <v>0</v>
      </c>
      <c r="G393" s="11" t="s">
        <v>743</v>
      </c>
      <c r="H393" s="11" t="s">
        <v>744</v>
      </c>
      <c r="I393" s="11" t="s">
        <v>289</v>
      </c>
      <c r="J393" s="12" t="s">
        <v>15</v>
      </c>
      <c r="K393" s="11">
        <v>0</v>
      </c>
      <c r="N393" s="17"/>
      <c r="O393" s="16"/>
    </row>
    <row r="394" spans="1:15" hidden="1" x14ac:dyDescent="0.25">
      <c r="A394" s="7" t="s">
        <v>745</v>
      </c>
      <c r="B394" s="8">
        <v>45302</v>
      </c>
      <c r="C394" s="20">
        <v>302269481</v>
      </c>
      <c r="D394" s="10">
        <v>946.55</v>
      </c>
      <c r="E394" s="11">
        <v>946.55000000000007</v>
      </c>
      <c r="F394" s="11">
        <v>-1.1368683772161603E-13</v>
      </c>
      <c r="G394" s="11" t="s">
        <v>96</v>
      </c>
      <c r="H394" s="11" t="s">
        <v>746</v>
      </c>
      <c r="I394" s="11" t="s">
        <v>26</v>
      </c>
      <c r="J394" s="12" t="s">
        <v>15</v>
      </c>
      <c r="K394" s="11">
        <v>643.02814240000009</v>
      </c>
      <c r="N394" s="17"/>
      <c r="O394" s="16"/>
    </row>
    <row r="395" spans="1:15" hidden="1" x14ac:dyDescent="0.25">
      <c r="A395" s="7" t="s">
        <v>747</v>
      </c>
      <c r="B395" s="8">
        <v>45302</v>
      </c>
      <c r="C395" s="20">
        <v>3519890773</v>
      </c>
      <c r="D395" s="10">
        <v>327.25</v>
      </c>
      <c r="E395" s="11">
        <v>327.25</v>
      </c>
      <c r="F395" s="11">
        <v>0</v>
      </c>
      <c r="G395" s="11" t="s">
        <v>17</v>
      </c>
      <c r="H395" s="11" t="s">
        <v>748</v>
      </c>
      <c r="I395" s="11" t="s">
        <v>26</v>
      </c>
      <c r="J395" s="12" t="s">
        <v>15</v>
      </c>
      <c r="K395" s="11">
        <v>228.79987200000005</v>
      </c>
      <c r="N395" s="17"/>
      <c r="O395" s="16"/>
    </row>
    <row r="396" spans="1:15" hidden="1" x14ac:dyDescent="0.25">
      <c r="A396" s="7" t="s">
        <v>749</v>
      </c>
      <c r="B396" s="8">
        <v>45302</v>
      </c>
      <c r="C396" s="20">
        <v>572868694</v>
      </c>
      <c r="D396" s="10">
        <v>8367</v>
      </c>
      <c r="E396" s="11">
        <v>8367</v>
      </c>
      <c r="F396" s="11">
        <v>0</v>
      </c>
      <c r="G396" s="11" t="s">
        <v>221</v>
      </c>
      <c r="H396" s="11" t="s">
        <v>750</v>
      </c>
      <c r="I396" s="11" t="s">
        <v>146</v>
      </c>
      <c r="J396" s="12" t="s">
        <v>15</v>
      </c>
      <c r="K396" s="11">
        <v>5743.5347200000006</v>
      </c>
      <c r="N396" s="17"/>
      <c r="O396" s="16"/>
    </row>
    <row r="397" spans="1:15" hidden="1" x14ac:dyDescent="0.25">
      <c r="A397" s="7" t="s">
        <v>751</v>
      </c>
      <c r="B397" s="8">
        <v>45302</v>
      </c>
      <c r="C397" s="20">
        <v>697320291</v>
      </c>
      <c r="D397" s="14">
        <v>1444.3</v>
      </c>
      <c r="E397" s="11">
        <v>1444.3</v>
      </c>
      <c r="F397" s="11">
        <v>0</v>
      </c>
      <c r="G397" s="11" t="s">
        <v>17</v>
      </c>
      <c r="H397" s="11" t="s">
        <v>750</v>
      </c>
      <c r="I397" s="11" t="s">
        <v>26</v>
      </c>
      <c r="J397" s="12" t="s">
        <v>15</v>
      </c>
      <c r="K397" s="11">
        <v>1008.6013280000001</v>
      </c>
      <c r="N397" s="17"/>
      <c r="O397" s="16"/>
    </row>
    <row r="398" spans="1:15" x14ac:dyDescent="0.25">
      <c r="A398" s="7" t="s">
        <v>752</v>
      </c>
      <c r="B398" s="8">
        <v>45302</v>
      </c>
      <c r="C398" s="20">
        <v>1916159200</v>
      </c>
      <c r="D398" s="10">
        <v>21</v>
      </c>
      <c r="E398" s="11">
        <v>21</v>
      </c>
      <c r="F398" s="11">
        <v>0</v>
      </c>
      <c r="G398" s="11" t="s">
        <v>21</v>
      </c>
      <c r="H398" s="11" t="s">
        <v>753</v>
      </c>
      <c r="I398" s="11" t="s">
        <v>29</v>
      </c>
      <c r="J398" s="12" t="s">
        <v>15</v>
      </c>
      <c r="K398" s="11">
        <v>14.665000000000003</v>
      </c>
      <c r="N398" s="17"/>
      <c r="O398" s="16"/>
    </row>
    <row r="399" spans="1:15" hidden="1" x14ac:dyDescent="0.25">
      <c r="A399" s="7" t="s">
        <v>754</v>
      </c>
      <c r="B399" s="8">
        <v>45302</v>
      </c>
      <c r="C399" s="20">
        <v>3996664500</v>
      </c>
      <c r="D399" s="10">
        <v>3628</v>
      </c>
      <c r="E399" s="11">
        <v>3628</v>
      </c>
      <c r="F399" s="11">
        <v>0</v>
      </c>
      <c r="G399" s="11" t="s">
        <v>96</v>
      </c>
      <c r="H399" s="11" t="s">
        <v>755</v>
      </c>
      <c r="I399" s="11" t="s">
        <v>98</v>
      </c>
      <c r="J399" s="12" t="s">
        <v>15</v>
      </c>
      <c r="K399" s="11">
        <v>2349.4499952000006</v>
      </c>
      <c r="N399" s="17"/>
      <c r="O399" s="16"/>
    </row>
    <row r="400" spans="1:15" hidden="1" x14ac:dyDescent="0.25">
      <c r="A400" s="7" t="s">
        <v>756</v>
      </c>
      <c r="B400" s="8">
        <v>45302</v>
      </c>
      <c r="C400" s="20">
        <v>2916699950</v>
      </c>
      <c r="D400" s="10">
        <v>617.79999999999995</v>
      </c>
      <c r="E400" s="11">
        <v>617.79999999999995</v>
      </c>
      <c r="F400" s="11">
        <v>0</v>
      </c>
      <c r="G400" s="11" t="s">
        <v>96</v>
      </c>
      <c r="H400" s="11" t="s">
        <v>746</v>
      </c>
      <c r="I400" s="11" t="s">
        <v>26</v>
      </c>
      <c r="J400" s="12" t="s">
        <v>15</v>
      </c>
      <c r="K400" s="11">
        <v>431.9999936000001</v>
      </c>
      <c r="N400" s="17"/>
      <c r="O400" s="16"/>
    </row>
    <row r="401" spans="1:15" hidden="1" x14ac:dyDescent="0.25">
      <c r="A401" s="7" t="s">
        <v>757</v>
      </c>
      <c r="B401" s="8">
        <v>45302</v>
      </c>
      <c r="C401" s="20">
        <v>1268994003</v>
      </c>
      <c r="D401" s="10">
        <v>33</v>
      </c>
      <c r="E401" s="11">
        <v>33</v>
      </c>
      <c r="F401" s="11">
        <v>0</v>
      </c>
      <c r="G401" s="11" t="s">
        <v>37</v>
      </c>
      <c r="H401" s="11" t="s">
        <v>758</v>
      </c>
      <c r="I401" s="11" t="s">
        <v>14</v>
      </c>
      <c r="J401" s="12" t="s">
        <v>15</v>
      </c>
      <c r="K401" s="11">
        <v>23.469376000000004</v>
      </c>
      <c r="N401" s="17"/>
      <c r="O401" s="16"/>
    </row>
    <row r="402" spans="1:15" hidden="1" x14ac:dyDescent="0.25">
      <c r="A402" s="7" t="s">
        <v>759</v>
      </c>
      <c r="B402" s="8">
        <v>45302</v>
      </c>
      <c r="C402" s="20">
        <v>1759267307</v>
      </c>
      <c r="D402" s="10">
        <v>6886</v>
      </c>
      <c r="E402" s="11">
        <v>6886</v>
      </c>
      <c r="F402" s="11">
        <v>0</v>
      </c>
      <c r="G402" s="11" t="s">
        <v>51</v>
      </c>
      <c r="H402" s="11" t="s">
        <v>760</v>
      </c>
      <c r="I402" s="11" t="s">
        <v>82</v>
      </c>
      <c r="J402" s="12" t="s">
        <v>15</v>
      </c>
      <c r="K402" s="11">
        <v>4131.5999999999995</v>
      </c>
      <c r="N402" s="17"/>
      <c r="O402" s="16"/>
    </row>
    <row r="403" spans="1:15" hidden="1" x14ac:dyDescent="0.25">
      <c r="A403" s="7" t="s">
        <v>761</v>
      </c>
      <c r="B403" s="8">
        <v>45302</v>
      </c>
      <c r="C403" s="20">
        <v>2171553384</v>
      </c>
      <c r="D403" s="10">
        <v>50.4</v>
      </c>
      <c r="E403" s="11">
        <v>50.4</v>
      </c>
      <c r="F403" s="11">
        <v>0</v>
      </c>
      <c r="G403" s="11" t="s">
        <v>96</v>
      </c>
      <c r="H403" s="11" t="s">
        <v>746</v>
      </c>
      <c r="I403" s="11" t="s">
        <v>26</v>
      </c>
      <c r="J403" s="12" t="s">
        <v>15</v>
      </c>
      <c r="K403" s="11">
        <v>35.200009600000008</v>
      </c>
      <c r="N403" s="17"/>
      <c r="O403" s="16"/>
    </row>
    <row r="404" spans="1:15" hidden="1" x14ac:dyDescent="0.25">
      <c r="A404" s="7" t="s">
        <v>762</v>
      </c>
      <c r="B404" s="8">
        <v>45302</v>
      </c>
      <c r="C404" s="20">
        <v>686966400</v>
      </c>
      <c r="D404" s="10">
        <v>123.45</v>
      </c>
      <c r="E404" s="11">
        <v>123.45</v>
      </c>
      <c r="F404" s="11">
        <v>0</v>
      </c>
      <c r="G404" s="11" t="s">
        <v>37</v>
      </c>
      <c r="H404" s="11" t="s">
        <v>763</v>
      </c>
      <c r="I404" s="11" t="s">
        <v>14</v>
      </c>
      <c r="J404" s="12" t="s">
        <v>15</v>
      </c>
      <c r="K404" s="11">
        <v>85.35029440000001</v>
      </c>
      <c r="N404" s="17"/>
      <c r="O404" s="16"/>
    </row>
    <row r="405" spans="1:15" hidden="1" x14ac:dyDescent="0.25">
      <c r="A405" s="7" t="s">
        <v>764</v>
      </c>
      <c r="B405" s="8">
        <v>45302</v>
      </c>
      <c r="C405" s="20">
        <v>2046250132</v>
      </c>
      <c r="D405" s="10">
        <v>200</v>
      </c>
      <c r="E405" s="11">
        <v>200</v>
      </c>
      <c r="F405" s="11">
        <v>0</v>
      </c>
      <c r="G405" s="11" t="s">
        <v>37</v>
      </c>
      <c r="H405" s="11" t="s">
        <v>765</v>
      </c>
      <c r="I405" s="11" t="s">
        <v>26</v>
      </c>
      <c r="J405" s="12" t="s">
        <v>15</v>
      </c>
      <c r="K405" s="11">
        <v>123.89413600000003</v>
      </c>
      <c r="N405" s="17"/>
      <c r="O405" s="16"/>
    </row>
    <row r="406" spans="1:15" hidden="1" x14ac:dyDescent="0.25">
      <c r="A406" s="7" t="s">
        <v>766</v>
      </c>
      <c r="B406" s="8">
        <v>45302</v>
      </c>
      <c r="C406" s="20">
        <v>2472296837</v>
      </c>
      <c r="D406" s="10">
        <v>31.2</v>
      </c>
      <c r="E406" s="11">
        <v>31.200000000000003</v>
      </c>
      <c r="F406" s="11">
        <v>-3.5527136788005009E-15</v>
      </c>
      <c r="G406" s="11" t="s">
        <v>37</v>
      </c>
      <c r="H406" s="11" t="s">
        <v>187</v>
      </c>
      <c r="I406" s="11" t="s">
        <v>14</v>
      </c>
      <c r="J406" s="12" t="s">
        <v>15</v>
      </c>
      <c r="K406" s="11">
        <v>18.315696000000003</v>
      </c>
      <c r="N406" s="17"/>
      <c r="O406" s="16"/>
    </row>
    <row r="407" spans="1:15" hidden="1" x14ac:dyDescent="0.25">
      <c r="A407" s="7" t="s">
        <v>767</v>
      </c>
      <c r="B407" s="8">
        <v>45302</v>
      </c>
      <c r="C407" s="20">
        <v>4037757983</v>
      </c>
      <c r="D407" s="10">
        <v>75</v>
      </c>
      <c r="E407" s="11">
        <v>75</v>
      </c>
      <c r="F407" s="11">
        <v>0</v>
      </c>
      <c r="G407" s="11" t="s">
        <v>17</v>
      </c>
      <c r="H407" s="11" t="s">
        <v>768</v>
      </c>
      <c r="I407" s="11" t="s">
        <v>98</v>
      </c>
      <c r="J407" s="12" t="s">
        <v>15</v>
      </c>
      <c r="K407" s="11">
        <v>37.229998400000007</v>
      </c>
      <c r="N407" s="17"/>
      <c r="O407" s="16"/>
    </row>
    <row r="408" spans="1:15" hidden="1" x14ac:dyDescent="0.25">
      <c r="A408" s="7" t="s">
        <v>769</v>
      </c>
      <c r="B408" s="8">
        <v>45302</v>
      </c>
      <c r="C408" s="20">
        <v>479348163</v>
      </c>
      <c r="D408" s="10">
        <v>40.049999999999997</v>
      </c>
      <c r="E408" s="11">
        <v>40.049999999999997</v>
      </c>
      <c r="F408" s="11">
        <v>0</v>
      </c>
      <c r="G408" s="11" t="s">
        <v>17</v>
      </c>
      <c r="H408" s="11" t="s">
        <v>770</v>
      </c>
      <c r="I408" s="11" t="s">
        <v>26</v>
      </c>
      <c r="J408" s="12" t="s">
        <v>15</v>
      </c>
      <c r="K408" s="11">
        <v>28.000000000000007</v>
      </c>
      <c r="N408" s="17"/>
      <c r="O408" s="16"/>
    </row>
    <row r="409" spans="1:15" hidden="1" x14ac:dyDescent="0.25">
      <c r="A409" s="7" t="s">
        <v>771</v>
      </c>
      <c r="B409" s="8">
        <v>45302</v>
      </c>
      <c r="C409" s="20">
        <v>1120816604</v>
      </c>
      <c r="D409" s="10">
        <v>40.049999999999997</v>
      </c>
      <c r="E409" s="11">
        <v>40.049999999999997</v>
      </c>
      <c r="F409" s="11">
        <v>0</v>
      </c>
      <c r="G409" s="11" t="s">
        <v>17</v>
      </c>
      <c r="H409" s="11" t="s">
        <v>772</v>
      </c>
      <c r="I409" s="11" t="s">
        <v>26</v>
      </c>
      <c r="J409" s="12" t="s">
        <v>15</v>
      </c>
      <c r="K409" s="11">
        <v>28.000000000000007</v>
      </c>
      <c r="N409" s="17"/>
      <c r="O409" s="16"/>
    </row>
    <row r="410" spans="1:15" hidden="1" x14ac:dyDescent="0.25">
      <c r="A410" s="7" t="s">
        <v>773</v>
      </c>
      <c r="B410" s="8">
        <v>45302</v>
      </c>
      <c r="C410" s="20">
        <v>2195213427</v>
      </c>
      <c r="D410" s="10">
        <v>7</v>
      </c>
      <c r="E410" s="11">
        <v>7</v>
      </c>
      <c r="F410" s="11">
        <v>0</v>
      </c>
      <c r="G410" s="11" t="s">
        <v>37</v>
      </c>
      <c r="H410" s="11" t="s">
        <v>187</v>
      </c>
      <c r="I410" s="11" t="s">
        <v>14</v>
      </c>
      <c r="J410" s="12" t="s">
        <v>15</v>
      </c>
      <c r="K410" s="11">
        <v>4.5093888000000009</v>
      </c>
      <c r="N410" s="17"/>
      <c r="O410" s="16"/>
    </row>
    <row r="411" spans="1:15" hidden="1" x14ac:dyDescent="0.25">
      <c r="A411" s="7" t="s">
        <v>774</v>
      </c>
      <c r="B411" s="8">
        <v>45302</v>
      </c>
      <c r="C411" s="20">
        <v>1755925145</v>
      </c>
      <c r="D411" s="10">
        <v>7300</v>
      </c>
      <c r="E411" s="11">
        <v>7300</v>
      </c>
      <c r="F411" s="11">
        <v>0</v>
      </c>
      <c r="G411" s="11" t="s">
        <v>43</v>
      </c>
      <c r="H411" s="11" t="s">
        <v>775</v>
      </c>
      <c r="I411" s="11" t="s">
        <v>159</v>
      </c>
      <c r="J411" s="12" t="s">
        <v>15</v>
      </c>
      <c r="K411" s="11">
        <v>4999.9999952000007</v>
      </c>
      <c r="N411" s="17"/>
      <c r="O411" s="16"/>
    </row>
    <row r="412" spans="1:15" hidden="1" x14ac:dyDescent="0.25">
      <c r="A412" s="7" t="s">
        <v>776</v>
      </c>
      <c r="B412" s="8">
        <v>45302</v>
      </c>
      <c r="C412" s="20">
        <v>4189734527</v>
      </c>
      <c r="D412" s="10">
        <v>169.3</v>
      </c>
      <c r="E412" s="11">
        <v>169.29999999999998</v>
      </c>
      <c r="F412" s="11">
        <v>2.8421709430404007E-14</v>
      </c>
      <c r="G412" s="11" t="s">
        <v>17</v>
      </c>
      <c r="H412" s="11" t="s">
        <v>777</v>
      </c>
      <c r="I412" s="11" t="s">
        <v>26</v>
      </c>
      <c r="J412" s="12" t="s">
        <v>15</v>
      </c>
      <c r="K412" s="11">
        <v>116.94990720000001</v>
      </c>
      <c r="N412" s="17"/>
      <c r="O412" s="16"/>
    </row>
    <row r="413" spans="1:15" hidden="1" x14ac:dyDescent="0.25">
      <c r="A413" s="7" t="s">
        <v>778</v>
      </c>
      <c r="B413" s="8">
        <v>45302</v>
      </c>
      <c r="C413" s="20">
        <v>2447330243</v>
      </c>
      <c r="D413" s="10">
        <v>33.65</v>
      </c>
      <c r="E413" s="11">
        <v>33.65</v>
      </c>
      <c r="F413" s="11">
        <v>0</v>
      </c>
      <c r="G413" s="11" t="s">
        <v>37</v>
      </c>
      <c r="H413" s="11" t="s">
        <v>187</v>
      </c>
      <c r="I413" s="11" t="s">
        <v>14</v>
      </c>
      <c r="J413" s="12" t="s">
        <v>15</v>
      </c>
      <c r="K413" s="11">
        <v>23.520000000000003</v>
      </c>
      <c r="N413" s="17"/>
      <c r="O413" s="16"/>
    </row>
    <row r="414" spans="1:15" hidden="1" x14ac:dyDescent="0.25">
      <c r="A414" s="7" t="s">
        <v>779</v>
      </c>
      <c r="B414" s="8">
        <v>45302</v>
      </c>
      <c r="C414" s="20">
        <v>3466676551</v>
      </c>
      <c r="D414" s="10">
        <v>72.95</v>
      </c>
      <c r="E414" s="11">
        <v>72.95</v>
      </c>
      <c r="F414" s="11">
        <v>0</v>
      </c>
      <c r="G414" s="11" t="s">
        <v>37</v>
      </c>
      <c r="H414" s="11" t="s">
        <v>780</v>
      </c>
      <c r="I414" s="11" t="s">
        <v>14</v>
      </c>
      <c r="J414" s="12" t="s">
        <v>15</v>
      </c>
      <c r="K414" s="11">
        <v>50.999905600000005</v>
      </c>
      <c r="N414" s="17"/>
      <c r="O414" s="16"/>
    </row>
    <row r="415" spans="1:15" hidden="1" x14ac:dyDescent="0.25">
      <c r="A415" s="7" t="s">
        <v>781</v>
      </c>
      <c r="B415" s="8">
        <v>45302</v>
      </c>
      <c r="C415" s="20">
        <v>299058197</v>
      </c>
      <c r="D415" s="10">
        <v>3441</v>
      </c>
      <c r="E415" s="11">
        <v>3441</v>
      </c>
      <c r="F415" s="11">
        <v>0</v>
      </c>
      <c r="G415" s="11" t="s">
        <v>51</v>
      </c>
      <c r="H415" s="11" t="s">
        <v>782</v>
      </c>
      <c r="I415" s="11" t="s">
        <v>102</v>
      </c>
      <c r="J415" s="12" t="s">
        <v>15</v>
      </c>
      <c r="K415" s="11">
        <v>2272.7144048000005</v>
      </c>
      <c r="N415" s="17"/>
      <c r="O415" s="16"/>
    </row>
    <row r="416" spans="1:15" hidden="1" x14ac:dyDescent="0.25">
      <c r="A416" s="7" t="s">
        <v>783</v>
      </c>
      <c r="B416" s="8">
        <v>45302</v>
      </c>
      <c r="C416" s="20">
        <v>2313111614</v>
      </c>
      <c r="D416" s="10">
        <v>480.24</v>
      </c>
      <c r="E416" s="11">
        <v>480.24</v>
      </c>
      <c r="F416" s="11">
        <v>0</v>
      </c>
      <c r="G416" s="11" t="s">
        <v>17</v>
      </c>
      <c r="H416" s="11" t="s">
        <v>784</v>
      </c>
      <c r="I416" s="11" t="s">
        <v>26</v>
      </c>
      <c r="J416" s="12" t="s">
        <v>15</v>
      </c>
      <c r="K416" s="11">
        <v>345.60005760000007</v>
      </c>
      <c r="N416" s="17"/>
      <c r="O416" s="16"/>
    </row>
    <row r="417" spans="1:15" hidden="1" x14ac:dyDescent="0.25">
      <c r="A417" s="7" t="s">
        <v>785</v>
      </c>
      <c r="B417" s="8">
        <v>45302</v>
      </c>
      <c r="C417" s="20">
        <v>3861924717</v>
      </c>
      <c r="D417" s="10">
        <v>139.35</v>
      </c>
      <c r="E417" s="11">
        <v>139.35000000000002</v>
      </c>
      <c r="F417" s="11">
        <v>-2.8421709430404007E-14</v>
      </c>
      <c r="G417" s="11" t="s">
        <v>12</v>
      </c>
      <c r="H417" s="11" t="s">
        <v>786</v>
      </c>
      <c r="I417" s="11" t="s">
        <v>14</v>
      </c>
      <c r="J417" s="12" t="s">
        <v>15</v>
      </c>
      <c r="K417" s="11">
        <v>100.94999040000002</v>
      </c>
      <c r="N417" s="17"/>
      <c r="O417" s="16"/>
    </row>
    <row r="418" spans="1:15" hidden="1" x14ac:dyDescent="0.25">
      <c r="A418" s="7" t="s">
        <v>787</v>
      </c>
      <c r="B418" s="8">
        <v>45302</v>
      </c>
      <c r="C418" s="20">
        <v>2597799022</v>
      </c>
      <c r="D418" s="10">
        <v>20694</v>
      </c>
      <c r="E418" s="11">
        <v>20694</v>
      </c>
      <c r="F418" s="11">
        <v>0</v>
      </c>
      <c r="G418" s="11" t="s">
        <v>96</v>
      </c>
      <c r="H418" s="11" t="s">
        <v>788</v>
      </c>
      <c r="I418" s="11" t="s">
        <v>157</v>
      </c>
      <c r="J418" s="12" t="s">
        <v>15</v>
      </c>
      <c r="K418" s="11">
        <v>14900.000001600003</v>
      </c>
      <c r="N418" s="17"/>
      <c r="O418" s="16"/>
    </row>
    <row r="419" spans="1:15" hidden="1" x14ac:dyDescent="0.25">
      <c r="A419" s="7" t="s">
        <v>789</v>
      </c>
      <c r="B419" s="8">
        <v>45302</v>
      </c>
      <c r="C419" s="20">
        <v>1677807518</v>
      </c>
      <c r="D419" s="10">
        <v>41.2</v>
      </c>
      <c r="E419" s="11">
        <v>41.2</v>
      </c>
      <c r="F419" s="11">
        <v>0</v>
      </c>
      <c r="G419" s="11" t="s">
        <v>37</v>
      </c>
      <c r="H419" s="11" t="s">
        <v>790</v>
      </c>
      <c r="I419" s="11" t="s">
        <v>14</v>
      </c>
      <c r="J419" s="12" t="s">
        <v>15</v>
      </c>
      <c r="K419" s="11">
        <v>28.799993600000004</v>
      </c>
      <c r="N419" s="17"/>
      <c r="O419" s="16"/>
    </row>
    <row r="420" spans="1:15" hidden="1" x14ac:dyDescent="0.25">
      <c r="A420" s="7" t="s">
        <v>791</v>
      </c>
      <c r="B420" s="8">
        <v>45302</v>
      </c>
      <c r="C420" s="20">
        <v>512116336</v>
      </c>
      <c r="D420" s="10">
        <v>20.8</v>
      </c>
      <c r="E420" s="11">
        <v>20.8</v>
      </c>
      <c r="F420" s="11">
        <v>0</v>
      </c>
      <c r="G420" s="11" t="s">
        <v>17</v>
      </c>
      <c r="H420" s="11" t="s">
        <v>792</v>
      </c>
      <c r="I420" s="11" t="s">
        <v>14</v>
      </c>
      <c r="J420" s="12" t="s">
        <v>15</v>
      </c>
      <c r="K420" s="11">
        <v>12.210464000000002</v>
      </c>
      <c r="N420" s="17"/>
      <c r="O420" s="16"/>
    </row>
    <row r="421" spans="1:15" x14ac:dyDescent="0.25">
      <c r="A421" s="7" t="s">
        <v>793</v>
      </c>
      <c r="B421" s="8">
        <v>45302</v>
      </c>
      <c r="C421" s="20">
        <v>1075725628</v>
      </c>
      <c r="D421" s="10">
        <v>3492</v>
      </c>
      <c r="E421" s="11">
        <v>3492</v>
      </c>
      <c r="F421" s="11">
        <v>0</v>
      </c>
      <c r="G421" s="11" t="s">
        <v>21</v>
      </c>
      <c r="H421" s="11" t="s">
        <v>794</v>
      </c>
      <c r="I421" s="11" t="s">
        <v>19</v>
      </c>
      <c r="J421" s="12" t="s">
        <v>15</v>
      </c>
      <c r="K421" s="11">
        <v>2172.9599808000003</v>
      </c>
      <c r="N421" s="17"/>
      <c r="O421" s="16"/>
    </row>
    <row r="422" spans="1:15" hidden="1" x14ac:dyDescent="0.25">
      <c r="A422" s="7" t="s">
        <v>795</v>
      </c>
      <c r="B422" s="8">
        <v>45302</v>
      </c>
      <c r="C422" s="20">
        <v>3525526751</v>
      </c>
      <c r="D422" s="10">
        <v>11.5</v>
      </c>
      <c r="E422" s="11">
        <v>11.5</v>
      </c>
      <c r="F422" s="11">
        <v>0</v>
      </c>
      <c r="G422" s="11" t="s">
        <v>12</v>
      </c>
      <c r="H422" s="11" t="s">
        <v>796</v>
      </c>
      <c r="I422" s="11" t="s">
        <v>26</v>
      </c>
      <c r="J422" s="12" t="s">
        <v>15</v>
      </c>
      <c r="K422" s="11">
        <v>10.0000096</v>
      </c>
      <c r="N422" s="17"/>
      <c r="O422" s="16"/>
    </row>
    <row r="423" spans="1:15" hidden="1" x14ac:dyDescent="0.25">
      <c r="A423" s="7" t="s">
        <v>797</v>
      </c>
      <c r="B423" s="8">
        <v>45302</v>
      </c>
      <c r="C423" s="20">
        <v>3568518517</v>
      </c>
      <c r="D423" s="10">
        <v>108.7</v>
      </c>
      <c r="E423" s="11">
        <v>108.7</v>
      </c>
      <c r="F423" s="11">
        <v>0</v>
      </c>
      <c r="G423" s="11" t="s">
        <v>17</v>
      </c>
      <c r="H423" s="11" t="s">
        <v>798</v>
      </c>
      <c r="I423" s="11" t="s">
        <v>26</v>
      </c>
      <c r="J423" s="12" t="s">
        <v>15</v>
      </c>
      <c r="K423" s="11">
        <v>76.000008000000022</v>
      </c>
      <c r="N423" s="17"/>
      <c r="O423" s="16"/>
    </row>
    <row r="424" spans="1:15" hidden="1" x14ac:dyDescent="0.25">
      <c r="A424" s="7" t="s">
        <v>795</v>
      </c>
      <c r="B424" s="8">
        <v>45302</v>
      </c>
      <c r="C424" s="20">
        <v>2163887680</v>
      </c>
      <c r="D424" s="10">
        <v>28.85</v>
      </c>
      <c r="E424" s="11">
        <v>28.85</v>
      </c>
      <c r="F424" s="11">
        <v>0</v>
      </c>
      <c r="G424" s="11" t="s">
        <v>12</v>
      </c>
      <c r="H424" s="11" t="s">
        <v>796</v>
      </c>
      <c r="I424" s="11" t="s">
        <v>14</v>
      </c>
      <c r="J424" s="12" t="s">
        <v>15</v>
      </c>
      <c r="K424" s="11">
        <v>20.003200000000007</v>
      </c>
      <c r="N424" s="17"/>
      <c r="O424" s="16"/>
    </row>
    <row r="425" spans="1:15" hidden="1" x14ac:dyDescent="0.25">
      <c r="A425" s="7" t="s">
        <v>799</v>
      </c>
      <c r="B425" s="8">
        <v>45302</v>
      </c>
      <c r="C425" s="20">
        <v>491145820</v>
      </c>
      <c r="D425" s="10">
        <v>353.6</v>
      </c>
      <c r="E425" s="11">
        <v>353.59999999999997</v>
      </c>
      <c r="F425" s="11">
        <v>5.6843418860808015E-14</v>
      </c>
      <c r="G425" s="11" t="s">
        <v>17</v>
      </c>
      <c r="H425" s="11" t="s">
        <v>800</v>
      </c>
      <c r="I425" s="11" t="s">
        <v>26</v>
      </c>
      <c r="J425" s="12" t="s">
        <v>15</v>
      </c>
      <c r="K425" s="11">
        <v>247.19999360000003</v>
      </c>
      <c r="N425" s="17"/>
      <c r="O425" s="16"/>
    </row>
    <row r="426" spans="1:15" hidden="1" x14ac:dyDescent="0.25">
      <c r="A426" s="7" t="s">
        <v>801</v>
      </c>
      <c r="B426" s="8">
        <v>45302</v>
      </c>
      <c r="C426" s="20">
        <v>3198109518</v>
      </c>
      <c r="D426" s="14">
        <v>6488</v>
      </c>
      <c r="E426" s="11">
        <v>6488</v>
      </c>
      <c r="F426" s="11">
        <v>0</v>
      </c>
      <c r="G426" s="11" t="s">
        <v>51</v>
      </c>
      <c r="H426" s="11" t="s">
        <v>802</v>
      </c>
      <c r="I426" s="11" t="s">
        <v>85</v>
      </c>
      <c r="J426" s="12" t="s">
        <v>15</v>
      </c>
      <c r="K426" s="11">
        <v>4065.4343296000006</v>
      </c>
      <c r="N426" s="17"/>
      <c r="O426" s="16"/>
    </row>
    <row r="427" spans="1:15" hidden="1" x14ac:dyDescent="0.25">
      <c r="A427" s="7" t="s">
        <v>803</v>
      </c>
      <c r="B427" s="8">
        <v>45302</v>
      </c>
      <c r="C427" s="20">
        <v>3766043998</v>
      </c>
      <c r="D427" s="10">
        <v>18.7</v>
      </c>
      <c r="E427" s="11">
        <v>18.700000000000003</v>
      </c>
      <c r="F427" s="11">
        <v>-3.5527136788005009E-15</v>
      </c>
      <c r="G427" s="11" t="s">
        <v>12</v>
      </c>
      <c r="H427" s="11" t="s">
        <v>804</v>
      </c>
      <c r="I427" s="11" t="s">
        <v>26</v>
      </c>
      <c r="J427" s="12" t="s">
        <v>15</v>
      </c>
      <c r="K427" s="11">
        <v>13.601604800000004</v>
      </c>
      <c r="N427" s="17"/>
      <c r="O427" s="16"/>
    </row>
    <row r="428" spans="1:15" hidden="1" x14ac:dyDescent="0.25">
      <c r="A428" s="7" t="s">
        <v>805</v>
      </c>
      <c r="B428" s="8">
        <v>45302</v>
      </c>
      <c r="C428" s="20">
        <v>2692236776</v>
      </c>
      <c r="D428" s="10">
        <v>2403.34</v>
      </c>
      <c r="E428" s="11">
        <v>2403.34</v>
      </c>
      <c r="F428" s="11">
        <v>0</v>
      </c>
      <c r="G428" s="11" t="s">
        <v>113</v>
      </c>
      <c r="H428" s="11" t="s">
        <v>114</v>
      </c>
      <c r="I428" s="11" t="s">
        <v>14</v>
      </c>
      <c r="J428" s="12" t="s">
        <v>15</v>
      </c>
      <c r="K428" s="11">
        <v>2403.3015040000005</v>
      </c>
      <c r="N428" s="17"/>
      <c r="O428" s="16"/>
    </row>
    <row r="429" spans="1:15" hidden="1" x14ac:dyDescent="0.25">
      <c r="A429" s="7" t="s">
        <v>806</v>
      </c>
      <c r="B429" s="8">
        <v>45302</v>
      </c>
      <c r="C429" s="20">
        <v>4072292880</v>
      </c>
      <c r="D429" s="10">
        <v>734</v>
      </c>
      <c r="E429" s="11">
        <v>734</v>
      </c>
      <c r="F429" s="11">
        <v>0</v>
      </c>
      <c r="G429" s="11" t="s">
        <v>221</v>
      </c>
      <c r="H429" s="11" t="s">
        <v>807</v>
      </c>
      <c r="I429" s="11" t="s">
        <v>45</v>
      </c>
      <c r="J429" s="12" t="s">
        <v>15</v>
      </c>
      <c r="K429" s="11">
        <v>422.74993600000005</v>
      </c>
      <c r="N429" s="17"/>
      <c r="O429" s="16"/>
    </row>
    <row r="430" spans="1:15" hidden="1" x14ac:dyDescent="0.25">
      <c r="A430" s="7" t="s">
        <v>808</v>
      </c>
      <c r="B430" s="8">
        <v>45302</v>
      </c>
      <c r="C430" s="20">
        <v>848969968</v>
      </c>
      <c r="D430" s="10">
        <v>44</v>
      </c>
      <c r="E430" s="11">
        <v>44</v>
      </c>
      <c r="F430" s="11">
        <v>0</v>
      </c>
      <c r="G430" s="11" t="s">
        <v>12</v>
      </c>
      <c r="H430" s="11" t="s">
        <v>809</v>
      </c>
      <c r="I430" s="11" t="s">
        <v>39</v>
      </c>
      <c r="J430" s="12" t="s">
        <v>15</v>
      </c>
      <c r="K430" s="11">
        <v>19.539968000000002</v>
      </c>
      <c r="N430" s="17"/>
      <c r="O430" s="16"/>
    </row>
    <row r="431" spans="1:15" hidden="1" x14ac:dyDescent="0.25">
      <c r="A431" s="7" t="s">
        <v>810</v>
      </c>
      <c r="B431" s="8">
        <v>45302</v>
      </c>
      <c r="C431" s="20">
        <v>980108442</v>
      </c>
      <c r="D431" s="10">
        <v>721.9</v>
      </c>
      <c r="E431" s="11">
        <v>721.90000000000009</v>
      </c>
      <c r="F431" s="11">
        <v>-1.1368683772161603E-13</v>
      </c>
      <c r="G431" s="11" t="s">
        <v>17</v>
      </c>
      <c r="H431" s="11" t="s">
        <v>811</v>
      </c>
      <c r="I431" s="11" t="s">
        <v>26</v>
      </c>
      <c r="J431" s="12" t="s">
        <v>15</v>
      </c>
      <c r="K431" s="11">
        <v>513.87341600000013</v>
      </c>
      <c r="N431" s="17"/>
      <c r="O431" s="16"/>
    </row>
    <row r="432" spans="1:15" x14ac:dyDescent="0.25">
      <c r="A432" s="7" t="s">
        <v>812</v>
      </c>
      <c r="B432" s="8">
        <v>45302</v>
      </c>
      <c r="C432" s="20">
        <v>981354684</v>
      </c>
      <c r="D432" s="10">
        <v>861</v>
      </c>
      <c r="E432" s="11">
        <v>861</v>
      </c>
      <c r="F432" s="11">
        <v>0</v>
      </c>
      <c r="G432" s="11" t="s">
        <v>21</v>
      </c>
      <c r="H432" s="11" t="s">
        <v>813</v>
      </c>
      <c r="I432" s="11" t="s">
        <v>172</v>
      </c>
      <c r="J432" s="12" t="s">
        <v>15</v>
      </c>
      <c r="K432" s="11">
        <v>581.56000000000006</v>
      </c>
      <c r="N432" s="17"/>
      <c r="O432" s="16"/>
    </row>
    <row r="433" spans="1:15" hidden="1" x14ac:dyDescent="0.25">
      <c r="A433" s="7" t="s">
        <v>814</v>
      </c>
      <c r="B433" s="8">
        <v>45302</v>
      </c>
      <c r="C433" s="20">
        <v>3892003041</v>
      </c>
      <c r="D433" s="10">
        <v>2400</v>
      </c>
      <c r="E433" s="11">
        <v>2400</v>
      </c>
      <c r="F433" s="11">
        <v>0</v>
      </c>
      <c r="G433" s="11" t="s">
        <v>37</v>
      </c>
      <c r="H433" s="11" t="s">
        <v>815</v>
      </c>
      <c r="I433" s="11" t="s">
        <v>39</v>
      </c>
      <c r="J433" s="12" t="s">
        <v>15</v>
      </c>
      <c r="K433" s="11">
        <v>1662.2323200000003</v>
      </c>
      <c r="N433" s="17"/>
      <c r="O433" s="16"/>
    </row>
    <row r="434" spans="1:15" hidden="1" x14ac:dyDescent="0.25">
      <c r="A434" s="7" t="s">
        <v>816</v>
      </c>
      <c r="B434" s="8">
        <v>45303</v>
      </c>
      <c r="C434" s="20">
        <v>444550275</v>
      </c>
      <c r="D434" s="10">
        <v>248.6</v>
      </c>
      <c r="E434" s="11">
        <v>248.6</v>
      </c>
      <c r="F434" s="11">
        <v>0</v>
      </c>
      <c r="G434" s="11" t="s">
        <v>37</v>
      </c>
      <c r="H434" s="11" t="s">
        <v>817</v>
      </c>
      <c r="I434" s="11" t="s">
        <v>26</v>
      </c>
      <c r="J434" s="12" t="s">
        <v>15</v>
      </c>
      <c r="K434" s="11">
        <v>168.00000000000003</v>
      </c>
      <c r="N434" s="17"/>
      <c r="O434" s="16"/>
    </row>
    <row r="435" spans="1:15" hidden="1" x14ac:dyDescent="0.25">
      <c r="A435" s="7" t="s">
        <v>818</v>
      </c>
      <c r="B435" s="8">
        <v>45303</v>
      </c>
      <c r="C435" s="20">
        <v>2682474438</v>
      </c>
      <c r="D435" s="10">
        <v>1906</v>
      </c>
      <c r="E435" s="11">
        <v>1906</v>
      </c>
      <c r="F435" s="11">
        <v>0</v>
      </c>
      <c r="G435" s="11" t="s">
        <v>43</v>
      </c>
      <c r="H435" s="11" t="s">
        <v>819</v>
      </c>
      <c r="I435" s="11" t="s">
        <v>45</v>
      </c>
      <c r="J435" s="12" t="s">
        <v>15</v>
      </c>
      <c r="K435" s="11">
        <v>1032.8599232000001</v>
      </c>
      <c r="N435" s="17"/>
      <c r="O435" s="16"/>
    </row>
    <row r="436" spans="1:15" hidden="1" x14ac:dyDescent="0.25">
      <c r="A436" s="7" t="s">
        <v>820</v>
      </c>
      <c r="B436" s="8">
        <v>45303</v>
      </c>
      <c r="C436" s="20">
        <v>3431222306</v>
      </c>
      <c r="D436" s="10">
        <v>64.150000000000006</v>
      </c>
      <c r="E436" s="11">
        <v>64.150000000000006</v>
      </c>
      <c r="F436" s="11">
        <v>0</v>
      </c>
      <c r="G436" s="11" t="s">
        <v>37</v>
      </c>
      <c r="H436" s="11" t="s">
        <v>821</v>
      </c>
      <c r="I436" s="11" t="s">
        <v>14</v>
      </c>
      <c r="J436" s="12" t="s">
        <v>15</v>
      </c>
      <c r="K436" s="11">
        <v>44.279995200000002</v>
      </c>
      <c r="N436" s="17"/>
      <c r="O436" s="16"/>
    </row>
    <row r="437" spans="1:15" hidden="1" x14ac:dyDescent="0.25">
      <c r="A437" s="7" t="s">
        <v>822</v>
      </c>
      <c r="B437" s="8">
        <v>45303</v>
      </c>
      <c r="C437" s="20">
        <v>1880378474</v>
      </c>
      <c r="D437" s="10">
        <v>80.099999999999994</v>
      </c>
      <c r="E437" s="11">
        <v>80.099999999999994</v>
      </c>
      <c r="F437" s="11">
        <v>0</v>
      </c>
      <c r="G437" s="11" t="s">
        <v>17</v>
      </c>
      <c r="H437" s="11" t="s">
        <v>358</v>
      </c>
      <c r="I437" s="11" t="s">
        <v>26</v>
      </c>
      <c r="J437" s="12" t="s">
        <v>15</v>
      </c>
      <c r="K437" s="11">
        <v>56.000000000000014</v>
      </c>
      <c r="N437" s="17"/>
      <c r="O437" s="16"/>
    </row>
    <row r="438" spans="1:15" hidden="1" x14ac:dyDescent="0.25">
      <c r="A438" s="7" t="s">
        <v>823</v>
      </c>
      <c r="B438" s="8">
        <v>45303</v>
      </c>
      <c r="C438" s="20">
        <v>3142730256</v>
      </c>
      <c r="D438" s="10">
        <v>270.07</v>
      </c>
      <c r="E438" s="11">
        <v>270.07</v>
      </c>
      <c r="F438" s="11">
        <v>0</v>
      </c>
      <c r="G438" s="11" t="s">
        <v>37</v>
      </c>
      <c r="H438" s="11" t="s">
        <v>824</v>
      </c>
      <c r="I438" s="11" t="s">
        <v>14</v>
      </c>
      <c r="J438" s="12" t="s">
        <v>15</v>
      </c>
      <c r="K438" s="11">
        <v>133.03995040000004</v>
      </c>
      <c r="N438" s="17"/>
      <c r="O438" s="16"/>
    </row>
    <row r="439" spans="1:15" x14ac:dyDescent="0.25">
      <c r="A439" s="7" t="s">
        <v>825</v>
      </c>
      <c r="B439" s="8">
        <v>45303</v>
      </c>
      <c r="C439" s="20">
        <v>530596520</v>
      </c>
      <c r="D439" s="10">
        <v>1130</v>
      </c>
      <c r="E439" s="11">
        <v>1130</v>
      </c>
      <c r="F439" s="11">
        <v>0</v>
      </c>
      <c r="G439" s="11" t="s">
        <v>21</v>
      </c>
      <c r="H439" s="11" t="s">
        <v>826</v>
      </c>
      <c r="I439" s="11" t="s">
        <v>172</v>
      </c>
      <c r="J439" s="12" t="s">
        <v>15</v>
      </c>
      <c r="K439" s="11">
        <v>772.56999680000013</v>
      </c>
      <c r="N439" s="17"/>
      <c r="O439" s="16"/>
    </row>
    <row r="440" spans="1:15" hidden="1" x14ac:dyDescent="0.25">
      <c r="A440" s="7" t="s">
        <v>827</v>
      </c>
      <c r="B440" s="8">
        <v>45303</v>
      </c>
      <c r="C440" s="20">
        <v>84888581</v>
      </c>
      <c r="D440" s="10">
        <v>173.2</v>
      </c>
      <c r="E440" s="11">
        <v>173.2</v>
      </c>
      <c r="F440" s="11">
        <v>0</v>
      </c>
      <c r="G440" s="11" t="s">
        <v>12</v>
      </c>
      <c r="H440" s="11" t="s">
        <v>828</v>
      </c>
      <c r="I440" s="11" t="s">
        <v>14</v>
      </c>
      <c r="J440" s="12" t="s">
        <v>15</v>
      </c>
      <c r="K440" s="11">
        <v>120.80910240000003</v>
      </c>
      <c r="N440" s="17"/>
      <c r="O440" s="16"/>
    </row>
    <row r="441" spans="1:15" hidden="1" x14ac:dyDescent="0.25">
      <c r="A441" s="7" t="s">
        <v>829</v>
      </c>
      <c r="B441" s="8">
        <v>45303</v>
      </c>
      <c r="C441" s="20">
        <v>776424493</v>
      </c>
      <c r="D441" s="10">
        <v>12319</v>
      </c>
      <c r="E441" s="11">
        <v>12319</v>
      </c>
      <c r="F441" s="11">
        <v>0</v>
      </c>
      <c r="G441" s="11" t="s">
        <v>17</v>
      </c>
      <c r="H441" s="11" t="s">
        <v>830</v>
      </c>
      <c r="I441" s="11" t="s">
        <v>146</v>
      </c>
      <c r="J441" s="12" t="s">
        <v>15</v>
      </c>
      <c r="K441" s="11">
        <v>8467.1634656000024</v>
      </c>
      <c r="N441" s="17"/>
      <c r="O441" s="16"/>
    </row>
    <row r="442" spans="1:15" hidden="1" x14ac:dyDescent="0.25">
      <c r="A442" s="7" t="s">
        <v>831</v>
      </c>
      <c r="B442" s="8">
        <v>45303</v>
      </c>
      <c r="C442" s="20">
        <v>3583659813</v>
      </c>
      <c r="D442" s="10">
        <v>750</v>
      </c>
      <c r="E442" s="11">
        <v>750</v>
      </c>
      <c r="F442" s="11">
        <v>0</v>
      </c>
      <c r="G442" s="11" t="s">
        <v>17</v>
      </c>
      <c r="H442" s="11" t="s">
        <v>187</v>
      </c>
      <c r="I442" s="11" t="s">
        <v>26</v>
      </c>
      <c r="J442" s="12" t="s">
        <v>15</v>
      </c>
      <c r="K442" s="11">
        <v>475.50000960000006</v>
      </c>
      <c r="N442" s="17"/>
      <c r="O442" s="16"/>
    </row>
    <row r="443" spans="1:15" hidden="1" x14ac:dyDescent="0.25">
      <c r="A443" s="7" t="s">
        <v>832</v>
      </c>
      <c r="B443" s="8">
        <v>45303</v>
      </c>
      <c r="C443" s="20">
        <v>3291760402</v>
      </c>
      <c r="D443" s="10">
        <v>194.5</v>
      </c>
      <c r="E443" s="11">
        <v>194.5</v>
      </c>
      <c r="F443" s="11">
        <v>0</v>
      </c>
      <c r="G443" s="11" t="s">
        <v>12</v>
      </c>
      <c r="H443" s="11" t="s">
        <v>833</v>
      </c>
      <c r="I443" s="11" t="s">
        <v>14</v>
      </c>
      <c r="J443" s="12" t="s">
        <v>15</v>
      </c>
      <c r="K443" s="11">
        <v>135.99990880000001</v>
      </c>
      <c r="N443" s="17"/>
      <c r="O443" s="16"/>
    </row>
    <row r="444" spans="1:15" hidden="1" x14ac:dyDescent="0.25">
      <c r="A444" s="7" t="s">
        <v>834</v>
      </c>
      <c r="B444" s="8">
        <v>45303</v>
      </c>
      <c r="C444" s="20">
        <v>323832917</v>
      </c>
      <c r="D444" s="10">
        <v>177.7</v>
      </c>
      <c r="E444" s="11">
        <v>177.7</v>
      </c>
      <c r="F444" s="11">
        <v>0</v>
      </c>
      <c r="G444" s="11" t="s">
        <v>37</v>
      </c>
      <c r="H444" s="11" t="s">
        <v>187</v>
      </c>
      <c r="I444" s="11" t="s">
        <v>14</v>
      </c>
      <c r="J444" s="12" t="s">
        <v>15</v>
      </c>
      <c r="K444" s="11">
        <v>123.29968000000002</v>
      </c>
      <c r="N444" s="17"/>
      <c r="O444" s="16"/>
    </row>
    <row r="445" spans="1:15" hidden="1" x14ac:dyDescent="0.25">
      <c r="A445" s="7" t="s">
        <v>835</v>
      </c>
      <c r="B445" s="8">
        <v>45303</v>
      </c>
      <c r="C445" s="20">
        <v>2073380961</v>
      </c>
      <c r="D445" s="14">
        <v>42.25</v>
      </c>
      <c r="E445" s="11">
        <v>42.25</v>
      </c>
      <c r="F445" s="11">
        <v>0</v>
      </c>
      <c r="G445" s="11" t="s">
        <v>37</v>
      </c>
      <c r="H445" s="11" t="s">
        <v>836</v>
      </c>
      <c r="I445" s="11" t="s">
        <v>14</v>
      </c>
      <c r="J445" s="12" t="s">
        <v>15</v>
      </c>
      <c r="K445" s="11">
        <v>30.459990400000006</v>
      </c>
      <c r="N445" s="17"/>
      <c r="O445" s="16"/>
    </row>
    <row r="446" spans="1:15" hidden="1" x14ac:dyDescent="0.25">
      <c r="A446" s="7" t="s">
        <v>837</v>
      </c>
      <c r="B446" s="8">
        <v>45303</v>
      </c>
      <c r="C446" s="20">
        <v>1000426734</v>
      </c>
      <c r="D446" s="14">
        <v>1779.97</v>
      </c>
      <c r="E446" s="11">
        <v>1779.97</v>
      </c>
      <c r="F446" s="11">
        <v>0</v>
      </c>
      <c r="G446" s="11" t="s">
        <v>37</v>
      </c>
      <c r="H446" s="11" t="s">
        <v>525</v>
      </c>
      <c r="I446" s="11" t="s">
        <v>39</v>
      </c>
      <c r="J446" s="12" t="s">
        <v>15</v>
      </c>
      <c r="K446" s="11">
        <v>1097.3755408000002</v>
      </c>
      <c r="N446" s="17"/>
      <c r="O446" s="16"/>
    </row>
    <row r="447" spans="1:15" hidden="1" x14ac:dyDescent="0.25">
      <c r="A447" s="7" t="s">
        <v>838</v>
      </c>
      <c r="B447" s="8">
        <v>45303</v>
      </c>
      <c r="C447" s="20">
        <v>990724347</v>
      </c>
      <c r="D447" s="10">
        <v>8578</v>
      </c>
      <c r="E447" s="11">
        <v>8578</v>
      </c>
      <c r="F447" s="11">
        <v>0</v>
      </c>
      <c r="G447" s="11" t="s">
        <v>221</v>
      </c>
      <c r="H447" s="11" t="s">
        <v>839</v>
      </c>
      <c r="I447" s="11" t="s">
        <v>172</v>
      </c>
      <c r="J447" s="12" t="s">
        <v>15</v>
      </c>
      <c r="K447" s="11">
        <v>4456.159904000001</v>
      </c>
      <c r="N447" s="17"/>
      <c r="O447" s="16"/>
    </row>
    <row r="448" spans="1:15" hidden="1" x14ac:dyDescent="0.25">
      <c r="A448" s="7" t="s">
        <v>840</v>
      </c>
      <c r="B448" s="8">
        <v>45303</v>
      </c>
      <c r="C448" s="20">
        <v>2312651566</v>
      </c>
      <c r="D448" s="10">
        <v>1850</v>
      </c>
      <c r="E448" s="11">
        <v>1850</v>
      </c>
      <c r="F448" s="11">
        <v>0</v>
      </c>
      <c r="G448" s="11" t="s">
        <v>17</v>
      </c>
      <c r="H448" s="11" t="s">
        <v>841</v>
      </c>
      <c r="I448" s="11" t="s">
        <v>223</v>
      </c>
      <c r="J448" s="12" t="s">
        <v>15</v>
      </c>
      <c r="K448" s="11">
        <v>1229.9999936000004</v>
      </c>
      <c r="N448" s="17"/>
      <c r="O448" s="16"/>
    </row>
    <row r="449" spans="1:15" hidden="1" x14ac:dyDescent="0.25">
      <c r="A449" s="7" t="s">
        <v>842</v>
      </c>
      <c r="B449" s="8">
        <v>45303</v>
      </c>
      <c r="C449" s="20">
        <v>2453294513</v>
      </c>
      <c r="D449" s="10">
        <v>15</v>
      </c>
      <c r="E449" s="11">
        <v>15</v>
      </c>
      <c r="F449" s="11">
        <v>0</v>
      </c>
      <c r="G449" s="11" t="s">
        <v>221</v>
      </c>
      <c r="H449" s="11" t="s">
        <v>843</v>
      </c>
      <c r="I449" s="11" t="s">
        <v>58</v>
      </c>
      <c r="J449" s="12" t="s">
        <v>15</v>
      </c>
      <c r="K449" s="11">
        <v>7.3001600000000018</v>
      </c>
      <c r="N449" s="17"/>
      <c r="O449" s="16"/>
    </row>
    <row r="450" spans="1:15" hidden="1" x14ac:dyDescent="0.25">
      <c r="A450" s="7" t="s">
        <v>844</v>
      </c>
      <c r="B450" s="8">
        <v>45303</v>
      </c>
      <c r="C450" s="20">
        <v>119230134</v>
      </c>
      <c r="D450" s="10">
        <v>187.5</v>
      </c>
      <c r="E450" s="11">
        <v>187.5</v>
      </c>
      <c r="F450" s="11">
        <v>0</v>
      </c>
      <c r="G450" s="11" t="s">
        <v>51</v>
      </c>
      <c r="H450" s="11" t="s">
        <v>845</v>
      </c>
      <c r="I450" s="11" t="s">
        <v>29</v>
      </c>
      <c r="J450" s="12" t="s">
        <v>15</v>
      </c>
      <c r="K450" s="11">
        <v>133.35000000000002</v>
      </c>
      <c r="N450" s="17"/>
      <c r="O450" s="16"/>
    </row>
    <row r="451" spans="1:15" hidden="1" x14ac:dyDescent="0.25">
      <c r="A451" s="7" t="s">
        <v>846</v>
      </c>
      <c r="B451" s="8">
        <v>45303</v>
      </c>
      <c r="C451" s="20">
        <v>3818537985</v>
      </c>
      <c r="D451" s="10">
        <v>250</v>
      </c>
      <c r="E451" s="11">
        <v>250</v>
      </c>
      <c r="F451" s="11">
        <v>0</v>
      </c>
      <c r="G451" s="11" t="s">
        <v>51</v>
      </c>
      <c r="H451" s="11" t="s">
        <v>847</v>
      </c>
      <c r="I451" s="11" t="s">
        <v>29</v>
      </c>
      <c r="J451" s="12" t="s">
        <v>15</v>
      </c>
      <c r="K451" s="11">
        <v>177.80000000000004</v>
      </c>
      <c r="N451" s="17"/>
      <c r="O451" s="16"/>
    </row>
    <row r="452" spans="1:15" hidden="1" x14ac:dyDescent="0.25">
      <c r="A452" s="7" t="s">
        <v>848</v>
      </c>
      <c r="B452" s="8">
        <v>45303</v>
      </c>
      <c r="C452" s="20">
        <v>4181542506</v>
      </c>
      <c r="D452" s="10">
        <v>33.68</v>
      </c>
      <c r="E452" s="11">
        <v>33.68</v>
      </c>
      <c r="F452" s="11">
        <v>0</v>
      </c>
      <c r="G452" s="11" t="s">
        <v>12</v>
      </c>
      <c r="H452" s="11" t="s">
        <v>849</v>
      </c>
      <c r="I452" s="11" t="s">
        <v>61</v>
      </c>
      <c r="J452" s="12" t="s">
        <v>15</v>
      </c>
      <c r="K452" s="11">
        <v>16.311153600000004</v>
      </c>
      <c r="N452" s="17"/>
      <c r="O452" s="16"/>
    </row>
    <row r="453" spans="1:15" hidden="1" x14ac:dyDescent="0.25">
      <c r="A453" s="7" t="s">
        <v>850</v>
      </c>
      <c r="B453" s="8">
        <v>45303</v>
      </c>
      <c r="C453" s="20">
        <v>857686408</v>
      </c>
      <c r="D453" s="10">
        <v>11600</v>
      </c>
      <c r="E453" s="11">
        <v>11600</v>
      </c>
      <c r="F453" s="11">
        <v>0</v>
      </c>
      <c r="G453" s="11" t="s">
        <v>96</v>
      </c>
      <c r="H453" s="11" t="s">
        <v>851</v>
      </c>
      <c r="I453" s="11" t="s">
        <v>98</v>
      </c>
      <c r="J453" s="12" t="s">
        <v>15</v>
      </c>
      <c r="K453" s="11">
        <v>7376.5399904000005</v>
      </c>
      <c r="N453" s="17"/>
      <c r="O453" s="16"/>
    </row>
    <row r="454" spans="1:15" hidden="1" x14ac:dyDescent="0.25">
      <c r="A454" s="7" t="s">
        <v>852</v>
      </c>
      <c r="B454" s="8">
        <v>45303</v>
      </c>
      <c r="C454" s="20">
        <v>3478995325</v>
      </c>
      <c r="D454" s="10">
        <v>5157</v>
      </c>
      <c r="E454" s="11">
        <v>5157</v>
      </c>
      <c r="F454" s="11">
        <v>0</v>
      </c>
      <c r="G454" s="11" t="s">
        <v>17</v>
      </c>
      <c r="H454" s="11" t="s">
        <v>853</v>
      </c>
      <c r="I454" s="11" t="s">
        <v>94</v>
      </c>
      <c r="J454" s="12" t="s">
        <v>15</v>
      </c>
      <c r="K454" s="11">
        <v>2926.0000000000005</v>
      </c>
      <c r="N454" s="17"/>
      <c r="O454" s="16"/>
    </row>
    <row r="455" spans="1:15" hidden="1" x14ac:dyDescent="0.25">
      <c r="A455" s="7" t="s">
        <v>854</v>
      </c>
      <c r="B455" s="8">
        <v>45303</v>
      </c>
      <c r="C455" s="20">
        <v>1828671476</v>
      </c>
      <c r="D455" s="10">
        <v>26</v>
      </c>
      <c r="E455" s="11">
        <v>26</v>
      </c>
      <c r="F455" s="11">
        <v>0</v>
      </c>
      <c r="G455" s="11" t="s">
        <v>37</v>
      </c>
      <c r="H455" s="11" t="s">
        <v>855</v>
      </c>
      <c r="I455" s="11" t="s">
        <v>14</v>
      </c>
      <c r="J455" s="12" t="s">
        <v>15</v>
      </c>
      <c r="K455" s="11">
        <v>17.920000000000002</v>
      </c>
      <c r="N455" s="17"/>
      <c r="O455" s="16"/>
    </row>
    <row r="456" spans="1:15" hidden="1" x14ac:dyDescent="0.25">
      <c r="A456" s="7" t="s">
        <v>856</v>
      </c>
      <c r="B456" s="8">
        <v>45303</v>
      </c>
      <c r="C456" s="20">
        <v>199639369</v>
      </c>
      <c r="D456" s="10">
        <v>145.65</v>
      </c>
      <c r="E456" s="11">
        <v>145.65</v>
      </c>
      <c r="F456" s="11">
        <v>0</v>
      </c>
      <c r="G456" s="11" t="s">
        <v>17</v>
      </c>
      <c r="H456" s="11" t="s">
        <v>857</v>
      </c>
      <c r="I456" s="11" t="s">
        <v>152</v>
      </c>
      <c r="J456" s="12" t="s">
        <v>15</v>
      </c>
      <c r="K456" s="11">
        <v>102.00000160000002</v>
      </c>
      <c r="N456" s="17"/>
      <c r="O456" s="16"/>
    </row>
    <row r="457" spans="1:15" hidden="1" x14ac:dyDescent="0.25">
      <c r="A457" s="7" t="s">
        <v>858</v>
      </c>
      <c r="B457" s="8">
        <v>45303</v>
      </c>
      <c r="C457" s="20">
        <v>887967031</v>
      </c>
      <c r="D457" s="10">
        <v>418.3</v>
      </c>
      <c r="E457" s="11">
        <v>418.29999999999995</v>
      </c>
      <c r="F457" s="11">
        <v>5.6843418860808015E-14</v>
      </c>
      <c r="G457" s="11" t="s">
        <v>37</v>
      </c>
      <c r="H457" s="11" t="s">
        <v>859</v>
      </c>
      <c r="I457" s="11" t="s">
        <v>26</v>
      </c>
      <c r="J457" s="12" t="s">
        <v>15</v>
      </c>
      <c r="K457" s="11">
        <v>291.60001920000002</v>
      </c>
      <c r="N457" s="17"/>
      <c r="O457" s="16"/>
    </row>
    <row r="458" spans="1:15" hidden="1" x14ac:dyDescent="0.25">
      <c r="A458" s="7" t="s">
        <v>860</v>
      </c>
      <c r="B458" s="8">
        <v>45303</v>
      </c>
      <c r="C458" s="20">
        <v>3714074464</v>
      </c>
      <c r="D458" s="10">
        <v>503</v>
      </c>
      <c r="E458" s="11">
        <v>503</v>
      </c>
      <c r="F458" s="11">
        <v>0</v>
      </c>
      <c r="G458" s="11" t="s">
        <v>221</v>
      </c>
      <c r="H458" s="11" t="s">
        <v>861</v>
      </c>
      <c r="I458" s="11" t="s">
        <v>45</v>
      </c>
      <c r="J458" s="12" t="s">
        <v>15</v>
      </c>
      <c r="K458" s="11">
        <v>289.70019680000001</v>
      </c>
      <c r="N458" s="17"/>
      <c r="O458" s="16"/>
    </row>
    <row r="459" spans="1:15" hidden="1" x14ac:dyDescent="0.25">
      <c r="A459" s="7" t="s">
        <v>862</v>
      </c>
      <c r="B459" s="8">
        <v>45303</v>
      </c>
      <c r="C459" s="20">
        <v>1933328795</v>
      </c>
      <c r="D459" s="10">
        <v>905</v>
      </c>
      <c r="E459" s="11">
        <v>905</v>
      </c>
      <c r="F459" s="11">
        <v>0</v>
      </c>
      <c r="G459" s="11" t="s">
        <v>221</v>
      </c>
      <c r="H459" s="11" t="s">
        <v>863</v>
      </c>
      <c r="I459" s="11" t="s">
        <v>172</v>
      </c>
      <c r="J459" s="12" t="s">
        <v>15</v>
      </c>
      <c r="K459" s="11">
        <v>581.56000000000006</v>
      </c>
      <c r="N459" s="17"/>
      <c r="O459" s="16"/>
    </row>
    <row r="460" spans="1:15" hidden="1" x14ac:dyDescent="0.25">
      <c r="A460" s="7" t="s">
        <v>864</v>
      </c>
      <c r="B460" s="8">
        <v>45303</v>
      </c>
      <c r="C460" s="20">
        <v>2375894423</v>
      </c>
      <c r="D460" s="10">
        <v>8916</v>
      </c>
      <c r="E460" s="11">
        <v>8916</v>
      </c>
      <c r="F460" s="11">
        <v>0</v>
      </c>
      <c r="G460" s="11" t="s">
        <v>51</v>
      </c>
      <c r="H460" s="11" t="s">
        <v>865</v>
      </c>
      <c r="I460" s="11" t="s">
        <v>45</v>
      </c>
      <c r="J460" s="12" t="s">
        <v>15</v>
      </c>
      <c r="K460" s="11">
        <v>5125.4498512000009</v>
      </c>
      <c r="N460" s="17"/>
      <c r="O460" s="16"/>
    </row>
    <row r="461" spans="1:15" hidden="1" x14ac:dyDescent="0.25">
      <c r="A461" s="7" t="s">
        <v>866</v>
      </c>
      <c r="B461" s="8">
        <v>45303</v>
      </c>
      <c r="C461" s="20">
        <v>1716666799</v>
      </c>
      <c r="D461" s="10">
        <v>2228</v>
      </c>
      <c r="E461" s="11">
        <v>2228</v>
      </c>
      <c r="F461" s="11">
        <v>0</v>
      </c>
      <c r="G461" s="11" t="s">
        <v>17</v>
      </c>
      <c r="H461" s="11" t="s">
        <v>867</v>
      </c>
      <c r="I461" s="11" t="s">
        <v>223</v>
      </c>
      <c r="J461" s="12" t="s">
        <v>15</v>
      </c>
      <c r="K461" s="11">
        <v>1199.9999984000001</v>
      </c>
      <c r="N461" s="17"/>
      <c r="O461" s="16"/>
    </row>
    <row r="462" spans="1:15" hidden="1" x14ac:dyDescent="0.25">
      <c r="A462" s="7" t="s">
        <v>868</v>
      </c>
      <c r="B462" s="8">
        <v>45303</v>
      </c>
      <c r="C462" s="20">
        <v>613499475</v>
      </c>
      <c r="D462" s="10">
        <v>1218</v>
      </c>
      <c r="E462" s="11">
        <v>1218</v>
      </c>
      <c r="F462" s="11">
        <v>0</v>
      </c>
      <c r="G462" s="11" t="s">
        <v>17</v>
      </c>
      <c r="H462" s="11" t="s">
        <v>869</v>
      </c>
      <c r="I462" s="11" t="s">
        <v>85</v>
      </c>
      <c r="J462" s="12" t="s">
        <v>15</v>
      </c>
      <c r="K462" s="11">
        <v>783.68999520000023</v>
      </c>
      <c r="N462" s="17"/>
      <c r="O462" s="16"/>
    </row>
    <row r="463" spans="1:15" hidden="1" x14ac:dyDescent="0.25">
      <c r="A463" s="7" t="s">
        <v>870</v>
      </c>
      <c r="B463" s="8">
        <v>45303</v>
      </c>
      <c r="C463" s="20">
        <v>1318404098</v>
      </c>
      <c r="D463" s="10">
        <v>302.7</v>
      </c>
      <c r="E463" s="11">
        <v>302.7</v>
      </c>
      <c r="F463" s="11">
        <v>0</v>
      </c>
      <c r="G463" s="11" t="s">
        <v>17</v>
      </c>
      <c r="H463" s="11" t="s">
        <v>527</v>
      </c>
      <c r="I463" s="11" t="s">
        <v>26</v>
      </c>
      <c r="J463" s="12" t="s">
        <v>15</v>
      </c>
      <c r="K463" s="11">
        <v>199.99999040000003</v>
      </c>
      <c r="N463" s="17"/>
      <c r="O463" s="16"/>
    </row>
    <row r="464" spans="1:15" x14ac:dyDescent="0.25">
      <c r="A464" s="7" t="s">
        <v>871</v>
      </c>
      <c r="B464" s="8">
        <v>45303</v>
      </c>
      <c r="C464" s="20">
        <v>1790723250</v>
      </c>
      <c r="D464" s="10">
        <v>380</v>
      </c>
      <c r="E464" s="11">
        <v>380</v>
      </c>
      <c r="F464" s="11">
        <v>0</v>
      </c>
      <c r="G464" s="11" t="s">
        <v>21</v>
      </c>
      <c r="H464" s="11" t="s">
        <v>872</v>
      </c>
      <c r="I464" s="11" t="s">
        <v>223</v>
      </c>
      <c r="J464" s="12" t="s">
        <v>15</v>
      </c>
      <c r="K464" s="11">
        <v>199.99999040000003</v>
      </c>
      <c r="N464" s="17"/>
      <c r="O464" s="16"/>
    </row>
    <row r="465" spans="1:15" hidden="1" x14ac:dyDescent="0.25">
      <c r="A465" s="7" t="s">
        <v>873</v>
      </c>
      <c r="B465" s="8">
        <v>45303</v>
      </c>
      <c r="C465" s="20">
        <v>862799895</v>
      </c>
      <c r="D465" s="10">
        <v>117</v>
      </c>
      <c r="E465" s="11">
        <v>117</v>
      </c>
      <c r="F465" s="11">
        <v>0</v>
      </c>
      <c r="G465" s="11" t="s">
        <v>17</v>
      </c>
      <c r="H465" s="11" t="s">
        <v>872</v>
      </c>
      <c r="I465" s="11" t="s">
        <v>26</v>
      </c>
      <c r="J465" s="12" t="s">
        <v>15</v>
      </c>
      <c r="K465" s="11">
        <v>81.599996800000014</v>
      </c>
      <c r="N465" s="17"/>
      <c r="O465" s="16"/>
    </row>
    <row r="466" spans="1:15" hidden="1" x14ac:dyDescent="0.25">
      <c r="A466" s="7" t="s">
        <v>874</v>
      </c>
      <c r="B466" s="8">
        <v>45303</v>
      </c>
      <c r="C466" s="20">
        <v>365776486</v>
      </c>
      <c r="D466" s="10">
        <v>315.89999999999998</v>
      </c>
      <c r="E466" s="11">
        <v>315.89999999999998</v>
      </c>
      <c r="F466" s="11">
        <v>0</v>
      </c>
      <c r="G466" s="11" t="s">
        <v>17</v>
      </c>
      <c r="H466" s="11" t="s">
        <v>875</v>
      </c>
      <c r="I466" s="11" t="s">
        <v>26</v>
      </c>
      <c r="J466" s="12" t="s">
        <v>15</v>
      </c>
      <c r="K466" s="11">
        <v>219.99999840000004</v>
      </c>
      <c r="N466" s="17"/>
      <c r="O466" s="16"/>
    </row>
    <row r="467" spans="1:15" hidden="1" x14ac:dyDescent="0.25">
      <c r="A467" s="7" t="s">
        <v>876</v>
      </c>
      <c r="B467" s="8">
        <v>45303</v>
      </c>
      <c r="C467" s="20">
        <v>66535615</v>
      </c>
      <c r="D467" s="10">
        <v>27.3</v>
      </c>
      <c r="E467" s="11">
        <v>27.299999999999997</v>
      </c>
      <c r="F467" s="11">
        <v>3.5527136788005009E-15</v>
      </c>
      <c r="G467" s="11" t="s">
        <v>12</v>
      </c>
      <c r="H467" s="11" t="s">
        <v>877</v>
      </c>
      <c r="I467" s="11" t="s">
        <v>39</v>
      </c>
      <c r="J467" s="12" t="s">
        <v>15</v>
      </c>
      <c r="K467" s="11">
        <v>12.180000000000001</v>
      </c>
      <c r="N467" s="17"/>
      <c r="O467" s="16"/>
    </row>
    <row r="468" spans="1:15" hidden="1" x14ac:dyDescent="0.25">
      <c r="A468" s="7" t="s">
        <v>878</v>
      </c>
      <c r="B468" s="8">
        <v>45303</v>
      </c>
      <c r="C468" s="20">
        <v>54675646</v>
      </c>
      <c r="D468" s="14">
        <v>1155</v>
      </c>
      <c r="E468" s="11">
        <v>1155</v>
      </c>
      <c r="F468" s="11">
        <v>0</v>
      </c>
      <c r="G468" s="11" t="s">
        <v>51</v>
      </c>
      <c r="H468" s="11" t="s">
        <v>879</v>
      </c>
      <c r="I468" s="11" t="s">
        <v>45</v>
      </c>
      <c r="J468" s="12" t="s">
        <v>15</v>
      </c>
      <c r="K468" s="11">
        <v>698.30671680000023</v>
      </c>
      <c r="N468" s="17"/>
      <c r="O468" s="16"/>
    </row>
    <row r="469" spans="1:15" hidden="1" x14ac:dyDescent="0.25">
      <c r="A469" s="7" t="s">
        <v>880</v>
      </c>
      <c r="B469" s="8">
        <v>45303</v>
      </c>
      <c r="C469" s="20">
        <v>2137671790</v>
      </c>
      <c r="D469" s="10">
        <v>24.05</v>
      </c>
      <c r="E469" s="11">
        <v>24.05</v>
      </c>
      <c r="F469" s="11">
        <v>0</v>
      </c>
      <c r="G469" s="11" t="s">
        <v>37</v>
      </c>
      <c r="H469" s="11" t="s">
        <v>464</v>
      </c>
      <c r="I469" s="11" t="s">
        <v>26</v>
      </c>
      <c r="J469" s="12" t="s">
        <v>15</v>
      </c>
      <c r="K469" s="11">
        <v>16.800000000000004</v>
      </c>
      <c r="N469" s="17"/>
      <c r="O469" s="16"/>
    </row>
    <row r="470" spans="1:15" hidden="1" x14ac:dyDescent="0.25">
      <c r="A470" s="7" t="s">
        <v>881</v>
      </c>
      <c r="B470" s="8">
        <v>45303</v>
      </c>
      <c r="C470" s="20">
        <v>1665682032</v>
      </c>
      <c r="D470" s="10">
        <v>1300</v>
      </c>
      <c r="E470" s="11">
        <v>1300</v>
      </c>
      <c r="F470" s="11">
        <v>0</v>
      </c>
      <c r="G470" s="11" t="s">
        <v>104</v>
      </c>
      <c r="H470" s="11" t="s">
        <v>882</v>
      </c>
      <c r="I470" s="11" t="s">
        <v>289</v>
      </c>
      <c r="J470" s="12" t="s">
        <v>15</v>
      </c>
      <c r="K470" s="11">
        <v>0</v>
      </c>
      <c r="N470" s="17"/>
      <c r="O470" s="16"/>
    </row>
    <row r="471" spans="1:15" hidden="1" x14ac:dyDescent="0.25">
      <c r="A471" s="7" t="s">
        <v>883</v>
      </c>
      <c r="B471" s="8">
        <v>45303</v>
      </c>
      <c r="C471" s="20">
        <v>3585296220</v>
      </c>
      <c r="D471" s="10">
        <v>2536</v>
      </c>
      <c r="E471" s="11">
        <v>2536</v>
      </c>
      <c r="F471" s="11">
        <v>0</v>
      </c>
      <c r="G471" s="11" t="s">
        <v>43</v>
      </c>
      <c r="H471" s="11" t="s">
        <v>884</v>
      </c>
      <c r="I471" s="11" t="s">
        <v>172</v>
      </c>
      <c r="J471" s="12" t="s">
        <v>15</v>
      </c>
      <c r="K471" s="11">
        <v>1713.0099952000003</v>
      </c>
      <c r="N471" s="17"/>
      <c r="O471" s="16"/>
    </row>
    <row r="472" spans="1:15" hidden="1" x14ac:dyDescent="0.25">
      <c r="A472" s="7" t="s">
        <v>885</v>
      </c>
      <c r="B472" s="8">
        <v>45303</v>
      </c>
      <c r="C472" s="20">
        <v>1423001586</v>
      </c>
      <c r="D472" s="10">
        <v>188.85</v>
      </c>
      <c r="E472" s="11">
        <v>188.85000000000002</v>
      </c>
      <c r="F472" s="11">
        <v>-2.8421709430404007E-14</v>
      </c>
      <c r="G472" s="11" t="s">
        <v>37</v>
      </c>
      <c r="H472" s="11" t="s">
        <v>879</v>
      </c>
      <c r="I472" s="11" t="s">
        <v>26</v>
      </c>
      <c r="J472" s="12" t="s">
        <v>15</v>
      </c>
      <c r="K472" s="11">
        <v>90.940012800000034</v>
      </c>
      <c r="N472" s="17"/>
      <c r="O472" s="16"/>
    </row>
    <row r="473" spans="1:15" hidden="1" x14ac:dyDescent="0.25">
      <c r="A473" s="7" t="s">
        <v>886</v>
      </c>
      <c r="B473" s="8">
        <v>45303</v>
      </c>
      <c r="C473" s="20">
        <v>1709852511</v>
      </c>
      <c r="D473" s="10">
        <v>1537</v>
      </c>
      <c r="E473" s="11">
        <v>1537</v>
      </c>
      <c r="F473" s="11">
        <v>0</v>
      </c>
      <c r="G473" s="11" t="s">
        <v>51</v>
      </c>
      <c r="H473" s="11" t="s">
        <v>882</v>
      </c>
      <c r="I473" s="11" t="s">
        <v>26</v>
      </c>
      <c r="J473" s="12" t="s">
        <v>15</v>
      </c>
      <c r="K473" s="11">
        <v>1337.0000000000002</v>
      </c>
      <c r="N473" s="17"/>
      <c r="O473" s="16"/>
    </row>
    <row r="474" spans="1:15" hidden="1" x14ac:dyDescent="0.25">
      <c r="A474" s="7" t="s">
        <v>887</v>
      </c>
      <c r="B474" s="8">
        <v>45303</v>
      </c>
      <c r="C474" s="20">
        <v>3840427882</v>
      </c>
      <c r="D474" s="10">
        <v>285</v>
      </c>
      <c r="E474" s="11">
        <v>285</v>
      </c>
      <c r="F474" s="11">
        <v>0</v>
      </c>
      <c r="G474" s="11" t="s">
        <v>17</v>
      </c>
      <c r="H474" s="11" t="s">
        <v>888</v>
      </c>
      <c r="I474" s="11" t="s">
        <v>152</v>
      </c>
      <c r="J474" s="12" t="s">
        <v>15</v>
      </c>
      <c r="K474" s="11">
        <v>199.99999040000003</v>
      </c>
      <c r="N474" s="17"/>
      <c r="O474" s="16"/>
    </row>
    <row r="475" spans="1:15" hidden="1" x14ac:dyDescent="0.25">
      <c r="A475" s="7" t="s">
        <v>889</v>
      </c>
      <c r="B475" s="8">
        <v>45303</v>
      </c>
      <c r="C475" s="20">
        <v>848579682</v>
      </c>
      <c r="D475" s="10">
        <v>4.8</v>
      </c>
      <c r="E475" s="11">
        <v>4.8000000000000007</v>
      </c>
      <c r="F475" s="11">
        <v>-8.8817841970012523E-16</v>
      </c>
      <c r="G475" s="11" t="s">
        <v>12</v>
      </c>
      <c r="H475" s="11" t="s">
        <v>890</v>
      </c>
      <c r="I475" s="11" t="s">
        <v>14</v>
      </c>
      <c r="J475" s="12" t="s">
        <v>15</v>
      </c>
      <c r="K475" s="11">
        <v>2.8999488000000007</v>
      </c>
      <c r="N475" s="17"/>
      <c r="O475" s="16"/>
    </row>
    <row r="476" spans="1:15" hidden="1" x14ac:dyDescent="0.25">
      <c r="A476" s="7" t="s">
        <v>891</v>
      </c>
      <c r="B476" s="8">
        <v>45303</v>
      </c>
      <c r="C476" s="20">
        <v>1042695646</v>
      </c>
      <c r="D476" s="10">
        <v>18.46</v>
      </c>
      <c r="E476" s="11">
        <v>18.46</v>
      </c>
      <c r="F476" s="11">
        <v>0</v>
      </c>
      <c r="G476" s="11" t="s">
        <v>12</v>
      </c>
      <c r="H476" s="11" t="s">
        <v>892</v>
      </c>
      <c r="I476" s="11" t="s">
        <v>39</v>
      </c>
      <c r="J476" s="12" t="s">
        <v>15</v>
      </c>
      <c r="K476" s="11">
        <v>8.2199040000000014</v>
      </c>
      <c r="N476" s="17"/>
      <c r="O476" s="16"/>
    </row>
    <row r="477" spans="1:15" hidden="1" x14ac:dyDescent="0.25">
      <c r="A477" s="7" t="s">
        <v>893</v>
      </c>
      <c r="B477" s="8">
        <v>45303</v>
      </c>
      <c r="C477" s="18">
        <v>4279061194</v>
      </c>
      <c r="D477" s="10">
        <v>315.45</v>
      </c>
      <c r="E477" s="11">
        <v>315.45</v>
      </c>
      <c r="F477" s="11">
        <v>0</v>
      </c>
      <c r="G477" s="11" t="s">
        <v>37</v>
      </c>
      <c r="H477" s="11" t="s">
        <v>894</v>
      </c>
      <c r="I477" s="11" t="s">
        <v>26</v>
      </c>
      <c r="J477" s="12" t="s">
        <v>15</v>
      </c>
      <c r="K477" s="11">
        <v>220.07678560000005</v>
      </c>
      <c r="N477" s="17"/>
      <c r="O477" s="16"/>
    </row>
    <row r="478" spans="1:15" x14ac:dyDescent="0.25">
      <c r="A478" s="7" t="s">
        <v>895</v>
      </c>
      <c r="B478" s="8">
        <v>45303</v>
      </c>
      <c r="C478" s="20">
        <v>2980989467</v>
      </c>
      <c r="D478" s="10">
        <v>204</v>
      </c>
      <c r="E478" s="11">
        <v>204</v>
      </c>
      <c r="F478" s="11">
        <v>0</v>
      </c>
      <c r="G478" s="11" t="s">
        <v>21</v>
      </c>
      <c r="H478" s="11" t="s">
        <v>211</v>
      </c>
      <c r="I478" s="11" t="s">
        <v>14</v>
      </c>
      <c r="J478" s="12" t="s">
        <v>15</v>
      </c>
      <c r="K478" s="11">
        <v>149.99992000000003</v>
      </c>
      <c r="N478" s="17"/>
      <c r="O478" s="16"/>
    </row>
    <row r="479" spans="1:15" hidden="1" x14ac:dyDescent="0.25">
      <c r="A479" s="7" t="s">
        <v>896</v>
      </c>
      <c r="B479" s="8">
        <v>45303</v>
      </c>
      <c r="C479" s="20">
        <v>3226158704</v>
      </c>
      <c r="D479" s="10">
        <v>44.41</v>
      </c>
      <c r="E479" s="11">
        <v>44.405999999999999</v>
      </c>
      <c r="F479" s="11">
        <v>3.9999999999977831E-3</v>
      </c>
      <c r="G479" s="11" t="s">
        <v>113</v>
      </c>
      <c r="H479" s="11" t="s">
        <v>300</v>
      </c>
      <c r="I479" s="11" t="s">
        <v>26</v>
      </c>
      <c r="J479" s="12" t="s">
        <v>15</v>
      </c>
      <c r="K479" s="11">
        <v>44.404099200000005</v>
      </c>
      <c r="N479" s="17"/>
      <c r="O479" s="16"/>
    </row>
    <row r="480" spans="1:15" hidden="1" x14ac:dyDescent="0.25">
      <c r="A480" s="7" t="s">
        <v>897</v>
      </c>
      <c r="B480" s="8">
        <v>45303</v>
      </c>
      <c r="C480" s="20">
        <v>3107079603</v>
      </c>
      <c r="D480" s="10">
        <v>9377</v>
      </c>
      <c r="E480" s="11">
        <v>9377</v>
      </c>
      <c r="F480" s="11">
        <v>0</v>
      </c>
      <c r="G480" s="11" t="s">
        <v>43</v>
      </c>
      <c r="H480" s="11" t="s">
        <v>898</v>
      </c>
      <c r="I480" s="11" t="s">
        <v>172</v>
      </c>
      <c r="J480" s="12" t="s">
        <v>15</v>
      </c>
      <c r="K480" s="11">
        <v>5863.8496336000017</v>
      </c>
      <c r="N480" s="17"/>
      <c r="O480" s="16"/>
    </row>
    <row r="481" spans="1:15" hidden="1" x14ac:dyDescent="0.25">
      <c r="A481" s="7" t="s">
        <v>899</v>
      </c>
      <c r="B481" s="8">
        <v>45303</v>
      </c>
      <c r="C481" s="20">
        <v>2490582965</v>
      </c>
      <c r="D481" s="10">
        <v>29.4</v>
      </c>
      <c r="E481" s="11">
        <v>29.400000000000002</v>
      </c>
      <c r="F481" s="11">
        <v>-3.5527136788005009E-15</v>
      </c>
      <c r="G481" s="11" t="s">
        <v>113</v>
      </c>
      <c r="H481" s="11" t="s">
        <v>300</v>
      </c>
      <c r="I481" s="11" t="s">
        <v>14</v>
      </c>
      <c r="J481" s="12" t="s">
        <v>15</v>
      </c>
      <c r="K481" s="11">
        <v>27.056332800000007</v>
      </c>
      <c r="N481" s="17"/>
      <c r="O481" s="16"/>
    </row>
    <row r="482" spans="1:15" hidden="1" x14ac:dyDescent="0.25">
      <c r="A482" s="7" t="s">
        <v>900</v>
      </c>
      <c r="B482" s="8">
        <v>45304</v>
      </c>
      <c r="C482" s="20">
        <v>531582456</v>
      </c>
      <c r="D482" s="10">
        <v>15</v>
      </c>
      <c r="E482" s="11">
        <v>15</v>
      </c>
      <c r="F482" s="11">
        <v>0</v>
      </c>
      <c r="G482" s="11" t="s">
        <v>37</v>
      </c>
      <c r="H482" s="11" t="s">
        <v>211</v>
      </c>
      <c r="I482" s="11" t="s">
        <v>61</v>
      </c>
      <c r="J482" s="12" t="s">
        <v>15</v>
      </c>
      <c r="K482" s="11">
        <v>8.0000480000000014</v>
      </c>
      <c r="N482" s="17"/>
      <c r="O482" s="16"/>
    </row>
    <row r="483" spans="1:15" hidden="1" x14ac:dyDescent="0.25">
      <c r="A483" s="7" t="s">
        <v>901</v>
      </c>
      <c r="B483" s="8">
        <v>45304</v>
      </c>
      <c r="C483" s="20">
        <v>3743432763</v>
      </c>
      <c r="D483" s="10">
        <v>3735</v>
      </c>
      <c r="E483" s="11">
        <v>3735</v>
      </c>
      <c r="F483" s="11">
        <v>0</v>
      </c>
      <c r="G483" s="11" t="s">
        <v>96</v>
      </c>
      <c r="H483" s="11" t="s">
        <v>902</v>
      </c>
      <c r="I483" s="11" t="s">
        <v>94</v>
      </c>
      <c r="J483" s="12" t="s">
        <v>15</v>
      </c>
      <c r="K483" s="11">
        <v>2017.9999840000003</v>
      </c>
      <c r="N483" s="17"/>
      <c r="O483" s="16"/>
    </row>
    <row r="484" spans="1:15" hidden="1" x14ac:dyDescent="0.25">
      <c r="A484" s="7" t="s">
        <v>903</v>
      </c>
      <c r="B484" s="8">
        <v>45304</v>
      </c>
      <c r="C484" s="20">
        <v>1332561924</v>
      </c>
      <c r="D484" s="10">
        <v>4520</v>
      </c>
      <c r="E484" s="11">
        <v>4520</v>
      </c>
      <c r="F484" s="11">
        <v>0</v>
      </c>
      <c r="G484" s="11" t="s">
        <v>51</v>
      </c>
      <c r="H484" s="11" t="s">
        <v>904</v>
      </c>
      <c r="I484" s="11" t="s">
        <v>85</v>
      </c>
      <c r="J484" s="12" t="s">
        <v>15</v>
      </c>
      <c r="K484" s="11">
        <v>2934.5248352000008</v>
      </c>
      <c r="N484" s="17"/>
      <c r="O484" s="16"/>
    </row>
    <row r="485" spans="1:15" hidden="1" x14ac:dyDescent="0.25">
      <c r="A485" s="7" t="s">
        <v>905</v>
      </c>
      <c r="B485" s="8">
        <v>45304</v>
      </c>
      <c r="C485" s="20">
        <v>1502627508</v>
      </c>
      <c r="D485" s="10">
        <v>72.3</v>
      </c>
      <c r="E485" s="11">
        <v>72.3</v>
      </c>
      <c r="F485" s="11">
        <v>0</v>
      </c>
      <c r="G485" s="11" t="s">
        <v>12</v>
      </c>
      <c r="H485" s="11" t="s">
        <v>906</v>
      </c>
      <c r="I485" s="11" t="s">
        <v>39</v>
      </c>
      <c r="J485" s="12" t="s">
        <v>15</v>
      </c>
      <c r="K485" s="11">
        <v>33.442774400000005</v>
      </c>
      <c r="N485" s="17"/>
      <c r="O485" s="16"/>
    </row>
    <row r="486" spans="1:15" hidden="1" x14ac:dyDescent="0.25">
      <c r="A486" s="7" t="s">
        <v>907</v>
      </c>
      <c r="B486" s="8">
        <v>45304</v>
      </c>
      <c r="C486" s="20">
        <v>2837661939</v>
      </c>
      <c r="D486" s="10">
        <v>539.6</v>
      </c>
      <c r="E486" s="11">
        <v>539.59999999999991</v>
      </c>
      <c r="F486" s="11">
        <v>1.1368683772161603E-13</v>
      </c>
      <c r="G486" s="11" t="s">
        <v>51</v>
      </c>
      <c r="H486" s="11" t="s">
        <v>211</v>
      </c>
      <c r="I486" s="11" t="s">
        <v>26</v>
      </c>
      <c r="J486" s="12" t="s">
        <v>15</v>
      </c>
      <c r="K486" s="11">
        <v>364.19999840000008</v>
      </c>
      <c r="N486" s="17"/>
      <c r="O486" s="16"/>
    </row>
    <row r="487" spans="1:15" hidden="1" x14ac:dyDescent="0.25">
      <c r="A487" s="7" t="s">
        <v>908</v>
      </c>
      <c r="B487" s="8">
        <v>45304</v>
      </c>
      <c r="C487" s="20">
        <v>332219390</v>
      </c>
      <c r="D487" s="10">
        <v>9.14</v>
      </c>
      <c r="E487" s="11">
        <v>9.14</v>
      </c>
      <c r="F487" s="11">
        <v>0</v>
      </c>
      <c r="G487" s="11" t="s">
        <v>12</v>
      </c>
      <c r="H487" s="11" t="s">
        <v>909</v>
      </c>
      <c r="I487" s="11" t="s">
        <v>14</v>
      </c>
      <c r="J487" s="12" t="s">
        <v>15</v>
      </c>
      <c r="K487" s="11">
        <v>5.6093888000000014</v>
      </c>
      <c r="N487" s="17"/>
      <c r="O487" s="16"/>
    </row>
    <row r="488" spans="1:15" hidden="1" x14ac:dyDescent="0.25">
      <c r="A488" s="7" t="s">
        <v>910</v>
      </c>
      <c r="B488" s="8">
        <v>45304</v>
      </c>
      <c r="C488" s="20">
        <v>2763934151</v>
      </c>
      <c r="D488" s="10">
        <v>1498.59</v>
      </c>
      <c r="E488" s="11">
        <v>1498.5900000000001</v>
      </c>
      <c r="F488" s="11">
        <v>-2.2737367544323206E-13</v>
      </c>
      <c r="G488" s="11" t="s">
        <v>37</v>
      </c>
      <c r="H488" s="11" t="s">
        <v>525</v>
      </c>
      <c r="I488" s="11" t="s">
        <v>39</v>
      </c>
      <c r="J488" s="12" t="s">
        <v>15</v>
      </c>
      <c r="K488" s="11">
        <v>982.25238720000038</v>
      </c>
      <c r="N488" s="17"/>
      <c r="O488" s="16"/>
    </row>
    <row r="489" spans="1:15" hidden="1" x14ac:dyDescent="0.25">
      <c r="A489" s="7" t="s">
        <v>911</v>
      </c>
      <c r="B489" s="8">
        <v>45304</v>
      </c>
      <c r="C489" s="20">
        <v>876628690</v>
      </c>
      <c r="D489" s="10">
        <v>8028</v>
      </c>
      <c r="E489" s="11">
        <v>8028</v>
      </c>
      <c r="F489" s="11">
        <v>0</v>
      </c>
      <c r="G489" s="11" t="s">
        <v>221</v>
      </c>
      <c r="H489" s="11" t="s">
        <v>912</v>
      </c>
      <c r="I489" s="11" t="s">
        <v>98</v>
      </c>
      <c r="J489" s="12" t="s">
        <v>15</v>
      </c>
      <c r="K489" s="11">
        <v>4989.3100096000016</v>
      </c>
      <c r="N489" s="17"/>
      <c r="O489" s="16"/>
    </row>
    <row r="490" spans="1:15" hidden="1" x14ac:dyDescent="0.25">
      <c r="A490" s="7" t="s">
        <v>913</v>
      </c>
      <c r="B490" s="8">
        <v>45304</v>
      </c>
      <c r="C490" s="20">
        <v>3303424998</v>
      </c>
      <c r="D490" s="10">
        <v>1935</v>
      </c>
      <c r="E490" s="11">
        <v>1935</v>
      </c>
      <c r="F490" s="11">
        <v>0</v>
      </c>
      <c r="G490" s="11" t="s">
        <v>96</v>
      </c>
      <c r="H490" s="11" t="s">
        <v>914</v>
      </c>
      <c r="I490" s="11" t="s">
        <v>215</v>
      </c>
      <c r="J490" s="12" t="s">
        <v>15</v>
      </c>
      <c r="K490" s="11">
        <v>773.83992000000023</v>
      </c>
      <c r="N490" s="17"/>
      <c r="O490" s="16"/>
    </row>
    <row r="491" spans="1:15" hidden="1" x14ac:dyDescent="0.25">
      <c r="A491" s="7" t="s">
        <v>915</v>
      </c>
      <c r="B491" s="8">
        <v>45304</v>
      </c>
      <c r="C491" s="20">
        <v>2015513248</v>
      </c>
      <c r="D491" s="10">
        <v>824.5</v>
      </c>
      <c r="E491" s="11">
        <v>824.5</v>
      </c>
      <c r="F491" s="11">
        <v>0</v>
      </c>
      <c r="G491" s="11" t="s">
        <v>37</v>
      </c>
      <c r="H491" s="11" t="s">
        <v>916</v>
      </c>
      <c r="I491" s="11" t="s">
        <v>14</v>
      </c>
      <c r="J491" s="12" t="s">
        <v>15</v>
      </c>
      <c r="K491" s="11">
        <v>575.68000000000006</v>
      </c>
      <c r="N491" s="17"/>
      <c r="O491" s="16"/>
    </row>
    <row r="492" spans="1:15" hidden="1" x14ac:dyDescent="0.25">
      <c r="A492" s="7" t="s">
        <v>917</v>
      </c>
      <c r="B492" s="8">
        <v>45304</v>
      </c>
      <c r="C492" s="20">
        <v>4074652290</v>
      </c>
      <c r="D492" s="10">
        <v>34.35</v>
      </c>
      <c r="E492" s="11">
        <v>34.35</v>
      </c>
      <c r="F492" s="11">
        <v>0</v>
      </c>
      <c r="G492" s="11" t="s">
        <v>113</v>
      </c>
      <c r="H492" s="11" t="s">
        <v>165</v>
      </c>
      <c r="I492" s="11" t="s">
        <v>26</v>
      </c>
      <c r="J492" s="12" t="s">
        <v>15</v>
      </c>
      <c r="K492" s="11">
        <v>23.999998400000003</v>
      </c>
      <c r="N492" s="17"/>
      <c r="O492" s="16"/>
    </row>
    <row r="493" spans="1:15" hidden="1" x14ac:dyDescent="0.25">
      <c r="A493" s="7" t="s">
        <v>918</v>
      </c>
      <c r="B493" s="8">
        <v>45304</v>
      </c>
      <c r="C493" s="20">
        <v>1034110894</v>
      </c>
      <c r="D493" s="10">
        <v>152.5</v>
      </c>
      <c r="E493" s="11">
        <v>152.5</v>
      </c>
      <c r="F493" s="11">
        <v>0</v>
      </c>
      <c r="G493" s="11" t="s">
        <v>12</v>
      </c>
      <c r="H493" s="11" t="s">
        <v>919</v>
      </c>
      <c r="I493" s="11" t="s">
        <v>14</v>
      </c>
      <c r="J493" s="12" t="s">
        <v>15</v>
      </c>
      <c r="K493" s="11">
        <v>106.53989920000002</v>
      </c>
      <c r="N493" s="17"/>
      <c r="O493" s="16"/>
    </row>
    <row r="494" spans="1:15" x14ac:dyDescent="0.25">
      <c r="A494" s="7" t="s">
        <v>920</v>
      </c>
      <c r="B494" s="8">
        <v>45304</v>
      </c>
      <c r="C494" s="20">
        <v>2709275368</v>
      </c>
      <c r="D494" s="10">
        <v>5200</v>
      </c>
      <c r="E494" s="11">
        <v>5200</v>
      </c>
      <c r="F494" s="11">
        <v>0</v>
      </c>
      <c r="G494" s="11" t="s">
        <v>21</v>
      </c>
      <c r="H494" s="11" t="s">
        <v>921</v>
      </c>
      <c r="I494" s="11" t="s">
        <v>146</v>
      </c>
      <c r="J494" s="12" t="s">
        <v>15</v>
      </c>
      <c r="K494" s="11">
        <v>3591.9968000000008</v>
      </c>
      <c r="N494" s="17"/>
      <c r="O494" s="16"/>
    </row>
    <row r="495" spans="1:15" x14ac:dyDescent="0.25">
      <c r="A495" s="7" t="s">
        <v>920</v>
      </c>
      <c r="B495" s="8">
        <v>45304</v>
      </c>
      <c r="C495" s="20">
        <v>2889566824</v>
      </c>
      <c r="D495" s="10">
        <v>8990</v>
      </c>
      <c r="E495" s="11">
        <v>8990</v>
      </c>
      <c r="F495" s="11">
        <v>0</v>
      </c>
      <c r="G495" s="11" t="s">
        <v>21</v>
      </c>
      <c r="H495" s="11" t="s">
        <v>921</v>
      </c>
      <c r="I495" s="11" t="s">
        <v>146</v>
      </c>
      <c r="J495" s="12" t="s">
        <v>15</v>
      </c>
      <c r="K495" s="11">
        <v>6384.0000000000018</v>
      </c>
      <c r="N495" s="17"/>
      <c r="O495" s="16"/>
    </row>
    <row r="496" spans="1:15" hidden="1" x14ac:dyDescent="0.25">
      <c r="A496" s="7" t="s">
        <v>922</v>
      </c>
      <c r="B496" s="8">
        <v>45304</v>
      </c>
      <c r="C496" s="20">
        <v>3169075885</v>
      </c>
      <c r="D496" s="10">
        <v>6.1</v>
      </c>
      <c r="E496" s="11">
        <v>6.1</v>
      </c>
      <c r="F496" s="11">
        <v>0</v>
      </c>
      <c r="G496" s="11" t="s">
        <v>12</v>
      </c>
      <c r="H496" s="11" t="s">
        <v>211</v>
      </c>
      <c r="I496" s="11" t="s">
        <v>14</v>
      </c>
      <c r="J496" s="12" t="s">
        <v>15</v>
      </c>
      <c r="K496" s="11">
        <v>4.2058800000000005</v>
      </c>
      <c r="N496" s="17"/>
      <c r="O496" s="16"/>
    </row>
    <row r="497" spans="1:15" hidden="1" x14ac:dyDescent="0.25">
      <c r="A497" s="7" t="s">
        <v>923</v>
      </c>
      <c r="B497" s="8">
        <v>45304</v>
      </c>
      <c r="C497" s="20">
        <v>3553643781</v>
      </c>
      <c r="D497" s="10">
        <v>5250</v>
      </c>
      <c r="E497" s="11">
        <v>5250</v>
      </c>
      <c r="F497" s="11">
        <v>0</v>
      </c>
      <c r="G497" s="11" t="s">
        <v>221</v>
      </c>
      <c r="H497" s="11" t="s">
        <v>924</v>
      </c>
      <c r="I497" s="11" t="s">
        <v>45</v>
      </c>
      <c r="J497" s="12" t="s">
        <v>15</v>
      </c>
      <c r="K497" s="11">
        <v>3150.0000000000005</v>
      </c>
      <c r="N497" s="17"/>
      <c r="O497" s="16"/>
    </row>
    <row r="498" spans="1:15" hidden="1" x14ac:dyDescent="0.25">
      <c r="A498" s="7" t="s">
        <v>925</v>
      </c>
      <c r="B498" s="8">
        <v>45304</v>
      </c>
      <c r="C498" s="20">
        <v>2501722162</v>
      </c>
      <c r="D498" s="10">
        <v>3.6</v>
      </c>
      <c r="E498" s="11">
        <v>3.6</v>
      </c>
      <c r="F498" s="11">
        <v>0</v>
      </c>
      <c r="G498" s="11" t="s">
        <v>12</v>
      </c>
      <c r="H498" s="11" t="s">
        <v>926</v>
      </c>
      <c r="I498" s="11" t="s">
        <v>14</v>
      </c>
      <c r="J498" s="12" t="s">
        <v>15</v>
      </c>
      <c r="K498" s="11">
        <v>2.4999968000000004</v>
      </c>
      <c r="N498" s="17"/>
      <c r="O498" s="16"/>
    </row>
    <row r="499" spans="1:15" hidden="1" x14ac:dyDescent="0.25">
      <c r="A499" s="7" t="s">
        <v>927</v>
      </c>
      <c r="B499" s="8">
        <v>45304</v>
      </c>
      <c r="C499" s="20">
        <v>773538820</v>
      </c>
      <c r="D499" s="10">
        <v>3.6</v>
      </c>
      <c r="E499" s="11">
        <v>3.6</v>
      </c>
      <c r="F499" s="11">
        <v>0</v>
      </c>
      <c r="G499" s="11" t="s">
        <v>12</v>
      </c>
      <c r="H499" s="11" t="s">
        <v>926</v>
      </c>
      <c r="I499" s="11" t="s">
        <v>14</v>
      </c>
      <c r="J499" s="12" t="s">
        <v>15</v>
      </c>
      <c r="K499" s="11">
        <v>2.4999968000000004</v>
      </c>
      <c r="N499" s="17"/>
      <c r="O499" s="16"/>
    </row>
    <row r="500" spans="1:15" hidden="1" x14ac:dyDescent="0.25">
      <c r="A500" s="7" t="s">
        <v>928</v>
      </c>
      <c r="B500" s="8">
        <v>45304</v>
      </c>
      <c r="C500" s="20">
        <v>1347046587</v>
      </c>
      <c r="D500" s="10">
        <v>8.5</v>
      </c>
      <c r="E500" s="11">
        <v>8.5</v>
      </c>
      <c r="F500" s="11">
        <v>0</v>
      </c>
      <c r="G500" s="11" t="s">
        <v>113</v>
      </c>
      <c r="H500" s="11" t="s">
        <v>211</v>
      </c>
      <c r="I500" s="11" t="s">
        <v>26</v>
      </c>
      <c r="J500" s="12" t="s">
        <v>15</v>
      </c>
      <c r="K500" s="11">
        <v>5.95</v>
      </c>
      <c r="N500" s="17"/>
      <c r="O500" s="16"/>
    </row>
    <row r="501" spans="1:15" hidden="1" x14ac:dyDescent="0.25">
      <c r="A501" s="7" t="s">
        <v>929</v>
      </c>
      <c r="B501" s="8">
        <v>45304</v>
      </c>
      <c r="C501" s="20">
        <v>3069265979</v>
      </c>
      <c r="D501" s="10">
        <v>297.05</v>
      </c>
      <c r="E501" s="11">
        <v>297.05</v>
      </c>
      <c r="F501" s="11">
        <v>0</v>
      </c>
      <c r="G501" s="11" t="s">
        <v>12</v>
      </c>
      <c r="H501" s="11" t="s">
        <v>930</v>
      </c>
      <c r="I501" s="11" t="s">
        <v>39</v>
      </c>
      <c r="J501" s="12" t="s">
        <v>15</v>
      </c>
      <c r="K501" s="11">
        <v>131.98987200000002</v>
      </c>
      <c r="N501" s="17"/>
      <c r="O501" s="16"/>
    </row>
    <row r="502" spans="1:15" hidden="1" x14ac:dyDescent="0.25">
      <c r="A502" s="7" t="s">
        <v>931</v>
      </c>
      <c r="B502" s="8">
        <v>45304</v>
      </c>
      <c r="C502" s="20">
        <v>1723550836</v>
      </c>
      <c r="D502" s="10">
        <v>503</v>
      </c>
      <c r="E502" s="11">
        <v>503</v>
      </c>
      <c r="F502" s="11">
        <v>0</v>
      </c>
      <c r="G502" s="11" t="s">
        <v>221</v>
      </c>
      <c r="H502" s="11" t="s">
        <v>932</v>
      </c>
      <c r="I502" s="11" t="s">
        <v>45</v>
      </c>
      <c r="J502" s="12" t="s">
        <v>15</v>
      </c>
      <c r="K502" s="11">
        <v>289.70019680000001</v>
      </c>
      <c r="N502" s="17"/>
      <c r="O502" s="16"/>
    </row>
    <row r="503" spans="1:15" hidden="1" x14ac:dyDescent="0.25">
      <c r="A503" s="7" t="s">
        <v>933</v>
      </c>
      <c r="B503" s="8">
        <v>45304</v>
      </c>
      <c r="C503" s="20">
        <v>598558761</v>
      </c>
      <c r="D503" s="10">
        <v>251.6</v>
      </c>
      <c r="E503" s="11">
        <v>251.6</v>
      </c>
      <c r="F503" s="11">
        <v>0</v>
      </c>
      <c r="G503" s="11" t="s">
        <v>12</v>
      </c>
      <c r="H503" s="11" t="s">
        <v>934</v>
      </c>
      <c r="I503" s="11" t="s">
        <v>26</v>
      </c>
      <c r="J503" s="12" t="s">
        <v>15</v>
      </c>
      <c r="K503" s="11">
        <v>169.99999520000003</v>
      </c>
      <c r="N503" s="17"/>
      <c r="O503" s="16"/>
    </row>
    <row r="504" spans="1:15" hidden="1" x14ac:dyDescent="0.25">
      <c r="A504" s="7" t="s">
        <v>935</v>
      </c>
      <c r="B504" s="8">
        <v>45304</v>
      </c>
      <c r="C504" s="20">
        <v>3582873192</v>
      </c>
      <c r="D504" s="10">
        <v>1099</v>
      </c>
      <c r="E504" s="11">
        <v>1099</v>
      </c>
      <c r="F504" s="11">
        <v>0</v>
      </c>
      <c r="G504" s="11" t="s">
        <v>51</v>
      </c>
      <c r="H504" s="11" t="s">
        <v>936</v>
      </c>
      <c r="I504" s="11" t="s">
        <v>45</v>
      </c>
      <c r="J504" s="12" t="s">
        <v>15</v>
      </c>
      <c r="K504" s="11">
        <v>664.49989760000017</v>
      </c>
      <c r="N504" s="17"/>
      <c r="O504" s="16"/>
    </row>
    <row r="505" spans="1:15" hidden="1" x14ac:dyDescent="0.25">
      <c r="A505" s="7" t="s">
        <v>937</v>
      </c>
      <c r="B505" s="8">
        <v>45304</v>
      </c>
      <c r="C505" s="20">
        <v>2510045488</v>
      </c>
      <c r="D505" s="10">
        <v>5000</v>
      </c>
      <c r="E505" s="11">
        <v>5000</v>
      </c>
      <c r="F505" s="11">
        <v>0</v>
      </c>
      <c r="G505" s="11" t="s">
        <v>96</v>
      </c>
      <c r="H505" s="11" t="s">
        <v>938</v>
      </c>
      <c r="I505" s="11" t="s">
        <v>19</v>
      </c>
      <c r="J505" s="12" t="s">
        <v>15</v>
      </c>
      <c r="K505" s="11">
        <v>3349.7499952000003</v>
      </c>
      <c r="N505" s="17"/>
      <c r="O505" s="16"/>
    </row>
    <row r="506" spans="1:15" hidden="1" x14ac:dyDescent="0.25">
      <c r="A506" s="7" t="s">
        <v>939</v>
      </c>
      <c r="B506" s="8">
        <v>45304</v>
      </c>
      <c r="C506" s="20">
        <v>2917025384</v>
      </c>
      <c r="D506" s="10">
        <v>1138</v>
      </c>
      <c r="E506" s="11">
        <v>1138</v>
      </c>
      <c r="F506" s="11">
        <v>0</v>
      </c>
      <c r="G506" s="11" t="s">
        <v>43</v>
      </c>
      <c r="H506" s="11" t="s">
        <v>940</v>
      </c>
      <c r="I506" s="11" t="s">
        <v>172</v>
      </c>
      <c r="J506" s="12" t="s">
        <v>15</v>
      </c>
      <c r="K506" s="11">
        <v>731.67999520000023</v>
      </c>
      <c r="N506" s="17"/>
      <c r="O506" s="16"/>
    </row>
    <row r="507" spans="1:15" hidden="1" x14ac:dyDescent="0.25">
      <c r="A507" s="7" t="s">
        <v>941</v>
      </c>
      <c r="B507" s="8">
        <v>45304</v>
      </c>
      <c r="C507" s="20">
        <v>2486257288</v>
      </c>
      <c r="D507" s="14">
        <v>121.55</v>
      </c>
      <c r="E507" s="11">
        <v>121.55</v>
      </c>
      <c r="F507" s="11">
        <v>0</v>
      </c>
      <c r="G507" s="11" t="s">
        <v>37</v>
      </c>
      <c r="H507" s="11" t="s">
        <v>942</v>
      </c>
      <c r="I507" s="11" t="s">
        <v>14</v>
      </c>
      <c r="J507" s="12" t="s">
        <v>15</v>
      </c>
      <c r="K507" s="11">
        <v>84.999936000000019</v>
      </c>
      <c r="N507" s="17"/>
      <c r="O507" s="16"/>
    </row>
    <row r="508" spans="1:15" hidden="1" x14ac:dyDescent="0.25">
      <c r="A508" s="7" t="s">
        <v>943</v>
      </c>
      <c r="B508" s="8">
        <v>45304</v>
      </c>
      <c r="C508" s="20">
        <v>2202684084</v>
      </c>
      <c r="D508" s="10">
        <v>143</v>
      </c>
      <c r="E508" s="11">
        <v>143</v>
      </c>
      <c r="F508" s="11">
        <v>0</v>
      </c>
      <c r="G508" s="11" t="s">
        <v>12</v>
      </c>
      <c r="H508" s="11" t="s">
        <v>944</v>
      </c>
      <c r="I508" s="11" t="s">
        <v>14</v>
      </c>
      <c r="J508" s="12" t="s">
        <v>15</v>
      </c>
      <c r="K508" s="11">
        <v>99.99920000000003</v>
      </c>
      <c r="N508" s="17"/>
      <c r="O508" s="16"/>
    </row>
    <row r="509" spans="1:15" hidden="1" x14ac:dyDescent="0.25">
      <c r="A509" s="7" t="s">
        <v>945</v>
      </c>
      <c r="B509" s="8">
        <v>45304</v>
      </c>
      <c r="C509" s="20">
        <v>2720023433</v>
      </c>
      <c r="D509" s="10">
        <v>70</v>
      </c>
      <c r="E509" s="11">
        <v>70</v>
      </c>
      <c r="F509" s="11">
        <v>0</v>
      </c>
      <c r="G509" s="11" t="s">
        <v>96</v>
      </c>
      <c r="H509" s="11" t="s">
        <v>946</v>
      </c>
      <c r="I509" s="11" t="s">
        <v>58</v>
      </c>
      <c r="J509" s="12" t="s">
        <v>15</v>
      </c>
      <c r="K509" s="11">
        <v>17.646776000000003</v>
      </c>
      <c r="N509" s="17"/>
      <c r="O509" s="16"/>
    </row>
    <row r="510" spans="1:15" hidden="1" x14ac:dyDescent="0.25">
      <c r="A510" s="7" t="s">
        <v>947</v>
      </c>
      <c r="B510" s="8">
        <v>45304</v>
      </c>
      <c r="C510" s="20">
        <v>1564166007</v>
      </c>
      <c r="D510" s="10">
        <v>58</v>
      </c>
      <c r="E510" s="11">
        <v>58</v>
      </c>
      <c r="F510" s="11">
        <v>0</v>
      </c>
      <c r="G510" s="11" t="s">
        <v>37</v>
      </c>
      <c r="H510" s="11" t="s">
        <v>948</v>
      </c>
      <c r="I510" s="11" t="s">
        <v>61</v>
      </c>
      <c r="J510" s="12" t="s">
        <v>15</v>
      </c>
      <c r="K510" s="11">
        <v>40</v>
      </c>
      <c r="N510" s="17"/>
      <c r="O510" s="16"/>
    </row>
    <row r="511" spans="1:15" x14ac:dyDescent="0.25">
      <c r="A511" s="7" t="s">
        <v>949</v>
      </c>
      <c r="B511" s="8">
        <v>45304</v>
      </c>
      <c r="C511" s="20">
        <v>697385480</v>
      </c>
      <c r="D511" s="10">
        <v>1132</v>
      </c>
      <c r="E511" s="11">
        <v>1132</v>
      </c>
      <c r="F511" s="11">
        <v>0</v>
      </c>
      <c r="G511" s="11" t="s">
        <v>21</v>
      </c>
      <c r="H511" s="11" t="s">
        <v>950</v>
      </c>
      <c r="I511" s="11" t="s">
        <v>146</v>
      </c>
      <c r="J511" s="12" t="s">
        <v>15</v>
      </c>
      <c r="K511" s="11">
        <v>820.00000320000015</v>
      </c>
      <c r="N511" s="17"/>
      <c r="O511" s="16"/>
    </row>
    <row r="512" spans="1:15" hidden="1" x14ac:dyDescent="0.25">
      <c r="A512" s="7" t="s">
        <v>951</v>
      </c>
      <c r="B512" s="8">
        <v>45304</v>
      </c>
      <c r="C512" s="20">
        <v>3067563314</v>
      </c>
      <c r="D512" s="10">
        <v>170.7</v>
      </c>
      <c r="E512" s="11">
        <v>170.7</v>
      </c>
      <c r="F512" s="11">
        <v>0</v>
      </c>
      <c r="G512" s="11" t="s">
        <v>37</v>
      </c>
      <c r="H512" s="11" t="s">
        <v>950</v>
      </c>
      <c r="I512" s="11" t="s">
        <v>14</v>
      </c>
      <c r="J512" s="12" t="s">
        <v>15</v>
      </c>
      <c r="K512" s="11">
        <v>117.15306400000001</v>
      </c>
      <c r="N512" s="17"/>
      <c r="O512" s="16"/>
    </row>
    <row r="513" spans="1:15" hidden="1" x14ac:dyDescent="0.25">
      <c r="A513" s="7" t="s">
        <v>952</v>
      </c>
      <c r="B513" s="8">
        <v>45304</v>
      </c>
      <c r="C513" s="20">
        <v>149570592</v>
      </c>
      <c r="D513" s="10">
        <v>133.5</v>
      </c>
      <c r="E513" s="11">
        <v>133.5</v>
      </c>
      <c r="F513" s="11">
        <v>0</v>
      </c>
      <c r="G513" s="11" t="s">
        <v>37</v>
      </c>
      <c r="H513" s="11" t="s">
        <v>953</v>
      </c>
      <c r="I513" s="11" t="s">
        <v>14</v>
      </c>
      <c r="J513" s="12" t="s">
        <v>15</v>
      </c>
      <c r="K513" s="11">
        <v>92.854372800000007</v>
      </c>
      <c r="N513" s="17"/>
      <c r="O513" s="16"/>
    </row>
    <row r="514" spans="1:15" x14ac:dyDescent="0.25">
      <c r="A514" s="7" t="s">
        <v>954</v>
      </c>
      <c r="B514" s="8">
        <v>45304</v>
      </c>
      <c r="C514" s="20">
        <v>1454260938</v>
      </c>
      <c r="D514" s="10">
        <v>2400</v>
      </c>
      <c r="E514" s="11">
        <v>2400</v>
      </c>
      <c r="F514" s="11">
        <v>0</v>
      </c>
      <c r="G514" s="11" t="s">
        <v>21</v>
      </c>
      <c r="H514" s="11" t="s">
        <v>955</v>
      </c>
      <c r="I514" s="11" t="s">
        <v>85</v>
      </c>
      <c r="J514" s="12" t="s">
        <v>15</v>
      </c>
      <c r="K514" s="11">
        <v>1621.5696000000003</v>
      </c>
      <c r="N514" s="17"/>
      <c r="O514" s="16"/>
    </row>
    <row r="515" spans="1:15" hidden="1" x14ac:dyDescent="0.25">
      <c r="A515" s="7" t="s">
        <v>956</v>
      </c>
      <c r="B515" s="8">
        <v>45304</v>
      </c>
      <c r="C515" s="20">
        <v>2080198287</v>
      </c>
      <c r="D515" s="10">
        <v>1153.55</v>
      </c>
      <c r="E515" s="11">
        <v>1153.55</v>
      </c>
      <c r="F515" s="11">
        <v>0</v>
      </c>
      <c r="G515" s="11" t="s">
        <v>113</v>
      </c>
      <c r="H515" s="11" t="s">
        <v>957</v>
      </c>
      <c r="I515" s="11" t="s">
        <v>26</v>
      </c>
      <c r="J515" s="12" t="s">
        <v>15</v>
      </c>
      <c r="K515" s="11">
        <v>806.53301120000015</v>
      </c>
      <c r="N515" s="17"/>
      <c r="O515" s="16"/>
    </row>
    <row r="516" spans="1:15" hidden="1" x14ac:dyDescent="0.25">
      <c r="A516" s="7" t="s">
        <v>958</v>
      </c>
      <c r="B516" s="8">
        <v>45304</v>
      </c>
      <c r="C516" s="20">
        <v>1373195311</v>
      </c>
      <c r="D516" s="10">
        <v>18.95</v>
      </c>
      <c r="E516" s="11">
        <v>18.95</v>
      </c>
      <c r="F516" s="11">
        <v>0</v>
      </c>
      <c r="G516" s="11" t="s">
        <v>12</v>
      </c>
      <c r="H516" s="11" t="s">
        <v>957</v>
      </c>
      <c r="I516" s="11" t="s">
        <v>14</v>
      </c>
      <c r="J516" s="12" t="s">
        <v>15</v>
      </c>
      <c r="K516" s="11">
        <v>13.100001600000002</v>
      </c>
      <c r="N516" s="17"/>
      <c r="O516" s="16"/>
    </row>
    <row r="517" spans="1:15" hidden="1" x14ac:dyDescent="0.25">
      <c r="A517" s="7" t="s">
        <v>959</v>
      </c>
      <c r="B517" s="8">
        <v>45304</v>
      </c>
      <c r="C517" s="20">
        <v>2576240030</v>
      </c>
      <c r="D517" s="10">
        <v>270.05</v>
      </c>
      <c r="E517" s="11">
        <v>270.05</v>
      </c>
      <c r="F517" s="11">
        <v>0</v>
      </c>
      <c r="G517" s="11" t="s">
        <v>12</v>
      </c>
      <c r="H517" s="11" t="s">
        <v>957</v>
      </c>
      <c r="I517" s="11" t="s">
        <v>39</v>
      </c>
      <c r="J517" s="12" t="s">
        <v>15</v>
      </c>
      <c r="K517" s="11">
        <v>125.80884960000003</v>
      </c>
      <c r="N517" s="17"/>
      <c r="O517" s="16"/>
    </row>
    <row r="518" spans="1:15" hidden="1" x14ac:dyDescent="0.25">
      <c r="A518" s="7" t="s">
        <v>960</v>
      </c>
      <c r="B518" s="8">
        <v>45304</v>
      </c>
      <c r="C518" s="20">
        <v>4168368420</v>
      </c>
      <c r="D518" s="10">
        <v>29</v>
      </c>
      <c r="E518" s="11">
        <v>29</v>
      </c>
      <c r="F518" s="11">
        <v>0</v>
      </c>
      <c r="G518" s="11" t="s">
        <v>37</v>
      </c>
      <c r="H518" s="11" t="s">
        <v>961</v>
      </c>
      <c r="I518" s="11" t="s">
        <v>61</v>
      </c>
      <c r="J518" s="12" t="s">
        <v>15</v>
      </c>
      <c r="K518" s="11">
        <v>20</v>
      </c>
      <c r="N518" s="17"/>
      <c r="O518" s="16"/>
    </row>
    <row r="519" spans="1:15" hidden="1" x14ac:dyDescent="0.25">
      <c r="A519" s="7" t="s">
        <v>962</v>
      </c>
      <c r="B519" s="8">
        <v>45304</v>
      </c>
      <c r="C519" s="20">
        <v>2085044541</v>
      </c>
      <c r="D519" s="10">
        <v>4162.95</v>
      </c>
      <c r="E519" s="11">
        <v>4162.95</v>
      </c>
      <c r="F519" s="11">
        <v>0</v>
      </c>
      <c r="G519" s="11" t="s">
        <v>221</v>
      </c>
      <c r="H519" s="11" t="s">
        <v>963</v>
      </c>
      <c r="I519" s="11" t="s">
        <v>157</v>
      </c>
      <c r="J519" s="12" t="s">
        <v>15</v>
      </c>
      <c r="K519" s="11">
        <v>2919.589344</v>
      </c>
      <c r="N519" s="17"/>
      <c r="O519" s="16"/>
    </row>
    <row r="520" spans="1:15" x14ac:dyDescent="0.25">
      <c r="A520" s="7" t="s">
        <v>964</v>
      </c>
      <c r="B520" s="8">
        <v>45304</v>
      </c>
      <c r="C520" s="20">
        <v>1658930886</v>
      </c>
      <c r="D520" s="10">
        <v>632.25</v>
      </c>
      <c r="E520" s="11">
        <v>632.25</v>
      </c>
      <c r="F520" s="11">
        <v>0</v>
      </c>
      <c r="G520" s="11" t="s">
        <v>21</v>
      </c>
      <c r="H520" s="11" t="s">
        <v>187</v>
      </c>
      <c r="I520" s="11" t="s">
        <v>14</v>
      </c>
      <c r="J520" s="12" t="s">
        <v>15</v>
      </c>
      <c r="K520" s="11">
        <v>454.52006880000005</v>
      </c>
      <c r="N520" s="17"/>
      <c r="O520" s="16"/>
    </row>
    <row r="521" spans="1:15" hidden="1" x14ac:dyDescent="0.25">
      <c r="A521" s="7" t="s">
        <v>965</v>
      </c>
      <c r="B521" s="8">
        <v>45304</v>
      </c>
      <c r="C521" s="20">
        <v>3184478337</v>
      </c>
      <c r="D521" s="10">
        <v>350</v>
      </c>
      <c r="E521" s="11">
        <v>350</v>
      </c>
      <c r="F521" s="11">
        <v>0</v>
      </c>
      <c r="G521" s="11" t="s">
        <v>104</v>
      </c>
      <c r="H521" s="11" t="s">
        <v>114</v>
      </c>
      <c r="I521" s="11" t="s">
        <v>14</v>
      </c>
      <c r="J521" s="12" t="s">
        <v>15</v>
      </c>
      <c r="K521" s="11">
        <v>345.49760000000009</v>
      </c>
      <c r="N521" s="17"/>
      <c r="O521" s="16"/>
    </row>
    <row r="522" spans="1:15" hidden="1" x14ac:dyDescent="0.25">
      <c r="A522" s="7" t="s">
        <v>966</v>
      </c>
      <c r="B522" s="8">
        <v>45304</v>
      </c>
      <c r="C522" s="20">
        <v>3277472676</v>
      </c>
      <c r="D522" s="10">
        <v>394.2</v>
      </c>
      <c r="E522" s="11">
        <v>394.20000000000005</v>
      </c>
      <c r="F522" s="11">
        <v>-5.6843418860808015E-14</v>
      </c>
      <c r="G522" s="11" t="s">
        <v>104</v>
      </c>
      <c r="H522" s="11" t="s">
        <v>114</v>
      </c>
      <c r="I522" s="11" t="s">
        <v>14</v>
      </c>
      <c r="J522" s="12" t="s">
        <v>15</v>
      </c>
      <c r="K522" s="11">
        <v>394.1726096000001</v>
      </c>
      <c r="N522" s="17"/>
      <c r="O522" s="16"/>
    </row>
    <row r="523" spans="1:15" hidden="1" x14ac:dyDescent="0.25">
      <c r="A523" s="7" t="s">
        <v>967</v>
      </c>
      <c r="B523" s="8">
        <v>45306</v>
      </c>
      <c r="C523" s="20">
        <v>3429649978</v>
      </c>
      <c r="D523" s="10">
        <v>149.05000000000001</v>
      </c>
      <c r="E523" s="11">
        <v>149.05000000000001</v>
      </c>
      <c r="F523" s="11">
        <v>0</v>
      </c>
      <c r="G523" s="11" t="s">
        <v>12</v>
      </c>
      <c r="H523" s="11" t="s">
        <v>187</v>
      </c>
      <c r="I523" s="11" t="s">
        <v>14</v>
      </c>
      <c r="J523" s="12" t="s">
        <v>15</v>
      </c>
      <c r="K523" s="11">
        <v>108.00247360000003</v>
      </c>
      <c r="N523" s="17"/>
      <c r="O523" s="16"/>
    </row>
    <row r="524" spans="1:15" hidden="1" x14ac:dyDescent="0.25">
      <c r="A524" s="7" t="s">
        <v>968</v>
      </c>
      <c r="B524" s="8">
        <v>45306</v>
      </c>
      <c r="C524" s="20">
        <v>1801800864</v>
      </c>
      <c r="D524" s="10">
        <v>89.2</v>
      </c>
      <c r="E524" s="11">
        <v>89.2</v>
      </c>
      <c r="F524" s="11">
        <v>0</v>
      </c>
      <c r="G524" s="11" t="s">
        <v>37</v>
      </c>
      <c r="H524" s="11" t="s">
        <v>969</v>
      </c>
      <c r="I524" s="11" t="s">
        <v>14</v>
      </c>
      <c r="J524" s="12" t="s">
        <v>15</v>
      </c>
      <c r="K524" s="11">
        <v>59.640000000000015</v>
      </c>
      <c r="N524" s="17"/>
      <c r="O524" s="16"/>
    </row>
    <row r="525" spans="1:15" hidden="1" x14ac:dyDescent="0.25">
      <c r="A525" s="7" t="s">
        <v>970</v>
      </c>
      <c r="B525" s="8">
        <v>45306</v>
      </c>
      <c r="C525" s="20">
        <v>660033430</v>
      </c>
      <c r="D525" s="10">
        <v>24.2</v>
      </c>
      <c r="E525" s="11">
        <v>24.2</v>
      </c>
      <c r="F525" s="11">
        <v>0</v>
      </c>
      <c r="G525" s="11" t="s">
        <v>51</v>
      </c>
      <c r="H525" s="11" t="s">
        <v>211</v>
      </c>
      <c r="I525" s="11" t="s">
        <v>58</v>
      </c>
      <c r="J525" s="12" t="s">
        <v>15</v>
      </c>
      <c r="K525" s="11">
        <v>18.061075200000005</v>
      </c>
      <c r="N525" s="17"/>
      <c r="O525" s="16"/>
    </row>
    <row r="526" spans="1:15" hidden="1" x14ac:dyDescent="0.25">
      <c r="A526" s="7" t="s">
        <v>971</v>
      </c>
      <c r="B526" s="8">
        <v>45306</v>
      </c>
      <c r="C526" s="20">
        <v>1947419347</v>
      </c>
      <c r="D526" s="10">
        <v>40.799999999999997</v>
      </c>
      <c r="E526" s="11">
        <v>40.799999999999997</v>
      </c>
      <c r="F526" s="11">
        <v>0</v>
      </c>
      <c r="G526" s="11" t="s">
        <v>51</v>
      </c>
      <c r="H526" s="11" t="s">
        <v>972</v>
      </c>
      <c r="I526" s="11" t="s">
        <v>29</v>
      </c>
      <c r="J526" s="12" t="s">
        <v>15</v>
      </c>
      <c r="K526" s="11">
        <v>29.129956800000009</v>
      </c>
      <c r="N526" s="17"/>
      <c r="O526" s="16"/>
    </row>
    <row r="527" spans="1:15" hidden="1" x14ac:dyDescent="0.25">
      <c r="A527" s="7" t="s">
        <v>973</v>
      </c>
      <c r="B527" s="8">
        <v>45306</v>
      </c>
      <c r="C527" s="20">
        <v>4169023857</v>
      </c>
      <c r="D527" s="10">
        <v>214.5</v>
      </c>
      <c r="E527" s="11">
        <v>214.5</v>
      </c>
      <c r="F527" s="11">
        <v>0</v>
      </c>
      <c r="G527" s="11" t="s">
        <v>12</v>
      </c>
      <c r="H527" s="11" t="s">
        <v>974</v>
      </c>
      <c r="I527" s="11" t="s">
        <v>14</v>
      </c>
      <c r="J527" s="12" t="s">
        <v>15</v>
      </c>
      <c r="K527" s="11">
        <v>149.99992000000003</v>
      </c>
      <c r="N527" s="17"/>
      <c r="O527" s="16"/>
    </row>
    <row r="528" spans="1:15" hidden="1" x14ac:dyDescent="0.25">
      <c r="A528" s="7" t="s">
        <v>975</v>
      </c>
      <c r="B528" s="8">
        <v>45306</v>
      </c>
      <c r="C528" s="20">
        <v>3679144253</v>
      </c>
      <c r="D528" s="10">
        <v>300</v>
      </c>
      <c r="E528" s="11">
        <v>300</v>
      </c>
      <c r="F528" s="11">
        <v>0</v>
      </c>
      <c r="G528" s="11" t="s">
        <v>43</v>
      </c>
      <c r="H528" s="11" t="s">
        <v>976</v>
      </c>
      <c r="I528" s="11" t="s">
        <v>58</v>
      </c>
      <c r="J528" s="12" t="s">
        <v>15</v>
      </c>
      <c r="K528" s="11">
        <v>146.00320000000002</v>
      </c>
      <c r="N528" s="17"/>
      <c r="O528" s="16"/>
    </row>
    <row r="529" spans="1:15" x14ac:dyDescent="0.25">
      <c r="A529" s="7" t="s">
        <v>977</v>
      </c>
      <c r="B529" s="8">
        <v>45306</v>
      </c>
      <c r="C529" s="20">
        <v>3967961485</v>
      </c>
      <c r="D529" s="10">
        <v>31743</v>
      </c>
      <c r="E529" s="11">
        <v>31743</v>
      </c>
      <c r="F529" s="11">
        <v>0</v>
      </c>
      <c r="G529" s="11" t="s">
        <v>21</v>
      </c>
      <c r="H529" s="11" t="s">
        <v>978</v>
      </c>
      <c r="I529" s="11" t="s">
        <v>172</v>
      </c>
      <c r="J529" s="12" t="s">
        <v>15</v>
      </c>
      <c r="K529" s="11">
        <v>19671.835579200004</v>
      </c>
      <c r="N529" s="17"/>
      <c r="O529" s="16"/>
    </row>
    <row r="530" spans="1:15" x14ac:dyDescent="0.25">
      <c r="A530" s="7" t="s">
        <v>979</v>
      </c>
      <c r="B530" s="8">
        <v>45306</v>
      </c>
      <c r="C530" s="20">
        <v>1096895074</v>
      </c>
      <c r="D530" s="10">
        <v>1050</v>
      </c>
      <c r="E530" s="11">
        <v>1050</v>
      </c>
      <c r="F530" s="11">
        <v>0</v>
      </c>
      <c r="G530" s="11" t="s">
        <v>21</v>
      </c>
      <c r="H530" s="11" t="s">
        <v>978</v>
      </c>
      <c r="I530" s="11" t="s">
        <v>172</v>
      </c>
      <c r="J530" s="12" t="s">
        <v>15</v>
      </c>
      <c r="K530" s="11">
        <v>703.01994560000014</v>
      </c>
      <c r="N530" s="17"/>
      <c r="O530" s="16"/>
    </row>
    <row r="531" spans="1:15" hidden="1" x14ac:dyDescent="0.25">
      <c r="A531" s="7" t="s">
        <v>980</v>
      </c>
      <c r="B531" s="8">
        <v>45306</v>
      </c>
      <c r="C531" s="20">
        <v>2475773330</v>
      </c>
      <c r="D531" s="10">
        <v>2430</v>
      </c>
      <c r="E531" s="11">
        <v>2430</v>
      </c>
      <c r="F531" s="11">
        <v>0</v>
      </c>
      <c r="G531" s="11" t="s">
        <v>37</v>
      </c>
      <c r="H531" s="11" t="s">
        <v>525</v>
      </c>
      <c r="I531" s="11" t="s">
        <v>39</v>
      </c>
      <c r="J531" s="12" t="s">
        <v>15</v>
      </c>
      <c r="K531" s="11">
        <v>1599.0329600000005</v>
      </c>
      <c r="N531" s="17"/>
      <c r="O531" s="16"/>
    </row>
    <row r="532" spans="1:15" hidden="1" x14ac:dyDescent="0.25">
      <c r="A532" s="7" t="s">
        <v>981</v>
      </c>
      <c r="B532" s="8">
        <v>45306</v>
      </c>
      <c r="C532" s="20">
        <v>2528920944</v>
      </c>
      <c r="D532" s="10">
        <v>291.75</v>
      </c>
      <c r="E532" s="11">
        <v>291.75</v>
      </c>
      <c r="F532" s="11">
        <v>0</v>
      </c>
      <c r="G532" s="11" t="s">
        <v>37</v>
      </c>
      <c r="H532" s="11" t="s">
        <v>982</v>
      </c>
      <c r="I532" s="11" t="s">
        <v>14</v>
      </c>
      <c r="J532" s="12" t="s">
        <v>15</v>
      </c>
      <c r="K532" s="11">
        <v>203.47678400000001</v>
      </c>
      <c r="N532" s="17"/>
      <c r="O532" s="16"/>
    </row>
    <row r="533" spans="1:15" hidden="1" x14ac:dyDescent="0.25">
      <c r="A533" s="7" t="s">
        <v>983</v>
      </c>
      <c r="B533" s="8">
        <v>45306</v>
      </c>
      <c r="C533" s="20">
        <v>169364175</v>
      </c>
      <c r="D533" s="10">
        <v>96.82</v>
      </c>
      <c r="E533" s="11">
        <v>96.82</v>
      </c>
      <c r="F533" s="11">
        <v>0</v>
      </c>
      <c r="G533" s="11" t="s">
        <v>104</v>
      </c>
      <c r="H533" s="11" t="s">
        <v>984</v>
      </c>
      <c r="I533" s="11" t="s">
        <v>14</v>
      </c>
      <c r="J533" s="12" t="s">
        <v>15</v>
      </c>
      <c r="K533" s="11">
        <v>96.857107200000002</v>
      </c>
      <c r="N533" s="17"/>
      <c r="O533" s="16"/>
    </row>
    <row r="534" spans="1:15" hidden="1" x14ac:dyDescent="0.25">
      <c r="A534" s="7" t="s">
        <v>985</v>
      </c>
      <c r="B534" s="8">
        <v>45306</v>
      </c>
      <c r="C534" s="20">
        <v>1545683203</v>
      </c>
      <c r="D534" s="10">
        <v>5250</v>
      </c>
      <c r="E534" s="11">
        <v>5250</v>
      </c>
      <c r="F534" s="11">
        <v>0</v>
      </c>
      <c r="G534" s="11" t="s">
        <v>221</v>
      </c>
      <c r="H534" s="11" t="s">
        <v>924</v>
      </c>
      <c r="I534" s="11" t="s">
        <v>45</v>
      </c>
      <c r="J534" s="12" t="s">
        <v>15</v>
      </c>
      <c r="K534" s="11">
        <v>3150.0000000000005</v>
      </c>
      <c r="N534" s="17"/>
      <c r="O534" s="16"/>
    </row>
    <row r="535" spans="1:15" hidden="1" x14ac:dyDescent="0.25">
      <c r="A535" s="7" t="s">
        <v>986</v>
      </c>
      <c r="B535" s="8">
        <v>45306</v>
      </c>
      <c r="C535" s="20">
        <v>328090406</v>
      </c>
      <c r="D535" s="10">
        <v>97.25</v>
      </c>
      <c r="E535" s="11">
        <v>97.25</v>
      </c>
      <c r="F535" s="11">
        <v>0</v>
      </c>
      <c r="G535" s="11" t="s">
        <v>37</v>
      </c>
      <c r="H535" s="11" t="s">
        <v>987</v>
      </c>
      <c r="I535" s="11" t="s">
        <v>14</v>
      </c>
      <c r="J535" s="12" t="s">
        <v>15</v>
      </c>
      <c r="K535" s="11">
        <v>68.000004800000013</v>
      </c>
      <c r="N535" s="17"/>
      <c r="O535" s="16"/>
    </row>
    <row r="536" spans="1:15" hidden="1" x14ac:dyDescent="0.25">
      <c r="A536" s="7" t="s">
        <v>988</v>
      </c>
      <c r="B536" s="8">
        <v>45306</v>
      </c>
      <c r="C536" s="20">
        <v>2957725110</v>
      </c>
      <c r="D536" s="10">
        <v>312.95</v>
      </c>
      <c r="E536" s="11">
        <v>312.95</v>
      </c>
      <c r="F536" s="11">
        <v>0</v>
      </c>
      <c r="G536" s="11" t="s">
        <v>37</v>
      </c>
      <c r="H536" s="11" t="s">
        <v>987</v>
      </c>
      <c r="I536" s="11" t="s">
        <v>14</v>
      </c>
      <c r="J536" s="12" t="s">
        <v>15</v>
      </c>
      <c r="K536" s="11">
        <v>218.7043936</v>
      </c>
      <c r="N536" s="17"/>
      <c r="O536" s="16"/>
    </row>
    <row r="537" spans="1:15" hidden="1" x14ac:dyDescent="0.25">
      <c r="A537" s="7" t="s">
        <v>989</v>
      </c>
      <c r="B537" s="8">
        <v>45306</v>
      </c>
      <c r="C537" s="20">
        <v>2539670776</v>
      </c>
      <c r="D537" s="10">
        <v>151.35</v>
      </c>
      <c r="E537" s="11">
        <v>151.35</v>
      </c>
      <c r="F537" s="11">
        <v>0</v>
      </c>
      <c r="G537" s="11" t="s">
        <v>17</v>
      </c>
      <c r="H537" s="11" t="s">
        <v>990</v>
      </c>
      <c r="I537" s="11" t="s">
        <v>26</v>
      </c>
      <c r="J537" s="12" t="s">
        <v>15</v>
      </c>
      <c r="K537" s="11">
        <v>99.999995200000015</v>
      </c>
      <c r="N537" s="17"/>
      <c r="O537" s="16"/>
    </row>
    <row r="538" spans="1:15" x14ac:dyDescent="0.25">
      <c r="A538" s="7" t="s">
        <v>991</v>
      </c>
      <c r="B538" s="8">
        <v>45306</v>
      </c>
      <c r="C538" s="20">
        <v>1218855244</v>
      </c>
      <c r="D538" s="10">
        <v>1800</v>
      </c>
      <c r="E538" s="11">
        <v>1800</v>
      </c>
      <c r="F538" s="11">
        <v>0</v>
      </c>
      <c r="G538" s="11" t="s">
        <v>21</v>
      </c>
      <c r="H538" s="11" t="s">
        <v>992</v>
      </c>
      <c r="I538" s="11" t="s">
        <v>289</v>
      </c>
      <c r="J538" s="12" t="s">
        <v>15</v>
      </c>
      <c r="K538" s="11">
        <v>0</v>
      </c>
      <c r="N538" s="17"/>
      <c r="O538" s="16"/>
    </row>
    <row r="539" spans="1:15" hidden="1" x14ac:dyDescent="0.25">
      <c r="A539" s="7" t="s">
        <v>993</v>
      </c>
      <c r="B539" s="8">
        <v>45306</v>
      </c>
      <c r="C539" s="20">
        <v>2435335875</v>
      </c>
      <c r="D539" s="10">
        <v>3655</v>
      </c>
      <c r="E539" s="11">
        <v>3655</v>
      </c>
      <c r="F539" s="11">
        <v>0</v>
      </c>
      <c r="G539" s="11" t="s">
        <v>96</v>
      </c>
      <c r="H539" s="11" t="s">
        <v>994</v>
      </c>
      <c r="I539" s="11" t="s">
        <v>157</v>
      </c>
      <c r="J539" s="12" t="s">
        <v>15</v>
      </c>
      <c r="K539" s="11">
        <v>2434.9999520000006</v>
      </c>
      <c r="N539" s="17"/>
      <c r="O539" s="16"/>
    </row>
    <row r="540" spans="1:15" hidden="1" x14ac:dyDescent="0.25">
      <c r="A540" s="7" t="s">
        <v>995</v>
      </c>
      <c r="B540" s="8">
        <v>45306</v>
      </c>
      <c r="C540" s="20">
        <v>3616817215</v>
      </c>
      <c r="D540" s="10">
        <v>4500</v>
      </c>
      <c r="E540" s="11">
        <v>4500</v>
      </c>
      <c r="F540" s="11">
        <v>0</v>
      </c>
      <c r="G540" s="11" t="s">
        <v>96</v>
      </c>
      <c r="H540" s="11" t="s">
        <v>994</v>
      </c>
      <c r="I540" s="11" t="s">
        <v>157</v>
      </c>
      <c r="J540" s="12" t="s">
        <v>15</v>
      </c>
      <c r="K540" s="11">
        <v>2959.9999968000002</v>
      </c>
      <c r="N540" s="17"/>
      <c r="O540" s="16"/>
    </row>
    <row r="541" spans="1:15" hidden="1" x14ac:dyDescent="0.25">
      <c r="A541" s="7" t="s">
        <v>996</v>
      </c>
      <c r="B541" s="8">
        <v>45306</v>
      </c>
      <c r="C541" s="20">
        <v>2860535270</v>
      </c>
      <c r="D541" s="10">
        <v>176.7</v>
      </c>
      <c r="E541" s="11">
        <v>176.7</v>
      </c>
      <c r="F541" s="11">
        <v>0</v>
      </c>
      <c r="G541" s="11" t="s">
        <v>12</v>
      </c>
      <c r="H541" s="11" t="s">
        <v>997</v>
      </c>
      <c r="I541" s="11" t="s">
        <v>39</v>
      </c>
      <c r="J541" s="12" t="s">
        <v>15</v>
      </c>
      <c r="K541" s="11">
        <v>81.460881600000008</v>
      </c>
      <c r="N541" s="17"/>
      <c r="O541" s="16"/>
    </row>
    <row r="542" spans="1:15" hidden="1" x14ac:dyDescent="0.25">
      <c r="A542" s="7" t="s">
        <v>998</v>
      </c>
      <c r="B542" s="8">
        <v>45306</v>
      </c>
      <c r="C542" s="20">
        <v>2500938352</v>
      </c>
      <c r="D542" s="10">
        <v>76.5</v>
      </c>
      <c r="E542" s="11">
        <v>76.5</v>
      </c>
      <c r="F542" s="11">
        <v>0</v>
      </c>
      <c r="G542" s="11" t="s">
        <v>12</v>
      </c>
      <c r="H542" s="11" t="s">
        <v>202</v>
      </c>
      <c r="I542" s="11" t="s">
        <v>14</v>
      </c>
      <c r="J542" s="12" t="s">
        <v>15</v>
      </c>
      <c r="K542" s="11">
        <v>50.000003200000009</v>
      </c>
      <c r="N542" s="17"/>
      <c r="O542" s="16"/>
    </row>
    <row r="543" spans="1:15" hidden="1" x14ac:dyDescent="0.25">
      <c r="A543" s="7" t="s">
        <v>999</v>
      </c>
      <c r="B543" s="8">
        <v>45306</v>
      </c>
      <c r="C543" s="20">
        <v>2217167268</v>
      </c>
      <c r="D543" s="10">
        <v>324.25</v>
      </c>
      <c r="E543" s="11">
        <v>324.25</v>
      </c>
      <c r="F543" s="11">
        <v>0</v>
      </c>
      <c r="G543" s="11" t="s">
        <v>522</v>
      </c>
      <c r="H543" s="11" t="s">
        <v>1000</v>
      </c>
      <c r="I543" s="11" t="s">
        <v>26</v>
      </c>
      <c r="J543" s="12" t="s">
        <v>15</v>
      </c>
      <c r="K543" s="11">
        <v>227.99996800000005</v>
      </c>
      <c r="N543" s="17"/>
      <c r="O543" s="16"/>
    </row>
    <row r="544" spans="1:15" hidden="1" x14ac:dyDescent="0.25">
      <c r="A544" s="7" t="s">
        <v>1001</v>
      </c>
      <c r="B544" s="8">
        <v>45306</v>
      </c>
      <c r="C544" s="20">
        <v>3492760857</v>
      </c>
      <c r="D544" s="10">
        <v>108</v>
      </c>
      <c r="E544" s="11">
        <v>108</v>
      </c>
      <c r="F544" s="11">
        <v>0</v>
      </c>
      <c r="G544" s="11" t="s">
        <v>17</v>
      </c>
      <c r="H544" s="11" t="s">
        <v>1002</v>
      </c>
      <c r="I544" s="11" t="s">
        <v>26</v>
      </c>
      <c r="J544" s="12" t="s">
        <v>15</v>
      </c>
      <c r="K544" s="11">
        <v>71.999961600000006</v>
      </c>
      <c r="N544" s="17"/>
      <c r="O544" s="16"/>
    </row>
    <row r="545" spans="1:15" hidden="1" x14ac:dyDescent="0.25">
      <c r="A545" s="7" t="s">
        <v>1003</v>
      </c>
      <c r="B545" s="8">
        <v>45306</v>
      </c>
      <c r="C545" s="20">
        <v>1169837007</v>
      </c>
      <c r="D545" s="10">
        <v>350</v>
      </c>
      <c r="E545" s="11">
        <v>350</v>
      </c>
      <c r="F545" s="11">
        <v>0</v>
      </c>
      <c r="G545" s="11" t="s">
        <v>17</v>
      </c>
      <c r="H545" s="11" t="s">
        <v>869</v>
      </c>
      <c r="I545" s="11" t="s">
        <v>117</v>
      </c>
      <c r="J545" s="12" t="s">
        <v>15</v>
      </c>
      <c r="K545" s="11">
        <v>0</v>
      </c>
      <c r="N545" s="17"/>
      <c r="O545" s="16"/>
    </row>
    <row r="546" spans="1:15" hidden="1" x14ac:dyDescent="0.25">
      <c r="A546" s="7" t="s">
        <v>1004</v>
      </c>
      <c r="B546" s="8">
        <v>45306</v>
      </c>
      <c r="C546" s="20">
        <v>3453501821</v>
      </c>
      <c r="D546" s="10">
        <v>108</v>
      </c>
      <c r="E546" s="11">
        <v>108</v>
      </c>
      <c r="F546" s="11">
        <v>0</v>
      </c>
      <c r="G546" s="11" t="s">
        <v>17</v>
      </c>
      <c r="H546" s="11" t="s">
        <v>1002</v>
      </c>
      <c r="I546" s="11" t="s">
        <v>26</v>
      </c>
      <c r="J546" s="12" t="s">
        <v>15</v>
      </c>
      <c r="K546" s="11">
        <v>71.999961600000006</v>
      </c>
      <c r="N546" s="17"/>
      <c r="O546" s="16"/>
    </row>
    <row r="547" spans="1:15" hidden="1" x14ac:dyDescent="0.25">
      <c r="A547" s="7" t="s">
        <v>1005</v>
      </c>
      <c r="B547" s="8">
        <v>45306</v>
      </c>
      <c r="C547" s="20">
        <v>1231571262</v>
      </c>
      <c r="D547" s="10">
        <v>20431</v>
      </c>
      <c r="E547" s="11">
        <v>20431</v>
      </c>
      <c r="F547" s="11">
        <v>0</v>
      </c>
      <c r="G547" s="11" t="s">
        <v>96</v>
      </c>
      <c r="H547" s="11" t="s">
        <v>1006</v>
      </c>
      <c r="I547" s="11" t="s">
        <v>172</v>
      </c>
      <c r="J547" s="12" t="s">
        <v>15</v>
      </c>
      <c r="K547" s="11">
        <v>12843.456649600002</v>
      </c>
      <c r="N547" s="17"/>
      <c r="O547" s="16"/>
    </row>
    <row r="548" spans="1:15" x14ac:dyDescent="0.25">
      <c r="A548" s="7" t="s">
        <v>1007</v>
      </c>
      <c r="B548" s="8">
        <v>45306</v>
      </c>
      <c r="C548" s="20">
        <v>1203850603</v>
      </c>
      <c r="D548" s="10">
        <v>3140</v>
      </c>
      <c r="E548" s="11">
        <v>3140</v>
      </c>
      <c r="F548" s="11">
        <v>0</v>
      </c>
      <c r="G548" s="11" t="s">
        <v>21</v>
      </c>
      <c r="H548" s="11" t="s">
        <v>1008</v>
      </c>
      <c r="I548" s="11" t="s">
        <v>85</v>
      </c>
      <c r="J548" s="12" t="s">
        <v>15</v>
      </c>
      <c r="K548" s="11">
        <v>2066.2544000000003</v>
      </c>
      <c r="N548" s="17"/>
      <c r="O548" s="16"/>
    </row>
    <row r="549" spans="1:15" x14ac:dyDescent="0.25">
      <c r="A549" s="7" t="s">
        <v>1009</v>
      </c>
      <c r="B549" s="8">
        <v>45306</v>
      </c>
      <c r="C549" s="20">
        <v>3338682916</v>
      </c>
      <c r="D549" s="10">
        <v>15</v>
      </c>
      <c r="E549" s="11">
        <v>15</v>
      </c>
      <c r="F549" s="11">
        <v>0</v>
      </c>
      <c r="G549" s="11" t="s">
        <v>21</v>
      </c>
      <c r="H549" s="11" t="s">
        <v>1010</v>
      </c>
      <c r="I549" s="11" t="s">
        <v>58</v>
      </c>
      <c r="J549" s="12" t="s">
        <v>15</v>
      </c>
      <c r="K549" s="11">
        <v>2.1799680000000006</v>
      </c>
      <c r="N549" s="17"/>
      <c r="O549" s="16"/>
    </row>
    <row r="550" spans="1:15" x14ac:dyDescent="0.25">
      <c r="A550" s="7" t="s">
        <v>1011</v>
      </c>
      <c r="B550" s="8">
        <v>45306</v>
      </c>
      <c r="C550" s="20">
        <v>4082452195</v>
      </c>
      <c r="D550" s="10">
        <v>33.25</v>
      </c>
      <c r="E550" s="11">
        <v>33.25</v>
      </c>
      <c r="F550" s="11">
        <v>0</v>
      </c>
      <c r="G550" s="11" t="s">
        <v>21</v>
      </c>
      <c r="H550" s="11" t="s">
        <v>1012</v>
      </c>
      <c r="I550" s="11" t="s">
        <v>29</v>
      </c>
      <c r="J550" s="12" t="s">
        <v>15</v>
      </c>
      <c r="K550" s="11">
        <v>23.624025600000003</v>
      </c>
      <c r="N550" s="17"/>
      <c r="O550" s="16"/>
    </row>
    <row r="551" spans="1:15" hidden="1" x14ac:dyDescent="0.25">
      <c r="A551" s="7" t="s">
        <v>1013</v>
      </c>
      <c r="B551" s="8">
        <v>45306</v>
      </c>
      <c r="C551" s="20">
        <v>3646440425</v>
      </c>
      <c r="D551" s="10">
        <v>12.2</v>
      </c>
      <c r="E551" s="11">
        <v>12.2</v>
      </c>
      <c r="F551" s="11">
        <v>0</v>
      </c>
      <c r="G551" s="11" t="s">
        <v>12</v>
      </c>
      <c r="H551" s="11" t="s">
        <v>468</v>
      </c>
      <c r="I551" s="11" t="s">
        <v>14</v>
      </c>
      <c r="J551" s="12" t="s">
        <v>15</v>
      </c>
      <c r="K551" s="11">
        <v>8.5193248000000015</v>
      </c>
      <c r="N551" s="17"/>
      <c r="O551" s="16"/>
    </row>
    <row r="552" spans="1:15" hidden="1" x14ac:dyDescent="0.25">
      <c r="A552" s="7" t="s">
        <v>1014</v>
      </c>
      <c r="B552" s="8">
        <v>45306</v>
      </c>
      <c r="C552" s="20">
        <v>3311289591</v>
      </c>
      <c r="D552" s="10">
        <v>194.5</v>
      </c>
      <c r="E552" s="11">
        <v>194.5</v>
      </c>
      <c r="F552" s="11">
        <v>0</v>
      </c>
      <c r="G552" s="11" t="s">
        <v>12</v>
      </c>
      <c r="H552" s="11" t="s">
        <v>1015</v>
      </c>
      <c r="I552" s="11" t="s">
        <v>14</v>
      </c>
      <c r="J552" s="12" t="s">
        <v>15</v>
      </c>
      <c r="K552" s="11">
        <v>136.00000960000003</v>
      </c>
      <c r="N552" s="17"/>
      <c r="O552" s="16"/>
    </row>
    <row r="553" spans="1:15" hidden="1" x14ac:dyDescent="0.25">
      <c r="A553" s="7" t="s">
        <v>1016</v>
      </c>
      <c r="B553" s="8">
        <v>45306</v>
      </c>
      <c r="C553" s="20">
        <v>4260316341</v>
      </c>
      <c r="D553" s="10">
        <v>36.6</v>
      </c>
      <c r="E553" s="11">
        <v>36.6</v>
      </c>
      <c r="F553" s="11">
        <v>0</v>
      </c>
      <c r="G553" s="11" t="s">
        <v>17</v>
      </c>
      <c r="H553" s="11" t="s">
        <v>1015</v>
      </c>
      <c r="I553" s="11" t="s">
        <v>26</v>
      </c>
      <c r="J553" s="12" t="s">
        <v>15</v>
      </c>
      <c r="K553" s="11">
        <v>21.000000000000004</v>
      </c>
      <c r="N553" s="17"/>
      <c r="O553" s="16"/>
    </row>
    <row r="554" spans="1:15" hidden="1" x14ac:dyDescent="0.25">
      <c r="A554" s="7" t="s">
        <v>1017</v>
      </c>
      <c r="B554" s="8">
        <v>45306</v>
      </c>
      <c r="C554" s="20">
        <v>1035423023</v>
      </c>
      <c r="D554" s="10">
        <v>42.4</v>
      </c>
      <c r="E554" s="11">
        <v>42.4</v>
      </c>
      <c r="F554" s="11">
        <v>0</v>
      </c>
      <c r="G554" s="11" t="s">
        <v>37</v>
      </c>
      <c r="H554" s="11" t="s">
        <v>1018</v>
      </c>
      <c r="I554" s="11" t="s">
        <v>39</v>
      </c>
      <c r="J554" s="12" t="s">
        <v>15</v>
      </c>
      <c r="K554" s="11">
        <v>27.310001600000003</v>
      </c>
      <c r="N554" s="17"/>
      <c r="O554" s="16"/>
    </row>
    <row r="555" spans="1:15" hidden="1" x14ac:dyDescent="0.25">
      <c r="A555" s="7" t="s">
        <v>1019</v>
      </c>
      <c r="B555" s="8">
        <v>45306</v>
      </c>
      <c r="C555" s="20">
        <v>3104460417</v>
      </c>
      <c r="D555" s="10">
        <v>14.85</v>
      </c>
      <c r="E555" s="11">
        <v>14.850000000000001</v>
      </c>
      <c r="F555" s="11">
        <v>-1.7763568394002505E-15</v>
      </c>
      <c r="G555" s="11" t="s">
        <v>12</v>
      </c>
      <c r="H555" s="11" t="s">
        <v>1020</v>
      </c>
      <c r="I555" s="11" t="s">
        <v>14</v>
      </c>
      <c r="J555" s="12" t="s">
        <v>15</v>
      </c>
      <c r="K555" s="11">
        <v>10.009574400000002</v>
      </c>
      <c r="N555" s="17"/>
      <c r="O555" s="16"/>
    </row>
    <row r="556" spans="1:15" hidden="1" x14ac:dyDescent="0.25">
      <c r="A556" s="7" t="s">
        <v>1021</v>
      </c>
      <c r="B556" s="8">
        <v>45306</v>
      </c>
      <c r="C556" s="20">
        <v>3406252800</v>
      </c>
      <c r="D556" s="10">
        <v>12.2</v>
      </c>
      <c r="E556" s="11">
        <v>12.2</v>
      </c>
      <c r="F556" s="11">
        <v>0</v>
      </c>
      <c r="G556" s="11" t="s">
        <v>12</v>
      </c>
      <c r="H556" s="11" t="s">
        <v>1022</v>
      </c>
      <c r="I556" s="11" t="s">
        <v>14</v>
      </c>
      <c r="J556" s="12" t="s">
        <v>15</v>
      </c>
      <c r="K556" s="11">
        <v>8.5193248000000015</v>
      </c>
      <c r="N556" s="17"/>
      <c r="O556" s="16"/>
    </row>
    <row r="557" spans="1:15" hidden="1" x14ac:dyDescent="0.25">
      <c r="A557" s="7" t="s">
        <v>1023</v>
      </c>
      <c r="B557" s="8">
        <v>45306</v>
      </c>
      <c r="C557" s="20">
        <v>2995143148</v>
      </c>
      <c r="D557" s="10">
        <v>12.2</v>
      </c>
      <c r="E557" s="11">
        <v>12.2</v>
      </c>
      <c r="F557" s="11">
        <v>0</v>
      </c>
      <c r="G557" s="11" t="s">
        <v>12</v>
      </c>
      <c r="H557" s="11" t="s">
        <v>1024</v>
      </c>
      <c r="I557" s="11" t="s">
        <v>14</v>
      </c>
      <c r="J557" s="12" t="s">
        <v>15</v>
      </c>
      <c r="K557" s="11">
        <v>8.5193248000000015</v>
      </c>
      <c r="N557" s="17"/>
      <c r="O557" s="16"/>
    </row>
    <row r="558" spans="1:15" hidden="1" x14ac:dyDescent="0.25">
      <c r="A558" s="7" t="s">
        <v>1025</v>
      </c>
      <c r="B558" s="8">
        <v>45306</v>
      </c>
      <c r="C558" s="20">
        <v>3830991526</v>
      </c>
      <c r="D558" s="10">
        <v>178.05</v>
      </c>
      <c r="E558" s="11">
        <v>178.05</v>
      </c>
      <c r="F558" s="11">
        <v>0</v>
      </c>
      <c r="G558" s="11" t="s">
        <v>12</v>
      </c>
      <c r="H558" s="11" t="s">
        <v>786</v>
      </c>
      <c r="I558" s="11" t="s">
        <v>14</v>
      </c>
      <c r="J558" s="12" t="s">
        <v>15</v>
      </c>
      <c r="K558" s="11">
        <v>128.993312</v>
      </c>
      <c r="N558" s="17"/>
      <c r="O558" s="16"/>
    </row>
    <row r="559" spans="1:15" hidden="1" x14ac:dyDescent="0.25">
      <c r="A559" s="7" t="s">
        <v>1026</v>
      </c>
      <c r="B559" s="8">
        <v>45306</v>
      </c>
      <c r="C559" s="20">
        <v>4198385707</v>
      </c>
      <c r="D559" s="10">
        <v>2207.4499999999998</v>
      </c>
      <c r="E559" s="11">
        <v>2207.4499999999998</v>
      </c>
      <c r="F559" s="11">
        <v>0</v>
      </c>
      <c r="G559" s="11" t="s">
        <v>221</v>
      </c>
      <c r="H559" s="11" t="s">
        <v>1027</v>
      </c>
      <c r="I559" s="11" t="s">
        <v>45</v>
      </c>
      <c r="J559" s="12" t="s">
        <v>15</v>
      </c>
      <c r="K559" s="11">
        <v>1271.5099376000003</v>
      </c>
      <c r="N559" s="17"/>
      <c r="O559" s="16"/>
    </row>
    <row r="560" spans="1:15" hidden="1" x14ac:dyDescent="0.25">
      <c r="A560" s="7" t="s">
        <v>1028</v>
      </c>
      <c r="B560" s="8">
        <v>45306</v>
      </c>
      <c r="C560" s="20">
        <v>1882212272</v>
      </c>
      <c r="D560" s="10">
        <v>2217</v>
      </c>
      <c r="E560" s="11">
        <v>2217</v>
      </c>
      <c r="F560" s="11">
        <v>0</v>
      </c>
      <c r="G560" s="11" t="s">
        <v>17</v>
      </c>
      <c r="H560" s="11" t="s">
        <v>1029</v>
      </c>
      <c r="I560" s="11" t="s">
        <v>26</v>
      </c>
      <c r="J560" s="12" t="s">
        <v>15</v>
      </c>
      <c r="K560" s="11">
        <v>1578.2466672000005</v>
      </c>
      <c r="N560" s="17"/>
      <c r="O560" s="16"/>
    </row>
    <row r="561" spans="1:15" x14ac:dyDescent="0.25">
      <c r="A561" s="7" t="s">
        <v>1030</v>
      </c>
      <c r="B561" s="8">
        <v>45306</v>
      </c>
      <c r="C561" s="20">
        <v>93669763</v>
      </c>
      <c r="D561" s="10">
        <v>12555</v>
      </c>
      <c r="E561" s="11">
        <v>12555</v>
      </c>
      <c r="F561" s="11">
        <v>0</v>
      </c>
      <c r="G561" s="11" t="s">
        <v>21</v>
      </c>
      <c r="H561" s="11" t="s">
        <v>1031</v>
      </c>
      <c r="I561" s="11" t="s">
        <v>55</v>
      </c>
      <c r="J561" s="12" t="s">
        <v>15</v>
      </c>
      <c r="K561" s="11">
        <v>5594.3233248000015</v>
      </c>
      <c r="N561" s="17"/>
      <c r="O561" s="16"/>
    </row>
    <row r="562" spans="1:15" hidden="1" x14ac:dyDescent="0.25">
      <c r="A562" s="7" t="s">
        <v>1032</v>
      </c>
      <c r="B562" s="8">
        <v>45306</v>
      </c>
      <c r="C562" s="20">
        <v>109006005</v>
      </c>
      <c r="D562" s="10">
        <v>19809</v>
      </c>
      <c r="E562" s="11">
        <v>19809</v>
      </c>
      <c r="F562" s="11">
        <v>0</v>
      </c>
      <c r="G562" s="11" t="s">
        <v>51</v>
      </c>
      <c r="H562" s="11" t="s">
        <v>760</v>
      </c>
      <c r="I562" s="11" t="s">
        <v>85</v>
      </c>
      <c r="J562" s="12" t="s">
        <v>15</v>
      </c>
      <c r="K562" s="11">
        <v>12131.15904</v>
      </c>
      <c r="N562" s="17"/>
      <c r="O562" s="16"/>
    </row>
    <row r="563" spans="1:15" hidden="1" x14ac:dyDescent="0.25">
      <c r="A563" s="7" t="s">
        <v>1033</v>
      </c>
      <c r="B563" s="8">
        <v>45306</v>
      </c>
      <c r="C563" s="20">
        <v>3872473818</v>
      </c>
      <c r="D563" s="14">
        <v>955</v>
      </c>
      <c r="E563" s="11">
        <v>955</v>
      </c>
      <c r="F563" s="11">
        <v>0</v>
      </c>
      <c r="G563" s="11" t="s">
        <v>221</v>
      </c>
      <c r="H563" s="11" t="s">
        <v>1034</v>
      </c>
      <c r="I563" s="11" t="s">
        <v>45</v>
      </c>
      <c r="J563" s="12" t="s">
        <v>15</v>
      </c>
      <c r="K563" s="11">
        <v>550.99968000000013</v>
      </c>
      <c r="N563" s="17"/>
      <c r="O563" s="16"/>
    </row>
    <row r="564" spans="1:15" x14ac:dyDescent="0.25">
      <c r="A564" s="7" t="s">
        <v>1035</v>
      </c>
      <c r="B564" s="8">
        <v>45306</v>
      </c>
      <c r="C564" s="20">
        <v>1586120071</v>
      </c>
      <c r="D564" s="10">
        <v>408</v>
      </c>
      <c r="E564" s="11">
        <v>408</v>
      </c>
      <c r="F564" s="11">
        <v>0</v>
      </c>
      <c r="G564" s="11" t="s">
        <v>21</v>
      </c>
      <c r="H564" s="11" t="s">
        <v>187</v>
      </c>
      <c r="I564" s="11" t="s">
        <v>14</v>
      </c>
      <c r="J564" s="12" t="s">
        <v>15</v>
      </c>
      <c r="K564" s="11">
        <v>299.99984000000006</v>
      </c>
      <c r="N564" s="17"/>
      <c r="O564" s="16"/>
    </row>
    <row r="565" spans="1:15" hidden="1" x14ac:dyDescent="0.25">
      <c r="A565" s="7" t="s">
        <v>1036</v>
      </c>
      <c r="B565" s="8">
        <v>45307</v>
      </c>
      <c r="C565" s="20">
        <v>397494763</v>
      </c>
      <c r="D565" s="10">
        <v>365.4</v>
      </c>
      <c r="E565" s="11">
        <v>365.4</v>
      </c>
      <c r="F565" s="11">
        <v>0</v>
      </c>
      <c r="G565" s="11" t="s">
        <v>12</v>
      </c>
      <c r="H565" s="11" t="s">
        <v>1037</v>
      </c>
      <c r="I565" s="11" t="s">
        <v>14</v>
      </c>
      <c r="J565" s="12" t="s">
        <v>15</v>
      </c>
      <c r="K565" s="11">
        <v>336.89980800000006</v>
      </c>
      <c r="N565" s="17"/>
      <c r="O565" s="16"/>
    </row>
    <row r="566" spans="1:15" hidden="1" x14ac:dyDescent="0.25">
      <c r="A566" s="7" t="s">
        <v>1038</v>
      </c>
      <c r="B566" s="8">
        <v>45307</v>
      </c>
      <c r="C566" s="20">
        <v>248792329</v>
      </c>
      <c r="D566" s="10">
        <v>88.1</v>
      </c>
      <c r="E566" s="11">
        <v>88.1</v>
      </c>
      <c r="F566" s="11">
        <v>0</v>
      </c>
      <c r="G566" s="11" t="s">
        <v>12</v>
      </c>
      <c r="H566" s="11" t="s">
        <v>1039</v>
      </c>
      <c r="I566" s="11" t="s">
        <v>14</v>
      </c>
      <c r="J566" s="12" t="s">
        <v>15</v>
      </c>
      <c r="K566" s="11">
        <v>61.600000000000016</v>
      </c>
      <c r="N566" s="17"/>
      <c r="O566" s="16"/>
    </row>
    <row r="567" spans="1:15" hidden="1" x14ac:dyDescent="0.25">
      <c r="A567" s="7" t="s">
        <v>1040</v>
      </c>
      <c r="B567" s="8">
        <v>45307</v>
      </c>
      <c r="C567" s="20">
        <v>1604534367</v>
      </c>
      <c r="D567" s="10">
        <v>14.5</v>
      </c>
      <c r="E567" s="11">
        <v>14.5</v>
      </c>
      <c r="F567" s="11">
        <v>0</v>
      </c>
      <c r="G567" s="11" t="s">
        <v>51</v>
      </c>
      <c r="H567" s="11" t="s">
        <v>1041</v>
      </c>
      <c r="I567" s="11" t="s">
        <v>58</v>
      </c>
      <c r="J567" s="12" t="s">
        <v>15</v>
      </c>
      <c r="K567" s="11">
        <v>10.149876800000001</v>
      </c>
      <c r="N567" s="17"/>
      <c r="O567" s="16"/>
    </row>
    <row r="568" spans="1:15" hidden="1" x14ac:dyDescent="0.25">
      <c r="A568" s="7" t="s">
        <v>1042</v>
      </c>
      <c r="B568" s="8">
        <v>45307</v>
      </c>
      <c r="C568" s="20">
        <v>3410445091</v>
      </c>
      <c r="D568" s="10">
        <v>10.3</v>
      </c>
      <c r="E568" s="11">
        <v>10.3</v>
      </c>
      <c r="F568" s="11">
        <v>0</v>
      </c>
      <c r="G568" s="11" t="s">
        <v>37</v>
      </c>
      <c r="H568" s="11" t="s">
        <v>1043</v>
      </c>
      <c r="I568" s="11" t="s">
        <v>14</v>
      </c>
      <c r="J568" s="12" t="s">
        <v>15</v>
      </c>
      <c r="K568" s="11">
        <v>7.199998400000001</v>
      </c>
      <c r="N568" s="17"/>
      <c r="O568" s="16"/>
    </row>
    <row r="569" spans="1:15" hidden="1" x14ac:dyDescent="0.25">
      <c r="A569" s="7" t="s">
        <v>1044</v>
      </c>
      <c r="B569" s="8">
        <v>45307</v>
      </c>
      <c r="C569" s="20">
        <v>58541633</v>
      </c>
      <c r="D569" s="10">
        <v>144.30000000000001</v>
      </c>
      <c r="E569" s="11">
        <v>144.30000000000001</v>
      </c>
      <c r="F569" s="11">
        <v>0</v>
      </c>
      <c r="G569" s="11" t="s">
        <v>37</v>
      </c>
      <c r="H569" s="11" t="s">
        <v>969</v>
      </c>
      <c r="I569" s="11" t="s">
        <v>14</v>
      </c>
      <c r="J569" s="12" t="s">
        <v>15</v>
      </c>
      <c r="K569" s="11">
        <v>100.91984000000002</v>
      </c>
      <c r="N569" s="17"/>
      <c r="O569" s="16"/>
    </row>
    <row r="570" spans="1:15" hidden="1" x14ac:dyDescent="0.25">
      <c r="A570" s="7" t="s">
        <v>1045</v>
      </c>
      <c r="B570" s="8">
        <v>45307</v>
      </c>
      <c r="C570" s="20">
        <v>1978877163</v>
      </c>
      <c r="D570" s="10">
        <v>887</v>
      </c>
      <c r="E570" s="11">
        <v>887</v>
      </c>
      <c r="F570" s="11">
        <v>0</v>
      </c>
      <c r="G570" s="11" t="s">
        <v>17</v>
      </c>
      <c r="H570" s="11" t="s">
        <v>1046</v>
      </c>
      <c r="I570" s="11" t="s">
        <v>172</v>
      </c>
      <c r="J570" s="12" t="s">
        <v>15</v>
      </c>
      <c r="K570" s="11">
        <v>581.56000000000006</v>
      </c>
      <c r="N570" s="17"/>
      <c r="O570" s="16"/>
    </row>
    <row r="571" spans="1:15" hidden="1" x14ac:dyDescent="0.25">
      <c r="A571" s="7" t="s">
        <v>1047</v>
      </c>
      <c r="B571" s="8">
        <v>45307</v>
      </c>
      <c r="C571" s="20">
        <v>4243931584</v>
      </c>
      <c r="D571" s="10">
        <v>2102</v>
      </c>
      <c r="E571" s="11">
        <v>2102</v>
      </c>
      <c r="F571" s="11">
        <v>0</v>
      </c>
      <c r="G571" s="11" t="s">
        <v>51</v>
      </c>
      <c r="H571" s="11" t="s">
        <v>1048</v>
      </c>
      <c r="I571" s="11" t="s">
        <v>172</v>
      </c>
      <c r="J571" s="12" t="s">
        <v>15</v>
      </c>
      <c r="K571" s="11">
        <v>1266.5699648000002</v>
      </c>
      <c r="N571" s="17"/>
      <c r="O571" s="16"/>
    </row>
    <row r="572" spans="1:15" hidden="1" x14ac:dyDescent="0.25">
      <c r="A572" s="7" t="s">
        <v>1049</v>
      </c>
      <c r="B572" s="8">
        <v>45307</v>
      </c>
      <c r="C572" s="20">
        <v>1706707484</v>
      </c>
      <c r="D572" s="10">
        <v>357</v>
      </c>
      <c r="E572" s="11">
        <v>357</v>
      </c>
      <c r="F572" s="11">
        <v>0</v>
      </c>
      <c r="G572" s="11" t="s">
        <v>17</v>
      </c>
      <c r="H572" s="11" t="s">
        <v>1046</v>
      </c>
      <c r="I572" s="11" t="s">
        <v>82</v>
      </c>
      <c r="J572" s="12" t="s">
        <v>15</v>
      </c>
      <c r="K572" s="11">
        <v>214.2</v>
      </c>
      <c r="N572" s="17"/>
      <c r="O572" s="16"/>
    </row>
    <row r="573" spans="1:15" hidden="1" x14ac:dyDescent="0.25">
      <c r="A573" s="7" t="s">
        <v>1050</v>
      </c>
      <c r="B573" s="8">
        <v>45307</v>
      </c>
      <c r="C573" s="20">
        <v>1394101401</v>
      </c>
      <c r="D573" s="10">
        <v>503</v>
      </c>
      <c r="E573" s="11">
        <v>503</v>
      </c>
      <c r="F573" s="11">
        <v>0</v>
      </c>
      <c r="G573" s="11" t="s">
        <v>51</v>
      </c>
      <c r="H573" s="11" t="s">
        <v>1051</v>
      </c>
      <c r="I573" s="11" t="s">
        <v>45</v>
      </c>
      <c r="J573" s="12" t="s">
        <v>15</v>
      </c>
      <c r="K573" s="11">
        <v>299.26257760000004</v>
      </c>
      <c r="N573" s="17"/>
      <c r="O573" s="16"/>
    </row>
    <row r="574" spans="1:15" hidden="1" x14ac:dyDescent="0.25">
      <c r="A574" s="7" t="s">
        <v>1052</v>
      </c>
      <c r="B574" s="8">
        <v>45307</v>
      </c>
      <c r="C574" s="20">
        <v>1148537735</v>
      </c>
      <c r="D574" s="10">
        <v>23</v>
      </c>
      <c r="E574" s="11">
        <v>23</v>
      </c>
      <c r="F574" s="11">
        <v>0</v>
      </c>
      <c r="G574" s="11" t="s">
        <v>522</v>
      </c>
      <c r="H574" s="11" t="s">
        <v>1053</v>
      </c>
      <c r="I574" s="11" t="s">
        <v>82</v>
      </c>
      <c r="J574" s="12" t="s">
        <v>15</v>
      </c>
      <c r="K574" s="11">
        <v>15.999995200000003</v>
      </c>
      <c r="N574" s="17"/>
      <c r="O574" s="16"/>
    </row>
    <row r="575" spans="1:15" hidden="1" x14ac:dyDescent="0.25">
      <c r="A575" s="7" t="s">
        <v>1054</v>
      </c>
      <c r="B575" s="8">
        <v>45307</v>
      </c>
      <c r="C575" s="20">
        <v>438257287</v>
      </c>
      <c r="D575" s="10">
        <v>35.75</v>
      </c>
      <c r="E575" s="11">
        <v>35.75</v>
      </c>
      <c r="F575" s="11">
        <v>0</v>
      </c>
      <c r="G575" s="11" t="s">
        <v>37</v>
      </c>
      <c r="H575" s="11" t="s">
        <v>1055</v>
      </c>
      <c r="I575" s="11" t="s">
        <v>14</v>
      </c>
      <c r="J575" s="12" t="s">
        <v>15</v>
      </c>
      <c r="K575" s="11">
        <v>25.000001600000004</v>
      </c>
      <c r="N575" s="17"/>
      <c r="O575" s="16"/>
    </row>
    <row r="576" spans="1:15" hidden="1" x14ac:dyDescent="0.25">
      <c r="A576" s="7" t="s">
        <v>1056</v>
      </c>
      <c r="B576" s="8">
        <v>45307</v>
      </c>
      <c r="C576" s="20">
        <v>3822274569</v>
      </c>
      <c r="D576" s="10">
        <v>70</v>
      </c>
      <c r="E576" s="11">
        <v>70</v>
      </c>
      <c r="F576" s="11">
        <v>0</v>
      </c>
      <c r="G576" s="11" t="s">
        <v>96</v>
      </c>
      <c r="H576" s="11" t="s">
        <v>1057</v>
      </c>
      <c r="I576" s="11" t="s">
        <v>58</v>
      </c>
      <c r="J576" s="12" t="s">
        <v>15</v>
      </c>
      <c r="K576" s="11">
        <v>17.646776000000003</v>
      </c>
      <c r="N576" s="17"/>
      <c r="O576" s="16"/>
    </row>
    <row r="577" spans="1:15" hidden="1" x14ac:dyDescent="0.25">
      <c r="A577" s="7" t="s">
        <v>1058</v>
      </c>
      <c r="B577" s="8">
        <v>45307</v>
      </c>
      <c r="C577" s="20">
        <v>4058138538</v>
      </c>
      <c r="D577" s="10">
        <v>40</v>
      </c>
      <c r="E577" s="11">
        <v>40</v>
      </c>
      <c r="F577" s="11">
        <v>0</v>
      </c>
      <c r="G577" s="11" t="s">
        <v>51</v>
      </c>
      <c r="H577" s="11" t="s">
        <v>1059</v>
      </c>
      <c r="I577" s="11" t="s">
        <v>58</v>
      </c>
      <c r="J577" s="12" t="s">
        <v>15</v>
      </c>
      <c r="K577" s="11">
        <v>19.389440000000004</v>
      </c>
      <c r="N577" s="17"/>
      <c r="O577" s="16"/>
    </row>
    <row r="578" spans="1:15" hidden="1" x14ac:dyDescent="0.25">
      <c r="A578" s="7" t="s">
        <v>1060</v>
      </c>
      <c r="B578" s="8">
        <v>45307</v>
      </c>
      <c r="C578" s="20">
        <v>2469609964</v>
      </c>
      <c r="D578" s="14">
        <v>150</v>
      </c>
      <c r="E578" s="11">
        <v>150</v>
      </c>
      <c r="F578" s="11">
        <v>0</v>
      </c>
      <c r="G578" s="11" t="s">
        <v>221</v>
      </c>
      <c r="H578" s="11" t="s">
        <v>1061</v>
      </c>
      <c r="I578" s="11" t="s">
        <v>58</v>
      </c>
      <c r="J578" s="12" t="s">
        <v>15</v>
      </c>
      <c r="K578" s="11">
        <v>73.00160000000001</v>
      </c>
      <c r="N578" s="17"/>
      <c r="O578" s="16"/>
    </row>
    <row r="579" spans="1:15" hidden="1" x14ac:dyDescent="0.25">
      <c r="A579" s="7" t="s">
        <v>1062</v>
      </c>
      <c r="B579" s="8">
        <v>45307</v>
      </c>
      <c r="C579" s="20">
        <v>884491968</v>
      </c>
      <c r="D579" s="10">
        <v>2671.33</v>
      </c>
      <c r="E579" s="11">
        <v>2671.3299999999995</v>
      </c>
      <c r="F579" s="11">
        <v>4.5474735088646412E-13</v>
      </c>
      <c r="G579" s="11" t="s">
        <v>37</v>
      </c>
      <c r="H579" s="11" t="s">
        <v>1063</v>
      </c>
      <c r="I579" s="11" t="s">
        <v>39</v>
      </c>
      <c r="J579" s="12" t="s">
        <v>15</v>
      </c>
      <c r="K579" s="11">
        <v>1516.8222831999999</v>
      </c>
      <c r="N579" s="17"/>
      <c r="O579" s="16"/>
    </row>
    <row r="580" spans="1:15" hidden="1" x14ac:dyDescent="0.25">
      <c r="A580" s="7" t="s">
        <v>1064</v>
      </c>
      <c r="B580" s="8">
        <v>45307</v>
      </c>
      <c r="C580" s="20">
        <v>2964539617</v>
      </c>
      <c r="D580" s="10">
        <v>3292.2</v>
      </c>
      <c r="E580" s="11">
        <v>3292.2</v>
      </c>
      <c r="F580" s="11">
        <v>0</v>
      </c>
      <c r="G580" s="11" t="s">
        <v>17</v>
      </c>
      <c r="H580" s="11" t="s">
        <v>1065</v>
      </c>
      <c r="I580" s="11" t="s">
        <v>26</v>
      </c>
      <c r="J580" s="12" t="s">
        <v>15</v>
      </c>
      <c r="K580" s="11">
        <v>2180.6000432000005</v>
      </c>
      <c r="N580" s="17"/>
      <c r="O580" s="16"/>
    </row>
    <row r="581" spans="1:15" hidden="1" x14ac:dyDescent="0.25">
      <c r="A581" s="7" t="s">
        <v>1066</v>
      </c>
      <c r="B581" s="8">
        <v>45307</v>
      </c>
      <c r="C581" s="20">
        <v>3706735190</v>
      </c>
      <c r="D581" s="10">
        <v>2420</v>
      </c>
      <c r="E581" s="11">
        <v>2420</v>
      </c>
      <c r="F581" s="11">
        <v>0</v>
      </c>
      <c r="G581" s="11" t="s">
        <v>43</v>
      </c>
      <c r="H581" s="11" t="s">
        <v>699</v>
      </c>
      <c r="I581" s="11" t="s">
        <v>85</v>
      </c>
      <c r="J581" s="12" t="s">
        <v>15</v>
      </c>
      <c r="K581" s="11">
        <v>1634.0688000000002</v>
      </c>
      <c r="N581" s="17"/>
      <c r="O581" s="16"/>
    </row>
    <row r="582" spans="1:15" hidden="1" x14ac:dyDescent="0.25">
      <c r="A582" s="7" t="s">
        <v>1067</v>
      </c>
      <c r="B582" s="8">
        <v>45307</v>
      </c>
      <c r="C582" s="20">
        <v>3090172619</v>
      </c>
      <c r="D582" s="10">
        <v>2889</v>
      </c>
      <c r="E582" s="11">
        <v>2889</v>
      </c>
      <c r="F582" s="11">
        <v>0</v>
      </c>
      <c r="G582" s="11" t="s">
        <v>96</v>
      </c>
      <c r="H582" s="11" t="s">
        <v>1068</v>
      </c>
      <c r="I582" s="11" t="s">
        <v>23</v>
      </c>
      <c r="J582" s="12" t="s">
        <v>15</v>
      </c>
      <c r="K582" s="11">
        <v>1808.4354736000005</v>
      </c>
      <c r="N582" s="17"/>
      <c r="O582" s="16"/>
    </row>
    <row r="583" spans="1:15" hidden="1" x14ac:dyDescent="0.25">
      <c r="A583" s="7" t="s">
        <v>1069</v>
      </c>
      <c r="B583" s="8">
        <v>45307</v>
      </c>
      <c r="C583" s="20">
        <v>1217349853</v>
      </c>
      <c r="D583" s="10">
        <v>270</v>
      </c>
      <c r="E583" s="11">
        <v>270</v>
      </c>
      <c r="F583" s="11">
        <v>0</v>
      </c>
      <c r="G583" s="11" t="s">
        <v>12</v>
      </c>
      <c r="H583" s="11" t="s">
        <v>1070</v>
      </c>
      <c r="I583" s="11" t="s">
        <v>14</v>
      </c>
      <c r="J583" s="12" t="s">
        <v>15</v>
      </c>
      <c r="K583" s="11">
        <v>181.92843200000004</v>
      </c>
      <c r="N583" s="17"/>
      <c r="O583" s="16"/>
    </row>
    <row r="584" spans="1:15" hidden="1" x14ac:dyDescent="0.25">
      <c r="A584" s="7" t="s">
        <v>1071</v>
      </c>
      <c r="B584" s="8">
        <v>45307</v>
      </c>
      <c r="C584" s="20">
        <v>3910356577</v>
      </c>
      <c r="D584" s="10">
        <v>890</v>
      </c>
      <c r="E584" s="11">
        <v>890</v>
      </c>
      <c r="F584" s="11">
        <v>0</v>
      </c>
      <c r="G584" s="11" t="s">
        <v>17</v>
      </c>
      <c r="H584" s="11" t="s">
        <v>1072</v>
      </c>
      <c r="I584" s="11" t="s">
        <v>172</v>
      </c>
      <c r="J584" s="12" t="s">
        <v>15</v>
      </c>
      <c r="K584" s="11">
        <v>581.56000000000006</v>
      </c>
      <c r="N584" s="17"/>
      <c r="O584" s="16"/>
    </row>
    <row r="585" spans="1:15" hidden="1" x14ac:dyDescent="0.25">
      <c r="A585" s="7" t="s">
        <v>1073</v>
      </c>
      <c r="B585" s="8">
        <v>45307</v>
      </c>
      <c r="C585" s="20">
        <v>4120006387</v>
      </c>
      <c r="D585" s="10">
        <v>2500</v>
      </c>
      <c r="E585" s="11">
        <v>2500</v>
      </c>
      <c r="F585" s="11">
        <v>0</v>
      </c>
      <c r="G585" s="11" t="s">
        <v>113</v>
      </c>
      <c r="H585" s="11" t="s">
        <v>506</v>
      </c>
      <c r="I585" s="11" t="s">
        <v>26</v>
      </c>
      <c r="J585" s="12" t="s">
        <v>15</v>
      </c>
      <c r="K585" s="11">
        <v>2499.9998800000003</v>
      </c>
      <c r="N585" s="17"/>
      <c r="O585" s="16"/>
    </row>
    <row r="586" spans="1:15" hidden="1" x14ac:dyDescent="0.25">
      <c r="A586" s="7" t="s">
        <v>1074</v>
      </c>
      <c r="B586" s="8">
        <v>45307</v>
      </c>
      <c r="C586" s="20">
        <v>1743077754</v>
      </c>
      <c r="D586" s="14">
        <v>842</v>
      </c>
      <c r="E586" s="11">
        <v>842</v>
      </c>
      <c r="F586" s="11">
        <v>0</v>
      </c>
      <c r="G586" s="11" t="s">
        <v>221</v>
      </c>
      <c r="H586" s="11" t="s">
        <v>1075</v>
      </c>
      <c r="I586" s="11" t="s">
        <v>45</v>
      </c>
      <c r="J586" s="12" t="s">
        <v>15</v>
      </c>
      <c r="K586" s="11">
        <v>484.49990400000013</v>
      </c>
      <c r="N586" s="17"/>
      <c r="O586" s="16"/>
    </row>
    <row r="587" spans="1:15" x14ac:dyDescent="0.25">
      <c r="A587" s="7" t="s">
        <v>1076</v>
      </c>
      <c r="B587" s="8">
        <v>45307</v>
      </c>
      <c r="C587" s="20">
        <v>792676953</v>
      </c>
      <c r="D587" s="10">
        <v>5160</v>
      </c>
      <c r="E587" s="11">
        <v>5160</v>
      </c>
      <c r="F587" s="11">
        <v>0</v>
      </c>
      <c r="G587" s="11" t="s">
        <v>21</v>
      </c>
      <c r="H587" s="11" t="s">
        <v>1077</v>
      </c>
      <c r="I587" s="11" t="s">
        <v>172</v>
      </c>
      <c r="J587" s="12" t="s">
        <v>15</v>
      </c>
      <c r="K587" s="11">
        <v>3489.3600000000006</v>
      </c>
      <c r="N587" s="17"/>
      <c r="O587" s="16"/>
    </row>
    <row r="588" spans="1:15" hidden="1" x14ac:dyDescent="0.25">
      <c r="A588" s="7" t="s">
        <v>1078</v>
      </c>
      <c r="B588" s="8">
        <v>45307</v>
      </c>
      <c r="C588" s="20">
        <v>3746317027</v>
      </c>
      <c r="D588" s="10">
        <v>653.12</v>
      </c>
      <c r="E588" s="11">
        <v>653.12</v>
      </c>
      <c r="F588" s="11">
        <v>0</v>
      </c>
      <c r="G588" s="11" t="s">
        <v>37</v>
      </c>
      <c r="H588" s="11" t="s">
        <v>525</v>
      </c>
      <c r="I588" s="11" t="s">
        <v>39</v>
      </c>
      <c r="J588" s="12" t="s">
        <v>15</v>
      </c>
      <c r="K588" s="11">
        <v>408.21984000000009</v>
      </c>
      <c r="N588" s="17"/>
      <c r="O588" s="16"/>
    </row>
    <row r="589" spans="1:15" hidden="1" x14ac:dyDescent="0.25">
      <c r="A589" s="7" t="s">
        <v>1079</v>
      </c>
      <c r="B589" s="8">
        <v>45307</v>
      </c>
      <c r="C589" s="20">
        <v>997018292</v>
      </c>
      <c r="D589" s="10">
        <v>150</v>
      </c>
      <c r="E589" s="11">
        <v>150</v>
      </c>
      <c r="F589" s="11">
        <v>0</v>
      </c>
      <c r="G589" s="11" t="s">
        <v>43</v>
      </c>
      <c r="H589" s="11" t="s">
        <v>1080</v>
      </c>
      <c r="I589" s="11" t="s">
        <v>58</v>
      </c>
      <c r="J589" s="12" t="s">
        <v>15</v>
      </c>
      <c r="K589" s="11">
        <v>21.799680000000006</v>
      </c>
      <c r="N589" s="17"/>
      <c r="O589" s="16"/>
    </row>
    <row r="590" spans="1:15" hidden="1" x14ac:dyDescent="0.25">
      <c r="A590" s="7" t="s">
        <v>1081</v>
      </c>
      <c r="B590" s="8">
        <v>45307</v>
      </c>
      <c r="C590" s="20">
        <v>3860218202</v>
      </c>
      <c r="D590" s="10">
        <v>1900</v>
      </c>
      <c r="E590" s="11">
        <v>1900</v>
      </c>
      <c r="F590" s="11">
        <v>0</v>
      </c>
      <c r="G590" s="11" t="s">
        <v>221</v>
      </c>
      <c r="H590" s="11" t="s">
        <v>1082</v>
      </c>
      <c r="I590" s="11" t="s">
        <v>19</v>
      </c>
      <c r="J590" s="12" t="s">
        <v>15</v>
      </c>
      <c r="K590" s="11">
        <v>1134.9520000000002</v>
      </c>
      <c r="N590" s="17"/>
      <c r="O590" s="16"/>
    </row>
    <row r="591" spans="1:15" hidden="1" x14ac:dyDescent="0.25">
      <c r="A591" s="7" t="s">
        <v>1083</v>
      </c>
      <c r="B591" s="8">
        <v>45307</v>
      </c>
      <c r="C591" s="20">
        <v>1658670728</v>
      </c>
      <c r="D591" s="10">
        <v>118.56</v>
      </c>
      <c r="E591" s="11">
        <v>118.56</v>
      </c>
      <c r="F591" s="11">
        <v>0</v>
      </c>
      <c r="G591" s="11" t="s">
        <v>113</v>
      </c>
      <c r="H591" s="11" t="s">
        <v>506</v>
      </c>
      <c r="I591" s="11" t="s">
        <v>14</v>
      </c>
      <c r="J591" s="12" t="s">
        <v>15</v>
      </c>
      <c r="K591" s="11">
        <v>118.44996320000001</v>
      </c>
      <c r="N591" s="17"/>
      <c r="O591" s="16"/>
    </row>
    <row r="592" spans="1:15" x14ac:dyDescent="0.25">
      <c r="A592" s="7" t="s">
        <v>1084</v>
      </c>
      <c r="B592" s="8">
        <v>45307</v>
      </c>
      <c r="C592" s="20">
        <v>2047951081</v>
      </c>
      <c r="D592" s="10">
        <v>1275</v>
      </c>
      <c r="E592" s="11">
        <v>1275</v>
      </c>
      <c r="F592" s="11">
        <v>0</v>
      </c>
      <c r="G592" s="11" t="s">
        <v>21</v>
      </c>
      <c r="H592" s="11" t="s">
        <v>1085</v>
      </c>
      <c r="I592" s="11" t="s">
        <v>82</v>
      </c>
      <c r="J592" s="12" t="s">
        <v>15</v>
      </c>
      <c r="K592" s="11">
        <v>765</v>
      </c>
      <c r="N592" s="17"/>
      <c r="O592" s="16"/>
    </row>
    <row r="593" spans="1:15" x14ac:dyDescent="0.25">
      <c r="A593" s="7" t="s">
        <v>1086</v>
      </c>
      <c r="B593" s="8">
        <v>45307</v>
      </c>
      <c r="C593" s="20">
        <v>635915141</v>
      </c>
      <c r="D593" s="10">
        <v>1840</v>
      </c>
      <c r="E593" s="11">
        <v>1840</v>
      </c>
      <c r="F593" s="11">
        <v>0</v>
      </c>
      <c r="G593" s="11" t="s">
        <v>21</v>
      </c>
      <c r="H593" s="11" t="s">
        <v>1085</v>
      </c>
      <c r="I593" s="11" t="s">
        <v>82</v>
      </c>
      <c r="J593" s="12" t="s">
        <v>15</v>
      </c>
      <c r="K593" s="11">
        <v>1104</v>
      </c>
      <c r="N593" s="17"/>
      <c r="O593" s="16"/>
    </row>
    <row r="594" spans="1:15" x14ac:dyDescent="0.25">
      <c r="A594" s="7" t="s">
        <v>1087</v>
      </c>
      <c r="B594" s="8">
        <v>45307</v>
      </c>
      <c r="C594" s="20">
        <v>2968669415</v>
      </c>
      <c r="D594" s="10">
        <v>2325</v>
      </c>
      <c r="E594" s="11">
        <v>2325</v>
      </c>
      <c r="F594" s="11">
        <v>0</v>
      </c>
      <c r="G594" s="11" t="s">
        <v>21</v>
      </c>
      <c r="H594" s="11" t="s">
        <v>1088</v>
      </c>
      <c r="I594" s="11" t="s">
        <v>82</v>
      </c>
      <c r="J594" s="12" t="s">
        <v>15</v>
      </c>
      <c r="K594" s="11">
        <v>1395</v>
      </c>
      <c r="N594" s="17"/>
      <c r="O594" s="16"/>
    </row>
    <row r="595" spans="1:15" hidden="1" x14ac:dyDescent="0.25">
      <c r="A595" s="7" t="s">
        <v>1089</v>
      </c>
      <c r="B595" s="8">
        <v>45307</v>
      </c>
      <c r="C595" s="20">
        <v>3265481863</v>
      </c>
      <c r="D595" s="10">
        <v>1441.2</v>
      </c>
      <c r="E595" s="11">
        <v>1441.2</v>
      </c>
      <c r="F595" s="11">
        <v>0</v>
      </c>
      <c r="G595" s="11" t="s">
        <v>12</v>
      </c>
      <c r="H595" s="11" t="s">
        <v>1090</v>
      </c>
      <c r="I595" s="11" t="s">
        <v>39</v>
      </c>
      <c r="J595" s="12" t="s">
        <v>15</v>
      </c>
      <c r="K595" s="11">
        <v>668.95768800000019</v>
      </c>
      <c r="N595" s="17"/>
      <c r="O595" s="16"/>
    </row>
    <row r="596" spans="1:15" hidden="1" x14ac:dyDescent="0.25">
      <c r="A596" s="7" t="s">
        <v>1091</v>
      </c>
      <c r="B596" s="8">
        <v>45307</v>
      </c>
      <c r="C596" s="20">
        <v>2068005504</v>
      </c>
      <c r="D596" s="10">
        <v>93.92</v>
      </c>
      <c r="E596" s="11">
        <v>93.92</v>
      </c>
      <c r="F596" s="11">
        <v>0</v>
      </c>
      <c r="G596" s="11" t="s">
        <v>113</v>
      </c>
      <c r="H596" s="11" t="s">
        <v>506</v>
      </c>
      <c r="I596" s="11" t="s">
        <v>14</v>
      </c>
      <c r="J596" s="12" t="s">
        <v>15</v>
      </c>
      <c r="K596" s="11">
        <v>93.877504000000016</v>
      </c>
      <c r="N596" s="17"/>
      <c r="O596" s="16"/>
    </row>
    <row r="597" spans="1:15" hidden="1" x14ac:dyDescent="0.25">
      <c r="A597" s="7" t="s">
        <v>1092</v>
      </c>
      <c r="B597" s="8">
        <v>45307</v>
      </c>
      <c r="C597" s="20">
        <v>3440855413</v>
      </c>
      <c r="D597" s="10">
        <v>56</v>
      </c>
      <c r="E597" s="11">
        <v>56</v>
      </c>
      <c r="F597" s="11">
        <v>0</v>
      </c>
      <c r="G597" s="11" t="s">
        <v>43</v>
      </c>
      <c r="H597" s="11" t="s">
        <v>1093</v>
      </c>
      <c r="I597" s="11" t="s">
        <v>29</v>
      </c>
      <c r="J597" s="12" t="s">
        <v>15</v>
      </c>
      <c r="K597" s="11">
        <v>37.599968000000011</v>
      </c>
      <c r="N597" s="17"/>
      <c r="O597" s="16"/>
    </row>
    <row r="598" spans="1:15" hidden="1" x14ac:dyDescent="0.25">
      <c r="A598" s="7" t="s">
        <v>1094</v>
      </c>
      <c r="B598" s="8">
        <v>45307</v>
      </c>
      <c r="C598" s="20">
        <v>572997713</v>
      </c>
      <c r="D598" s="10">
        <v>41.2</v>
      </c>
      <c r="E598" s="11">
        <v>41.2</v>
      </c>
      <c r="F598" s="11">
        <v>0</v>
      </c>
      <c r="G598" s="11" t="s">
        <v>17</v>
      </c>
      <c r="H598" s="11" t="s">
        <v>1093</v>
      </c>
      <c r="I598" s="11" t="s">
        <v>26</v>
      </c>
      <c r="J598" s="12" t="s">
        <v>15</v>
      </c>
      <c r="K598" s="11">
        <v>28.799993600000004</v>
      </c>
      <c r="N598" s="17"/>
      <c r="O598" s="16"/>
    </row>
    <row r="599" spans="1:15" hidden="1" x14ac:dyDescent="0.25">
      <c r="A599" s="7" t="s">
        <v>1095</v>
      </c>
      <c r="B599" s="8">
        <v>45307</v>
      </c>
      <c r="C599" s="20">
        <v>638537149</v>
      </c>
      <c r="D599" s="10">
        <v>14.9</v>
      </c>
      <c r="E599" s="11">
        <v>14.9</v>
      </c>
      <c r="F599" s="11">
        <v>0</v>
      </c>
      <c r="G599" s="11" t="s">
        <v>51</v>
      </c>
      <c r="H599" s="11" t="s">
        <v>1096</v>
      </c>
      <c r="I599" s="11" t="s">
        <v>26</v>
      </c>
      <c r="J599" s="12" t="s">
        <v>15</v>
      </c>
      <c r="K599" s="11">
        <v>10.399995200000001</v>
      </c>
      <c r="N599" s="17"/>
      <c r="O599" s="16"/>
    </row>
    <row r="600" spans="1:15" hidden="1" x14ac:dyDescent="0.25">
      <c r="A600" s="7" t="s">
        <v>1097</v>
      </c>
      <c r="B600" s="8">
        <v>45307</v>
      </c>
      <c r="C600" s="20">
        <v>2008237607</v>
      </c>
      <c r="D600" s="10">
        <v>878.25</v>
      </c>
      <c r="E600" s="11">
        <v>878.25</v>
      </c>
      <c r="F600" s="11">
        <v>0</v>
      </c>
      <c r="G600" s="11" t="s">
        <v>37</v>
      </c>
      <c r="H600" s="11" t="s">
        <v>1098</v>
      </c>
      <c r="I600" s="11" t="s">
        <v>14</v>
      </c>
      <c r="J600" s="12" t="s">
        <v>15</v>
      </c>
      <c r="K600" s="11">
        <v>613.99953440000013</v>
      </c>
      <c r="N600" s="17"/>
      <c r="O600" s="16"/>
    </row>
    <row r="601" spans="1:15" hidden="1" x14ac:dyDescent="0.25">
      <c r="A601" s="7" t="s">
        <v>1099</v>
      </c>
      <c r="B601" s="8">
        <v>45307</v>
      </c>
      <c r="C601" s="20">
        <v>1071859108</v>
      </c>
      <c r="D601" s="10">
        <v>4.95</v>
      </c>
      <c r="E601" s="11">
        <v>4.95</v>
      </c>
      <c r="F601" s="11">
        <v>0</v>
      </c>
      <c r="G601" s="11" t="s">
        <v>37</v>
      </c>
      <c r="H601" s="11" t="s">
        <v>1100</v>
      </c>
      <c r="I601" s="11" t="s">
        <v>14</v>
      </c>
      <c r="J601" s="12" t="s">
        <v>15</v>
      </c>
      <c r="K601" s="11">
        <v>3.3365248000000007</v>
      </c>
      <c r="N601" s="17"/>
      <c r="O601" s="16"/>
    </row>
    <row r="602" spans="1:15" hidden="1" x14ac:dyDescent="0.25">
      <c r="A602" s="7" t="s">
        <v>1101</v>
      </c>
      <c r="B602" s="8">
        <v>45307</v>
      </c>
      <c r="C602" s="20">
        <v>2957264350</v>
      </c>
      <c r="D602" s="10">
        <v>41.5</v>
      </c>
      <c r="E602" s="11">
        <v>41.5</v>
      </c>
      <c r="F602" s="11">
        <v>0</v>
      </c>
      <c r="G602" s="11" t="s">
        <v>37</v>
      </c>
      <c r="H602" s="11" t="s">
        <v>1100</v>
      </c>
      <c r="I602" s="11" t="s">
        <v>39</v>
      </c>
      <c r="J602" s="12" t="s">
        <v>15</v>
      </c>
      <c r="K602" s="11">
        <v>18.307688000000002</v>
      </c>
      <c r="N602" s="17"/>
      <c r="O602" s="16"/>
    </row>
    <row r="603" spans="1:15" hidden="1" x14ac:dyDescent="0.25">
      <c r="A603" s="7" t="s">
        <v>1102</v>
      </c>
      <c r="B603" s="8">
        <v>45307</v>
      </c>
      <c r="C603" s="20">
        <v>397168034</v>
      </c>
      <c r="D603" s="14">
        <v>1261</v>
      </c>
      <c r="E603" s="11">
        <v>1261</v>
      </c>
      <c r="F603" s="11">
        <v>0</v>
      </c>
      <c r="G603" s="11" t="s">
        <v>51</v>
      </c>
      <c r="H603" s="11" t="s">
        <v>1103</v>
      </c>
      <c r="I603" s="11" t="s">
        <v>172</v>
      </c>
      <c r="J603" s="12" t="s">
        <v>15</v>
      </c>
      <c r="K603" s="11">
        <v>823.80995200000007</v>
      </c>
      <c r="N603" s="17"/>
      <c r="O603" s="16"/>
    </row>
    <row r="604" spans="1:15" hidden="1" x14ac:dyDescent="0.25">
      <c r="A604" s="7" t="s">
        <v>1104</v>
      </c>
      <c r="B604" s="8">
        <v>45307</v>
      </c>
      <c r="C604" s="20">
        <v>1314144988</v>
      </c>
      <c r="D604" s="10">
        <v>335.4</v>
      </c>
      <c r="E604" s="11">
        <v>335.4</v>
      </c>
      <c r="F604" s="11">
        <v>0</v>
      </c>
      <c r="G604" s="11" t="s">
        <v>37</v>
      </c>
      <c r="H604" s="11" t="s">
        <v>267</v>
      </c>
      <c r="I604" s="11" t="s">
        <v>14</v>
      </c>
      <c r="J604" s="12" t="s">
        <v>15</v>
      </c>
      <c r="K604" s="11">
        <v>155.05992320000004</v>
      </c>
      <c r="N604" s="17"/>
      <c r="O604" s="16"/>
    </row>
    <row r="605" spans="1:15" hidden="1" x14ac:dyDescent="0.25">
      <c r="A605" s="7" t="s">
        <v>1105</v>
      </c>
      <c r="B605" s="8">
        <v>45307</v>
      </c>
      <c r="C605" s="20">
        <v>3222552681</v>
      </c>
      <c r="D605" s="10">
        <v>346</v>
      </c>
      <c r="E605" s="11">
        <v>346</v>
      </c>
      <c r="F605" s="11">
        <v>0</v>
      </c>
      <c r="G605" s="11" t="s">
        <v>221</v>
      </c>
      <c r="H605" s="11" t="s">
        <v>1106</v>
      </c>
      <c r="I605" s="11" t="s">
        <v>172</v>
      </c>
      <c r="J605" s="12" t="s">
        <v>15</v>
      </c>
      <c r="K605" s="11">
        <v>194.97000320000004</v>
      </c>
      <c r="N605" s="17"/>
      <c r="O605" s="16"/>
    </row>
    <row r="606" spans="1:15" hidden="1" x14ac:dyDescent="0.25">
      <c r="A606" s="7" t="s">
        <v>1107</v>
      </c>
      <c r="B606" s="8">
        <v>45307</v>
      </c>
      <c r="C606" s="20">
        <v>965755387</v>
      </c>
      <c r="D606" s="10">
        <v>373.1</v>
      </c>
      <c r="E606" s="11">
        <v>373.1</v>
      </c>
      <c r="F606" s="11">
        <v>0</v>
      </c>
      <c r="G606" s="11" t="s">
        <v>12</v>
      </c>
      <c r="H606" s="11" t="s">
        <v>1108</v>
      </c>
      <c r="I606" s="11" t="s">
        <v>14</v>
      </c>
      <c r="J606" s="12" t="s">
        <v>15</v>
      </c>
      <c r="K606" s="11">
        <v>258.38439200000005</v>
      </c>
      <c r="N606" s="17"/>
      <c r="O606" s="16"/>
    </row>
    <row r="607" spans="1:15" hidden="1" x14ac:dyDescent="0.25">
      <c r="A607" s="7" t="s">
        <v>1109</v>
      </c>
      <c r="B607" s="8">
        <v>45307</v>
      </c>
      <c r="C607" s="20">
        <v>1059604085</v>
      </c>
      <c r="D607" s="10">
        <v>48.75</v>
      </c>
      <c r="E607" s="11">
        <v>48.75</v>
      </c>
      <c r="F607" s="11">
        <v>0</v>
      </c>
      <c r="G607" s="11" t="s">
        <v>12</v>
      </c>
      <c r="H607" s="11" t="s">
        <v>550</v>
      </c>
      <c r="I607" s="11" t="s">
        <v>14</v>
      </c>
      <c r="J607" s="12" t="s">
        <v>15</v>
      </c>
      <c r="K607" s="11">
        <v>33.970563200000008</v>
      </c>
      <c r="N607" s="17"/>
      <c r="O607" s="16"/>
    </row>
    <row r="608" spans="1:15" hidden="1" x14ac:dyDescent="0.25">
      <c r="A608" s="7" t="s">
        <v>1110</v>
      </c>
      <c r="B608" s="8">
        <v>45307</v>
      </c>
      <c r="C608" s="20">
        <v>1401245665</v>
      </c>
      <c r="D608" s="10">
        <v>129</v>
      </c>
      <c r="E608" s="11">
        <v>129</v>
      </c>
      <c r="F608" s="11">
        <v>0</v>
      </c>
      <c r="G608" s="11" t="s">
        <v>104</v>
      </c>
      <c r="H608" s="11" t="s">
        <v>1111</v>
      </c>
      <c r="I608" s="11" t="s">
        <v>26</v>
      </c>
      <c r="J608" s="12" t="s">
        <v>15</v>
      </c>
      <c r="K608" s="11">
        <v>128.99992000000003</v>
      </c>
      <c r="N608" s="17"/>
      <c r="O608" s="16"/>
    </row>
    <row r="609" spans="1:15" hidden="1" x14ac:dyDescent="0.25">
      <c r="A609" s="7" t="s">
        <v>1112</v>
      </c>
      <c r="B609" s="8">
        <v>45307</v>
      </c>
      <c r="C609" s="20">
        <v>3179105744</v>
      </c>
      <c r="D609" s="10">
        <v>179</v>
      </c>
      <c r="E609" s="11">
        <v>179</v>
      </c>
      <c r="F609" s="11">
        <v>0</v>
      </c>
      <c r="G609" s="11" t="s">
        <v>104</v>
      </c>
      <c r="H609" s="11" t="s">
        <v>1111</v>
      </c>
      <c r="I609" s="11" t="s">
        <v>58</v>
      </c>
      <c r="J609" s="12" t="s">
        <v>15</v>
      </c>
      <c r="K609" s="11">
        <v>178.92246400000005</v>
      </c>
      <c r="N609" s="17"/>
      <c r="O609" s="16"/>
    </row>
    <row r="610" spans="1:15" hidden="1" x14ac:dyDescent="0.25">
      <c r="A610" s="7" t="s">
        <v>1113</v>
      </c>
      <c r="B610" s="8">
        <v>45307</v>
      </c>
      <c r="C610" s="20">
        <v>1458849250</v>
      </c>
      <c r="D610" s="10">
        <v>88.1</v>
      </c>
      <c r="E610" s="11">
        <v>88.1</v>
      </c>
      <c r="F610" s="11">
        <v>0</v>
      </c>
      <c r="G610" s="11" t="s">
        <v>12</v>
      </c>
      <c r="H610" s="11" t="s">
        <v>1114</v>
      </c>
      <c r="I610" s="11" t="s">
        <v>14</v>
      </c>
      <c r="J610" s="12" t="s">
        <v>15</v>
      </c>
      <c r="K610" s="11">
        <v>61.600000000000016</v>
      </c>
      <c r="N610" s="17"/>
      <c r="O610" s="16"/>
    </row>
    <row r="611" spans="1:15" hidden="1" x14ac:dyDescent="0.25">
      <c r="A611" s="7" t="s">
        <v>1115</v>
      </c>
      <c r="B611" s="8">
        <v>45307</v>
      </c>
      <c r="C611" s="20">
        <v>225395808</v>
      </c>
      <c r="D611" s="10">
        <v>291.75</v>
      </c>
      <c r="E611" s="11">
        <v>291.75</v>
      </c>
      <c r="F611" s="11">
        <v>0</v>
      </c>
      <c r="G611" s="11" t="s">
        <v>37</v>
      </c>
      <c r="H611" s="11" t="s">
        <v>715</v>
      </c>
      <c r="I611" s="11" t="s">
        <v>14</v>
      </c>
      <c r="J611" s="12" t="s">
        <v>15</v>
      </c>
      <c r="K611" s="11">
        <v>204.00001440000005</v>
      </c>
      <c r="N611" s="17"/>
      <c r="O611" s="16"/>
    </row>
    <row r="612" spans="1:15" hidden="1" x14ac:dyDescent="0.25">
      <c r="A612" s="7" t="s">
        <v>1116</v>
      </c>
      <c r="B612" s="8">
        <v>45307</v>
      </c>
      <c r="C612" s="20">
        <v>2798207362</v>
      </c>
      <c r="D612" s="10">
        <v>52</v>
      </c>
      <c r="E612" s="11">
        <v>52</v>
      </c>
      <c r="F612" s="11">
        <v>0</v>
      </c>
      <c r="G612" s="11" t="s">
        <v>37</v>
      </c>
      <c r="H612" s="11" t="s">
        <v>437</v>
      </c>
      <c r="I612" s="11" t="s">
        <v>14</v>
      </c>
      <c r="J612" s="12" t="s">
        <v>15</v>
      </c>
      <c r="K612" s="11">
        <v>35.840000000000003</v>
      </c>
      <c r="N612" s="17"/>
      <c r="O612" s="16"/>
    </row>
    <row r="613" spans="1:15" hidden="1" x14ac:dyDescent="0.25">
      <c r="A613" s="7" t="s">
        <v>1117</v>
      </c>
      <c r="B613" s="8">
        <v>45307</v>
      </c>
      <c r="C613" s="20">
        <v>3950593686</v>
      </c>
      <c r="D613" s="10">
        <v>18420</v>
      </c>
      <c r="E613" s="11">
        <v>18420</v>
      </c>
      <c r="F613" s="11">
        <v>0</v>
      </c>
      <c r="G613" s="11" t="s">
        <v>96</v>
      </c>
      <c r="H613" s="11" t="s">
        <v>1118</v>
      </c>
      <c r="I613" s="11" t="s">
        <v>45</v>
      </c>
      <c r="J613" s="12" t="s">
        <v>15</v>
      </c>
      <c r="K613" s="11">
        <v>7845.2445456000023</v>
      </c>
      <c r="N613" s="17"/>
      <c r="O613" s="16"/>
    </row>
    <row r="614" spans="1:15" hidden="1" x14ac:dyDescent="0.25">
      <c r="A614" s="7" t="s">
        <v>1119</v>
      </c>
      <c r="B614" s="8">
        <v>45307</v>
      </c>
      <c r="C614" s="20">
        <v>3606661885</v>
      </c>
      <c r="D614" s="10">
        <v>52</v>
      </c>
      <c r="E614" s="11">
        <v>52</v>
      </c>
      <c r="F614" s="11">
        <v>0</v>
      </c>
      <c r="G614" s="11" t="s">
        <v>221</v>
      </c>
      <c r="H614" s="11" t="s">
        <v>1120</v>
      </c>
      <c r="I614" s="11" t="s">
        <v>82</v>
      </c>
      <c r="J614" s="12" t="s">
        <v>15</v>
      </c>
      <c r="K614" s="11">
        <v>31.298240000000003</v>
      </c>
      <c r="N614" s="17"/>
      <c r="O614" s="16"/>
    </row>
    <row r="615" spans="1:15" hidden="1" x14ac:dyDescent="0.25">
      <c r="A615" s="7" t="s">
        <v>1121</v>
      </c>
      <c r="B615" s="8">
        <v>45307</v>
      </c>
      <c r="C615" s="20">
        <v>1492207193</v>
      </c>
      <c r="D615" s="10">
        <v>1897</v>
      </c>
      <c r="E615" s="11">
        <v>1897</v>
      </c>
      <c r="F615" s="11">
        <v>0</v>
      </c>
      <c r="G615" s="11" t="s">
        <v>43</v>
      </c>
      <c r="H615" s="11" t="s">
        <v>1122</v>
      </c>
      <c r="I615" s="11" t="s">
        <v>98</v>
      </c>
      <c r="J615" s="12" t="s">
        <v>15</v>
      </c>
      <c r="K615" s="11">
        <v>1237.6300048000003</v>
      </c>
      <c r="N615" s="17"/>
      <c r="O615" s="16"/>
    </row>
    <row r="616" spans="1:15" hidden="1" x14ac:dyDescent="0.25">
      <c r="A616" s="7" t="s">
        <v>1123</v>
      </c>
      <c r="B616" s="8">
        <v>45307</v>
      </c>
      <c r="C616" s="20">
        <v>2620802517</v>
      </c>
      <c r="D616" s="10">
        <v>1712.1</v>
      </c>
      <c r="E616" s="11">
        <v>1712.1000000000001</v>
      </c>
      <c r="F616" s="11">
        <v>-2.2737367544323206E-13</v>
      </c>
      <c r="G616" s="11" t="s">
        <v>12</v>
      </c>
      <c r="H616" s="11" t="s">
        <v>1124</v>
      </c>
      <c r="I616" s="11" t="s">
        <v>14</v>
      </c>
      <c r="J616" s="12" t="s">
        <v>15</v>
      </c>
      <c r="K616" s="11">
        <v>1197.299712</v>
      </c>
      <c r="N616" s="17"/>
      <c r="O616" s="16"/>
    </row>
    <row r="617" spans="1:15" hidden="1" x14ac:dyDescent="0.25">
      <c r="A617" s="7" t="s">
        <v>1125</v>
      </c>
      <c r="B617" s="8">
        <v>45307</v>
      </c>
      <c r="C617" s="20">
        <v>3648472656</v>
      </c>
      <c r="D617" s="10">
        <v>48</v>
      </c>
      <c r="E617" s="11">
        <v>48</v>
      </c>
      <c r="F617" s="11">
        <v>0</v>
      </c>
      <c r="G617" s="11" t="s">
        <v>17</v>
      </c>
      <c r="H617" s="11" t="s">
        <v>1126</v>
      </c>
      <c r="I617" s="11" t="s">
        <v>26</v>
      </c>
      <c r="J617" s="12" t="s">
        <v>15</v>
      </c>
      <c r="K617" s="11">
        <v>33.6</v>
      </c>
      <c r="N617" s="17"/>
      <c r="O617" s="16"/>
    </row>
    <row r="618" spans="1:15" hidden="1" x14ac:dyDescent="0.25">
      <c r="A618" s="7" t="s">
        <v>1127</v>
      </c>
      <c r="B618" s="8">
        <v>45307</v>
      </c>
      <c r="C618" s="20">
        <v>72696878</v>
      </c>
      <c r="D618" s="10">
        <v>260</v>
      </c>
      <c r="E618" s="11">
        <v>260</v>
      </c>
      <c r="F618" s="11">
        <v>0</v>
      </c>
      <c r="G618" s="11" t="s">
        <v>17</v>
      </c>
      <c r="H618" s="11" t="s">
        <v>1128</v>
      </c>
      <c r="I618" s="11" t="s">
        <v>26</v>
      </c>
      <c r="J618" s="12" t="s">
        <v>15</v>
      </c>
      <c r="K618" s="11">
        <v>176.19999040000005</v>
      </c>
      <c r="N618" s="17"/>
      <c r="O618" s="16"/>
    </row>
    <row r="619" spans="1:15" x14ac:dyDescent="0.25">
      <c r="A619" s="7" t="s">
        <v>1129</v>
      </c>
      <c r="B619" s="8">
        <v>45307</v>
      </c>
      <c r="C619" s="20">
        <v>1148273409</v>
      </c>
      <c r="D619" s="10">
        <v>3855</v>
      </c>
      <c r="E619" s="11">
        <v>3855</v>
      </c>
      <c r="F619" s="11">
        <v>0</v>
      </c>
      <c r="G619" s="11" t="s">
        <v>21</v>
      </c>
      <c r="H619" s="11" t="s">
        <v>22</v>
      </c>
      <c r="I619" s="11" t="s">
        <v>85</v>
      </c>
      <c r="J619" s="12" t="s">
        <v>15</v>
      </c>
      <c r="K619" s="11">
        <v>2461.9619584000002</v>
      </c>
      <c r="N619" s="17"/>
      <c r="O619" s="16"/>
    </row>
    <row r="620" spans="1:15" hidden="1" x14ac:dyDescent="0.25">
      <c r="A620" s="7" t="s">
        <v>1130</v>
      </c>
      <c r="B620" s="8">
        <v>45307</v>
      </c>
      <c r="C620" s="20">
        <v>4282011566</v>
      </c>
      <c r="D620" s="10">
        <v>189.4</v>
      </c>
      <c r="E620" s="11">
        <v>189.4</v>
      </c>
      <c r="F620" s="11">
        <v>0</v>
      </c>
      <c r="G620" s="11" t="s">
        <v>12</v>
      </c>
      <c r="H620" s="11" t="s">
        <v>729</v>
      </c>
      <c r="I620" s="11" t="s">
        <v>14</v>
      </c>
      <c r="J620" s="12" t="s">
        <v>15</v>
      </c>
      <c r="K620" s="11">
        <v>132.39990400000002</v>
      </c>
      <c r="N620" s="17"/>
      <c r="O620" s="16"/>
    </row>
    <row r="621" spans="1:15" hidden="1" x14ac:dyDescent="0.25">
      <c r="A621" s="7" t="s">
        <v>1131</v>
      </c>
      <c r="B621" s="8">
        <v>45307</v>
      </c>
      <c r="C621" s="20">
        <v>1590118912</v>
      </c>
      <c r="D621" s="10">
        <v>830</v>
      </c>
      <c r="E621" s="11">
        <v>830</v>
      </c>
      <c r="F621" s="11">
        <v>0</v>
      </c>
      <c r="G621" s="11" t="s">
        <v>96</v>
      </c>
      <c r="H621" s="11" t="s">
        <v>1132</v>
      </c>
      <c r="I621" s="11" t="s">
        <v>223</v>
      </c>
      <c r="J621" s="12" t="s">
        <v>15</v>
      </c>
      <c r="K621" s="11">
        <v>552.49992000000009</v>
      </c>
      <c r="N621" s="17"/>
      <c r="O621" s="16"/>
    </row>
    <row r="622" spans="1:15" hidden="1" x14ac:dyDescent="0.25">
      <c r="A622" s="7" t="s">
        <v>1133</v>
      </c>
      <c r="B622" s="8">
        <v>45307</v>
      </c>
      <c r="C622" s="20">
        <v>4104930505</v>
      </c>
      <c r="D622" s="10">
        <v>389.85</v>
      </c>
      <c r="E622" s="11">
        <v>389.84999999999997</v>
      </c>
      <c r="F622" s="11">
        <v>5.6843418860808015E-14</v>
      </c>
      <c r="G622" s="11" t="s">
        <v>37</v>
      </c>
      <c r="H622" s="11" t="s">
        <v>1134</v>
      </c>
      <c r="I622" s="11" t="s">
        <v>14</v>
      </c>
      <c r="J622" s="12" t="s">
        <v>15</v>
      </c>
      <c r="K622" s="11">
        <v>249.34362880000006</v>
      </c>
      <c r="N622" s="17"/>
      <c r="O622" s="16"/>
    </row>
    <row r="623" spans="1:15" hidden="1" x14ac:dyDescent="0.25">
      <c r="A623" s="7" t="s">
        <v>1135</v>
      </c>
      <c r="B623" s="8">
        <v>45307</v>
      </c>
      <c r="C623" s="20">
        <v>2052147305</v>
      </c>
      <c r="D623" s="10">
        <v>70.25</v>
      </c>
      <c r="E623" s="11">
        <v>70.25</v>
      </c>
      <c r="F623" s="11">
        <v>0</v>
      </c>
      <c r="G623" s="11" t="s">
        <v>12</v>
      </c>
      <c r="H623" s="11" t="s">
        <v>1132</v>
      </c>
      <c r="I623" s="11" t="s">
        <v>14</v>
      </c>
      <c r="J623" s="12" t="s">
        <v>15</v>
      </c>
      <c r="K623" s="11">
        <v>50.879920000000013</v>
      </c>
      <c r="N623" s="17"/>
      <c r="O623" s="16"/>
    </row>
    <row r="624" spans="1:15" hidden="1" x14ac:dyDescent="0.25">
      <c r="A624" s="7" t="s">
        <v>1136</v>
      </c>
      <c r="B624" s="8">
        <v>45307</v>
      </c>
      <c r="C624" s="20">
        <v>3085975729</v>
      </c>
      <c r="D624" s="10">
        <v>9.9</v>
      </c>
      <c r="E624" s="11">
        <v>9.9</v>
      </c>
      <c r="F624" s="11">
        <v>0</v>
      </c>
      <c r="G624" s="11" t="s">
        <v>12</v>
      </c>
      <c r="H624" s="11" t="s">
        <v>1137</v>
      </c>
      <c r="I624" s="11" t="s">
        <v>14</v>
      </c>
      <c r="J624" s="12" t="s">
        <v>15</v>
      </c>
      <c r="K624" s="11">
        <v>6.6730496000000015</v>
      </c>
      <c r="N624" s="17"/>
      <c r="O624" s="16"/>
    </row>
    <row r="625" spans="1:15" hidden="1" x14ac:dyDescent="0.25">
      <c r="A625" s="7" t="s">
        <v>1138</v>
      </c>
      <c r="B625" s="8">
        <v>45307</v>
      </c>
      <c r="C625" s="20">
        <v>726092908</v>
      </c>
      <c r="D625" s="10">
        <v>841.25</v>
      </c>
      <c r="E625" s="11">
        <v>841.25</v>
      </c>
      <c r="F625" s="11">
        <v>0</v>
      </c>
      <c r="G625" s="11" t="s">
        <v>37</v>
      </c>
      <c r="H625" s="11" t="s">
        <v>1139</v>
      </c>
      <c r="I625" s="11" t="s">
        <v>14</v>
      </c>
      <c r="J625" s="12" t="s">
        <v>15</v>
      </c>
      <c r="K625" s="11">
        <v>588.00000000000011</v>
      </c>
      <c r="N625" s="17"/>
      <c r="O625" s="16"/>
    </row>
    <row r="626" spans="1:15" hidden="1" x14ac:dyDescent="0.25">
      <c r="A626" s="7" t="s">
        <v>1140</v>
      </c>
      <c r="B626" s="8">
        <v>45307</v>
      </c>
      <c r="C626" s="20">
        <v>542198175</v>
      </c>
      <c r="D626" s="10">
        <v>113.8</v>
      </c>
      <c r="E626" s="11">
        <v>113.8</v>
      </c>
      <c r="F626" s="11">
        <v>0</v>
      </c>
      <c r="G626" s="11" t="s">
        <v>12</v>
      </c>
      <c r="H626" s="11" t="s">
        <v>1141</v>
      </c>
      <c r="I626" s="11" t="s">
        <v>14</v>
      </c>
      <c r="J626" s="12" t="s">
        <v>15</v>
      </c>
      <c r="K626" s="11">
        <v>79.588252800000006</v>
      </c>
      <c r="N626" s="17"/>
      <c r="O626" s="16"/>
    </row>
    <row r="627" spans="1:15" hidden="1" x14ac:dyDescent="0.25">
      <c r="A627" s="7" t="s">
        <v>1142</v>
      </c>
      <c r="B627" s="8">
        <v>45307</v>
      </c>
      <c r="C627" s="20">
        <v>2568113751</v>
      </c>
      <c r="D627" s="10">
        <v>3980</v>
      </c>
      <c r="E627" s="11">
        <v>3980</v>
      </c>
      <c r="F627" s="11">
        <v>0</v>
      </c>
      <c r="G627" s="11" t="s">
        <v>17</v>
      </c>
      <c r="H627" s="11" t="s">
        <v>1143</v>
      </c>
      <c r="I627" s="11" t="s">
        <v>157</v>
      </c>
      <c r="J627" s="12" t="s">
        <v>15</v>
      </c>
      <c r="K627" s="11">
        <v>2786.0000000000005</v>
      </c>
      <c r="N627" s="17"/>
      <c r="O627" s="16"/>
    </row>
    <row r="628" spans="1:15" hidden="1" x14ac:dyDescent="0.25">
      <c r="A628" s="7" t="s">
        <v>1144</v>
      </c>
      <c r="B628" s="8">
        <v>45307</v>
      </c>
      <c r="C628" s="20">
        <v>357256354</v>
      </c>
      <c r="D628" s="10">
        <v>230.75</v>
      </c>
      <c r="E628" s="11">
        <v>230.75</v>
      </c>
      <c r="F628" s="11">
        <v>0</v>
      </c>
      <c r="G628" s="11" t="s">
        <v>17</v>
      </c>
      <c r="H628" s="11" t="s">
        <v>1145</v>
      </c>
      <c r="I628" s="11" t="s">
        <v>26</v>
      </c>
      <c r="J628" s="12" t="s">
        <v>15</v>
      </c>
      <c r="K628" s="11">
        <v>159.99999680000002</v>
      </c>
      <c r="N628" s="17"/>
      <c r="O628" s="16"/>
    </row>
    <row r="629" spans="1:15" hidden="1" x14ac:dyDescent="0.25">
      <c r="A629" s="7" t="s">
        <v>1146</v>
      </c>
      <c r="B629" s="8">
        <v>45307</v>
      </c>
      <c r="C629" s="20">
        <v>81544764</v>
      </c>
      <c r="D629" s="10">
        <v>99.05</v>
      </c>
      <c r="E629" s="11">
        <v>99.05</v>
      </c>
      <c r="F629" s="11">
        <v>0</v>
      </c>
      <c r="G629" s="11" t="s">
        <v>113</v>
      </c>
      <c r="H629" s="11" t="s">
        <v>300</v>
      </c>
      <c r="I629" s="11" t="s">
        <v>14</v>
      </c>
      <c r="J629" s="12" t="s">
        <v>15</v>
      </c>
      <c r="K629" s="11">
        <v>99.034600000000012</v>
      </c>
      <c r="N629" s="17"/>
      <c r="O629" s="16"/>
    </row>
    <row r="630" spans="1:15" x14ac:dyDescent="0.25">
      <c r="A630" s="7" t="s">
        <v>1147</v>
      </c>
      <c r="B630" s="8">
        <v>45307</v>
      </c>
      <c r="C630" s="20">
        <v>2160674839</v>
      </c>
      <c r="D630" s="10">
        <v>8575</v>
      </c>
      <c r="E630" s="11">
        <v>8575</v>
      </c>
      <c r="F630" s="11">
        <v>0</v>
      </c>
      <c r="G630" s="11" t="s">
        <v>21</v>
      </c>
      <c r="H630" s="11" t="s">
        <v>1148</v>
      </c>
      <c r="I630" s="11" t="s">
        <v>159</v>
      </c>
      <c r="J630" s="12" t="s">
        <v>15</v>
      </c>
      <c r="K630" s="11">
        <v>5999.9999360000011</v>
      </c>
      <c r="N630" s="17"/>
      <c r="O630" s="16"/>
    </row>
    <row r="631" spans="1:15" x14ac:dyDescent="0.25">
      <c r="A631" s="7" t="s">
        <v>1149</v>
      </c>
      <c r="B631" s="8">
        <v>45307</v>
      </c>
      <c r="C631" s="20">
        <v>4108862005</v>
      </c>
      <c r="D631" s="10">
        <v>1566</v>
      </c>
      <c r="E631" s="11">
        <v>1566</v>
      </c>
      <c r="F631" s="11">
        <v>0</v>
      </c>
      <c r="G631" s="11" t="s">
        <v>21</v>
      </c>
      <c r="H631" s="11" t="s">
        <v>1031</v>
      </c>
      <c r="I631" s="11" t="s">
        <v>55</v>
      </c>
      <c r="J631" s="12" t="s">
        <v>15</v>
      </c>
      <c r="K631" s="11">
        <v>657.13760000000013</v>
      </c>
      <c r="N631" s="17"/>
      <c r="O631" s="16"/>
    </row>
    <row r="632" spans="1:15" hidden="1" x14ac:dyDescent="0.25">
      <c r="A632" s="7" t="s">
        <v>1150</v>
      </c>
      <c r="B632" s="8">
        <v>45307</v>
      </c>
      <c r="C632" s="20">
        <v>1150240043</v>
      </c>
      <c r="D632" s="10">
        <v>3918</v>
      </c>
      <c r="E632" s="11">
        <v>3918</v>
      </c>
      <c r="F632" s="11">
        <v>0</v>
      </c>
      <c r="G632" s="11" t="s">
        <v>43</v>
      </c>
      <c r="H632" s="11" t="s">
        <v>898</v>
      </c>
      <c r="I632" s="11" t="s">
        <v>85</v>
      </c>
      <c r="J632" s="12" t="s">
        <v>15</v>
      </c>
      <c r="K632" s="11">
        <v>2431.2047984000005</v>
      </c>
      <c r="N632" s="17"/>
      <c r="O632" s="16"/>
    </row>
    <row r="633" spans="1:15" hidden="1" x14ac:dyDescent="0.25">
      <c r="A633" s="7" t="s">
        <v>1151</v>
      </c>
      <c r="B633" s="8">
        <v>45307</v>
      </c>
      <c r="C633" s="20">
        <v>1548308176</v>
      </c>
      <c r="D633" s="10">
        <v>1244</v>
      </c>
      <c r="E633" s="11">
        <v>1244</v>
      </c>
      <c r="F633" s="11">
        <v>0</v>
      </c>
      <c r="G633" s="11" t="s">
        <v>96</v>
      </c>
      <c r="H633" s="11" t="s">
        <v>1152</v>
      </c>
      <c r="I633" s="11" t="s">
        <v>172</v>
      </c>
      <c r="J633" s="12" t="s">
        <v>15</v>
      </c>
      <c r="K633" s="11">
        <v>772.56999680000013</v>
      </c>
      <c r="N633" s="17"/>
      <c r="O633" s="16"/>
    </row>
    <row r="634" spans="1:15" hidden="1" x14ac:dyDescent="0.25">
      <c r="A634" s="7" t="s">
        <v>1153</v>
      </c>
      <c r="B634" s="8">
        <v>45308</v>
      </c>
      <c r="C634" s="20">
        <v>4288696082</v>
      </c>
      <c r="D634" s="10">
        <v>270.05</v>
      </c>
      <c r="E634" s="11">
        <v>270.05</v>
      </c>
      <c r="F634" s="11">
        <v>0</v>
      </c>
      <c r="G634" s="11" t="s">
        <v>17</v>
      </c>
      <c r="H634" s="11" t="s">
        <v>1154</v>
      </c>
      <c r="I634" s="11" t="s">
        <v>26</v>
      </c>
      <c r="J634" s="12" t="s">
        <v>15</v>
      </c>
      <c r="K634" s="11">
        <v>185.73913120000003</v>
      </c>
      <c r="N634" s="17"/>
      <c r="O634" s="16"/>
    </row>
    <row r="635" spans="1:15" hidden="1" x14ac:dyDescent="0.25">
      <c r="A635" s="7" t="s">
        <v>1155</v>
      </c>
      <c r="B635" s="8">
        <v>45308</v>
      </c>
      <c r="C635" s="20">
        <v>1857243782</v>
      </c>
      <c r="D635" s="10">
        <v>680.75</v>
      </c>
      <c r="E635" s="11">
        <v>680.75</v>
      </c>
      <c r="F635" s="11">
        <v>0</v>
      </c>
      <c r="G635" s="11" t="s">
        <v>12</v>
      </c>
      <c r="H635" s="11" t="s">
        <v>1154</v>
      </c>
      <c r="I635" s="11" t="s">
        <v>14</v>
      </c>
      <c r="J635" s="12" t="s">
        <v>15</v>
      </c>
      <c r="K635" s="11">
        <v>475.9996192000001</v>
      </c>
      <c r="N635" s="17"/>
      <c r="O635" s="16"/>
    </row>
    <row r="636" spans="1:15" hidden="1" x14ac:dyDescent="0.25">
      <c r="A636" s="7" t="s">
        <v>1156</v>
      </c>
      <c r="B636" s="8">
        <v>45308</v>
      </c>
      <c r="C636" s="20">
        <v>2240499281</v>
      </c>
      <c r="D636" s="10">
        <v>69.849999999999994</v>
      </c>
      <c r="E636" s="11">
        <v>69.850000000000009</v>
      </c>
      <c r="F636" s="11">
        <v>-1.4210854715202004E-14</v>
      </c>
      <c r="G636" s="11" t="s">
        <v>113</v>
      </c>
      <c r="H636" s="11" t="s">
        <v>506</v>
      </c>
      <c r="I636" s="11" t="s">
        <v>14</v>
      </c>
      <c r="J636" s="12" t="s">
        <v>15</v>
      </c>
      <c r="K636" s="11">
        <v>69.851208</v>
      </c>
      <c r="N636" s="17"/>
      <c r="O636" s="16"/>
    </row>
    <row r="637" spans="1:15" hidden="1" x14ac:dyDescent="0.25">
      <c r="A637" s="7" t="s">
        <v>1157</v>
      </c>
      <c r="B637" s="8">
        <v>45308</v>
      </c>
      <c r="C637" s="21">
        <v>2228830956</v>
      </c>
      <c r="D637" s="14">
        <v>37.94</v>
      </c>
      <c r="E637" s="11">
        <v>37.94</v>
      </c>
      <c r="F637" s="11">
        <v>0</v>
      </c>
      <c r="G637" s="11" t="s">
        <v>113</v>
      </c>
      <c r="H637" s="11" t="s">
        <v>506</v>
      </c>
      <c r="I637" s="11" t="s">
        <v>14</v>
      </c>
      <c r="J637" s="12" t="s">
        <v>15</v>
      </c>
      <c r="K637" s="11">
        <v>37.939731200000004</v>
      </c>
      <c r="N637" s="17"/>
      <c r="O637" s="16"/>
    </row>
    <row r="638" spans="1:15" hidden="1" x14ac:dyDescent="0.25">
      <c r="A638" s="7" t="s">
        <v>1158</v>
      </c>
      <c r="B638" s="8">
        <v>45308</v>
      </c>
      <c r="C638" s="20">
        <v>561791193</v>
      </c>
      <c r="D638" s="10">
        <v>238</v>
      </c>
      <c r="E638" s="11">
        <v>238</v>
      </c>
      <c r="F638" s="11">
        <v>0</v>
      </c>
      <c r="G638" s="11" t="s">
        <v>17</v>
      </c>
      <c r="H638" s="11" t="s">
        <v>1159</v>
      </c>
      <c r="I638" s="11" t="s">
        <v>26</v>
      </c>
      <c r="J638" s="12" t="s">
        <v>15</v>
      </c>
      <c r="K638" s="11">
        <v>188.61000480000001</v>
      </c>
      <c r="N638" s="17"/>
      <c r="O638" s="16"/>
    </row>
    <row r="639" spans="1:15" hidden="1" x14ac:dyDescent="0.25">
      <c r="A639" s="7" t="s">
        <v>1160</v>
      </c>
      <c r="B639" s="8">
        <v>45308</v>
      </c>
      <c r="C639" s="20">
        <v>1988642839</v>
      </c>
      <c r="D639" s="10">
        <v>6490</v>
      </c>
      <c r="E639" s="11">
        <v>6490</v>
      </c>
      <c r="F639" s="11">
        <v>0</v>
      </c>
      <c r="G639" s="11" t="s">
        <v>17</v>
      </c>
      <c r="H639" s="11" t="s">
        <v>1161</v>
      </c>
      <c r="I639" s="11" t="s">
        <v>19</v>
      </c>
      <c r="J639" s="12" t="s">
        <v>15</v>
      </c>
      <c r="K639" s="11">
        <v>3811.0800016000007</v>
      </c>
      <c r="N639" s="17"/>
      <c r="O639" s="16"/>
    </row>
    <row r="640" spans="1:15" hidden="1" x14ac:dyDescent="0.25">
      <c r="A640" s="7" t="s">
        <v>1162</v>
      </c>
      <c r="B640" s="8">
        <v>45308</v>
      </c>
      <c r="C640" s="20">
        <v>3291300401</v>
      </c>
      <c r="D640" s="10">
        <v>3760</v>
      </c>
      <c r="E640" s="11">
        <v>3760</v>
      </c>
      <c r="F640" s="11">
        <v>0</v>
      </c>
      <c r="G640" s="11" t="s">
        <v>17</v>
      </c>
      <c r="H640" s="11" t="s">
        <v>1031</v>
      </c>
      <c r="I640" s="11" t="s">
        <v>215</v>
      </c>
      <c r="J640" s="12" t="s">
        <v>15</v>
      </c>
      <c r="K640" s="11">
        <v>1474.5199840000002</v>
      </c>
      <c r="N640" s="17"/>
      <c r="O640" s="16"/>
    </row>
    <row r="641" spans="1:15" hidden="1" x14ac:dyDescent="0.25">
      <c r="A641" s="7" t="s">
        <v>1163</v>
      </c>
      <c r="B641" s="8">
        <v>45308</v>
      </c>
      <c r="C641" s="22">
        <v>3637789735</v>
      </c>
      <c r="D641" s="10">
        <v>6100</v>
      </c>
      <c r="E641" s="11">
        <v>6100</v>
      </c>
      <c r="F641" s="11">
        <v>0</v>
      </c>
      <c r="G641" s="11" t="s">
        <v>17</v>
      </c>
      <c r="H641" s="11" t="s">
        <v>1164</v>
      </c>
      <c r="I641" s="11" t="s">
        <v>157</v>
      </c>
      <c r="J641" s="12" t="s">
        <v>15</v>
      </c>
      <c r="K641" s="11">
        <v>3999.999998400001</v>
      </c>
      <c r="N641" s="17"/>
      <c r="O641" s="16"/>
    </row>
    <row r="642" spans="1:15" hidden="1" x14ac:dyDescent="0.25">
      <c r="A642" s="7" t="s">
        <v>1165</v>
      </c>
      <c r="B642" s="8">
        <v>45308</v>
      </c>
      <c r="C642" s="20">
        <v>3890233558</v>
      </c>
      <c r="D642" s="10">
        <v>1555.4</v>
      </c>
      <c r="E642" s="11">
        <v>1555.4</v>
      </c>
      <c r="F642" s="11">
        <v>0</v>
      </c>
      <c r="G642" s="11" t="s">
        <v>17</v>
      </c>
      <c r="H642" s="11" t="s">
        <v>1166</v>
      </c>
      <c r="I642" s="11" t="s">
        <v>26</v>
      </c>
      <c r="J642" s="12" t="s">
        <v>15</v>
      </c>
      <c r="K642" s="11">
        <v>1091.2000176000001</v>
      </c>
      <c r="N642" s="17"/>
      <c r="O642" s="16"/>
    </row>
    <row r="643" spans="1:15" hidden="1" x14ac:dyDescent="0.25">
      <c r="A643" s="7" t="s">
        <v>1167</v>
      </c>
      <c r="B643" s="8">
        <v>45308</v>
      </c>
      <c r="C643" s="20">
        <v>2822328085</v>
      </c>
      <c r="D643" s="10">
        <v>361.25</v>
      </c>
      <c r="E643" s="11">
        <v>361.25</v>
      </c>
      <c r="F643" s="11">
        <v>0</v>
      </c>
      <c r="G643" s="11" t="s">
        <v>37</v>
      </c>
      <c r="H643" s="11" t="s">
        <v>1168</v>
      </c>
      <c r="I643" s="11" t="s">
        <v>14</v>
      </c>
      <c r="J643" s="12" t="s">
        <v>15</v>
      </c>
      <c r="K643" s="11">
        <v>253.57343200000003</v>
      </c>
      <c r="N643" s="17"/>
      <c r="O643" s="16"/>
    </row>
    <row r="644" spans="1:15" hidden="1" x14ac:dyDescent="0.25">
      <c r="A644" s="7" t="s">
        <v>1169</v>
      </c>
      <c r="B644" s="8">
        <v>45308</v>
      </c>
      <c r="C644" s="20">
        <v>3592702719</v>
      </c>
      <c r="D644" s="14">
        <v>60.3</v>
      </c>
      <c r="E644" s="11">
        <v>60.3</v>
      </c>
      <c r="F644" s="11">
        <v>0</v>
      </c>
      <c r="G644" s="11" t="s">
        <v>113</v>
      </c>
      <c r="H644" s="11" t="s">
        <v>506</v>
      </c>
      <c r="I644" s="11" t="s">
        <v>39</v>
      </c>
      <c r="J644" s="12" t="s">
        <v>15</v>
      </c>
      <c r="K644" s="11">
        <v>60.307318400000014</v>
      </c>
      <c r="N644" s="17"/>
      <c r="O644" s="16"/>
    </row>
    <row r="645" spans="1:15" hidden="1" x14ac:dyDescent="0.25">
      <c r="A645" s="7" t="s">
        <v>1170</v>
      </c>
      <c r="B645" s="8">
        <v>45308</v>
      </c>
      <c r="C645" s="20">
        <v>1678852509</v>
      </c>
      <c r="D645" s="14">
        <v>24.4</v>
      </c>
      <c r="E645" s="11">
        <v>24.4</v>
      </c>
      <c r="F645" s="11">
        <v>0</v>
      </c>
      <c r="G645" s="11" t="s">
        <v>113</v>
      </c>
      <c r="H645" s="11" t="s">
        <v>506</v>
      </c>
      <c r="I645" s="11" t="s">
        <v>14</v>
      </c>
      <c r="J645" s="12" t="s">
        <v>15</v>
      </c>
      <c r="K645" s="11">
        <v>24.399995200000003</v>
      </c>
      <c r="N645" s="17"/>
      <c r="O645" s="16"/>
    </row>
    <row r="646" spans="1:15" hidden="1" x14ac:dyDescent="0.25">
      <c r="A646" s="7" t="s">
        <v>1171</v>
      </c>
      <c r="B646" s="8">
        <v>45308</v>
      </c>
      <c r="C646" s="20">
        <v>555895106</v>
      </c>
      <c r="D646" s="10">
        <v>5.6</v>
      </c>
      <c r="E646" s="11">
        <v>5.6</v>
      </c>
      <c r="F646" s="11">
        <v>0</v>
      </c>
      <c r="G646" s="11" t="s">
        <v>113</v>
      </c>
      <c r="H646" s="11" t="s">
        <v>506</v>
      </c>
      <c r="I646" s="11" t="s">
        <v>14</v>
      </c>
      <c r="J646" s="12" t="s">
        <v>15</v>
      </c>
      <c r="K646" s="11">
        <v>5.6015808000000007</v>
      </c>
      <c r="N646" s="17"/>
      <c r="O646" s="16"/>
    </row>
    <row r="647" spans="1:15" hidden="1" x14ac:dyDescent="0.25">
      <c r="A647" s="7" t="s">
        <v>1172</v>
      </c>
      <c r="B647" s="8">
        <v>45308</v>
      </c>
      <c r="C647" s="20">
        <v>4028975676</v>
      </c>
      <c r="D647" s="10">
        <v>6.39</v>
      </c>
      <c r="E647" s="11">
        <v>6.39</v>
      </c>
      <c r="F647" s="11">
        <v>0</v>
      </c>
      <c r="G647" s="11" t="s">
        <v>113</v>
      </c>
      <c r="H647" s="11" t="s">
        <v>506</v>
      </c>
      <c r="I647" s="11" t="s">
        <v>14</v>
      </c>
      <c r="J647" s="12" t="s">
        <v>15</v>
      </c>
      <c r="K647" s="11">
        <v>6.3897120000000012</v>
      </c>
      <c r="N647" s="17"/>
      <c r="O647" s="16"/>
    </row>
    <row r="648" spans="1:15" hidden="1" x14ac:dyDescent="0.25">
      <c r="A648" s="7" t="s">
        <v>1173</v>
      </c>
      <c r="B648" s="8">
        <v>45308</v>
      </c>
      <c r="C648" s="20">
        <v>3700770621</v>
      </c>
      <c r="D648" s="10">
        <v>2624</v>
      </c>
      <c r="E648" s="11">
        <v>2624</v>
      </c>
      <c r="F648" s="11">
        <v>0</v>
      </c>
      <c r="G648" s="11" t="s">
        <v>17</v>
      </c>
      <c r="H648" s="11" t="s">
        <v>1031</v>
      </c>
      <c r="I648" s="11" t="s">
        <v>172</v>
      </c>
      <c r="J648" s="12" t="s">
        <v>15</v>
      </c>
      <c r="K648" s="11">
        <v>1713.0099952000003</v>
      </c>
      <c r="N648" s="17"/>
      <c r="O648" s="16"/>
    </row>
    <row r="649" spans="1:15" hidden="1" x14ac:dyDescent="0.25">
      <c r="A649" s="7" t="s">
        <v>1174</v>
      </c>
      <c r="B649" s="8">
        <v>45308</v>
      </c>
      <c r="C649" s="20">
        <v>267668102</v>
      </c>
      <c r="D649" s="10">
        <v>997.92</v>
      </c>
      <c r="E649" s="11">
        <v>997.92000000000007</v>
      </c>
      <c r="F649" s="11">
        <v>-1.1368683772161603E-13</v>
      </c>
      <c r="G649" s="11" t="s">
        <v>17</v>
      </c>
      <c r="H649" s="11" t="s">
        <v>1175</v>
      </c>
      <c r="I649" s="11" t="s">
        <v>39</v>
      </c>
      <c r="J649" s="12" t="s">
        <v>15</v>
      </c>
      <c r="K649" s="11">
        <v>487.39084800000006</v>
      </c>
      <c r="N649" s="17"/>
      <c r="O649" s="16"/>
    </row>
    <row r="650" spans="1:15" hidden="1" x14ac:dyDescent="0.25">
      <c r="A650" s="7" t="s">
        <v>1176</v>
      </c>
      <c r="B650" s="8">
        <v>45308</v>
      </c>
      <c r="C650" s="20">
        <v>4216211006</v>
      </c>
      <c r="D650" s="10">
        <v>25.85</v>
      </c>
      <c r="E650" s="11">
        <v>25.85</v>
      </c>
      <c r="F650" s="11">
        <v>0</v>
      </c>
      <c r="G650" s="11" t="s">
        <v>37</v>
      </c>
      <c r="H650" s="11" t="s">
        <v>211</v>
      </c>
      <c r="I650" s="11" t="s">
        <v>39</v>
      </c>
      <c r="J650" s="12" t="s">
        <v>15</v>
      </c>
      <c r="K650" s="11">
        <v>13.748000000000003</v>
      </c>
      <c r="N650" s="17"/>
      <c r="O650" s="16"/>
    </row>
    <row r="651" spans="1:15" hidden="1" x14ac:dyDescent="0.25">
      <c r="A651" s="7" t="s">
        <v>1177</v>
      </c>
      <c r="B651" s="8">
        <v>45308</v>
      </c>
      <c r="C651" s="20">
        <v>3842588710</v>
      </c>
      <c r="D651" s="10">
        <v>3860</v>
      </c>
      <c r="E651" s="11">
        <v>3860</v>
      </c>
      <c r="F651" s="11">
        <v>0</v>
      </c>
      <c r="G651" s="11" t="s">
        <v>51</v>
      </c>
      <c r="H651" s="11" t="s">
        <v>1178</v>
      </c>
      <c r="I651" s="11" t="s">
        <v>215</v>
      </c>
      <c r="J651" s="12" t="s">
        <v>15</v>
      </c>
      <c r="K651" s="11">
        <v>2179.4714144000004</v>
      </c>
      <c r="N651" s="17"/>
      <c r="O651" s="16"/>
    </row>
    <row r="652" spans="1:15" hidden="1" x14ac:dyDescent="0.25">
      <c r="A652" s="7" t="s">
        <v>1179</v>
      </c>
      <c r="B652" s="8">
        <v>45308</v>
      </c>
      <c r="C652" s="20">
        <v>917915823</v>
      </c>
      <c r="D652" s="10">
        <v>17320</v>
      </c>
      <c r="E652" s="11">
        <v>17320</v>
      </c>
      <c r="F652" s="11">
        <v>0</v>
      </c>
      <c r="G652" s="11" t="s">
        <v>51</v>
      </c>
      <c r="H652" s="11" t="s">
        <v>1180</v>
      </c>
      <c r="I652" s="11" t="s">
        <v>215</v>
      </c>
      <c r="J652" s="12" t="s">
        <v>15</v>
      </c>
      <c r="K652" s="11">
        <v>7910.4125072000024</v>
      </c>
      <c r="N652" s="17"/>
      <c r="O652" s="16"/>
    </row>
    <row r="653" spans="1:15" hidden="1" x14ac:dyDescent="0.25">
      <c r="A653" s="7" t="e">
        <v>#N/A</v>
      </c>
      <c r="B653" s="8">
        <v>45308</v>
      </c>
      <c r="C653" s="20">
        <v>2991015528</v>
      </c>
      <c r="D653" s="10" t="s">
        <v>374</v>
      </c>
      <c r="E653" s="11">
        <v>0</v>
      </c>
      <c r="F653" s="11" t="e">
        <v>#VALUE!</v>
      </c>
      <c r="G653" s="11" t="e">
        <v>#N/A</v>
      </c>
      <c r="H653" s="11" t="e">
        <v>#N/A</v>
      </c>
      <c r="I653" s="11" t="e">
        <v>#N/A</v>
      </c>
      <c r="J653" s="12" t="s">
        <v>374</v>
      </c>
      <c r="K653" s="11">
        <v>0</v>
      </c>
      <c r="N653" s="17"/>
      <c r="O653" s="16"/>
    </row>
    <row r="654" spans="1:15" hidden="1" x14ac:dyDescent="0.25">
      <c r="A654" s="7" t="s">
        <v>1181</v>
      </c>
      <c r="B654" s="8">
        <v>45308</v>
      </c>
      <c r="C654" s="20">
        <v>2694465642</v>
      </c>
      <c r="D654" s="10">
        <v>41</v>
      </c>
      <c r="E654" s="11">
        <v>41</v>
      </c>
      <c r="F654" s="11">
        <v>0</v>
      </c>
      <c r="G654" s="11" t="s">
        <v>51</v>
      </c>
      <c r="H654" s="11" t="s">
        <v>187</v>
      </c>
      <c r="I654" s="11" t="s">
        <v>29</v>
      </c>
      <c r="J654" s="12" t="s">
        <v>15</v>
      </c>
      <c r="K654" s="11">
        <v>29.266899200000005</v>
      </c>
      <c r="N654" s="17"/>
      <c r="O654" s="16"/>
    </row>
    <row r="655" spans="1:15" hidden="1" x14ac:dyDescent="0.25">
      <c r="A655" s="7" t="s">
        <v>1182</v>
      </c>
      <c r="B655" s="8">
        <v>45308</v>
      </c>
      <c r="C655" s="20">
        <v>1101548321</v>
      </c>
      <c r="D655" s="10">
        <v>2937</v>
      </c>
      <c r="E655" s="11">
        <v>2937</v>
      </c>
      <c r="F655" s="11">
        <v>0</v>
      </c>
      <c r="G655" s="11" t="s">
        <v>43</v>
      </c>
      <c r="H655" s="11" t="s">
        <v>1183</v>
      </c>
      <c r="I655" s="11" t="s">
        <v>85</v>
      </c>
      <c r="J655" s="12" t="s">
        <v>15</v>
      </c>
      <c r="K655" s="11">
        <v>1965.0031968000003</v>
      </c>
      <c r="N655" s="17"/>
      <c r="O655" s="16"/>
    </row>
    <row r="656" spans="1:15" hidden="1" x14ac:dyDescent="0.25">
      <c r="A656" s="7" t="s">
        <v>1184</v>
      </c>
      <c r="B656" s="8">
        <v>45308</v>
      </c>
      <c r="C656" s="20">
        <v>2742241473</v>
      </c>
      <c r="D656" s="10">
        <v>2115</v>
      </c>
      <c r="E656" s="11">
        <v>2115</v>
      </c>
      <c r="F656" s="11">
        <v>0</v>
      </c>
      <c r="G656" s="11" t="s">
        <v>43</v>
      </c>
      <c r="H656" s="11" t="s">
        <v>1185</v>
      </c>
      <c r="I656" s="11" t="s">
        <v>19</v>
      </c>
      <c r="J656" s="12" t="s">
        <v>15</v>
      </c>
      <c r="K656" s="11">
        <v>1260.1400000000001</v>
      </c>
      <c r="N656" s="17"/>
      <c r="O656" s="16"/>
    </row>
    <row r="657" spans="1:15" hidden="1" x14ac:dyDescent="0.25">
      <c r="A657" s="7" t="s">
        <v>1186</v>
      </c>
      <c r="B657" s="8">
        <v>45308</v>
      </c>
      <c r="C657" s="20">
        <v>735855824</v>
      </c>
      <c r="D657" s="10">
        <v>1738.3</v>
      </c>
      <c r="E657" s="11">
        <v>1738.3000000000002</v>
      </c>
      <c r="F657" s="11">
        <v>-2.2737367544323206E-13</v>
      </c>
      <c r="G657" s="11" t="s">
        <v>17</v>
      </c>
      <c r="H657" s="11" t="s">
        <v>187</v>
      </c>
      <c r="I657" s="11" t="s">
        <v>26</v>
      </c>
      <c r="J657" s="12" t="s">
        <v>15</v>
      </c>
      <c r="K657" s="11">
        <v>1211.7499184000003</v>
      </c>
      <c r="N657" s="17"/>
      <c r="O657" s="16"/>
    </row>
    <row r="658" spans="1:15" hidden="1" x14ac:dyDescent="0.25">
      <c r="A658" s="7" t="s">
        <v>1187</v>
      </c>
      <c r="B658" s="8">
        <v>45308</v>
      </c>
      <c r="C658" s="20">
        <v>1312637323</v>
      </c>
      <c r="D658" s="10">
        <v>606</v>
      </c>
      <c r="E658" s="11">
        <v>606</v>
      </c>
      <c r="F658" s="11">
        <v>0</v>
      </c>
      <c r="G658" s="11" t="s">
        <v>221</v>
      </c>
      <c r="H658" s="11" t="s">
        <v>1188</v>
      </c>
      <c r="I658" s="11" t="s">
        <v>29</v>
      </c>
      <c r="J658" s="12" t="s">
        <v>15</v>
      </c>
      <c r="K658" s="11">
        <v>426.93577920000007</v>
      </c>
      <c r="N658" s="17"/>
      <c r="O658" s="16"/>
    </row>
    <row r="659" spans="1:15" x14ac:dyDescent="0.25">
      <c r="A659" s="7" t="s">
        <v>1189</v>
      </c>
      <c r="B659" s="8">
        <v>45308</v>
      </c>
      <c r="C659" s="20">
        <v>2935767274</v>
      </c>
      <c r="D659" s="10">
        <v>10060</v>
      </c>
      <c r="E659" s="11">
        <v>10060</v>
      </c>
      <c r="F659" s="11">
        <v>0</v>
      </c>
      <c r="G659" s="11" t="s">
        <v>21</v>
      </c>
      <c r="H659" s="11" t="s">
        <v>1190</v>
      </c>
      <c r="I659" s="11" t="s">
        <v>98</v>
      </c>
      <c r="J659" s="12" t="s">
        <v>15</v>
      </c>
      <c r="K659" s="11">
        <v>6805.0699808000008</v>
      </c>
      <c r="N659" s="17"/>
      <c r="O659" s="16"/>
    </row>
    <row r="660" spans="1:15" hidden="1" x14ac:dyDescent="0.25">
      <c r="A660" s="7" t="s">
        <v>1191</v>
      </c>
      <c r="B660" s="8">
        <v>45308</v>
      </c>
      <c r="C660" s="20">
        <v>3974973414</v>
      </c>
      <c r="D660" s="10">
        <v>1830</v>
      </c>
      <c r="E660" s="11">
        <v>1830</v>
      </c>
      <c r="F660" s="11">
        <v>0</v>
      </c>
      <c r="G660" s="11" t="s">
        <v>51</v>
      </c>
      <c r="H660" s="11" t="s">
        <v>1192</v>
      </c>
      <c r="I660" s="11" t="s">
        <v>85</v>
      </c>
      <c r="J660" s="12" t="s">
        <v>15</v>
      </c>
      <c r="K660" s="11">
        <v>1193.6700048000002</v>
      </c>
      <c r="N660" s="17"/>
      <c r="O660" s="16"/>
    </row>
    <row r="661" spans="1:15" hidden="1" x14ac:dyDescent="0.25">
      <c r="A661" s="7" t="s">
        <v>1193</v>
      </c>
      <c r="B661" s="8">
        <v>45308</v>
      </c>
      <c r="C661" s="20">
        <v>3532145409</v>
      </c>
      <c r="D661" s="10">
        <v>422</v>
      </c>
      <c r="E661" s="11">
        <v>422</v>
      </c>
      <c r="F661" s="11">
        <v>0</v>
      </c>
      <c r="G661" s="11" t="s">
        <v>17</v>
      </c>
      <c r="H661" s="11" t="s">
        <v>1194</v>
      </c>
      <c r="I661" s="11" t="s">
        <v>157</v>
      </c>
      <c r="J661" s="12" t="s">
        <v>15</v>
      </c>
      <c r="K661" s="11">
        <v>282.00000640000007</v>
      </c>
      <c r="N661" s="17"/>
      <c r="O661" s="16"/>
    </row>
    <row r="662" spans="1:15" hidden="1" x14ac:dyDescent="0.25">
      <c r="A662" s="7" t="s">
        <v>1195</v>
      </c>
      <c r="B662" s="8">
        <v>45308</v>
      </c>
      <c r="C662" s="20">
        <v>3456126783</v>
      </c>
      <c r="D662" s="10">
        <v>125</v>
      </c>
      <c r="E662" s="11">
        <v>125</v>
      </c>
      <c r="F662" s="11">
        <v>0</v>
      </c>
      <c r="G662" s="11" t="s">
        <v>37</v>
      </c>
      <c r="H662" s="11" t="s">
        <v>1196</v>
      </c>
      <c r="I662" s="11" t="s">
        <v>26</v>
      </c>
      <c r="J662" s="12" t="s">
        <v>15</v>
      </c>
      <c r="K662" s="11">
        <v>86.999998400000024</v>
      </c>
      <c r="N662" s="17"/>
      <c r="O662" s="16"/>
    </row>
    <row r="663" spans="1:15" hidden="1" x14ac:dyDescent="0.25">
      <c r="A663" s="7" t="s">
        <v>1197</v>
      </c>
      <c r="B663" s="8">
        <v>45308</v>
      </c>
      <c r="C663" s="20">
        <v>379276918</v>
      </c>
      <c r="D663" s="10">
        <v>52</v>
      </c>
      <c r="E663" s="11">
        <v>52</v>
      </c>
      <c r="F663" s="11">
        <v>0</v>
      </c>
      <c r="G663" s="11" t="s">
        <v>12</v>
      </c>
      <c r="H663" s="11" t="s">
        <v>855</v>
      </c>
      <c r="I663" s="11" t="s">
        <v>14</v>
      </c>
      <c r="J663" s="12" t="s">
        <v>15</v>
      </c>
      <c r="K663" s="11">
        <v>35.840000000000003</v>
      </c>
      <c r="N663" s="17"/>
      <c r="O663" s="16"/>
    </row>
    <row r="664" spans="1:15" hidden="1" x14ac:dyDescent="0.25">
      <c r="A664" s="7" t="s">
        <v>1198</v>
      </c>
      <c r="B664" s="8">
        <v>45308</v>
      </c>
      <c r="C664" s="20">
        <v>2851095704</v>
      </c>
      <c r="D664" s="14">
        <v>30</v>
      </c>
      <c r="E664" s="11">
        <v>30</v>
      </c>
      <c r="F664" s="11">
        <v>0</v>
      </c>
      <c r="G664" s="11" t="s">
        <v>51</v>
      </c>
      <c r="H664" s="11" t="s">
        <v>1199</v>
      </c>
      <c r="I664" s="11" t="s">
        <v>29</v>
      </c>
      <c r="J664" s="12" t="s">
        <v>15</v>
      </c>
      <c r="K664" s="11">
        <v>16.804480000000002</v>
      </c>
      <c r="N664" s="17"/>
      <c r="O664" s="16"/>
    </row>
    <row r="665" spans="1:15" hidden="1" x14ac:dyDescent="0.25">
      <c r="A665" s="7" t="s">
        <v>1200</v>
      </c>
      <c r="B665" s="8">
        <v>45308</v>
      </c>
      <c r="C665" s="20">
        <v>2431207714</v>
      </c>
      <c r="D665" s="14">
        <v>33</v>
      </c>
      <c r="E665" s="11">
        <v>33</v>
      </c>
      <c r="F665" s="11">
        <v>0</v>
      </c>
      <c r="G665" s="11" t="s">
        <v>37</v>
      </c>
      <c r="H665" s="11" t="s">
        <v>13</v>
      </c>
      <c r="I665" s="11" t="s">
        <v>14</v>
      </c>
      <c r="J665" s="12" t="s">
        <v>15</v>
      </c>
      <c r="K665" s="11">
        <v>23.469376000000004</v>
      </c>
      <c r="N665" s="17"/>
      <c r="O665" s="16"/>
    </row>
    <row r="666" spans="1:15" hidden="1" x14ac:dyDescent="0.25">
      <c r="A666" s="7" t="s">
        <v>1201</v>
      </c>
      <c r="B666" s="8">
        <v>45308</v>
      </c>
      <c r="C666" s="20">
        <v>3281013439</v>
      </c>
      <c r="D666" s="10">
        <v>4.95</v>
      </c>
      <c r="E666" s="11">
        <v>4.95</v>
      </c>
      <c r="F666" s="11">
        <v>0</v>
      </c>
      <c r="G666" s="11" t="s">
        <v>12</v>
      </c>
      <c r="H666" s="11" t="s">
        <v>1202</v>
      </c>
      <c r="I666" s="11" t="s">
        <v>14</v>
      </c>
      <c r="J666" s="12" t="s">
        <v>15</v>
      </c>
      <c r="K666" s="11">
        <v>3.3365248000000007</v>
      </c>
      <c r="N666" s="17"/>
      <c r="O666" s="16"/>
    </row>
    <row r="667" spans="1:15" hidden="1" x14ac:dyDescent="0.25">
      <c r="A667" s="7" t="s">
        <v>1203</v>
      </c>
      <c r="B667" s="8">
        <v>45308</v>
      </c>
      <c r="C667" s="20">
        <v>2597998021</v>
      </c>
      <c r="D667" s="10">
        <v>8718</v>
      </c>
      <c r="E667" s="11">
        <v>8718</v>
      </c>
      <c r="F667" s="11">
        <v>0</v>
      </c>
      <c r="G667" s="11" t="s">
        <v>221</v>
      </c>
      <c r="H667" s="11" t="s">
        <v>1027</v>
      </c>
      <c r="I667" s="11" t="s">
        <v>45</v>
      </c>
      <c r="J667" s="12" t="s">
        <v>15</v>
      </c>
      <c r="K667" s="11">
        <v>5652.3496624000018</v>
      </c>
      <c r="N667" s="17"/>
      <c r="O667" s="16"/>
    </row>
    <row r="668" spans="1:15" hidden="1" x14ac:dyDescent="0.25">
      <c r="A668" s="7" t="s">
        <v>1204</v>
      </c>
      <c r="B668" s="8">
        <v>45308</v>
      </c>
      <c r="C668" s="20">
        <v>2570076893</v>
      </c>
      <c r="D668" s="10">
        <v>50</v>
      </c>
      <c r="E668" s="11">
        <v>50</v>
      </c>
      <c r="F668" s="11">
        <v>0</v>
      </c>
      <c r="G668" s="11" t="s">
        <v>12</v>
      </c>
      <c r="H668" s="11" t="s">
        <v>1205</v>
      </c>
      <c r="I668" s="11" t="s">
        <v>117</v>
      </c>
      <c r="J668" s="12" t="s">
        <v>15</v>
      </c>
      <c r="K668" s="11">
        <v>0</v>
      </c>
      <c r="N668" s="17"/>
      <c r="O668" s="16"/>
    </row>
    <row r="669" spans="1:15" hidden="1" x14ac:dyDescent="0.25">
      <c r="A669" s="7" t="s">
        <v>1206</v>
      </c>
      <c r="B669" s="8">
        <v>45308</v>
      </c>
      <c r="C669" s="20">
        <v>3622194060</v>
      </c>
      <c r="D669" s="10">
        <v>1050</v>
      </c>
      <c r="E669" s="11">
        <v>1050</v>
      </c>
      <c r="F669" s="11">
        <v>0</v>
      </c>
      <c r="G669" s="11" t="s">
        <v>12</v>
      </c>
      <c r="H669" s="11" t="s">
        <v>1205</v>
      </c>
      <c r="I669" s="11" t="s">
        <v>223</v>
      </c>
      <c r="J669" s="12" t="s">
        <v>15</v>
      </c>
      <c r="K669" s="11">
        <v>700.00000000000011</v>
      </c>
      <c r="N669" s="17"/>
      <c r="O669" s="16"/>
    </row>
    <row r="670" spans="1:15" hidden="1" x14ac:dyDescent="0.25">
      <c r="A670" s="7" t="s">
        <v>1207</v>
      </c>
      <c r="B670" s="8">
        <v>45308</v>
      </c>
      <c r="C670" s="20">
        <v>2557494405</v>
      </c>
      <c r="D670" s="10">
        <v>4.95</v>
      </c>
      <c r="E670" s="11">
        <v>4.95</v>
      </c>
      <c r="F670" s="11">
        <v>0</v>
      </c>
      <c r="G670" s="11" t="s">
        <v>37</v>
      </c>
      <c r="H670" s="11" t="s">
        <v>1208</v>
      </c>
      <c r="I670" s="11" t="s">
        <v>14</v>
      </c>
      <c r="J670" s="12" t="s">
        <v>15</v>
      </c>
      <c r="K670" s="11">
        <v>3.3365248000000007</v>
      </c>
      <c r="N670" s="17"/>
      <c r="O670" s="16"/>
    </row>
    <row r="671" spans="1:15" hidden="1" x14ac:dyDescent="0.25">
      <c r="A671" s="7" t="s">
        <v>1209</v>
      </c>
      <c r="B671" s="8">
        <v>45308</v>
      </c>
      <c r="C671" s="20">
        <v>562645926</v>
      </c>
      <c r="D671" s="10">
        <v>191.95</v>
      </c>
      <c r="E671" s="11">
        <v>191.95</v>
      </c>
      <c r="F671" s="11">
        <v>0</v>
      </c>
      <c r="G671" s="11" t="s">
        <v>37</v>
      </c>
      <c r="H671" s="11" t="s">
        <v>1210</v>
      </c>
      <c r="I671" s="11" t="s">
        <v>14</v>
      </c>
      <c r="J671" s="12" t="s">
        <v>15</v>
      </c>
      <c r="K671" s="11">
        <v>134.19985600000001</v>
      </c>
      <c r="N671" s="17"/>
      <c r="O671" s="16"/>
    </row>
    <row r="672" spans="1:15" hidden="1" x14ac:dyDescent="0.25">
      <c r="A672" s="7" t="s">
        <v>1211</v>
      </c>
      <c r="B672" s="8">
        <v>45308</v>
      </c>
      <c r="C672" s="20">
        <v>2765900711</v>
      </c>
      <c r="D672" s="10">
        <v>35.5</v>
      </c>
      <c r="E672" s="11">
        <v>35.5</v>
      </c>
      <c r="F672" s="11">
        <v>0</v>
      </c>
      <c r="G672" s="11" t="s">
        <v>37</v>
      </c>
      <c r="H672" s="11" t="s">
        <v>211</v>
      </c>
      <c r="I672" s="11" t="s">
        <v>26</v>
      </c>
      <c r="J672" s="12" t="s">
        <v>15</v>
      </c>
      <c r="K672" s="11">
        <v>24.799992000000007</v>
      </c>
      <c r="N672" s="17"/>
      <c r="O672" s="16"/>
    </row>
    <row r="673" spans="1:15" hidden="1" x14ac:dyDescent="0.25">
      <c r="A673" s="7" t="s">
        <v>1212</v>
      </c>
      <c r="B673" s="8">
        <v>45308</v>
      </c>
      <c r="C673" s="20">
        <v>1704413756</v>
      </c>
      <c r="D673" s="10">
        <v>200.2</v>
      </c>
      <c r="E673" s="11">
        <v>200.2</v>
      </c>
      <c r="F673" s="11">
        <v>0</v>
      </c>
      <c r="G673" s="11" t="s">
        <v>17</v>
      </c>
      <c r="H673" s="11" t="s">
        <v>1213</v>
      </c>
      <c r="I673" s="11" t="s">
        <v>26</v>
      </c>
      <c r="J673" s="12" t="s">
        <v>15</v>
      </c>
      <c r="K673" s="11">
        <v>139.99994400000003</v>
      </c>
      <c r="N673" s="17"/>
      <c r="O673" s="16"/>
    </row>
    <row r="674" spans="1:15" hidden="1" x14ac:dyDescent="0.25">
      <c r="A674" s="7" t="s">
        <v>1214</v>
      </c>
      <c r="B674" s="8">
        <v>45308</v>
      </c>
      <c r="C674" s="20">
        <v>2876721193</v>
      </c>
      <c r="D674" s="10">
        <v>49.65</v>
      </c>
      <c r="E674" s="11">
        <v>49.65</v>
      </c>
      <c r="F674" s="11">
        <v>0</v>
      </c>
      <c r="G674" s="11" t="s">
        <v>37</v>
      </c>
      <c r="H674" s="11" t="s">
        <v>1215</v>
      </c>
      <c r="I674" s="11" t="s">
        <v>14</v>
      </c>
      <c r="J674" s="12" t="s">
        <v>15</v>
      </c>
      <c r="K674" s="11">
        <v>34.188504000000009</v>
      </c>
      <c r="N674" s="17"/>
      <c r="O674" s="16"/>
    </row>
    <row r="675" spans="1:15" hidden="1" x14ac:dyDescent="0.25">
      <c r="A675" s="7" t="s">
        <v>1216</v>
      </c>
      <c r="B675" s="8">
        <v>45308</v>
      </c>
      <c r="C675" s="20">
        <v>3155445495</v>
      </c>
      <c r="D675" s="10">
        <v>1086</v>
      </c>
      <c r="E675" s="11">
        <v>1086</v>
      </c>
      <c r="F675" s="11">
        <v>0</v>
      </c>
      <c r="G675" s="11" t="s">
        <v>96</v>
      </c>
      <c r="H675" s="11" t="s">
        <v>1217</v>
      </c>
      <c r="I675" s="11" t="s">
        <v>94</v>
      </c>
      <c r="J675" s="12" t="s">
        <v>15</v>
      </c>
      <c r="K675" s="11">
        <v>586.99995200000012</v>
      </c>
      <c r="N675" s="17"/>
      <c r="O675" s="16"/>
    </row>
    <row r="676" spans="1:15" hidden="1" x14ac:dyDescent="0.25">
      <c r="A676" s="7" t="s">
        <v>1218</v>
      </c>
      <c r="B676" s="8">
        <v>45308</v>
      </c>
      <c r="C676" s="20">
        <v>1458126899</v>
      </c>
      <c r="D676" s="10">
        <v>25.25</v>
      </c>
      <c r="E676" s="11">
        <v>25.25</v>
      </c>
      <c r="F676" s="11">
        <v>0</v>
      </c>
      <c r="G676" s="11" t="s">
        <v>37</v>
      </c>
      <c r="H676" s="11" t="s">
        <v>1219</v>
      </c>
      <c r="I676" s="11" t="s">
        <v>26</v>
      </c>
      <c r="J676" s="12" t="s">
        <v>15</v>
      </c>
      <c r="K676" s="11">
        <v>17.600004800000004</v>
      </c>
      <c r="N676" s="17"/>
      <c r="O676" s="16"/>
    </row>
    <row r="677" spans="1:15" hidden="1" x14ac:dyDescent="0.25">
      <c r="A677" s="7" t="s">
        <v>1220</v>
      </c>
      <c r="B677" s="8">
        <v>45308</v>
      </c>
      <c r="C677" s="20">
        <v>1811237731</v>
      </c>
      <c r="D677" s="10">
        <v>503</v>
      </c>
      <c r="E677" s="11">
        <v>503</v>
      </c>
      <c r="F677" s="11">
        <v>0</v>
      </c>
      <c r="G677" s="11" t="s">
        <v>221</v>
      </c>
      <c r="H677" s="11" t="s">
        <v>635</v>
      </c>
      <c r="I677" s="11" t="s">
        <v>45</v>
      </c>
      <c r="J677" s="12" t="s">
        <v>15</v>
      </c>
      <c r="K677" s="11">
        <v>299.26257760000004</v>
      </c>
      <c r="N677" s="17"/>
      <c r="O677" s="16"/>
    </row>
    <row r="678" spans="1:15" hidden="1" x14ac:dyDescent="0.25">
      <c r="A678" s="7" t="s">
        <v>1221</v>
      </c>
      <c r="B678" s="8">
        <v>45308</v>
      </c>
      <c r="C678" s="20">
        <v>2681556411</v>
      </c>
      <c r="D678" s="10">
        <v>730</v>
      </c>
      <c r="E678" s="11">
        <v>730</v>
      </c>
      <c r="F678" s="11">
        <v>0</v>
      </c>
      <c r="G678" s="11" t="s">
        <v>221</v>
      </c>
      <c r="H678" s="11" t="s">
        <v>635</v>
      </c>
      <c r="I678" s="11" t="s">
        <v>45</v>
      </c>
      <c r="J678" s="12" t="s">
        <v>15</v>
      </c>
      <c r="K678" s="11">
        <v>436.99999840000009</v>
      </c>
      <c r="N678" s="17"/>
      <c r="O678" s="16"/>
    </row>
    <row r="679" spans="1:15" hidden="1" x14ac:dyDescent="0.25">
      <c r="A679" s="7" t="s">
        <v>1222</v>
      </c>
      <c r="B679" s="8">
        <v>45308</v>
      </c>
      <c r="C679" s="20">
        <v>2668773893</v>
      </c>
      <c r="D679" s="10">
        <v>284.10000000000002</v>
      </c>
      <c r="E679" s="11">
        <v>284.10000000000002</v>
      </c>
      <c r="F679" s="11">
        <v>0</v>
      </c>
      <c r="G679" s="11" t="s">
        <v>12</v>
      </c>
      <c r="H679" s="11" t="s">
        <v>1223</v>
      </c>
      <c r="I679" s="11" t="s">
        <v>14</v>
      </c>
      <c r="J679" s="12" t="s">
        <v>15</v>
      </c>
      <c r="K679" s="11">
        <v>198.59985600000005</v>
      </c>
      <c r="N679" s="17"/>
      <c r="O679" s="16"/>
    </row>
    <row r="680" spans="1:15" hidden="1" x14ac:dyDescent="0.25">
      <c r="A680" s="7" t="s">
        <v>1224</v>
      </c>
      <c r="B680" s="8">
        <v>45308</v>
      </c>
      <c r="C680" s="20">
        <v>1128089785</v>
      </c>
      <c r="D680" s="10">
        <v>405.9</v>
      </c>
      <c r="E680" s="11">
        <v>405.9</v>
      </c>
      <c r="F680" s="11">
        <v>0</v>
      </c>
      <c r="G680" s="11" t="s">
        <v>37</v>
      </c>
      <c r="H680" s="11" t="s">
        <v>1225</v>
      </c>
      <c r="I680" s="11" t="s">
        <v>26</v>
      </c>
      <c r="J680" s="12" t="s">
        <v>15</v>
      </c>
      <c r="K680" s="11">
        <v>281.52003040000005</v>
      </c>
      <c r="N680" s="17"/>
      <c r="O680" s="16"/>
    </row>
    <row r="681" spans="1:15" x14ac:dyDescent="0.25">
      <c r="A681" s="7" t="s">
        <v>1226</v>
      </c>
      <c r="B681" s="8">
        <v>45308</v>
      </c>
      <c r="C681" s="20">
        <v>4242164095</v>
      </c>
      <c r="D681" s="10">
        <v>50</v>
      </c>
      <c r="E681" s="11">
        <v>50</v>
      </c>
      <c r="F681" s="11">
        <v>0</v>
      </c>
      <c r="G681" s="11" t="s">
        <v>21</v>
      </c>
      <c r="H681" s="11" t="s">
        <v>22</v>
      </c>
      <c r="I681" s="11" t="s">
        <v>29</v>
      </c>
      <c r="J681" s="12" t="s">
        <v>15</v>
      </c>
      <c r="K681" s="11">
        <v>30</v>
      </c>
      <c r="N681" s="17"/>
      <c r="O681" s="16"/>
    </row>
    <row r="682" spans="1:15" hidden="1" x14ac:dyDescent="0.25">
      <c r="A682" s="7" t="s">
        <v>1227</v>
      </c>
      <c r="B682" s="8">
        <v>45308</v>
      </c>
      <c r="C682" s="20">
        <v>1781154187</v>
      </c>
      <c r="D682" s="10">
        <v>551.9</v>
      </c>
      <c r="E682" s="11">
        <v>551.9</v>
      </c>
      <c r="F682" s="11">
        <v>0</v>
      </c>
      <c r="G682" s="11" t="s">
        <v>37</v>
      </c>
      <c r="H682" s="11" t="s">
        <v>1228</v>
      </c>
      <c r="I682" s="11" t="s">
        <v>14</v>
      </c>
      <c r="J682" s="12" t="s">
        <v>15</v>
      </c>
      <c r="K682" s="11">
        <v>342.51975520000008</v>
      </c>
      <c r="N682" s="17"/>
      <c r="O682" s="16"/>
    </row>
    <row r="683" spans="1:15" x14ac:dyDescent="0.25">
      <c r="A683" s="7" t="s">
        <v>1229</v>
      </c>
      <c r="B683" s="8">
        <v>45308</v>
      </c>
      <c r="C683" s="20">
        <v>1693272033</v>
      </c>
      <c r="D683" s="10">
        <v>42</v>
      </c>
      <c r="E683" s="11">
        <v>42</v>
      </c>
      <c r="F683" s="11">
        <v>0</v>
      </c>
      <c r="G683" s="11" t="s">
        <v>21</v>
      </c>
      <c r="H683" s="11" t="s">
        <v>1230</v>
      </c>
      <c r="I683" s="11" t="s">
        <v>29</v>
      </c>
      <c r="J683" s="12" t="s">
        <v>15</v>
      </c>
      <c r="K683" s="11">
        <v>29.330000000000005</v>
      </c>
      <c r="N683" s="17"/>
      <c r="O683" s="16"/>
    </row>
    <row r="684" spans="1:15" hidden="1" x14ac:dyDescent="0.25">
      <c r="A684" s="7" t="s">
        <v>1231</v>
      </c>
      <c r="B684" s="8">
        <v>45308</v>
      </c>
      <c r="C684" s="20">
        <v>34621644</v>
      </c>
      <c r="D684" s="10">
        <v>734</v>
      </c>
      <c r="E684" s="11">
        <v>734</v>
      </c>
      <c r="F684" s="11">
        <v>0</v>
      </c>
      <c r="G684" s="11" t="s">
        <v>96</v>
      </c>
      <c r="H684" s="11" t="s">
        <v>1232</v>
      </c>
      <c r="I684" s="11" t="s">
        <v>45</v>
      </c>
      <c r="J684" s="12" t="s">
        <v>15</v>
      </c>
      <c r="K684" s="11">
        <v>422.74993600000005</v>
      </c>
      <c r="N684" s="17"/>
      <c r="O684" s="16"/>
    </row>
    <row r="685" spans="1:15" hidden="1" x14ac:dyDescent="0.25">
      <c r="A685" s="7" t="s">
        <v>1233</v>
      </c>
      <c r="B685" s="8">
        <v>45308</v>
      </c>
      <c r="C685" s="20">
        <v>3918088110</v>
      </c>
      <c r="D685" s="10">
        <v>1900</v>
      </c>
      <c r="E685" s="11">
        <v>1900</v>
      </c>
      <c r="F685" s="11">
        <v>0</v>
      </c>
      <c r="G685" s="11" t="s">
        <v>96</v>
      </c>
      <c r="H685" s="11" t="s">
        <v>1234</v>
      </c>
      <c r="I685" s="11" t="s">
        <v>215</v>
      </c>
      <c r="J685" s="12" t="s">
        <v>15</v>
      </c>
      <c r="K685" s="11">
        <v>909.89920000000018</v>
      </c>
      <c r="N685" s="17"/>
      <c r="O685" s="16"/>
    </row>
    <row r="686" spans="1:15" hidden="1" x14ac:dyDescent="0.25">
      <c r="A686" s="7" t="s">
        <v>1235</v>
      </c>
      <c r="B686" s="8">
        <v>45308</v>
      </c>
      <c r="C686" s="20">
        <v>2448966300</v>
      </c>
      <c r="D686" s="10">
        <v>126</v>
      </c>
      <c r="E686" s="11">
        <v>126</v>
      </c>
      <c r="F686" s="11">
        <v>0</v>
      </c>
      <c r="G686" s="11" t="s">
        <v>17</v>
      </c>
      <c r="H686" s="11" t="s">
        <v>1236</v>
      </c>
      <c r="I686" s="11" t="s">
        <v>26</v>
      </c>
      <c r="J686" s="12" t="s">
        <v>15</v>
      </c>
      <c r="K686" s="11">
        <v>88.000001600000019</v>
      </c>
      <c r="N686" s="17"/>
      <c r="O686" s="16"/>
    </row>
    <row r="687" spans="1:15" x14ac:dyDescent="0.25">
      <c r="A687" s="7" t="s">
        <v>1237</v>
      </c>
      <c r="B687" s="8">
        <v>45308</v>
      </c>
      <c r="C687" s="20">
        <v>2737457375</v>
      </c>
      <c r="D687" s="10">
        <v>3365</v>
      </c>
      <c r="E687" s="11">
        <v>3365</v>
      </c>
      <c r="F687" s="11">
        <v>0</v>
      </c>
      <c r="G687" s="11" t="s">
        <v>21</v>
      </c>
      <c r="H687" s="11" t="s">
        <v>1238</v>
      </c>
      <c r="I687" s="11" t="s">
        <v>157</v>
      </c>
      <c r="J687" s="12" t="s">
        <v>15</v>
      </c>
      <c r="K687" s="11">
        <v>2339.9999840000005</v>
      </c>
      <c r="N687" s="17"/>
      <c r="O687" s="16"/>
    </row>
    <row r="688" spans="1:15" hidden="1" x14ac:dyDescent="0.25">
      <c r="A688" s="7" t="s">
        <v>1239</v>
      </c>
      <c r="B688" s="8">
        <v>45308</v>
      </c>
      <c r="C688" s="20">
        <v>2833469300</v>
      </c>
      <c r="D688" s="10">
        <v>27.4</v>
      </c>
      <c r="E688" s="11">
        <v>27.4</v>
      </c>
      <c r="F688" s="11">
        <v>0</v>
      </c>
      <c r="G688" s="11" t="s">
        <v>12</v>
      </c>
      <c r="H688" s="11" t="s">
        <v>1240</v>
      </c>
      <c r="I688" s="11" t="s">
        <v>39</v>
      </c>
      <c r="J688" s="12" t="s">
        <v>15</v>
      </c>
      <c r="K688" s="11">
        <v>14.930563200000003</v>
      </c>
      <c r="N688" s="17"/>
      <c r="O688" s="16"/>
    </row>
    <row r="689" spans="1:15" hidden="1" x14ac:dyDescent="0.25">
      <c r="A689" s="7" t="s">
        <v>1241</v>
      </c>
      <c r="B689" s="8">
        <v>45308</v>
      </c>
      <c r="C689" s="20">
        <v>1132154465</v>
      </c>
      <c r="D689" s="10">
        <v>1483</v>
      </c>
      <c r="E689" s="11">
        <v>1483</v>
      </c>
      <c r="F689" s="11">
        <v>0</v>
      </c>
      <c r="G689" s="11" t="s">
        <v>17</v>
      </c>
      <c r="H689" s="11" t="s">
        <v>1242</v>
      </c>
      <c r="I689" s="11" t="s">
        <v>172</v>
      </c>
      <c r="J689" s="12" t="s">
        <v>15</v>
      </c>
      <c r="K689" s="11">
        <v>1001.0900032000002</v>
      </c>
      <c r="N689" s="17"/>
      <c r="O689" s="16"/>
    </row>
    <row r="690" spans="1:15" hidden="1" x14ac:dyDescent="0.25">
      <c r="A690" s="7" t="s">
        <v>1243</v>
      </c>
      <c r="B690" s="8">
        <v>45308</v>
      </c>
      <c r="C690" s="20">
        <v>2333886379</v>
      </c>
      <c r="D690" s="10">
        <v>108.7</v>
      </c>
      <c r="E690" s="11">
        <v>108.7</v>
      </c>
      <c r="F690" s="11">
        <v>0</v>
      </c>
      <c r="G690" s="11" t="s">
        <v>17</v>
      </c>
      <c r="H690" s="11" t="s">
        <v>872</v>
      </c>
      <c r="I690" s="11" t="s">
        <v>26</v>
      </c>
      <c r="J690" s="12" t="s">
        <v>15</v>
      </c>
      <c r="K690" s="11">
        <v>75.200003200000012</v>
      </c>
      <c r="N690" s="17"/>
      <c r="O690" s="16"/>
    </row>
    <row r="691" spans="1:15" hidden="1" x14ac:dyDescent="0.25">
      <c r="A691" s="7" t="s">
        <v>1244</v>
      </c>
      <c r="B691" s="8">
        <v>45308</v>
      </c>
      <c r="C691" s="20">
        <v>3588770925</v>
      </c>
      <c r="D691" s="10">
        <v>294.75</v>
      </c>
      <c r="E691" s="11">
        <v>294.75</v>
      </c>
      <c r="F691" s="11">
        <v>0</v>
      </c>
      <c r="G691" s="11" t="s">
        <v>12</v>
      </c>
      <c r="H691" s="11" t="s">
        <v>1245</v>
      </c>
      <c r="I691" s="11" t="s">
        <v>14</v>
      </c>
      <c r="J691" s="12" t="s">
        <v>15</v>
      </c>
      <c r="K691" s="11">
        <v>206.00000960000006</v>
      </c>
      <c r="N691" s="17"/>
      <c r="O691" s="16"/>
    </row>
    <row r="692" spans="1:15" hidden="1" x14ac:dyDescent="0.25">
      <c r="A692" s="7" t="e">
        <v>#N/A</v>
      </c>
      <c r="B692" s="8">
        <v>45308</v>
      </c>
      <c r="C692" s="20">
        <v>3959442150</v>
      </c>
      <c r="D692" s="10" t="s">
        <v>374</v>
      </c>
      <c r="E692" s="11">
        <v>0</v>
      </c>
      <c r="F692" s="11" t="e">
        <v>#VALUE!</v>
      </c>
      <c r="G692" s="11" t="e">
        <v>#N/A</v>
      </c>
      <c r="H692" s="11" t="e">
        <v>#N/A</v>
      </c>
      <c r="I692" s="11" t="e">
        <v>#N/A</v>
      </c>
      <c r="J692" s="12" t="s">
        <v>374</v>
      </c>
      <c r="K692" s="11">
        <v>0</v>
      </c>
      <c r="N692" s="17"/>
      <c r="O692" s="16"/>
    </row>
    <row r="693" spans="1:15" hidden="1" x14ac:dyDescent="0.25">
      <c r="A693" s="7" t="s">
        <v>1246</v>
      </c>
      <c r="B693" s="8">
        <v>45308</v>
      </c>
      <c r="C693" s="20">
        <v>1654801687</v>
      </c>
      <c r="D693" s="10">
        <v>847</v>
      </c>
      <c r="E693" s="11">
        <v>847</v>
      </c>
      <c r="F693" s="11">
        <v>0</v>
      </c>
      <c r="G693" s="11" t="s">
        <v>17</v>
      </c>
      <c r="H693" s="11" t="s">
        <v>107</v>
      </c>
      <c r="I693" s="11" t="s">
        <v>26</v>
      </c>
      <c r="J693" s="12" t="s">
        <v>15</v>
      </c>
      <c r="K693" s="11">
        <v>595</v>
      </c>
      <c r="N693" s="17"/>
      <c r="O693" s="16"/>
    </row>
    <row r="694" spans="1:15" hidden="1" x14ac:dyDescent="0.25">
      <c r="A694" s="7" t="s">
        <v>1247</v>
      </c>
      <c r="B694" s="8">
        <v>45308</v>
      </c>
      <c r="C694" s="20">
        <v>3377942068</v>
      </c>
      <c r="D694" s="10">
        <v>7.05</v>
      </c>
      <c r="E694" s="11">
        <v>7.05</v>
      </c>
      <c r="F694" s="11">
        <v>0</v>
      </c>
      <c r="G694" s="11" t="s">
        <v>37</v>
      </c>
      <c r="H694" s="11" t="s">
        <v>1240</v>
      </c>
      <c r="I694" s="11" t="s">
        <v>14</v>
      </c>
      <c r="J694" s="12" t="s">
        <v>15</v>
      </c>
      <c r="K694" s="11">
        <v>4.5363696000000013</v>
      </c>
      <c r="N694" s="17"/>
      <c r="O694" s="16"/>
    </row>
    <row r="695" spans="1:15" hidden="1" x14ac:dyDescent="0.25">
      <c r="A695" s="7" t="s">
        <v>1248</v>
      </c>
      <c r="B695" s="8">
        <v>45308</v>
      </c>
      <c r="C695" s="20">
        <v>2610906053</v>
      </c>
      <c r="D695" s="10">
        <v>2470</v>
      </c>
      <c r="E695" s="11">
        <v>2470</v>
      </c>
      <c r="F695" s="11">
        <v>0</v>
      </c>
      <c r="G695" s="11" t="s">
        <v>96</v>
      </c>
      <c r="H695" s="11" t="s">
        <v>1249</v>
      </c>
      <c r="I695" s="11" t="s">
        <v>85</v>
      </c>
      <c r="J695" s="12" t="s">
        <v>15</v>
      </c>
      <c r="K695" s="11">
        <v>1621.5696000000003</v>
      </c>
      <c r="N695" s="17"/>
      <c r="O695" s="16"/>
    </row>
    <row r="696" spans="1:15" hidden="1" x14ac:dyDescent="0.25">
      <c r="A696" s="7" t="s">
        <v>1250</v>
      </c>
      <c r="B696" s="8">
        <v>45308</v>
      </c>
      <c r="C696" s="20">
        <v>1768900207</v>
      </c>
      <c r="D696" s="10">
        <v>2750</v>
      </c>
      <c r="E696" s="11">
        <v>2750</v>
      </c>
      <c r="F696" s="11">
        <v>0</v>
      </c>
      <c r="G696" s="11" t="s">
        <v>221</v>
      </c>
      <c r="H696" s="11" t="s">
        <v>1251</v>
      </c>
      <c r="I696" s="11" t="s">
        <v>172</v>
      </c>
      <c r="J696" s="12" t="s">
        <v>15</v>
      </c>
      <c r="K696" s="11">
        <v>1771.0000000000005</v>
      </c>
      <c r="N696" s="17"/>
      <c r="O696" s="16"/>
    </row>
    <row r="697" spans="1:15" hidden="1" x14ac:dyDescent="0.25">
      <c r="A697" s="7" t="s">
        <v>1252</v>
      </c>
      <c r="B697" s="8">
        <v>45308</v>
      </c>
      <c r="C697" s="20">
        <v>2643675097</v>
      </c>
      <c r="D697" s="10">
        <v>300</v>
      </c>
      <c r="E697" s="11">
        <v>300</v>
      </c>
      <c r="F697" s="11">
        <v>0</v>
      </c>
      <c r="G697" s="11" t="s">
        <v>221</v>
      </c>
      <c r="H697" s="11" t="s">
        <v>1253</v>
      </c>
      <c r="I697" s="11" t="s">
        <v>82</v>
      </c>
      <c r="J697" s="12" t="s">
        <v>15</v>
      </c>
      <c r="K697" s="11">
        <v>180</v>
      </c>
      <c r="N697" s="17"/>
      <c r="O697" s="16"/>
    </row>
    <row r="698" spans="1:15" hidden="1" x14ac:dyDescent="0.25">
      <c r="A698" s="7" t="s">
        <v>1254</v>
      </c>
      <c r="B698" s="8">
        <v>45308</v>
      </c>
      <c r="C698" s="20">
        <v>674320120</v>
      </c>
      <c r="D698" s="10">
        <v>7815</v>
      </c>
      <c r="E698" s="11">
        <v>7815</v>
      </c>
      <c r="F698" s="11">
        <v>0</v>
      </c>
      <c r="G698" s="11" t="s">
        <v>17</v>
      </c>
      <c r="H698" s="11" t="s">
        <v>1255</v>
      </c>
      <c r="I698" s="11" t="s">
        <v>55</v>
      </c>
      <c r="J698" s="12" t="s">
        <v>15</v>
      </c>
      <c r="K698" s="11">
        <v>2454.3325744000003</v>
      </c>
      <c r="N698" s="17"/>
      <c r="O698" s="16"/>
    </row>
    <row r="699" spans="1:15" hidden="1" x14ac:dyDescent="0.25">
      <c r="A699" s="7" t="s">
        <v>1256</v>
      </c>
      <c r="B699" s="8">
        <v>45308</v>
      </c>
      <c r="C699" s="20">
        <v>3259649397</v>
      </c>
      <c r="D699" s="10">
        <v>533.79999999999995</v>
      </c>
      <c r="E699" s="11">
        <v>533.79999999999995</v>
      </c>
      <c r="F699" s="11">
        <v>0</v>
      </c>
      <c r="G699" s="11" t="s">
        <v>104</v>
      </c>
      <c r="H699" s="11" t="s">
        <v>114</v>
      </c>
      <c r="I699" s="11" t="s">
        <v>14</v>
      </c>
      <c r="J699" s="12" t="s">
        <v>15</v>
      </c>
      <c r="K699" s="11">
        <v>532.60185440000009</v>
      </c>
      <c r="N699" s="17"/>
      <c r="O699" s="16"/>
    </row>
    <row r="700" spans="1:15" hidden="1" x14ac:dyDescent="0.25">
      <c r="A700" s="7" t="s">
        <v>1257</v>
      </c>
      <c r="B700" s="8">
        <v>45308</v>
      </c>
      <c r="C700" s="20">
        <v>602293247</v>
      </c>
      <c r="D700" s="10">
        <v>333.6</v>
      </c>
      <c r="E700" s="11">
        <v>333.6</v>
      </c>
      <c r="F700" s="11">
        <v>0</v>
      </c>
      <c r="G700" s="11" t="s">
        <v>17</v>
      </c>
      <c r="H700" s="11" t="s">
        <v>1258</v>
      </c>
      <c r="I700" s="11" t="s">
        <v>26</v>
      </c>
      <c r="J700" s="12" t="s">
        <v>15</v>
      </c>
      <c r="K700" s="11">
        <v>240.00009600000004</v>
      </c>
      <c r="N700" s="17"/>
      <c r="O700" s="16"/>
    </row>
    <row r="701" spans="1:15" hidden="1" x14ac:dyDescent="0.25">
      <c r="A701" s="7" t="s">
        <v>1259</v>
      </c>
      <c r="B701" s="8">
        <v>45308</v>
      </c>
      <c r="C701" s="20">
        <v>1054688659</v>
      </c>
      <c r="D701" s="10">
        <v>141.5</v>
      </c>
      <c r="E701" s="11">
        <v>141.5</v>
      </c>
      <c r="F701" s="11">
        <v>0</v>
      </c>
      <c r="G701" s="11" t="s">
        <v>17</v>
      </c>
      <c r="H701" s="11" t="s">
        <v>211</v>
      </c>
      <c r="I701" s="11" t="s">
        <v>26</v>
      </c>
      <c r="J701" s="12" t="s">
        <v>15</v>
      </c>
      <c r="K701" s="11">
        <v>99.00005920000001</v>
      </c>
      <c r="N701" s="17"/>
      <c r="O701" s="16"/>
    </row>
    <row r="702" spans="1:15" hidden="1" x14ac:dyDescent="0.25">
      <c r="A702" s="7" t="s">
        <v>1260</v>
      </c>
      <c r="B702" s="8">
        <v>45308</v>
      </c>
      <c r="C702" s="20">
        <v>3571469281</v>
      </c>
      <c r="D702" s="10">
        <v>1309.6400000000001</v>
      </c>
      <c r="E702" s="11">
        <v>1309.6400000000001</v>
      </c>
      <c r="F702" s="11">
        <v>0</v>
      </c>
      <c r="G702" s="11" t="s">
        <v>113</v>
      </c>
      <c r="H702" s="11" t="s">
        <v>1261</v>
      </c>
      <c r="I702" s="11" t="s">
        <v>14</v>
      </c>
      <c r="J702" s="12" t="s">
        <v>15</v>
      </c>
      <c r="K702" s="11">
        <v>1296.2320064</v>
      </c>
      <c r="N702" s="17"/>
      <c r="O702" s="16"/>
    </row>
    <row r="703" spans="1:15" x14ac:dyDescent="0.25">
      <c r="A703" s="7" t="s">
        <v>1262</v>
      </c>
      <c r="B703" s="8">
        <v>45308</v>
      </c>
      <c r="C703" s="20">
        <v>3317779257</v>
      </c>
      <c r="D703" s="10">
        <v>8735</v>
      </c>
      <c r="E703" s="11">
        <v>8735</v>
      </c>
      <c r="F703" s="11">
        <v>0</v>
      </c>
      <c r="G703" s="11" t="s">
        <v>21</v>
      </c>
      <c r="H703" s="11" t="s">
        <v>1263</v>
      </c>
      <c r="I703" s="11" t="s">
        <v>85</v>
      </c>
      <c r="J703" s="12" t="s">
        <v>15</v>
      </c>
      <c r="K703" s="11">
        <v>5665.6773152000014</v>
      </c>
      <c r="N703" s="17"/>
      <c r="O703" s="16"/>
    </row>
    <row r="704" spans="1:15" hidden="1" x14ac:dyDescent="0.25">
      <c r="A704" s="7" t="s">
        <v>1264</v>
      </c>
      <c r="B704" s="8">
        <v>45309</v>
      </c>
      <c r="C704" s="20">
        <v>1904102633</v>
      </c>
      <c r="D704" s="10">
        <v>120</v>
      </c>
      <c r="E704" s="11">
        <v>120</v>
      </c>
      <c r="F704" s="11">
        <v>0</v>
      </c>
      <c r="G704" s="11" t="s">
        <v>113</v>
      </c>
      <c r="H704" s="11" t="s">
        <v>1265</v>
      </c>
      <c r="I704" s="11" t="s">
        <v>152</v>
      </c>
      <c r="J704" s="12" t="s">
        <v>15</v>
      </c>
      <c r="K704" s="11">
        <v>18.599952000000002</v>
      </c>
      <c r="N704" s="17"/>
      <c r="O704" s="16"/>
    </row>
    <row r="705" spans="1:15" hidden="1" x14ac:dyDescent="0.25">
      <c r="A705" s="7" t="s">
        <v>1266</v>
      </c>
      <c r="B705" s="8">
        <v>45309</v>
      </c>
      <c r="C705" s="20">
        <v>2539667784</v>
      </c>
      <c r="D705" s="10">
        <v>1467.15</v>
      </c>
      <c r="E705" s="11">
        <v>1467.1499999999999</v>
      </c>
      <c r="F705" s="11">
        <v>2.2737367544323206E-13</v>
      </c>
      <c r="G705" s="11" t="s">
        <v>17</v>
      </c>
      <c r="H705" s="11" t="s">
        <v>315</v>
      </c>
      <c r="I705" s="11" t="s">
        <v>14</v>
      </c>
      <c r="J705" s="12" t="s">
        <v>15</v>
      </c>
      <c r="K705" s="11">
        <v>1025.2763248000001</v>
      </c>
      <c r="N705" s="17"/>
      <c r="O705" s="16"/>
    </row>
    <row r="706" spans="1:15" hidden="1" x14ac:dyDescent="0.25">
      <c r="A706" s="7" t="s">
        <v>1267</v>
      </c>
      <c r="B706" s="8">
        <v>45309</v>
      </c>
      <c r="C706" s="20">
        <v>2174504072</v>
      </c>
      <c r="D706" s="10">
        <v>2769</v>
      </c>
      <c r="E706" s="11">
        <v>2769</v>
      </c>
      <c r="F706" s="11">
        <v>0</v>
      </c>
      <c r="G706" s="11" t="s">
        <v>51</v>
      </c>
      <c r="H706" s="11" t="s">
        <v>865</v>
      </c>
      <c r="I706" s="11" t="s">
        <v>172</v>
      </c>
      <c r="J706" s="12" t="s">
        <v>15</v>
      </c>
      <c r="K706" s="11">
        <v>1693.4299536000003</v>
      </c>
      <c r="N706" s="17"/>
      <c r="O706" s="16"/>
    </row>
    <row r="707" spans="1:15" hidden="1" x14ac:dyDescent="0.25">
      <c r="A707" s="7" t="s">
        <v>1268</v>
      </c>
      <c r="B707" s="8">
        <v>45309</v>
      </c>
      <c r="C707" s="20">
        <v>2492288437</v>
      </c>
      <c r="D707" s="10">
        <v>31.5</v>
      </c>
      <c r="E707" s="11">
        <v>31.5</v>
      </c>
      <c r="F707" s="11">
        <v>0</v>
      </c>
      <c r="G707" s="11" t="s">
        <v>221</v>
      </c>
      <c r="H707" s="11" t="s">
        <v>1269</v>
      </c>
      <c r="I707" s="11" t="s">
        <v>58</v>
      </c>
      <c r="J707" s="12" t="s">
        <v>15</v>
      </c>
      <c r="K707" s="11">
        <v>21.014156800000002</v>
      </c>
      <c r="N707" s="17"/>
      <c r="O707" s="16"/>
    </row>
    <row r="708" spans="1:15" hidden="1" x14ac:dyDescent="0.25">
      <c r="A708" s="7" t="s">
        <v>1270</v>
      </c>
      <c r="B708" s="8">
        <v>45309</v>
      </c>
      <c r="C708" s="20">
        <v>4096935075</v>
      </c>
      <c r="D708" s="10">
        <v>3500</v>
      </c>
      <c r="E708" s="11">
        <v>3500</v>
      </c>
      <c r="F708" s="11">
        <v>0</v>
      </c>
      <c r="G708" s="11" t="s">
        <v>221</v>
      </c>
      <c r="H708" s="11" t="s">
        <v>1269</v>
      </c>
      <c r="I708" s="11" t="s">
        <v>157</v>
      </c>
      <c r="J708" s="12" t="s">
        <v>15</v>
      </c>
      <c r="K708" s="11">
        <v>2434.9999520000006</v>
      </c>
      <c r="N708" s="17"/>
      <c r="O708" s="16"/>
    </row>
    <row r="709" spans="1:15" hidden="1" x14ac:dyDescent="0.25">
      <c r="A709" s="7" t="s">
        <v>1271</v>
      </c>
      <c r="B709" s="8">
        <v>45309</v>
      </c>
      <c r="C709" s="20">
        <v>3551808188</v>
      </c>
      <c r="D709" s="10">
        <v>7887</v>
      </c>
      <c r="E709" s="11">
        <v>7887</v>
      </c>
      <c r="F709" s="11">
        <v>0</v>
      </c>
      <c r="G709" s="11" t="s">
        <v>51</v>
      </c>
      <c r="H709" s="11" t="s">
        <v>1272</v>
      </c>
      <c r="I709" s="11" t="s">
        <v>172</v>
      </c>
      <c r="J709" s="12" t="s">
        <v>15</v>
      </c>
      <c r="K709" s="11">
        <v>4306.0419360000005</v>
      </c>
      <c r="N709" s="17"/>
      <c r="O709" s="16"/>
    </row>
    <row r="710" spans="1:15" hidden="1" x14ac:dyDescent="0.25">
      <c r="A710" s="7" t="s">
        <v>1273</v>
      </c>
      <c r="B710" s="8">
        <v>45309</v>
      </c>
      <c r="C710" s="20">
        <v>3178971391</v>
      </c>
      <c r="D710" s="10">
        <v>10</v>
      </c>
      <c r="E710" s="11">
        <v>10</v>
      </c>
      <c r="F710" s="11">
        <v>0</v>
      </c>
      <c r="G710" s="11" t="s">
        <v>37</v>
      </c>
      <c r="H710" s="11" t="s">
        <v>1274</v>
      </c>
      <c r="I710" s="11" t="s">
        <v>14</v>
      </c>
      <c r="J710" s="12" t="s">
        <v>15</v>
      </c>
      <c r="K710" s="11">
        <v>7.5001920000000011</v>
      </c>
      <c r="N710" s="17"/>
      <c r="O710" s="16"/>
    </row>
    <row r="711" spans="1:15" hidden="1" x14ac:dyDescent="0.25">
      <c r="A711" s="7" t="s">
        <v>1275</v>
      </c>
      <c r="B711" s="8">
        <v>45309</v>
      </c>
      <c r="C711" s="20">
        <v>4079176511</v>
      </c>
      <c r="D711" s="10">
        <v>165.9</v>
      </c>
      <c r="E711" s="11">
        <v>165.9</v>
      </c>
      <c r="F711" s="11">
        <v>0</v>
      </c>
      <c r="G711" s="11" t="s">
        <v>17</v>
      </c>
      <c r="H711" s="11" t="s">
        <v>91</v>
      </c>
      <c r="I711" s="11" t="s">
        <v>26</v>
      </c>
      <c r="J711" s="12" t="s">
        <v>15</v>
      </c>
      <c r="K711" s="11">
        <v>116.00000160000002</v>
      </c>
      <c r="N711" s="17"/>
      <c r="O711" s="16"/>
    </row>
    <row r="712" spans="1:15" hidden="1" x14ac:dyDescent="0.25">
      <c r="A712" s="7" t="s">
        <v>1276</v>
      </c>
      <c r="B712" s="8">
        <v>45309</v>
      </c>
      <c r="C712" s="20">
        <v>2688042787</v>
      </c>
      <c r="D712" s="10">
        <v>43.6</v>
      </c>
      <c r="E712" s="11">
        <v>43.6</v>
      </c>
      <c r="F712" s="11">
        <v>0</v>
      </c>
      <c r="G712" s="11" t="s">
        <v>12</v>
      </c>
      <c r="H712" s="11" t="s">
        <v>1277</v>
      </c>
      <c r="I712" s="11" t="s">
        <v>14</v>
      </c>
      <c r="J712" s="12" t="s">
        <v>15</v>
      </c>
      <c r="K712" s="11">
        <v>30.49984000000001</v>
      </c>
      <c r="N712" s="17"/>
      <c r="O712" s="16"/>
    </row>
    <row r="713" spans="1:15" hidden="1" x14ac:dyDescent="0.25">
      <c r="A713" s="7" t="s">
        <v>1278</v>
      </c>
      <c r="B713" s="8">
        <v>45309</v>
      </c>
      <c r="C713" s="20">
        <v>608716257</v>
      </c>
      <c r="D713" s="10">
        <v>857.9</v>
      </c>
      <c r="E713" s="11">
        <v>857.89999999999986</v>
      </c>
      <c r="F713" s="11">
        <v>1.1368683772161603E-13</v>
      </c>
      <c r="G713" s="11" t="s">
        <v>17</v>
      </c>
      <c r="H713" s="11" t="s">
        <v>409</v>
      </c>
      <c r="I713" s="11" t="s">
        <v>26</v>
      </c>
      <c r="J713" s="12" t="s">
        <v>15</v>
      </c>
      <c r="K713" s="11">
        <v>599.93297280000013</v>
      </c>
      <c r="N713" s="17"/>
      <c r="O713" s="16"/>
    </row>
    <row r="714" spans="1:15" x14ac:dyDescent="0.25">
      <c r="A714" s="7" t="s">
        <v>1279</v>
      </c>
      <c r="B714" s="8">
        <v>45309</v>
      </c>
      <c r="C714" s="20">
        <v>2097496806</v>
      </c>
      <c r="D714" s="10">
        <v>58.8</v>
      </c>
      <c r="E714" s="11">
        <v>58.800000000000004</v>
      </c>
      <c r="F714" s="11">
        <v>-7.1054273576010019E-15</v>
      </c>
      <c r="G714" s="11" t="s">
        <v>21</v>
      </c>
      <c r="H714" s="11" t="s">
        <v>1280</v>
      </c>
      <c r="I714" s="11" t="s">
        <v>82</v>
      </c>
      <c r="J714" s="12" t="s">
        <v>15</v>
      </c>
      <c r="K714" s="11">
        <v>38.999990400000002</v>
      </c>
      <c r="N714" s="17"/>
      <c r="O714" s="16"/>
    </row>
    <row r="715" spans="1:15" hidden="1" x14ac:dyDescent="0.25">
      <c r="A715" s="7" t="s">
        <v>1281</v>
      </c>
      <c r="B715" s="8">
        <v>45309</v>
      </c>
      <c r="C715" s="20">
        <v>1863926824</v>
      </c>
      <c r="D715" s="10">
        <v>6679.45</v>
      </c>
      <c r="E715" s="11">
        <v>6679.45</v>
      </c>
      <c r="F715" s="11">
        <v>0</v>
      </c>
      <c r="G715" s="11" t="s">
        <v>17</v>
      </c>
      <c r="H715" s="11" t="s">
        <v>1282</v>
      </c>
      <c r="I715" s="11" t="s">
        <v>19</v>
      </c>
      <c r="J715" s="12" t="s">
        <v>15</v>
      </c>
      <c r="K715" s="11">
        <v>3811.0800016000007</v>
      </c>
      <c r="N715" s="17"/>
      <c r="O715" s="16"/>
    </row>
    <row r="716" spans="1:15" hidden="1" x14ac:dyDescent="0.25">
      <c r="A716" s="7" t="s">
        <v>1283</v>
      </c>
      <c r="B716" s="8">
        <v>45309</v>
      </c>
      <c r="C716" s="20">
        <v>3334162493</v>
      </c>
      <c r="D716" s="10">
        <v>104.85</v>
      </c>
      <c r="E716" s="11">
        <v>104.85</v>
      </c>
      <c r="F716" s="11">
        <v>0</v>
      </c>
      <c r="G716" s="11" t="s">
        <v>12</v>
      </c>
      <c r="H716" s="11" t="s">
        <v>1284</v>
      </c>
      <c r="I716" s="11" t="s">
        <v>14</v>
      </c>
      <c r="J716" s="12" t="s">
        <v>15</v>
      </c>
      <c r="K716" s="11">
        <v>72.13272640000001</v>
      </c>
      <c r="N716" s="17"/>
      <c r="O716" s="16"/>
    </row>
    <row r="717" spans="1:15" hidden="1" x14ac:dyDescent="0.25">
      <c r="A717" s="7" t="s">
        <v>1285</v>
      </c>
      <c r="B717" s="8">
        <v>45309</v>
      </c>
      <c r="C717" s="20">
        <v>1880313595</v>
      </c>
      <c r="D717" s="10">
        <v>6036</v>
      </c>
      <c r="E717" s="11">
        <v>6036</v>
      </c>
      <c r="F717" s="11">
        <v>0</v>
      </c>
      <c r="G717" s="11" t="s">
        <v>51</v>
      </c>
      <c r="H717" s="11" t="s">
        <v>1180</v>
      </c>
      <c r="I717" s="11" t="s">
        <v>45</v>
      </c>
      <c r="J717" s="12" t="s">
        <v>15</v>
      </c>
      <c r="K717" s="11">
        <v>3183.5210400000005</v>
      </c>
      <c r="N717" s="17"/>
      <c r="O717" s="16"/>
    </row>
    <row r="718" spans="1:15" hidden="1" x14ac:dyDescent="0.25">
      <c r="A718" s="7" t="s">
        <v>1286</v>
      </c>
      <c r="B718" s="8">
        <v>45309</v>
      </c>
      <c r="C718" s="20">
        <v>4140123614</v>
      </c>
      <c r="D718" s="10">
        <v>258.5</v>
      </c>
      <c r="E718" s="11">
        <v>258.5</v>
      </c>
      <c r="F718" s="11">
        <v>0</v>
      </c>
      <c r="G718" s="11" t="s">
        <v>12</v>
      </c>
      <c r="H718" s="11" t="s">
        <v>1287</v>
      </c>
      <c r="I718" s="11" t="s">
        <v>14</v>
      </c>
      <c r="J718" s="12" t="s">
        <v>15</v>
      </c>
      <c r="K718" s="11">
        <v>178.67392480000001</v>
      </c>
      <c r="N718" s="17"/>
      <c r="O718" s="16"/>
    </row>
    <row r="719" spans="1:15" hidden="1" x14ac:dyDescent="0.25">
      <c r="A719" s="7" t="s">
        <v>1288</v>
      </c>
      <c r="B719" s="8">
        <v>45309</v>
      </c>
      <c r="C719" s="20">
        <v>4096936731</v>
      </c>
      <c r="D719" s="10">
        <v>146.07</v>
      </c>
      <c r="E719" s="11">
        <v>146.07</v>
      </c>
      <c r="F719" s="11">
        <v>0</v>
      </c>
      <c r="G719" s="11" t="s">
        <v>12</v>
      </c>
      <c r="H719" s="11" t="s">
        <v>798</v>
      </c>
      <c r="I719" s="11" t="s">
        <v>39</v>
      </c>
      <c r="J719" s="12" t="s">
        <v>15</v>
      </c>
      <c r="K719" s="11">
        <v>95.301203200000018</v>
      </c>
      <c r="N719" s="17"/>
      <c r="O719" s="16"/>
    </row>
    <row r="720" spans="1:15" hidden="1" x14ac:dyDescent="0.25">
      <c r="A720" s="7" t="s">
        <v>1289</v>
      </c>
      <c r="B720" s="8">
        <v>45309</v>
      </c>
      <c r="C720" s="20">
        <v>1597721272</v>
      </c>
      <c r="D720" s="10">
        <v>656.5</v>
      </c>
      <c r="E720" s="11">
        <v>656.5</v>
      </c>
      <c r="F720" s="11">
        <v>0</v>
      </c>
      <c r="G720" s="11" t="s">
        <v>12</v>
      </c>
      <c r="H720" s="11" t="s">
        <v>378</v>
      </c>
      <c r="I720" s="11" t="s">
        <v>14</v>
      </c>
      <c r="J720" s="12" t="s">
        <v>15</v>
      </c>
      <c r="K720" s="11">
        <v>450.77104800000006</v>
      </c>
      <c r="N720" s="17"/>
      <c r="O720" s="16"/>
    </row>
    <row r="721" spans="1:15" hidden="1" x14ac:dyDescent="0.25">
      <c r="A721" s="7" t="s">
        <v>1290</v>
      </c>
      <c r="B721" s="8">
        <v>45309</v>
      </c>
      <c r="C721" s="20">
        <v>2046837447</v>
      </c>
      <c r="D721" s="10">
        <v>259.60000000000002</v>
      </c>
      <c r="E721" s="11">
        <v>259.59999999999997</v>
      </c>
      <c r="F721" s="11">
        <v>5.6843418860808015E-14</v>
      </c>
      <c r="G721" s="11" t="s">
        <v>12</v>
      </c>
      <c r="H721" s="11" t="s">
        <v>1291</v>
      </c>
      <c r="I721" s="11" t="s">
        <v>39</v>
      </c>
      <c r="J721" s="12" t="s">
        <v>15</v>
      </c>
      <c r="K721" s="11">
        <v>108.89693920000002</v>
      </c>
      <c r="N721" s="17"/>
      <c r="O721" s="16"/>
    </row>
    <row r="722" spans="1:15" hidden="1" x14ac:dyDescent="0.25">
      <c r="A722" s="7" t="s">
        <v>1292</v>
      </c>
      <c r="B722" s="8">
        <v>45309</v>
      </c>
      <c r="C722" s="20">
        <v>2484620270</v>
      </c>
      <c r="D722" s="10">
        <v>9630</v>
      </c>
      <c r="E722" s="11">
        <v>9630</v>
      </c>
      <c r="F722" s="11">
        <v>0</v>
      </c>
      <c r="G722" s="11" t="s">
        <v>221</v>
      </c>
      <c r="H722" s="11" t="s">
        <v>635</v>
      </c>
      <c r="I722" s="11" t="s">
        <v>55</v>
      </c>
      <c r="J722" s="12" t="s">
        <v>15</v>
      </c>
      <c r="K722" s="11">
        <v>3613.7825584000007</v>
      </c>
      <c r="N722" s="17"/>
      <c r="O722" s="16"/>
    </row>
    <row r="723" spans="1:15" hidden="1" x14ac:dyDescent="0.25">
      <c r="A723" s="7" t="s">
        <v>1293</v>
      </c>
      <c r="B723" s="8">
        <v>45309</v>
      </c>
      <c r="C723" s="20">
        <v>2255832299</v>
      </c>
      <c r="D723" s="10">
        <v>6000</v>
      </c>
      <c r="E723" s="11">
        <v>6000</v>
      </c>
      <c r="F723" s="11">
        <v>0</v>
      </c>
      <c r="G723" s="11" t="s">
        <v>221</v>
      </c>
      <c r="H723" s="11" t="s">
        <v>1294</v>
      </c>
      <c r="I723" s="11" t="s">
        <v>159</v>
      </c>
      <c r="J723" s="12" t="s">
        <v>15</v>
      </c>
      <c r="K723" s="11">
        <v>3999.9999200000007</v>
      </c>
      <c r="N723" s="17"/>
      <c r="O723" s="16"/>
    </row>
    <row r="724" spans="1:15" hidden="1" x14ac:dyDescent="0.25">
      <c r="A724" s="7" t="s">
        <v>1295</v>
      </c>
      <c r="B724" s="8">
        <v>45309</v>
      </c>
      <c r="C724" s="20">
        <v>371281615</v>
      </c>
      <c r="D724" s="10">
        <v>60</v>
      </c>
      <c r="E724" s="11">
        <v>60</v>
      </c>
      <c r="F724" s="11">
        <v>0</v>
      </c>
      <c r="G724" s="11" t="s">
        <v>51</v>
      </c>
      <c r="H724" s="11" t="s">
        <v>1296</v>
      </c>
      <c r="I724" s="11" t="s">
        <v>58</v>
      </c>
      <c r="J724" s="12" t="s">
        <v>15</v>
      </c>
      <c r="K724" s="11">
        <v>8.7198720000000023</v>
      </c>
      <c r="N724" s="17"/>
      <c r="O724" s="16"/>
    </row>
    <row r="725" spans="1:15" hidden="1" x14ac:dyDescent="0.25">
      <c r="A725" s="7" t="s">
        <v>1297</v>
      </c>
      <c r="B725" s="8">
        <v>45309</v>
      </c>
      <c r="C725" s="20">
        <v>2744402159</v>
      </c>
      <c r="D725" s="10">
        <v>12.5</v>
      </c>
      <c r="E725" s="11">
        <v>12.5</v>
      </c>
      <c r="F725" s="11">
        <v>0</v>
      </c>
      <c r="G725" s="11" t="s">
        <v>12</v>
      </c>
      <c r="H725" s="11" t="s">
        <v>1298</v>
      </c>
      <c r="I725" s="11" t="s">
        <v>14</v>
      </c>
      <c r="J725" s="12" t="s">
        <v>15</v>
      </c>
      <c r="K725" s="11">
        <v>8.1454576000000021</v>
      </c>
      <c r="N725" s="17"/>
      <c r="O725" s="16"/>
    </row>
    <row r="726" spans="1:15" hidden="1" x14ac:dyDescent="0.25">
      <c r="A726" s="7" t="s">
        <v>1299</v>
      </c>
      <c r="B726" s="8">
        <v>45309</v>
      </c>
      <c r="C726" s="20">
        <v>2010597003</v>
      </c>
      <c r="D726" s="10">
        <v>153</v>
      </c>
      <c r="E726" s="11">
        <v>153</v>
      </c>
      <c r="F726" s="11">
        <v>0</v>
      </c>
      <c r="G726" s="11" t="s">
        <v>17</v>
      </c>
      <c r="H726" s="11" t="s">
        <v>1300</v>
      </c>
      <c r="I726" s="11" t="s">
        <v>152</v>
      </c>
      <c r="J726" s="12" t="s">
        <v>15</v>
      </c>
      <c r="K726" s="11">
        <v>102.00000160000002</v>
      </c>
      <c r="N726" s="17"/>
      <c r="O726" s="16"/>
    </row>
    <row r="727" spans="1:15" hidden="1" x14ac:dyDescent="0.25">
      <c r="A727" s="7" t="e">
        <v>#N/A</v>
      </c>
      <c r="B727" s="8">
        <v>45309</v>
      </c>
      <c r="C727" s="20">
        <v>1163151935</v>
      </c>
      <c r="D727" s="10" t="s">
        <v>374</v>
      </c>
      <c r="E727" s="11">
        <v>0</v>
      </c>
      <c r="F727" s="11" t="e">
        <v>#VALUE!</v>
      </c>
      <c r="G727" s="11" t="e">
        <v>#N/A</v>
      </c>
      <c r="H727" s="11" t="e">
        <v>#N/A</v>
      </c>
      <c r="I727" s="11" t="e">
        <v>#N/A</v>
      </c>
      <c r="J727" s="12" t="s">
        <v>374</v>
      </c>
      <c r="K727" s="11">
        <v>0</v>
      </c>
      <c r="N727" s="17"/>
      <c r="O727" s="16"/>
    </row>
    <row r="728" spans="1:15" hidden="1" x14ac:dyDescent="0.25">
      <c r="A728" s="7" t="s">
        <v>1301</v>
      </c>
      <c r="B728" s="8">
        <v>45309</v>
      </c>
      <c r="C728" s="20">
        <v>2873116015</v>
      </c>
      <c r="D728" s="10">
        <v>392</v>
      </c>
      <c r="E728" s="11">
        <v>392</v>
      </c>
      <c r="F728" s="11">
        <v>0</v>
      </c>
      <c r="G728" s="11" t="s">
        <v>12</v>
      </c>
      <c r="H728" s="11" t="s">
        <v>1302</v>
      </c>
      <c r="I728" s="11" t="s">
        <v>14</v>
      </c>
      <c r="J728" s="12" t="s">
        <v>15</v>
      </c>
      <c r="K728" s="11">
        <v>273.99981280000003</v>
      </c>
      <c r="N728" s="17"/>
      <c r="O728" s="16"/>
    </row>
    <row r="729" spans="1:15" hidden="1" x14ac:dyDescent="0.25">
      <c r="A729" s="7" t="s">
        <v>1303</v>
      </c>
      <c r="B729" s="8">
        <v>45309</v>
      </c>
      <c r="C729" s="20">
        <v>1548044208</v>
      </c>
      <c r="D729" s="10">
        <v>1320</v>
      </c>
      <c r="E729" s="11">
        <v>1320</v>
      </c>
      <c r="F729" s="11">
        <v>0</v>
      </c>
      <c r="G729" s="11" t="s">
        <v>17</v>
      </c>
      <c r="H729" s="11" t="s">
        <v>1304</v>
      </c>
      <c r="I729" s="11" t="s">
        <v>26</v>
      </c>
      <c r="J729" s="12" t="s">
        <v>15</v>
      </c>
      <c r="K729" s="11">
        <v>724.54544960000021</v>
      </c>
      <c r="N729" s="17"/>
      <c r="O729" s="16"/>
    </row>
    <row r="730" spans="1:15" hidden="1" x14ac:dyDescent="0.25">
      <c r="A730" s="7" t="s">
        <v>1305</v>
      </c>
      <c r="B730" s="8">
        <v>45309</v>
      </c>
      <c r="C730" s="20">
        <v>4014491649</v>
      </c>
      <c r="D730" s="10">
        <v>7</v>
      </c>
      <c r="E730" s="11">
        <v>7</v>
      </c>
      <c r="F730" s="11">
        <v>0</v>
      </c>
      <c r="G730" s="11" t="s">
        <v>17</v>
      </c>
      <c r="H730" s="11" t="s">
        <v>211</v>
      </c>
      <c r="I730" s="11" t="s">
        <v>223</v>
      </c>
      <c r="J730" s="12" t="s">
        <v>15</v>
      </c>
      <c r="K730" s="11">
        <v>4.500003200000001</v>
      </c>
      <c r="N730" s="17"/>
      <c r="O730" s="16"/>
    </row>
    <row r="731" spans="1:15" hidden="1" x14ac:dyDescent="0.25">
      <c r="A731" s="7" t="s">
        <v>1306</v>
      </c>
      <c r="B731" s="8">
        <v>45309</v>
      </c>
      <c r="C731" s="20">
        <v>3961015085</v>
      </c>
      <c r="D731" s="10">
        <v>500</v>
      </c>
      <c r="E731" s="11">
        <v>500</v>
      </c>
      <c r="F731" s="11">
        <v>0</v>
      </c>
      <c r="G731" s="11" t="s">
        <v>104</v>
      </c>
      <c r="H731" s="11" t="s">
        <v>1085</v>
      </c>
      <c r="I731" s="11" t="s">
        <v>289</v>
      </c>
      <c r="J731" s="12" t="s">
        <v>15</v>
      </c>
      <c r="K731" s="11">
        <v>0</v>
      </c>
      <c r="N731" s="17"/>
      <c r="O731" s="16"/>
    </row>
    <row r="732" spans="1:15" hidden="1" x14ac:dyDescent="0.25">
      <c r="A732" s="7" t="s">
        <v>1307</v>
      </c>
      <c r="B732" s="8">
        <v>45309</v>
      </c>
      <c r="C732" s="20">
        <v>2762097866</v>
      </c>
      <c r="D732" s="10">
        <v>140.5</v>
      </c>
      <c r="E732" s="11">
        <v>140.5</v>
      </c>
      <c r="F732" s="11">
        <v>0</v>
      </c>
      <c r="G732" s="11" t="s">
        <v>12</v>
      </c>
      <c r="H732" s="11" t="s">
        <v>187</v>
      </c>
      <c r="I732" s="11" t="s">
        <v>14</v>
      </c>
      <c r="J732" s="12" t="s">
        <v>15</v>
      </c>
      <c r="K732" s="11">
        <v>101.75984000000003</v>
      </c>
      <c r="N732" s="17"/>
      <c r="O732" s="16"/>
    </row>
    <row r="733" spans="1:15" hidden="1" x14ac:dyDescent="0.25">
      <c r="A733" s="7" t="s">
        <v>1308</v>
      </c>
      <c r="B733" s="8">
        <v>45309</v>
      </c>
      <c r="C733" s="20">
        <v>2138588091</v>
      </c>
      <c r="D733" s="10">
        <v>676.5</v>
      </c>
      <c r="E733" s="11">
        <v>676.5</v>
      </c>
      <c r="F733" s="11">
        <v>0</v>
      </c>
      <c r="G733" s="11" t="s">
        <v>17</v>
      </c>
      <c r="H733" s="11" t="s">
        <v>1309</v>
      </c>
      <c r="I733" s="11" t="s">
        <v>14</v>
      </c>
      <c r="J733" s="12" t="s">
        <v>15</v>
      </c>
      <c r="K733" s="11">
        <v>456.70653280000005</v>
      </c>
      <c r="N733" s="17"/>
      <c r="O733" s="16"/>
    </row>
    <row r="734" spans="1:15" hidden="1" x14ac:dyDescent="0.25">
      <c r="A734" s="7" t="s">
        <v>1310</v>
      </c>
      <c r="B734" s="8">
        <v>45309</v>
      </c>
      <c r="C734" s="20">
        <v>1147093616</v>
      </c>
      <c r="D734" s="10">
        <v>33</v>
      </c>
      <c r="E734" s="11">
        <v>33</v>
      </c>
      <c r="F734" s="11">
        <v>0</v>
      </c>
      <c r="G734" s="11" t="s">
        <v>12</v>
      </c>
      <c r="H734" s="11" t="s">
        <v>1311</v>
      </c>
      <c r="I734" s="11" t="s">
        <v>14</v>
      </c>
      <c r="J734" s="12" t="s">
        <v>15</v>
      </c>
      <c r="K734" s="11">
        <v>21.985936000000006</v>
      </c>
      <c r="N734" s="17"/>
      <c r="O734" s="16"/>
    </row>
    <row r="735" spans="1:15" hidden="1" x14ac:dyDescent="0.25">
      <c r="A735" s="7" t="s">
        <v>1312</v>
      </c>
      <c r="B735" s="8">
        <v>45309</v>
      </c>
      <c r="C735" s="20">
        <v>4220470337</v>
      </c>
      <c r="D735" s="10">
        <v>12452</v>
      </c>
      <c r="E735" s="11">
        <v>12452</v>
      </c>
      <c r="F735" s="11">
        <v>0</v>
      </c>
      <c r="G735" s="11" t="s">
        <v>221</v>
      </c>
      <c r="H735" s="11" t="s">
        <v>1313</v>
      </c>
      <c r="I735" s="11" t="s">
        <v>146</v>
      </c>
      <c r="J735" s="12" t="s">
        <v>15</v>
      </c>
      <c r="K735" s="11">
        <v>8588.003200000001</v>
      </c>
      <c r="N735" s="17"/>
      <c r="O735" s="16"/>
    </row>
    <row r="736" spans="1:15" hidden="1" x14ac:dyDescent="0.25">
      <c r="A736" s="7" t="s">
        <v>1314</v>
      </c>
      <c r="B736" s="8">
        <v>45309</v>
      </c>
      <c r="C736" s="20">
        <v>4290921148</v>
      </c>
      <c r="D736" s="10">
        <v>9936</v>
      </c>
      <c r="E736" s="11">
        <v>9936</v>
      </c>
      <c r="F736" s="11">
        <v>0</v>
      </c>
      <c r="G736" s="11" t="s">
        <v>51</v>
      </c>
      <c r="H736" s="11" t="s">
        <v>1315</v>
      </c>
      <c r="I736" s="11" t="s">
        <v>215</v>
      </c>
      <c r="J736" s="12" t="s">
        <v>15</v>
      </c>
      <c r="K736" s="11">
        <v>5758.9428288000008</v>
      </c>
      <c r="N736" s="17"/>
      <c r="O736" s="16"/>
    </row>
    <row r="737" spans="1:15" hidden="1" x14ac:dyDescent="0.25">
      <c r="A737" s="7" t="s">
        <v>1316</v>
      </c>
      <c r="B737" s="8">
        <v>45309</v>
      </c>
      <c r="C737" s="20">
        <v>3825225593</v>
      </c>
      <c r="D737" s="10">
        <v>40</v>
      </c>
      <c r="E737" s="11">
        <v>40</v>
      </c>
      <c r="F737" s="11">
        <v>0</v>
      </c>
      <c r="G737" s="11" t="s">
        <v>12</v>
      </c>
      <c r="H737" s="11" t="s">
        <v>1317</v>
      </c>
      <c r="I737" s="11" t="s">
        <v>39</v>
      </c>
      <c r="J737" s="12" t="s">
        <v>15</v>
      </c>
      <c r="K737" s="11">
        <v>22.949998400000005</v>
      </c>
      <c r="N737" s="17"/>
      <c r="O737" s="16"/>
    </row>
    <row r="738" spans="1:15" hidden="1" x14ac:dyDescent="0.25">
      <c r="A738" s="7" t="s">
        <v>1318</v>
      </c>
      <c r="B738" s="8">
        <v>45309</v>
      </c>
      <c r="C738" s="20">
        <v>3586215795</v>
      </c>
      <c r="D738" s="10">
        <v>137.30000000000001</v>
      </c>
      <c r="E738" s="11">
        <v>137.30000000000001</v>
      </c>
      <c r="F738" s="11">
        <v>0</v>
      </c>
      <c r="G738" s="11" t="s">
        <v>17</v>
      </c>
      <c r="H738" s="11" t="s">
        <v>1319</v>
      </c>
      <c r="I738" s="11" t="s">
        <v>26</v>
      </c>
      <c r="J738" s="12" t="s">
        <v>15</v>
      </c>
      <c r="K738" s="11">
        <v>96.000004800000013</v>
      </c>
      <c r="N738" s="17"/>
      <c r="O738" s="16"/>
    </row>
    <row r="739" spans="1:15" hidden="1" x14ac:dyDescent="0.25">
      <c r="A739" s="7" t="s">
        <v>1320</v>
      </c>
      <c r="B739" s="8">
        <v>45309</v>
      </c>
      <c r="C739" s="20">
        <v>365380416</v>
      </c>
      <c r="D739" s="10">
        <v>233</v>
      </c>
      <c r="E739" s="11">
        <v>233</v>
      </c>
      <c r="F739" s="11">
        <v>0</v>
      </c>
      <c r="G739" s="11" t="s">
        <v>51</v>
      </c>
      <c r="H739" s="11" t="s">
        <v>1321</v>
      </c>
      <c r="I739" s="11" t="s">
        <v>58</v>
      </c>
      <c r="J739" s="12" t="s">
        <v>15</v>
      </c>
      <c r="K739" s="11">
        <v>159.99995200000001</v>
      </c>
      <c r="N739" s="17"/>
      <c r="O739" s="16"/>
    </row>
    <row r="740" spans="1:15" hidden="1" x14ac:dyDescent="0.25">
      <c r="A740" s="7" t="s">
        <v>1322</v>
      </c>
      <c r="B740" s="8">
        <v>45309</v>
      </c>
      <c r="C740" s="20">
        <v>607928363</v>
      </c>
      <c r="D740" s="10">
        <v>1023</v>
      </c>
      <c r="E740" s="11">
        <v>1023</v>
      </c>
      <c r="F740" s="11">
        <v>0</v>
      </c>
      <c r="G740" s="11" t="s">
        <v>43</v>
      </c>
      <c r="H740" s="11" t="s">
        <v>1183</v>
      </c>
      <c r="I740" s="11" t="s">
        <v>19</v>
      </c>
      <c r="J740" s="12" t="s">
        <v>15</v>
      </c>
      <c r="K740" s="11">
        <v>671.77999840000007</v>
      </c>
      <c r="N740" s="17"/>
      <c r="O740" s="16"/>
    </row>
    <row r="741" spans="1:15" hidden="1" x14ac:dyDescent="0.25">
      <c r="A741" s="7" t="s">
        <v>1323</v>
      </c>
      <c r="B741" s="8">
        <v>45309</v>
      </c>
      <c r="C741" s="20">
        <v>712657343</v>
      </c>
      <c r="D741" s="14">
        <v>152.94999999999999</v>
      </c>
      <c r="E741" s="11">
        <v>152.94999999999999</v>
      </c>
      <c r="F741" s="11">
        <v>0</v>
      </c>
      <c r="G741" s="11" t="s">
        <v>37</v>
      </c>
      <c r="H741" s="11" t="s">
        <v>187</v>
      </c>
      <c r="I741" s="11" t="s">
        <v>26</v>
      </c>
      <c r="J741" s="12" t="s">
        <v>15</v>
      </c>
      <c r="K741" s="11">
        <v>94.589969600000018</v>
      </c>
      <c r="N741" s="17"/>
      <c r="O741" s="16"/>
    </row>
    <row r="742" spans="1:15" hidden="1" x14ac:dyDescent="0.25">
      <c r="A742" s="7" t="s">
        <v>1324</v>
      </c>
      <c r="B742" s="8">
        <v>45309</v>
      </c>
      <c r="C742" s="20">
        <v>1851869587</v>
      </c>
      <c r="D742" s="10">
        <v>600.79999999999995</v>
      </c>
      <c r="E742" s="11">
        <v>600.79999999999995</v>
      </c>
      <c r="F742" s="11">
        <v>0</v>
      </c>
      <c r="G742" s="11" t="s">
        <v>37</v>
      </c>
      <c r="H742" s="11" t="s">
        <v>1325</v>
      </c>
      <c r="I742" s="11" t="s">
        <v>39</v>
      </c>
      <c r="J742" s="12" t="s">
        <v>15</v>
      </c>
      <c r="K742" s="11">
        <v>316.30551680000008</v>
      </c>
      <c r="N742" s="17"/>
      <c r="O742" s="16"/>
    </row>
    <row r="743" spans="1:15" hidden="1" x14ac:dyDescent="0.25">
      <c r="A743" s="7" t="s">
        <v>1326</v>
      </c>
      <c r="B743" s="8">
        <v>45309</v>
      </c>
      <c r="C743" s="20">
        <v>2698333468</v>
      </c>
      <c r="D743" s="10">
        <v>14.9</v>
      </c>
      <c r="E743" s="11">
        <v>14.9</v>
      </c>
      <c r="F743" s="11">
        <v>0</v>
      </c>
      <c r="G743" s="11" t="s">
        <v>17</v>
      </c>
      <c r="H743" s="11" t="s">
        <v>211</v>
      </c>
      <c r="I743" s="11" t="s">
        <v>26</v>
      </c>
      <c r="J743" s="12" t="s">
        <v>15</v>
      </c>
      <c r="K743" s="11">
        <v>10.320004800000001</v>
      </c>
      <c r="N743" s="17"/>
      <c r="O743" s="16"/>
    </row>
    <row r="744" spans="1:15" hidden="1" x14ac:dyDescent="0.25">
      <c r="A744" s="7" t="s">
        <v>1327</v>
      </c>
      <c r="B744" s="8">
        <v>45309</v>
      </c>
      <c r="C744" s="20">
        <v>49954884</v>
      </c>
      <c r="D744" s="10">
        <v>33.799999999999997</v>
      </c>
      <c r="E744" s="11">
        <v>33.799999999999997</v>
      </c>
      <c r="F744" s="11">
        <v>0</v>
      </c>
      <c r="G744" s="11" t="s">
        <v>12</v>
      </c>
      <c r="H744" s="11" t="s">
        <v>1328</v>
      </c>
      <c r="I744" s="11" t="s">
        <v>14</v>
      </c>
      <c r="J744" s="12" t="s">
        <v>15</v>
      </c>
      <c r="K744" s="11">
        <v>22.926915200000007</v>
      </c>
      <c r="N744" s="17"/>
      <c r="O744" s="16"/>
    </row>
    <row r="745" spans="1:15" hidden="1" x14ac:dyDescent="0.25">
      <c r="A745" s="7" t="s">
        <v>1329</v>
      </c>
      <c r="B745" s="8">
        <v>45309</v>
      </c>
      <c r="C745" s="20">
        <v>3464709400</v>
      </c>
      <c r="D745" s="10">
        <v>3655</v>
      </c>
      <c r="E745" s="11">
        <v>3655</v>
      </c>
      <c r="F745" s="11">
        <v>0</v>
      </c>
      <c r="G745" s="11" t="s">
        <v>221</v>
      </c>
      <c r="H745" s="11" t="s">
        <v>1330</v>
      </c>
      <c r="I745" s="11" t="s">
        <v>94</v>
      </c>
      <c r="J745" s="12" t="s">
        <v>15</v>
      </c>
      <c r="K745" s="11">
        <v>2017.9999840000003</v>
      </c>
      <c r="N745" s="17"/>
      <c r="O745" s="16"/>
    </row>
    <row r="746" spans="1:15" hidden="1" x14ac:dyDescent="0.25">
      <c r="A746" s="7" t="s">
        <v>1331</v>
      </c>
      <c r="B746" s="8">
        <v>45309</v>
      </c>
      <c r="C746" s="20">
        <v>4005839284</v>
      </c>
      <c r="D746" s="10">
        <v>3810</v>
      </c>
      <c r="E746" s="11">
        <v>3810</v>
      </c>
      <c r="F746" s="11">
        <v>0</v>
      </c>
      <c r="G746" s="11" t="s">
        <v>96</v>
      </c>
      <c r="H746" s="11" t="s">
        <v>851</v>
      </c>
      <c r="I746" s="11" t="s">
        <v>98</v>
      </c>
      <c r="J746" s="12" t="s">
        <v>15</v>
      </c>
      <c r="K746" s="11">
        <v>2349.4499952000006</v>
      </c>
      <c r="N746" s="17"/>
      <c r="O746" s="16"/>
    </row>
    <row r="747" spans="1:15" hidden="1" x14ac:dyDescent="0.25">
      <c r="A747" s="7" t="s">
        <v>1332</v>
      </c>
      <c r="B747" s="8">
        <v>45309</v>
      </c>
      <c r="C747" s="20">
        <v>1443119929</v>
      </c>
      <c r="D747" s="10">
        <v>210</v>
      </c>
      <c r="E747" s="11">
        <v>210</v>
      </c>
      <c r="F747" s="11">
        <v>0</v>
      </c>
      <c r="G747" s="11" t="s">
        <v>221</v>
      </c>
      <c r="H747" s="11" t="s">
        <v>1333</v>
      </c>
      <c r="I747" s="11" t="s">
        <v>29</v>
      </c>
      <c r="J747" s="12" t="s">
        <v>15</v>
      </c>
      <c r="K747" s="11">
        <v>146.65000000000003</v>
      </c>
      <c r="N747" s="17"/>
      <c r="O747" s="16"/>
    </row>
    <row r="748" spans="1:15" hidden="1" x14ac:dyDescent="0.25">
      <c r="A748" s="7" t="s">
        <v>1334</v>
      </c>
      <c r="B748" s="8">
        <v>45309</v>
      </c>
      <c r="C748" s="20">
        <v>3315090816</v>
      </c>
      <c r="D748" s="14">
        <v>169</v>
      </c>
      <c r="E748" s="11">
        <v>169</v>
      </c>
      <c r="F748" s="11">
        <v>0</v>
      </c>
      <c r="G748" s="11" t="s">
        <v>37</v>
      </c>
      <c r="H748" s="11" t="s">
        <v>1335</v>
      </c>
      <c r="I748" s="11" t="s">
        <v>14</v>
      </c>
      <c r="J748" s="12" t="s">
        <v>15</v>
      </c>
      <c r="K748" s="11">
        <v>117.99995200000004</v>
      </c>
      <c r="N748" s="17"/>
      <c r="O748" s="16"/>
    </row>
    <row r="749" spans="1:15" hidden="1" x14ac:dyDescent="0.25">
      <c r="A749" s="7" t="s">
        <v>1336</v>
      </c>
      <c r="B749" s="8">
        <v>45309</v>
      </c>
      <c r="C749" s="20">
        <v>2785560281</v>
      </c>
      <c r="D749" s="14">
        <v>1751.3</v>
      </c>
      <c r="E749" s="11">
        <v>1751.3</v>
      </c>
      <c r="F749" s="11">
        <v>0</v>
      </c>
      <c r="G749" s="11" t="s">
        <v>17</v>
      </c>
      <c r="H749" s="11" t="s">
        <v>1337</v>
      </c>
      <c r="I749" s="11" t="s">
        <v>157</v>
      </c>
      <c r="J749" s="12" t="s">
        <v>15</v>
      </c>
      <c r="K749" s="11">
        <v>1004.5454496000002</v>
      </c>
      <c r="N749" s="17"/>
      <c r="O749" s="16"/>
    </row>
    <row r="750" spans="1:15" hidden="1" x14ac:dyDescent="0.25">
      <c r="A750" s="7" t="s">
        <v>1338</v>
      </c>
      <c r="B750" s="8">
        <v>45309</v>
      </c>
      <c r="C750" s="20">
        <v>826753301</v>
      </c>
      <c r="D750" s="14">
        <v>2640</v>
      </c>
      <c r="E750" s="11">
        <v>2640</v>
      </c>
      <c r="F750" s="11">
        <v>0</v>
      </c>
      <c r="G750" s="11" t="s">
        <v>221</v>
      </c>
      <c r="H750" s="11" t="s">
        <v>1339</v>
      </c>
      <c r="I750" s="11" t="s">
        <v>215</v>
      </c>
      <c r="J750" s="12" t="s">
        <v>15</v>
      </c>
      <c r="K750" s="11">
        <v>1083.8299360000001</v>
      </c>
      <c r="N750" s="17"/>
      <c r="O750" s="16"/>
    </row>
    <row r="751" spans="1:15" hidden="1" x14ac:dyDescent="0.25">
      <c r="A751" s="7" t="s">
        <v>1340</v>
      </c>
      <c r="B751" s="8">
        <v>45309</v>
      </c>
      <c r="C751" s="20">
        <v>2069187802</v>
      </c>
      <c r="D751" s="10">
        <v>524.65</v>
      </c>
      <c r="E751" s="11">
        <v>524.65</v>
      </c>
      <c r="F751" s="11">
        <v>0</v>
      </c>
      <c r="G751" s="11" t="s">
        <v>17</v>
      </c>
      <c r="H751" s="11" t="s">
        <v>1341</v>
      </c>
      <c r="I751" s="11" t="s">
        <v>26</v>
      </c>
      <c r="J751" s="12" t="s">
        <v>15</v>
      </c>
      <c r="K751" s="11">
        <v>354.30000480000007</v>
      </c>
      <c r="N751" s="17"/>
      <c r="O751" s="16"/>
    </row>
    <row r="752" spans="1:15" hidden="1" x14ac:dyDescent="0.25">
      <c r="A752" s="7" t="s">
        <v>1342</v>
      </c>
      <c r="B752" s="8">
        <v>45309</v>
      </c>
      <c r="C752" s="20">
        <v>1209418695</v>
      </c>
      <c r="D752" s="10">
        <v>360</v>
      </c>
      <c r="E752" s="11">
        <v>360</v>
      </c>
      <c r="F752" s="11">
        <v>0</v>
      </c>
      <c r="G752" s="11" t="s">
        <v>17</v>
      </c>
      <c r="H752" s="11" t="s">
        <v>1343</v>
      </c>
      <c r="I752" s="11" t="s">
        <v>26</v>
      </c>
      <c r="J752" s="12" t="s">
        <v>15</v>
      </c>
      <c r="K752" s="11">
        <v>216.64143200000004</v>
      </c>
      <c r="N752" s="17"/>
      <c r="O752" s="16"/>
    </row>
    <row r="753" spans="1:15" hidden="1" x14ac:dyDescent="0.25">
      <c r="A753" s="7" t="s">
        <v>1344</v>
      </c>
      <c r="B753" s="8">
        <v>45309</v>
      </c>
      <c r="C753" s="20">
        <v>3711386051</v>
      </c>
      <c r="D753" s="10">
        <v>7.2</v>
      </c>
      <c r="E753" s="11">
        <v>7.1999999999999993</v>
      </c>
      <c r="F753" s="11">
        <v>8.8817841970012523E-16</v>
      </c>
      <c r="G753" s="11" t="s">
        <v>51</v>
      </c>
      <c r="H753" s="11" t="s">
        <v>1345</v>
      </c>
      <c r="I753" s="11" t="s">
        <v>58</v>
      </c>
      <c r="J753" s="12" t="s">
        <v>15</v>
      </c>
      <c r="K753" s="11">
        <v>4.4999808000000012</v>
      </c>
      <c r="N753" s="17"/>
      <c r="O753" s="16"/>
    </row>
    <row r="754" spans="1:15" hidden="1" x14ac:dyDescent="0.25">
      <c r="A754" s="7" t="s">
        <v>1346</v>
      </c>
      <c r="B754" s="8">
        <v>45309</v>
      </c>
      <c r="C754" s="20">
        <v>691029249</v>
      </c>
      <c r="D754" s="10">
        <v>202.4</v>
      </c>
      <c r="E754" s="11">
        <v>202.4</v>
      </c>
      <c r="F754" s="11">
        <v>0</v>
      </c>
      <c r="G754" s="11" t="s">
        <v>12</v>
      </c>
      <c r="H754" s="11" t="s">
        <v>1347</v>
      </c>
      <c r="I754" s="11" t="s">
        <v>14</v>
      </c>
      <c r="J754" s="12" t="s">
        <v>15</v>
      </c>
      <c r="K754" s="11">
        <v>138.37874400000001</v>
      </c>
      <c r="N754" s="17"/>
      <c r="O754" s="16"/>
    </row>
    <row r="755" spans="1:15" hidden="1" x14ac:dyDescent="0.25">
      <c r="A755" s="7" t="s">
        <v>1348</v>
      </c>
      <c r="B755" s="8">
        <v>45309</v>
      </c>
      <c r="C755" s="20">
        <v>2796113162</v>
      </c>
      <c r="D755" s="10">
        <v>35</v>
      </c>
      <c r="E755" s="11">
        <v>35</v>
      </c>
      <c r="F755" s="11">
        <v>0</v>
      </c>
      <c r="G755" s="11" t="s">
        <v>104</v>
      </c>
      <c r="H755" s="11" t="s">
        <v>481</v>
      </c>
      <c r="I755" s="11" t="s">
        <v>14</v>
      </c>
      <c r="J755" s="12" t="s">
        <v>15</v>
      </c>
      <c r="K755" s="11">
        <v>35.000000000000007</v>
      </c>
      <c r="N755" s="17"/>
      <c r="O755" s="16"/>
    </row>
    <row r="756" spans="1:15" hidden="1" x14ac:dyDescent="0.25">
      <c r="A756" s="7" t="s">
        <v>1349</v>
      </c>
      <c r="B756" s="8">
        <v>45310</v>
      </c>
      <c r="C756" s="20">
        <v>68896860</v>
      </c>
      <c r="D756" s="10">
        <v>1127.8399999999999</v>
      </c>
      <c r="E756" s="11">
        <v>1127.8399999999999</v>
      </c>
      <c r="F756" s="11">
        <v>0</v>
      </c>
      <c r="G756" s="11" t="s">
        <v>17</v>
      </c>
      <c r="H756" s="11" t="s">
        <v>1350</v>
      </c>
      <c r="I756" s="11" t="s">
        <v>1351</v>
      </c>
      <c r="J756" s="12" t="s">
        <v>15</v>
      </c>
      <c r="K756" s="11">
        <v>579.49998400000004</v>
      </c>
      <c r="N756" s="17"/>
      <c r="O756" s="16"/>
    </row>
    <row r="757" spans="1:15" hidden="1" x14ac:dyDescent="0.25">
      <c r="A757" s="7" t="s">
        <v>1352</v>
      </c>
      <c r="B757" s="8">
        <v>45310</v>
      </c>
      <c r="C757" s="20">
        <v>2101494185</v>
      </c>
      <c r="D757" s="10">
        <v>1013.6</v>
      </c>
      <c r="E757" s="11">
        <v>1013.6</v>
      </c>
      <c r="F757" s="11">
        <v>0</v>
      </c>
      <c r="G757" s="11" t="s">
        <v>17</v>
      </c>
      <c r="H757" s="11" t="s">
        <v>1353</v>
      </c>
      <c r="I757" s="11" t="s">
        <v>172</v>
      </c>
      <c r="J757" s="12" t="s">
        <v>15</v>
      </c>
      <c r="K757" s="11">
        <v>581.56000000000006</v>
      </c>
      <c r="N757" s="17"/>
      <c r="O757" s="16"/>
    </row>
    <row r="758" spans="1:15" hidden="1" x14ac:dyDescent="0.25">
      <c r="A758" s="7" t="s">
        <v>1354</v>
      </c>
      <c r="B758" s="8">
        <v>45310</v>
      </c>
      <c r="C758" s="20">
        <v>3852813785</v>
      </c>
      <c r="D758" s="10">
        <v>97.25</v>
      </c>
      <c r="E758" s="11">
        <v>97.25</v>
      </c>
      <c r="F758" s="11">
        <v>0</v>
      </c>
      <c r="G758" s="11" t="s">
        <v>12</v>
      </c>
      <c r="H758" s="11" t="s">
        <v>1355</v>
      </c>
      <c r="I758" s="11" t="s">
        <v>14</v>
      </c>
      <c r="J758" s="12" t="s">
        <v>15</v>
      </c>
      <c r="K758" s="11">
        <v>67.999904000000015</v>
      </c>
      <c r="N758" s="17"/>
      <c r="O758" s="16"/>
    </row>
    <row r="759" spans="1:15" hidden="1" x14ac:dyDescent="0.25">
      <c r="A759" s="7" t="s">
        <v>1356</v>
      </c>
      <c r="B759" s="8">
        <v>45310</v>
      </c>
      <c r="C759" s="20">
        <v>3863825006</v>
      </c>
      <c r="D759" s="10">
        <v>1077</v>
      </c>
      <c r="E759" s="11">
        <v>1077</v>
      </c>
      <c r="F759" s="11">
        <v>0</v>
      </c>
      <c r="G759" s="11" t="s">
        <v>17</v>
      </c>
      <c r="H759" s="11" t="s">
        <v>1357</v>
      </c>
      <c r="I759" s="11" t="s">
        <v>172</v>
      </c>
      <c r="J759" s="12" t="s">
        <v>15</v>
      </c>
      <c r="K759" s="11">
        <v>686.28000000000009</v>
      </c>
      <c r="N759" s="17"/>
      <c r="O759" s="16"/>
    </row>
    <row r="760" spans="1:15" hidden="1" x14ac:dyDescent="0.25">
      <c r="A760" s="7" t="s">
        <v>1358</v>
      </c>
      <c r="B760" s="8">
        <v>45310</v>
      </c>
      <c r="C760" s="20">
        <v>3382332289</v>
      </c>
      <c r="D760" s="10">
        <v>18.600000000000001</v>
      </c>
      <c r="E760" s="11">
        <v>18.600000000000001</v>
      </c>
      <c r="F760" s="11">
        <v>0</v>
      </c>
      <c r="G760" s="11" t="s">
        <v>12</v>
      </c>
      <c r="H760" s="11" t="s">
        <v>1359</v>
      </c>
      <c r="I760" s="11" t="s">
        <v>14</v>
      </c>
      <c r="J760" s="12" t="s">
        <v>15</v>
      </c>
      <c r="K760" s="11">
        <v>13.090392000000001</v>
      </c>
      <c r="N760" s="17"/>
      <c r="O760" s="16"/>
    </row>
    <row r="761" spans="1:15" hidden="1" x14ac:dyDescent="0.25">
      <c r="A761" s="7" t="s">
        <v>1360</v>
      </c>
      <c r="B761" s="8">
        <v>45310</v>
      </c>
      <c r="C761" s="20">
        <v>2428586832</v>
      </c>
      <c r="D761" s="10">
        <v>268.64999999999998</v>
      </c>
      <c r="E761" s="11">
        <v>268.64999999999998</v>
      </c>
      <c r="F761" s="11">
        <v>0</v>
      </c>
      <c r="G761" s="11" t="s">
        <v>17</v>
      </c>
      <c r="H761" s="11" t="s">
        <v>1361</v>
      </c>
      <c r="I761" s="11" t="s">
        <v>26</v>
      </c>
      <c r="J761" s="12" t="s">
        <v>15</v>
      </c>
      <c r="K761" s="11">
        <v>187.99999680000002</v>
      </c>
      <c r="N761" s="17"/>
      <c r="O761" s="16"/>
    </row>
    <row r="762" spans="1:15" hidden="1" x14ac:dyDescent="0.25">
      <c r="A762" s="7" t="s">
        <v>1362</v>
      </c>
      <c r="B762" s="8">
        <v>45310</v>
      </c>
      <c r="C762" s="20">
        <v>3074966780</v>
      </c>
      <c r="D762" s="10">
        <v>1108.4000000000001</v>
      </c>
      <c r="E762" s="11">
        <v>1108.4000000000001</v>
      </c>
      <c r="F762" s="11">
        <v>0</v>
      </c>
      <c r="G762" s="11" t="s">
        <v>17</v>
      </c>
      <c r="H762" s="11" t="s">
        <v>1363</v>
      </c>
      <c r="I762" s="11" t="s">
        <v>26</v>
      </c>
      <c r="J762" s="12" t="s">
        <v>15</v>
      </c>
      <c r="K762" s="11">
        <v>767.33291040000017</v>
      </c>
      <c r="N762" s="17"/>
      <c r="O762" s="16"/>
    </row>
    <row r="763" spans="1:15" hidden="1" x14ac:dyDescent="0.25">
      <c r="A763" s="7" t="s">
        <v>1364</v>
      </c>
      <c r="B763" s="8">
        <v>45310</v>
      </c>
      <c r="C763" s="20">
        <v>3359002595</v>
      </c>
      <c r="D763" s="10">
        <v>675.65</v>
      </c>
      <c r="E763" s="11">
        <v>675.65</v>
      </c>
      <c r="F763" s="11">
        <v>0</v>
      </c>
      <c r="G763" s="11" t="s">
        <v>12</v>
      </c>
      <c r="H763" s="11" t="s">
        <v>1365</v>
      </c>
      <c r="I763" s="11" t="s">
        <v>14</v>
      </c>
      <c r="J763" s="12" t="s">
        <v>15</v>
      </c>
      <c r="K763" s="11">
        <v>465.99999040000006</v>
      </c>
      <c r="N763" s="17"/>
      <c r="O763" s="16"/>
    </row>
    <row r="764" spans="1:15" hidden="1" x14ac:dyDescent="0.25">
      <c r="A764" s="7" t="s">
        <v>1366</v>
      </c>
      <c r="B764" s="8">
        <v>45310</v>
      </c>
      <c r="C764" s="20">
        <v>1735608326</v>
      </c>
      <c r="D764" s="10">
        <v>264</v>
      </c>
      <c r="E764" s="11">
        <v>264</v>
      </c>
      <c r="F764" s="11">
        <v>0</v>
      </c>
      <c r="G764" s="11" t="s">
        <v>17</v>
      </c>
      <c r="H764" s="11" t="s">
        <v>1367</v>
      </c>
      <c r="I764" s="11" t="s">
        <v>26</v>
      </c>
      <c r="J764" s="12" t="s">
        <v>15</v>
      </c>
      <c r="K764" s="11">
        <v>183.99996160000003</v>
      </c>
      <c r="N764" s="17"/>
      <c r="O764" s="16"/>
    </row>
    <row r="765" spans="1:15" hidden="1" x14ac:dyDescent="0.25">
      <c r="A765" s="7" t="s">
        <v>1368</v>
      </c>
      <c r="B765" s="8">
        <v>45310</v>
      </c>
      <c r="C765" s="20">
        <v>3501411316</v>
      </c>
      <c r="D765" s="10">
        <v>157.5</v>
      </c>
      <c r="E765" s="11">
        <v>157.5</v>
      </c>
      <c r="F765" s="11">
        <v>0</v>
      </c>
      <c r="G765" s="11" t="s">
        <v>12</v>
      </c>
      <c r="H765" s="11" t="s">
        <v>1369</v>
      </c>
      <c r="I765" s="11" t="s">
        <v>14</v>
      </c>
      <c r="J765" s="12" t="s">
        <v>15</v>
      </c>
      <c r="K765" s="11">
        <v>106.49999360000001</v>
      </c>
      <c r="N765" s="17"/>
      <c r="O765" s="16"/>
    </row>
    <row r="766" spans="1:15" hidden="1" x14ac:dyDescent="0.25">
      <c r="A766" s="7" t="s">
        <v>1370</v>
      </c>
      <c r="B766" s="8">
        <v>45310</v>
      </c>
      <c r="C766" s="20">
        <v>3829223026</v>
      </c>
      <c r="D766" s="10">
        <v>652.5</v>
      </c>
      <c r="E766" s="11">
        <v>652.5</v>
      </c>
      <c r="F766" s="11">
        <v>0</v>
      </c>
      <c r="G766" s="11" t="s">
        <v>12</v>
      </c>
      <c r="H766" s="11" t="s">
        <v>1371</v>
      </c>
      <c r="I766" s="11" t="s">
        <v>14</v>
      </c>
      <c r="J766" s="12" t="s">
        <v>15</v>
      </c>
      <c r="K766" s="11">
        <v>457.50040000000007</v>
      </c>
      <c r="N766" s="17"/>
      <c r="O766" s="16"/>
    </row>
    <row r="767" spans="1:15" hidden="1" x14ac:dyDescent="0.25">
      <c r="A767" s="7" t="s">
        <v>1372</v>
      </c>
      <c r="B767" s="8">
        <v>45310</v>
      </c>
      <c r="C767" s="20">
        <v>3167113148</v>
      </c>
      <c r="D767" s="10">
        <v>185.65</v>
      </c>
      <c r="E767" s="11">
        <v>185.64999999999998</v>
      </c>
      <c r="F767" s="11">
        <v>2.8421709430404007E-14</v>
      </c>
      <c r="G767" s="11" t="s">
        <v>17</v>
      </c>
      <c r="H767" s="11" t="s">
        <v>857</v>
      </c>
      <c r="I767" s="11" t="s">
        <v>14</v>
      </c>
      <c r="J767" s="12" t="s">
        <v>15</v>
      </c>
      <c r="K767" s="11">
        <v>129.80000320000002</v>
      </c>
      <c r="N767" s="17"/>
      <c r="O767" s="16"/>
    </row>
    <row r="768" spans="1:15" hidden="1" x14ac:dyDescent="0.25">
      <c r="A768" s="7" t="s">
        <v>1373</v>
      </c>
      <c r="B768" s="8">
        <v>45310</v>
      </c>
      <c r="C768" s="20">
        <v>4124067908</v>
      </c>
      <c r="D768" s="10">
        <v>337.5</v>
      </c>
      <c r="E768" s="11">
        <v>337.5</v>
      </c>
      <c r="F768" s="11">
        <v>0</v>
      </c>
      <c r="G768" s="11" t="s">
        <v>17</v>
      </c>
      <c r="H768" s="11" t="s">
        <v>1065</v>
      </c>
      <c r="I768" s="11" t="s">
        <v>26</v>
      </c>
      <c r="J768" s="12" t="s">
        <v>15</v>
      </c>
      <c r="K768" s="11">
        <v>212.00000640000002</v>
      </c>
      <c r="N768" s="17"/>
      <c r="O768" s="16"/>
    </row>
    <row r="769" spans="1:15" hidden="1" x14ac:dyDescent="0.25">
      <c r="A769" s="7" t="s">
        <v>1374</v>
      </c>
      <c r="B769" s="8">
        <v>45310</v>
      </c>
      <c r="C769" s="20">
        <v>4290659685</v>
      </c>
      <c r="D769" s="10">
        <v>2383</v>
      </c>
      <c r="E769" s="11">
        <v>2383</v>
      </c>
      <c r="F769" s="11">
        <v>0</v>
      </c>
      <c r="G769" s="11" t="s">
        <v>43</v>
      </c>
      <c r="H769" s="11" t="s">
        <v>1375</v>
      </c>
      <c r="I769" s="11" t="s">
        <v>172</v>
      </c>
      <c r="J769" s="12" t="s">
        <v>15</v>
      </c>
      <c r="K769" s="11">
        <v>1603.1700048000002</v>
      </c>
      <c r="N769" s="17"/>
      <c r="O769" s="16"/>
    </row>
    <row r="770" spans="1:15" hidden="1" x14ac:dyDescent="0.25">
      <c r="A770" s="7" t="s">
        <v>1376</v>
      </c>
      <c r="B770" s="8">
        <v>45310</v>
      </c>
      <c r="C770" s="20">
        <v>3239986720</v>
      </c>
      <c r="D770" s="10">
        <v>84.95</v>
      </c>
      <c r="E770" s="11">
        <v>84.949999999999989</v>
      </c>
      <c r="F770" s="11">
        <v>1.4210854715202004E-14</v>
      </c>
      <c r="G770" s="11" t="s">
        <v>12</v>
      </c>
      <c r="H770" s="11" t="s">
        <v>1377</v>
      </c>
      <c r="I770" s="11" t="s">
        <v>14</v>
      </c>
      <c r="J770" s="12" t="s">
        <v>15</v>
      </c>
      <c r="K770" s="11">
        <v>46.229993600000014</v>
      </c>
      <c r="N770" s="17"/>
      <c r="O770" s="16"/>
    </row>
    <row r="771" spans="1:15" hidden="1" x14ac:dyDescent="0.25">
      <c r="A771" s="7" t="s">
        <v>1378</v>
      </c>
      <c r="B771" s="8">
        <v>45310</v>
      </c>
      <c r="C771" s="20">
        <v>3254469469</v>
      </c>
      <c r="D771" s="10">
        <v>29.8</v>
      </c>
      <c r="E771" s="11">
        <v>29.8</v>
      </c>
      <c r="F771" s="11">
        <v>0</v>
      </c>
      <c r="G771" s="11" t="s">
        <v>12</v>
      </c>
      <c r="H771" s="11" t="s">
        <v>1379</v>
      </c>
      <c r="I771" s="11" t="s">
        <v>26</v>
      </c>
      <c r="J771" s="12" t="s">
        <v>15</v>
      </c>
      <c r="K771" s="11">
        <v>21.450004800000006</v>
      </c>
      <c r="N771" s="17"/>
      <c r="O771" s="16"/>
    </row>
    <row r="772" spans="1:15" hidden="1" x14ac:dyDescent="0.25">
      <c r="A772" s="7" t="s">
        <v>1380</v>
      </c>
      <c r="B772" s="8">
        <v>45310</v>
      </c>
      <c r="C772" s="20">
        <v>1593589996</v>
      </c>
      <c r="D772" s="10">
        <v>7057</v>
      </c>
      <c r="E772" s="11">
        <v>7057</v>
      </c>
      <c r="F772" s="11">
        <v>0</v>
      </c>
      <c r="G772" s="11" t="s">
        <v>51</v>
      </c>
      <c r="H772" s="11" t="s">
        <v>1381</v>
      </c>
      <c r="I772" s="11" t="s">
        <v>45</v>
      </c>
      <c r="J772" s="12" t="s">
        <v>15</v>
      </c>
      <c r="K772" s="11">
        <v>4315.2826640000012</v>
      </c>
      <c r="N772" s="17"/>
      <c r="O772" s="16"/>
    </row>
    <row r="773" spans="1:15" hidden="1" x14ac:dyDescent="0.25">
      <c r="A773" s="7" t="s">
        <v>1382</v>
      </c>
      <c r="B773" s="8">
        <v>45310</v>
      </c>
      <c r="C773" s="20">
        <v>3140045569</v>
      </c>
      <c r="D773" s="10">
        <v>695</v>
      </c>
      <c r="E773" s="11">
        <v>695</v>
      </c>
      <c r="F773" s="11">
        <v>0</v>
      </c>
      <c r="G773" s="11" t="s">
        <v>17</v>
      </c>
      <c r="H773" s="11" t="s">
        <v>1383</v>
      </c>
      <c r="I773" s="11" t="s">
        <v>26</v>
      </c>
      <c r="J773" s="12" t="s">
        <v>15</v>
      </c>
      <c r="K773" s="11">
        <v>485.99999840000009</v>
      </c>
      <c r="N773" s="17"/>
      <c r="O773" s="16"/>
    </row>
    <row r="774" spans="1:15" hidden="1" x14ac:dyDescent="0.25">
      <c r="A774" s="7" t="s">
        <v>1384</v>
      </c>
      <c r="B774" s="8">
        <v>45310</v>
      </c>
      <c r="C774" s="20">
        <v>1003376309</v>
      </c>
      <c r="D774" s="10">
        <v>15</v>
      </c>
      <c r="E774" s="11">
        <v>15</v>
      </c>
      <c r="F774" s="11">
        <v>0</v>
      </c>
      <c r="G774" s="11" t="s">
        <v>12</v>
      </c>
      <c r="H774" s="11" t="s">
        <v>485</v>
      </c>
      <c r="I774" s="11" t="s">
        <v>61</v>
      </c>
      <c r="J774" s="12" t="s">
        <v>15</v>
      </c>
      <c r="K774" s="11">
        <v>7.9999920000000007</v>
      </c>
      <c r="N774" s="17"/>
      <c r="O774" s="16"/>
    </row>
    <row r="775" spans="1:15" x14ac:dyDescent="0.25">
      <c r="A775" s="7" t="s">
        <v>1385</v>
      </c>
      <c r="B775" s="8">
        <v>45310</v>
      </c>
      <c r="C775" s="20">
        <v>4160441628</v>
      </c>
      <c r="D775" s="10">
        <v>3140</v>
      </c>
      <c r="E775" s="11">
        <v>3140</v>
      </c>
      <c r="F775" s="11">
        <v>0</v>
      </c>
      <c r="G775" s="11" t="s">
        <v>21</v>
      </c>
      <c r="H775" s="11" t="s">
        <v>1386</v>
      </c>
      <c r="I775" s="11" t="s">
        <v>85</v>
      </c>
      <c r="J775" s="12" t="s">
        <v>15</v>
      </c>
      <c r="K775" s="11">
        <v>2066.2544000000003</v>
      </c>
      <c r="N775" s="17"/>
      <c r="O775" s="16"/>
    </row>
    <row r="776" spans="1:15" hidden="1" x14ac:dyDescent="0.25">
      <c r="A776" s="7" t="s">
        <v>1387</v>
      </c>
      <c r="B776" s="8">
        <v>45310</v>
      </c>
      <c r="C776" s="20">
        <v>3124513262</v>
      </c>
      <c r="D776" s="10">
        <v>84.55</v>
      </c>
      <c r="E776" s="11">
        <v>84.55</v>
      </c>
      <c r="F776" s="11">
        <v>0</v>
      </c>
      <c r="G776" s="11" t="s">
        <v>104</v>
      </c>
      <c r="H776" s="11" t="s">
        <v>1111</v>
      </c>
      <c r="I776" s="11" t="s">
        <v>14</v>
      </c>
      <c r="J776" s="12" t="s">
        <v>15</v>
      </c>
      <c r="K776" s="11">
        <v>84.530723200000011</v>
      </c>
      <c r="N776" s="17"/>
      <c r="O776" s="16"/>
    </row>
    <row r="777" spans="1:15" hidden="1" x14ac:dyDescent="0.25">
      <c r="A777" s="7" t="s">
        <v>1388</v>
      </c>
      <c r="B777" s="8">
        <v>45310</v>
      </c>
      <c r="C777" s="20">
        <v>2618903302</v>
      </c>
      <c r="D777" s="10">
        <v>879.45</v>
      </c>
      <c r="E777" s="11">
        <v>879.44999999999993</v>
      </c>
      <c r="F777" s="11">
        <v>1.1368683772161603E-13</v>
      </c>
      <c r="G777" s="11" t="s">
        <v>12</v>
      </c>
      <c r="H777" s="11" t="s">
        <v>1139</v>
      </c>
      <c r="I777" s="11" t="s">
        <v>14</v>
      </c>
      <c r="J777" s="12" t="s">
        <v>15</v>
      </c>
      <c r="K777" s="11">
        <v>614.99998560000017</v>
      </c>
      <c r="N777" s="17"/>
      <c r="O777" s="16"/>
    </row>
    <row r="778" spans="1:15" hidden="1" x14ac:dyDescent="0.25">
      <c r="A778" s="7" t="s">
        <v>1389</v>
      </c>
      <c r="B778" s="8">
        <v>45310</v>
      </c>
      <c r="C778" s="20">
        <v>1343572922</v>
      </c>
      <c r="D778" s="14">
        <v>75</v>
      </c>
      <c r="E778" s="11">
        <v>75</v>
      </c>
      <c r="F778" s="11">
        <v>0</v>
      </c>
      <c r="G778" s="11" t="s">
        <v>51</v>
      </c>
      <c r="H778" s="11" t="s">
        <v>1390</v>
      </c>
      <c r="I778" s="11" t="s">
        <v>58</v>
      </c>
      <c r="J778" s="12" t="s">
        <v>15</v>
      </c>
      <c r="K778" s="11">
        <v>10.899840000000003</v>
      </c>
      <c r="N778" s="17"/>
      <c r="O778" s="16"/>
    </row>
    <row r="779" spans="1:15" hidden="1" x14ac:dyDescent="0.25">
      <c r="A779" s="7" t="s">
        <v>1391</v>
      </c>
      <c r="B779" s="8">
        <v>45310</v>
      </c>
      <c r="C779" s="20">
        <v>2306625447</v>
      </c>
      <c r="D779" s="10">
        <v>36.380000000000003</v>
      </c>
      <c r="E779" s="11">
        <v>36.380000000000003</v>
      </c>
      <c r="F779" s="11">
        <v>0</v>
      </c>
      <c r="G779" s="11" t="s">
        <v>17</v>
      </c>
      <c r="H779" s="11" t="s">
        <v>1390</v>
      </c>
      <c r="I779" s="11" t="s">
        <v>26</v>
      </c>
      <c r="J779" s="12" t="s">
        <v>15</v>
      </c>
      <c r="K779" s="11">
        <v>23.678244800000005</v>
      </c>
      <c r="N779" s="17"/>
      <c r="O779" s="16"/>
    </row>
    <row r="780" spans="1:15" hidden="1" x14ac:dyDescent="0.25">
      <c r="A780" s="7" t="s">
        <v>1392</v>
      </c>
      <c r="B780" s="8">
        <v>45310</v>
      </c>
      <c r="C780" s="20">
        <v>3189196738</v>
      </c>
      <c r="D780" s="10">
        <v>9.6</v>
      </c>
      <c r="E780" s="11">
        <v>9.6</v>
      </c>
      <c r="F780" s="11">
        <v>0</v>
      </c>
      <c r="G780" s="11" t="s">
        <v>12</v>
      </c>
      <c r="H780" s="11" t="s">
        <v>1393</v>
      </c>
      <c r="I780" s="11" t="s">
        <v>14</v>
      </c>
      <c r="J780" s="12" t="s">
        <v>15</v>
      </c>
      <c r="K780" s="11">
        <v>6.6730496000000015</v>
      </c>
      <c r="N780" s="17"/>
      <c r="O780" s="16"/>
    </row>
    <row r="781" spans="1:15" hidden="1" x14ac:dyDescent="0.25">
      <c r="A781" s="7" t="s">
        <v>1394</v>
      </c>
      <c r="B781" s="8">
        <v>45310</v>
      </c>
      <c r="C781" s="20">
        <v>2077311215</v>
      </c>
      <c r="D781" s="10">
        <v>7722</v>
      </c>
      <c r="E781" s="11">
        <v>7722</v>
      </c>
      <c r="F781" s="11">
        <v>0</v>
      </c>
      <c r="G781" s="11" t="s">
        <v>221</v>
      </c>
      <c r="H781" s="11" t="s">
        <v>1395</v>
      </c>
      <c r="I781" s="11" t="s">
        <v>85</v>
      </c>
      <c r="J781" s="12" t="s">
        <v>15</v>
      </c>
      <c r="K781" s="11">
        <v>4967.2560000000012</v>
      </c>
      <c r="N781" s="17"/>
      <c r="O781" s="16"/>
    </row>
    <row r="782" spans="1:15" hidden="1" x14ac:dyDescent="0.25">
      <c r="A782" s="7" t="s">
        <v>1396</v>
      </c>
      <c r="B782" s="8">
        <v>45310</v>
      </c>
      <c r="C782" s="20">
        <v>975586962</v>
      </c>
      <c r="D782" s="10">
        <v>113.5</v>
      </c>
      <c r="E782" s="11">
        <v>113.5</v>
      </c>
      <c r="F782" s="11">
        <v>0</v>
      </c>
      <c r="G782" s="11" t="s">
        <v>51</v>
      </c>
      <c r="H782" s="11" t="s">
        <v>1397</v>
      </c>
      <c r="I782" s="11" t="s">
        <v>26</v>
      </c>
      <c r="J782" s="12" t="s">
        <v>15</v>
      </c>
      <c r="K782" s="11">
        <v>78.600009600000021</v>
      </c>
      <c r="N782" s="17"/>
      <c r="O782" s="16"/>
    </row>
    <row r="783" spans="1:15" hidden="1" x14ac:dyDescent="0.25">
      <c r="A783" s="7" t="s">
        <v>1398</v>
      </c>
      <c r="B783" s="8">
        <v>45310</v>
      </c>
      <c r="C783" s="20">
        <v>1501711908</v>
      </c>
      <c r="D783" s="10">
        <v>1800</v>
      </c>
      <c r="E783" s="11">
        <v>1800</v>
      </c>
      <c r="F783" s="11">
        <v>0</v>
      </c>
      <c r="G783" s="11" t="s">
        <v>51</v>
      </c>
      <c r="H783" s="11" t="s">
        <v>1399</v>
      </c>
      <c r="I783" s="11" t="s">
        <v>215</v>
      </c>
      <c r="J783" s="12" t="s">
        <v>15</v>
      </c>
      <c r="K783" s="11">
        <v>1355.7000240000002</v>
      </c>
      <c r="N783" s="17"/>
      <c r="O783" s="16"/>
    </row>
    <row r="784" spans="1:15" hidden="1" x14ac:dyDescent="0.25">
      <c r="A784" s="7" t="s">
        <v>1400</v>
      </c>
      <c r="B784" s="8">
        <v>45310</v>
      </c>
      <c r="C784" s="20">
        <v>1844398702</v>
      </c>
      <c r="D784" s="10">
        <v>273.25</v>
      </c>
      <c r="E784" s="11">
        <v>273.25</v>
      </c>
      <c r="F784" s="11">
        <v>0</v>
      </c>
      <c r="G784" s="11" t="s">
        <v>17</v>
      </c>
      <c r="H784" s="11" t="s">
        <v>1401</v>
      </c>
      <c r="I784" s="11" t="s">
        <v>26</v>
      </c>
      <c r="J784" s="12" t="s">
        <v>15</v>
      </c>
      <c r="K784" s="11">
        <v>190.49989280000005</v>
      </c>
      <c r="N784" s="17"/>
      <c r="O784" s="16"/>
    </row>
    <row r="785" spans="1:15" hidden="1" x14ac:dyDescent="0.25">
      <c r="A785" s="7" t="s">
        <v>1402</v>
      </c>
      <c r="B785" s="8">
        <v>45310</v>
      </c>
      <c r="C785" s="20">
        <v>2855814239</v>
      </c>
      <c r="D785" s="10">
        <v>52.65</v>
      </c>
      <c r="E785" s="11">
        <v>52.650000000000006</v>
      </c>
      <c r="F785" s="11">
        <v>-7.1054273576010019E-15</v>
      </c>
      <c r="G785" s="11" t="s">
        <v>37</v>
      </c>
      <c r="H785" s="11" t="s">
        <v>1403</v>
      </c>
      <c r="I785" s="11" t="s">
        <v>14</v>
      </c>
      <c r="J785" s="12" t="s">
        <v>15</v>
      </c>
      <c r="K785" s="11">
        <v>36.727208000000005</v>
      </c>
      <c r="N785" s="17"/>
      <c r="O785" s="16"/>
    </row>
    <row r="786" spans="1:15" hidden="1" x14ac:dyDescent="0.25">
      <c r="A786" s="7" t="s">
        <v>1404</v>
      </c>
      <c r="B786" s="8">
        <v>45310</v>
      </c>
      <c r="C786" s="20">
        <v>1905737835</v>
      </c>
      <c r="D786" s="10">
        <v>395</v>
      </c>
      <c r="E786" s="11">
        <v>395</v>
      </c>
      <c r="F786" s="11">
        <v>0</v>
      </c>
      <c r="G786" s="11" t="s">
        <v>12</v>
      </c>
      <c r="H786" s="11" t="s">
        <v>1405</v>
      </c>
      <c r="I786" s="11" t="s">
        <v>14</v>
      </c>
      <c r="J786" s="12" t="s">
        <v>15</v>
      </c>
      <c r="K786" s="11">
        <v>276.00000960000006</v>
      </c>
      <c r="N786" s="17"/>
      <c r="O786" s="16"/>
    </row>
    <row r="787" spans="1:15" hidden="1" x14ac:dyDescent="0.25">
      <c r="A787" s="7" t="s">
        <v>1406</v>
      </c>
      <c r="B787" s="8">
        <v>45310</v>
      </c>
      <c r="C787" s="20">
        <v>369707047</v>
      </c>
      <c r="D787" s="10">
        <v>778.9</v>
      </c>
      <c r="E787" s="11">
        <v>778.9</v>
      </c>
      <c r="F787" s="11">
        <v>0</v>
      </c>
      <c r="G787" s="11" t="s">
        <v>12</v>
      </c>
      <c r="H787" s="11" t="s">
        <v>1405</v>
      </c>
      <c r="I787" s="11" t="s">
        <v>14</v>
      </c>
      <c r="J787" s="12" t="s">
        <v>15</v>
      </c>
      <c r="K787" s="11">
        <v>496.50000800000004</v>
      </c>
      <c r="N787" s="17"/>
      <c r="O787" s="16"/>
    </row>
    <row r="788" spans="1:15" hidden="1" x14ac:dyDescent="0.25">
      <c r="A788" s="7" t="s">
        <v>1407</v>
      </c>
      <c r="B788" s="8">
        <v>45310</v>
      </c>
      <c r="C788" s="20">
        <v>2770552792</v>
      </c>
      <c r="D788" s="10">
        <v>281</v>
      </c>
      <c r="E788" s="11">
        <v>281</v>
      </c>
      <c r="F788" s="11">
        <v>0</v>
      </c>
      <c r="G788" s="11" t="s">
        <v>51</v>
      </c>
      <c r="H788" s="11" t="s">
        <v>1408</v>
      </c>
      <c r="I788" s="11" t="s">
        <v>45</v>
      </c>
      <c r="J788" s="12" t="s">
        <v>15</v>
      </c>
      <c r="K788" s="11">
        <v>160.54998400000002</v>
      </c>
      <c r="N788" s="17"/>
      <c r="O788" s="16"/>
    </row>
    <row r="789" spans="1:15" hidden="1" x14ac:dyDescent="0.25">
      <c r="A789" s="7" t="s">
        <v>1409</v>
      </c>
      <c r="B789" s="8">
        <v>45310</v>
      </c>
      <c r="C789" s="20">
        <v>1063339010</v>
      </c>
      <c r="D789" s="10">
        <v>107.5</v>
      </c>
      <c r="E789" s="11">
        <v>107.5</v>
      </c>
      <c r="F789" s="11">
        <v>0</v>
      </c>
      <c r="G789" s="11" t="s">
        <v>12</v>
      </c>
      <c r="H789" s="11" t="s">
        <v>1410</v>
      </c>
      <c r="I789" s="11" t="s">
        <v>14</v>
      </c>
      <c r="J789" s="12" t="s">
        <v>15</v>
      </c>
      <c r="K789" s="11">
        <v>74.395462400000014</v>
      </c>
      <c r="N789" s="17"/>
      <c r="O789" s="16"/>
    </row>
    <row r="790" spans="1:15" hidden="1" x14ac:dyDescent="0.25">
      <c r="A790" s="7" t="s">
        <v>1411</v>
      </c>
      <c r="B790" s="8">
        <v>45310</v>
      </c>
      <c r="C790" s="20">
        <v>3704638649</v>
      </c>
      <c r="D790" s="10">
        <v>330</v>
      </c>
      <c r="E790" s="11">
        <v>330</v>
      </c>
      <c r="F790" s="11">
        <v>0</v>
      </c>
      <c r="G790" s="11" t="s">
        <v>17</v>
      </c>
      <c r="H790" s="11" t="s">
        <v>1412</v>
      </c>
      <c r="I790" s="11" t="s">
        <v>82</v>
      </c>
      <c r="J790" s="12" t="s">
        <v>15</v>
      </c>
      <c r="K790" s="11">
        <v>198</v>
      </c>
      <c r="N790" s="17"/>
      <c r="O790" s="16"/>
    </row>
    <row r="791" spans="1:15" hidden="1" x14ac:dyDescent="0.25">
      <c r="A791" s="7" t="s">
        <v>1413</v>
      </c>
      <c r="B791" s="8">
        <v>45310</v>
      </c>
      <c r="C791" s="20">
        <v>3761457359</v>
      </c>
      <c r="D791" s="10">
        <v>83</v>
      </c>
      <c r="E791" s="11">
        <v>83</v>
      </c>
      <c r="F791" s="11">
        <v>0</v>
      </c>
      <c r="G791" s="11" t="s">
        <v>221</v>
      </c>
      <c r="H791" s="11" t="s">
        <v>1414</v>
      </c>
      <c r="I791" s="11" t="s">
        <v>58</v>
      </c>
      <c r="J791" s="12" t="s">
        <v>15</v>
      </c>
      <c r="K791" s="11">
        <v>57.740009600000008</v>
      </c>
      <c r="N791" s="17"/>
      <c r="O791" s="16"/>
    </row>
    <row r="792" spans="1:15" hidden="1" x14ac:dyDescent="0.25">
      <c r="A792" s="7" t="s">
        <v>1415</v>
      </c>
      <c r="B792" s="8">
        <v>45310</v>
      </c>
      <c r="C792" s="20">
        <v>1956528894</v>
      </c>
      <c r="D792" s="10">
        <v>238</v>
      </c>
      <c r="E792" s="11">
        <v>238</v>
      </c>
      <c r="F792" s="11">
        <v>0</v>
      </c>
      <c r="G792" s="11" t="s">
        <v>17</v>
      </c>
      <c r="H792" s="11" t="s">
        <v>1416</v>
      </c>
      <c r="I792" s="11" t="s">
        <v>26</v>
      </c>
      <c r="J792" s="12" t="s">
        <v>15</v>
      </c>
      <c r="K792" s="11">
        <v>156.25000160000005</v>
      </c>
      <c r="N792" s="17"/>
      <c r="O792" s="16"/>
    </row>
    <row r="793" spans="1:15" hidden="1" x14ac:dyDescent="0.25">
      <c r="A793" s="7" t="s">
        <v>1417</v>
      </c>
      <c r="B793" s="8">
        <v>45310</v>
      </c>
      <c r="C793" s="20">
        <v>4043065617</v>
      </c>
      <c r="D793" s="10">
        <v>8.8000000000000007</v>
      </c>
      <c r="E793" s="11">
        <v>8.8000000000000007</v>
      </c>
      <c r="F793" s="11">
        <v>0</v>
      </c>
      <c r="G793" s="11" t="s">
        <v>12</v>
      </c>
      <c r="H793" s="11" t="s">
        <v>1418</v>
      </c>
      <c r="I793" s="11" t="s">
        <v>14</v>
      </c>
      <c r="J793" s="12" t="s">
        <v>15</v>
      </c>
      <c r="K793" s="11">
        <v>5.7531488000000017</v>
      </c>
      <c r="N793" s="17"/>
      <c r="O793" s="16"/>
    </row>
    <row r="794" spans="1:15" hidden="1" x14ac:dyDescent="0.25">
      <c r="A794" s="7" t="s">
        <v>1419</v>
      </c>
      <c r="B794" s="8">
        <v>45310</v>
      </c>
      <c r="C794" s="20">
        <v>4131407717</v>
      </c>
      <c r="D794" s="10">
        <v>1420</v>
      </c>
      <c r="E794" s="11">
        <v>1420</v>
      </c>
      <c r="F794" s="11">
        <v>0</v>
      </c>
      <c r="G794" s="11" t="s">
        <v>51</v>
      </c>
      <c r="H794" s="11" t="s">
        <v>865</v>
      </c>
      <c r="I794" s="11" t="s">
        <v>82</v>
      </c>
      <c r="J794" s="12" t="s">
        <v>15</v>
      </c>
      <c r="K794" s="11">
        <v>864</v>
      </c>
      <c r="N794" s="17"/>
      <c r="O794" s="16"/>
    </row>
    <row r="795" spans="1:15" hidden="1" x14ac:dyDescent="0.25">
      <c r="A795" s="7" t="s">
        <v>1420</v>
      </c>
      <c r="B795" s="8">
        <v>45310</v>
      </c>
      <c r="C795" s="20">
        <v>2277132703</v>
      </c>
      <c r="D795" s="10">
        <v>71.5</v>
      </c>
      <c r="E795" s="11">
        <v>71.5</v>
      </c>
      <c r="F795" s="11">
        <v>0</v>
      </c>
      <c r="G795" s="11" t="s">
        <v>743</v>
      </c>
      <c r="H795" s="11" t="s">
        <v>619</v>
      </c>
      <c r="I795" s="11" t="s">
        <v>14</v>
      </c>
      <c r="J795" s="12" t="s">
        <v>15</v>
      </c>
      <c r="K795" s="11">
        <v>49.999936000000005</v>
      </c>
      <c r="N795" s="17"/>
      <c r="O795" s="16"/>
    </row>
    <row r="796" spans="1:15" hidden="1" x14ac:dyDescent="0.25">
      <c r="A796" s="7" t="s">
        <v>1421</v>
      </c>
      <c r="B796" s="8">
        <v>45310</v>
      </c>
      <c r="C796" s="20">
        <v>3814672832</v>
      </c>
      <c r="D796" s="10">
        <v>124.75</v>
      </c>
      <c r="E796" s="11">
        <v>124.75</v>
      </c>
      <c r="F796" s="11">
        <v>0</v>
      </c>
      <c r="G796" s="11" t="s">
        <v>12</v>
      </c>
      <c r="H796" s="11" t="s">
        <v>69</v>
      </c>
      <c r="I796" s="11" t="s">
        <v>14</v>
      </c>
      <c r="J796" s="12" t="s">
        <v>15</v>
      </c>
      <c r="K796" s="11">
        <v>87.500044800000012</v>
      </c>
      <c r="N796" s="17"/>
      <c r="O796" s="16"/>
    </row>
    <row r="797" spans="1:15" hidden="1" x14ac:dyDescent="0.25">
      <c r="A797" s="7" t="s">
        <v>1422</v>
      </c>
      <c r="B797" s="8">
        <v>45310</v>
      </c>
      <c r="C797" s="20">
        <v>2841329835</v>
      </c>
      <c r="D797" s="10">
        <v>280</v>
      </c>
      <c r="E797" s="11">
        <v>280</v>
      </c>
      <c r="F797" s="11">
        <v>0</v>
      </c>
      <c r="G797" s="11" t="s">
        <v>113</v>
      </c>
      <c r="H797" s="11" t="s">
        <v>506</v>
      </c>
      <c r="I797" s="11" t="s">
        <v>26</v>
      </c>
      <c r="J797" s="12" t="s">
        <v>15</v>
      </c>
      <c r="K797" s="11">
        <v>280.00000000000006</v>
      </c>
      <c r="N797" s="17"/>
      <c r="O797" s="16"/>
    </row>
    <row r="798" spans="1:15" x14ac:dyDescent="0.25">
      <c r="A798" s="7" t="s">
        <v>1423</v>
      </c>
      <c r="B798" s="8">
        <v>45310</v>
      </c>
      <c r="C798" s="20">
        <v>2804042291</v>
      </c>
      <c r="D798" s="10">
        <v>6318</v>
      </c>
      <c r="E798" s="11">
        <v>6318</v>
      </c>
      <c r="F798" s="11">
        <v>0</v>
      </c>
      <c r="G798" s="11" t="s">
        <v>21</v>
      </c>
      <c r="H798" s="11" t="s">
        <v>1424</v>
      </c>
      <c r="I798" s="11" t="s">
        <v>85</v>
      </c>
      <c r="J798" s="12" t="s">
        <v>15</v>
      </c>
      <c r="K798" s="11">
        <v>3313.1700000000005</v>
      </c>
      <c r="N798" s="17"/>
      <c r="O798" s="16"/>
    </row>
    <row r="799" spans="1:15" hidden="1" x14ac:dyDescent="0.25">
      <c r="A799" s="7" t="s">
        <v>1425</v>
      </c>
      <c r="B799" s="8">
        <v>45310</v>
      </c>
      <c r="C799" s="20">
        <v>1252476957</v>
      </c>
      <c r="D799" s="10">
        <v>372</v>
      </c>
      <c r="E799" s="11">
        <v>372</v>
      </c>
      <c r="F799" s="11">
        <v>0</v>
      </c>
      <c r="G799" s="11" t="s">
        <v>12</v>
      </c>
      <c r="H799" s="11" t="s">
        <v>1426</v>
      </c>
      <c r="I799" s="11" t="s">
        <v>26</v>
      </c>
      <c r="J799" s="12" t="s">
        <v>15</v>
      </c>
      <c r="K799" s="11">
        <v>260.00000320000004</v>
      </c>
      <c r="N799" s="17"/>
      <c r="O799" s="16"/>
    </row>
    <row r="800" spans="1:15" x14ac:dyDescent="0.25">
      <c r="A800" s="7" t="s">
        <v>1427</v>
      </c>
      <c r="B800" s="8">
        <v>45310</v>
      </c>
      <c r="C800" s="20">
        <v>1045449412</v>
      </c>
      <c r="D800" s="10">
        <v>40.799999999999997</v>
      </c>
      <c r="E800" s="11">
        <v>40.799999999999997</v>
      </c>
      <c r="F800" s="11">
        <v>0</v>
      </c>
      <c r="G800" s="11" t="s">
        <v>21</v>
      </c>
      <c r="H800" s="11" t="s">
        <v>1428</v>
      </c>
      <c r="I800" s="11" t="s">
        <v>58</v>
      </c>
      <c r="J800" s="12" t="s">
        <v>15</v>
      </c>
      <c r="K800" s="11">
        <v>27.029542400000004</v>
      </c>
      <c r="N800" s="17"/>
      <c r="O800" s="16"/>
    </row>
    <row r="801" spans="1:15" hidden="1" x14ac:dyDescent="0.25">
      <c r="A801" s="7" t="s">
        <v>1429</v>
      </c>
      <c r="B801" s="8">
        <v>45310</v>
      </c>
      <c r="C801" s="20">
        <v>2154908774</v>
      </c>
      <c r="D801" s="10">
        <v>36.6</v>
      </c>
      <c r="E801" s="11">
        <v>36.6</v>
      </c>
      <c r="F801" s="11">
        <v>0</v>
      </c>
      <c r="G801" s="11" t="s">
        <v>17</v>
      </c>
      <c r="H801" s="11" t="s">
        <v>1430</v>
      </c>
      <c r="I801" s="11" t="s">
        <v>26</v>
      </c>
      <c r="J801" s="12" t="s">
        <v>15</v>
      </c>
      <c r="K801" s="11">
        <v>25.599996800000003</v>
      </c>
      <c r="N801" s="17"/>
      <c r="O801" s="16"/>
    </row>
    <row r="802" spans="1:15" hidden="1" x14ac:dyDescent="0.25">
      <c r="A802" s="7" t="s">
        <v>1431</v>
      </c>
      <c r="B802" s="8">
        <v>45310</v>
      </c>
      <c r="C802" s="20">
        <v>1636059534</v>
      </c>
      <c r="D802" s="10">
        <v>38.4</v>
      </c>
      <c r="E802" s="11">
        <v>38.4</v>
      </c>
      <c r="F802" s="11">
        <v>0</v>
      </c>
      <c r="G802" s="11" t="s">
        <v>12</v>
      </c>
      <c r="H802" s="11" t="s">
        <v>1432</v>
      </c>
      <c r="I802" s="11" t="s">
        <v>14</v>
      </c>
      <c r="J802" s="12" t="s">
        <v>15</v>
      </c>
      <c r="K802" s="11">
        <v>26.692198400000006</v>
      </c>
      <c r="N802" s="17"/>
      <c r="O802" s="16"/>
    </row>
    <row r="803" spans="1:15" hidden="1" x14ac:dyDescent="0.25">
      <c r="A803" s="7" t="s">
        <v>1433</v>
      </c>
      <c r="B803" s="8">
        <v>45310</v>
      </c>
      <c r="C803" s="20">
        <v>3828762484</v>
      </c>
      <c r="D803" s="10">
        <v>51.6</v>
      </c>
      <c r="E803" s="11">
        <v>51.6</v>
      </c>
      <c r="F803" s="11">
        <v>0</v>
      </c>
      <c r="G803" s="11" t="s">
        <v>37</v>
      </c>
      <c r="H803" s="11" t="s">
        <v>1434</v>
      </c>
      <c r="I803" s="11" t="s">
        <v>14</v>
      </c>
      <c r="J803" s="12" t="s">
        <v>15</v>
      </c>
      <c r="K803" s="11">
        <v>36.000025600000008</v>
      </c>
      <c r="N803" s="17"/>
      <c r="O803" s="16"/>
    </row>
    <row r="804" spans="1:15" hidden="1" x14ac:dyDescent="0.25">
      <c r="A804" s="7" t="s">
        <v>1435</v>
      </c>
      <c r="B804" s="8">
        <v>45310</v>
      </c>
      <c r="C804" s="20">
        <v>3860942628</v>
      </c>
      <c r="D804" s="10">
        <v>9.6</v>
      </c>
      <c r="E804" s="11">
        <v>9.6</v>
      </c>
      <c r="F804" s="11">
        <v>0</v>
      </c>
      <c r="G804" s="11" t="s">
        <v>12</v>
      </c>
      <c r="H804" s="11" t="s">
        <v>1393</v>
      </c>
      <c r="I804" s="11" t="s">
        <v>14</v>
      </c>
      <c r="J804" s="12" t="s">
        <v>15</v>
      </c>
      <c r="K804" s="11">
        <v>6.6730496000000015</v>
      </c>
      <c r="N804" s="17"/>
      <c r="O804" s="16"/>
    </row>
    <row r="805" spans="1:15" hidden="1" x14ac:dyDescent="0.25">
      <c r="A805" s="7" t="s">
        <v>1436</v>
      </c>
      <c r="B805" s="8">
        <v>45310</v>
      </c>
      <c r="C805" s="20">
        <v>1879788797</v>
      </c>
      <c r="D805" s="10">
        <v>44</v>
      </c>
      <c r="E805" s="11">
        <v>44</v>
      </c>
      <c r="F805" s="11">
        <v>0</v>
      </c>
      <c r="G805" s="11" t="s">
        <v>37</v>
      </c>
      <c r="H805" s="11" t="s">
        <v>1437</v>
      </c>
      <c r="I805" s="11" t="s">
        <v>39</v>
      </c>
      <c r="J805" s="12" t="s">
        <v>15</v>
      </c>
      <c r="K805" s="11">
        <v>19.549936000000002</v>
      </c>
      <c r="N805" s="17"/>
      <c r="O805" s="16"/>
    </row>
    <row r="806" spans="1:15" hidden="1" x14ac:dyDescent="0.25">
      <c r="A806" s="7" t="s">
        <v>1438</v>
      </c>
      <c r="B806" s="8">
        <v>45310</v>
      </c>
      <c r="C806" s="20">
        <v>2633648437</v>
      </c>
      <c r="D806" s="10">
        <v>263.55</v>
      </c>
      <c r="E806" s="11">
        <v>263.55</v>
      </c>
      <c r="F806" s="11">
        <v>0</v>
      </c>
      <c r="G806" s="11" t="s">
        <v>196</v>
      </c>
      <c r="H806" s="11" t="s">
        <v>984</v>
      </c>
      <c r="I806" s="11" t="s">
        <v>26</v>
      </c>
      <c r="J806" s="12" t="s">
        <v>15</v>
      </c>
      <c r="K806" s="11">
        <v>263.54994400000004</v>
      </c>
      <c r="N806" s="17"/>
      <c r="O806" s="16"/>
    </row>
    <row r="807" spans="1:15" hidden="1" x14ac:dyDescent="0.25">
      <c r="A807" s="7" t="s">
        <v>1439</v>
      </c>
      <c r="B807" s="8">
        <v>45310</v>
      </c>
      <c r="C807" s="20">
        <v>4274212012</v>
      </c>
      <c r="D807" s="10">
        <v>69.040000000000006</v>
      </c>
      <c r="E807" s="11">
        <v>69.039999999999992</v>
      </c>
      <c r="F807" s="11">
        <v>1.4210854715202004E-14</v>
      </c>
      <c r="G807" s="11" t="s">
        <v>113</v>
      </c>
      <c r="H807" s="11" t="s">
        <v>506</v>
      </c>
      <c r="I807" s="11" t="s">
        <v>58</v>
      </c>
      <c r="J807" s="12" t="s">
        <v>15</v>
      </c>
      <c r="K807" s="11">
        <v>69.024390400000016</v>
      </c>
      <c r="N807" s="17"/>
      <c r="O807" s="16"/>
    </row>
    <row r="808" spans="1:15" hidden="1" x14ac:dyDescent="0.25">
      <c r="A808" s="7" t="s">
        <v>1440</v>
      </c>
      <c r="B808" s="8">
        <v>45310</v>
      </c>
      <c r="C808" s="20">
        <v>2857453130</v>
      </c>
      <c r="D808" s="10">
        <v>245.56</v>
      </c>
      <c r="E808" s="11">
        <v>245.56</v>
      </c>
      <c r="F808" s="11">
        <v>0</v>
      </c>
      <c r="G808" s="11" t="s">
        <v>113</v>
      </c>
      <c r="H808" s="11" t="s">
        <v>506</v>
      </c>
      <c r="I808" s="11" t="s">
        <v>26</v>
      </c>
      <c r="J808" s="12" t="s">
        <v>15</v>
      </c>
      <c r="K808" s="11">
        <v>245.53660320000006</v>
      </c>
      <c r="N808" s="17"/>
      <c r="O808" s="16"/>
    </row>
    <row r="809" spans="1:15" hidden="1" x14ac:dyDescent="0.25">
      <c r="A809" s="7" t="s">
        <v>1441</v>
      </c>
      <c r="B809" s="8">
        <v>45310</v>
      </c>
      <c r="C809" s="20">
        <v>1411138966</v>
      </c>
      <c r="D809" s="10">
        <v>147.1</v>
      </c>
      <c r="E809" s="11">
        <v>147.1</v>
      </c>
      <c r="F809" s="11">
        <v>0</v>
      </c>
      <c r="G809" s="11" t="s">
        <v>37</v>
      </c>
      <c r="H809" s="11" t="s">
        <v>1442</v>
      </c>
      <c r="I809" s="11" t="s">
        <v>61</v>
      </c>
      <c r="J809" s="12" t="s">
        <v>15</v>
      </c>
      <c r="K809" s="11">
        <v>68.05152480000001</v>
      </c>
      <c r="N809" s="17"/>
      <c r="O809" s="16"/>
    </row>
    <row r="810" spans="1:15" x14ac:dyDescent="0.25">
      <c r="A810" s="7" t="s">
        <v>1443</v>
      </c>
      <c r="B810" s="8">
        <v>45310</v>
      </c>
      <c r="C810" s="20">
        <v>3941548072</v>
      </c>
      <c r="D810" s="10">
        <v>4000</v>
      </c>
      <c r="E810" s="11">
        <v>4000</v>
      </c>
      <c r="F810" s="11">
        <v>0</v>
      </c>
      <c r="G810" s="11" t="s">
        <v>21</v>
      </c>
      <c r="H810" s="11" t="s">
        <v>1444</v>
      </c>
      <c r="I810" s="11" t="s">
        <v>82</v>
      </c>
      <c r="J810" s="12" t="s">
        <v>15</v>
      </c>
      <c r="K810" s="11">
        <v>2400</v>
      </c>
      <c r="N810" s="17"/>
      <c r="O810" s="16"/>
    </row>
    <row r="811" spans="1:15" hidden="1" x14ac:dyDescent="0.25">
      <c r="A811" s="7" t="s">
        <v>1445</v>
      </c>
      <c r="B811" s="8">
        <v>45310</v>
      </c>
      <c r="C811" s="20">
        <v>3088467053</v>
      </c>
      <c r="D811" s="10">
        <v>3490.06</v>
      </c>
      <c r="E811" s="11">
        <v>3490.0600000000004</v>
      </c>
      <c r="F811" s="11">
        <v>-4.5474735088646412E-13</v>
      </c>
      <c r="G811" s="11" t="s">
        <v>17</v>
      </c>
      <c r="H811" s="11" t="s">
        <v>287</v>
      </c>
      <c r="I811" s="11" t="s">
        <v>26</v>
      </c>
      <c r="J811" s="12" t="s">
        <v>15</v>
      </c>
      <c r="K811" s="11">
        <v>2494.7949600000006</v>
      </c>
      <c r="N811" s="17"/>
      <c r="O811" s="16"/>
    </row>
    <row r="812" spans="1:15" x14ac:dyDescent="0.25">
      <c r="A812" s="7" t="s">
        <v>1446</v>
      </c>
      <c r="B812" s="8">
        <v>45310</v>
      </c>
      <c r="C812" s="20">
        <v>438061621</v>
      </c>
      <c r="D812" s="10">
        <v>1020</v>
      </c>
      <c r="E812" s="11">
        <v>1020</v>
      </c>
      <c r="F812" s="11">
        <v>0</v>
      </c>
      <c r="G812" s="11" t="s">
        <v>21</v>
      </c>
      <c r="H812" s="11" t="s">
        <v>187</v>
      </c>
      <c r="I812" s="11" t="s">
        <v>14</v>
      </c>
      <c r="J812" s="12" t="s">
        <v>15</v>
      </c>
      <c r="K812" s="11">
        <v>749.9996000000001</v>
      </c>
      <c r="N812" s="17"/>
      <c r="O812" s="16"/>
    </row>
    <row r="813" spans="1:15" hidden="1" x14ac:dyDescent="0.25">
      <c r="A813" s="7" t="s">
        <v>1447</v>
      </c>
      <c r="B813" s="8">
        <v>45310</v>
      </c>
      <c r="C813" s="20">
        <v>2623882635</v>
      </c>
      <c r="D813" s="10">
        <v>161.5</v>
      </c>
      <c r="E813" s="11">
        <v>161.5</v>
      </c>
      <c r="F813" s="11">
        <v>0</v>
      </c>
      <c r="G813" s="11" t="s">
        <v>113</v>
      </c>
      <c r="H813" s="11" t="s">
        <v>1261</v>
      </c>
      <c r="I813" s="11" t="s">
        <v>14</v>
      </c>
      <c r="J813" s="12" t="s">
        <v>15</v>
      </c>
      <c r="K813" s="11">
        <v>161.47992000000005</v>
      </c>
      <c r="N813" s="17"/>
      <c r="O813" s="16"/>
    </row>
    <row r="814" spans="1:15" hidden="1" x14ac:dyDescent="0.25">
      <c r="A814" s="7" t="s">
        <v>1448</v>
      </c>
      <c r="B814" s="8">
        <v>45310</v>
      </c>
      <c r="C814" s="20">
        <v>1073104124</v>
      </c>
      <c r="D814" s="10">
        <v>2408.64</v>
      </c>
      <c r="E814" s="11">
        <v>2408.64</v>
      </c>
      <c r="F814" s="11">
        <v>0</v>
      </c>
      <c r="G814" s="11" t="s">
        <v>37</v>
      </c>
      <c r="H814" s="11" t="s">
        <v>1449</v>
      </c>
      <c r="I814" s="11" t="s">
        <v>39</v>
      </c>
      <c r="J814" s="12" t="s">
        <v>15</v>
      </c>
      <c r="K814" s="11">
        <v>1565.8736352000005</v>
      </c>
      <c r="N814" s="17"/>
      <c r="O814" s="16"/>
    </row>
    <row r="815" spans="1:15" hidden="1" x14ac:dyDescent="0.25">
      <c r="A815" s="7" t="s">
        <v>1450</v>
      </c>
      <c r="B815" s="8">
        <v>45310</v>
      </c>
      <c r="C815" s="20">
        <v>3445246941</v>
      </c>
      <c r="D815" s="10">
        <v>1148.76</v>
      </c>
      <c r="E815" s="11">
        <v>1148.76</v>
      </c>
      <c r="F815" s="11">
        <v>0</v>
      </c>
      <c r="G815" s="11" t="s">
        <v>113</v>
      </c>
      <c r="H815" s="11" t="s">
        <v>114</v>
      </c>
      <c r="I815" s="11" t="s">
        <v>14</v>
      </c>
      <c r="J815" s="12" t="s">
        <v>15</v>
      </c>
      <c r="K815" s="11">
        <v>1148.7654304000002</v>
      </c>
      <c r="N815" s="17"/>
      <c r="O815" s="16"/>
    </row>
    <row r="816" spans="1:15" hidden="1" x14ac:dyDescent="0.25">
      <c r="A816" s="7" t="s">
        <v>1451</v>
      </c>
      <c r="B816" s="8">
        <v>45311</v>
      </c>
      <c r="C816" s="20">
        <v>876171086</v>
      </c>
      <c r="D816" s="14">
        <v>5300</v>
      </c>
      <c r="E816" s="11">
        <v>5300</v>
      </c>
      <c r="F816" s="11">
        <v>0</v>
      </c>
      <c r="G816" s="11" t="s">
        <v>51</v>
      </c>
      <c r="H816" s="11" t="s">
        <v>1452</v>
      </c>
      <c r="I816" s="11" t="s">
        <v>85</v>
      </c>
      <c r="J816" s="12" t="s">
        <v>15</v>
      </c>
      <c r="K816" s="11">
        <v>3540.7120000000009</v>
      </c>
      <c r="N816" s="17"/>
      <c r="O816" s="16"/>
    </row>
    <row r="817" spans="1:15" hidden="1" x14ac:dyDescent="0.25">
      <c r="A817" s="7" t="s">
        <v>1453</v>
      </c>
      <c r="B817" s="8">
        <v>45311</v>
      </c>
      <c r="C817" s="20">
        <v>2298956681</v>
      </c>
      <c r="D817" s="10">
        <v>146.6</v>
      </c>
      <c r="E817" s="11">
        <v>146.60000000000002</v>
      </c>
      <c r="F817" s="11">
        <v>-2.8421709430404007E-14</v>
      </c>
      <c r="G817" s="11" t="s">
        <v>12</v>
      </c>
      <c r="H817" s="11" t="s">
        <v>483</v>
      </c>
      <c r="I817" s="11" t="s">
        <v>14</v>
      </c>
      <c r="J817" s="12" t="s">
        <v>15</v>
      </c>
      <c r="K817" s="11">
        <v>100.55998400000001</v>
      </c>
      <c r="N817" s="17"/>
      <c r="O817" s="16"/>
    </row>
    <row r="818" spans="1:15" hidden="1" x14ac:dyDescent="0.25">
      <c r="A818" s="7" t="s">
        <v>1454</v>
      </c>
      <c r="B818" s="8">
        <v>45311</v>
      </c>
      <c r="C818" s="20">
        <v>561073584</v>
      </c>
      <c r="D818" s="10">
        <v>48.6</v>
      </c>
      <c r="E818" s="11">
        <v>48.6</v>
      </c>
      <c r="F818" s="11">
        <v>0</v>
      </c>
      <c r="G818" s="11" t="s">
        <v>12</v>
      </c>
      <c r="H818" s="11" t="s">
        <v>1437</v>
      </c>
      <c r="I818" s="11" t="s">
        <v>39</v>
      </c>
      <c r="J818" s="12" t="s">
        <v>15</v>
      </c>
      <c r="K818" s="11">
        <v>21.589904000000004</v>
      </c>
      <c r="N818" s="17"/>
      <c r="O818" s="16"/>
    </row>
    <row r="819" spans="1:15" hidden="1" x14ac:dyDescent="0.25">
      <c r="A819" s="7" t="s">
        <v>1455</v>
      </c>
      <c r="B819" s="8">
        <v>45311</v>
      </c>
      <c r="C819" s="20">
        <v>1174294076</v>
      </c>
      <c r="D819" s="10">
        <v>92.4</v>
      </c>
      <c r="E819" s="11">
        <v>92.4</v>
      </c>
      <c r="F819" s="11">
        <v>0</v>
      </c>
      <c r="G819" s="11" t="s">
        <v>113</v>
      </c>
      <c r="H819" s="11" t="s">
        <v>1456</v>
      </c>
      <c r="I819" s="11" t="s">
        <v>26</v>
      </c>
      <c r="J819" s="12" t="s">
        <v>15</v>
      </c>
      <c r="K819" s="11">
        <v>63.700000000000017</v>
      </c>
      <c r="N819" s="17"/>
      <c r="O819" s="16"/>
    </row>
    <row r="820" spans="1:15" x14ac:dyDescent="0.25">
      <c r="A820" s="7" t="s">
        <v>1457</v>
      </c>
      <c r="B820" s="8">
        <v>45311</v>
      </c>
      <c r="C820" s="20">
        <v>2305969040</v>
      </c>
      <c r="D820" s="10">
        <v>128.4</v>
      </c>
      <c r="E820" s="11">
        <v>128.39999999999998</v>
      </c>
      <c r="F820" s="11">
        <v>2.8421709430404007E-14</v>
      </c>
      <c r="G820" s="11" t="s">
        <v>21</v>
      </c>
      <c r="H820" s="11" t="s">
        <v>1458</v>
      </c>
      <c r="I820" s="11" t="s">
        <v>29</v>
      </c>
      <c r="J820" s="12" t="s">
        <v>15</v>
      </c>
      <c r="K820" s="11">
        <v>91.200076800000019</v>
      </c>
      <c r="N820" s="17"/>
      <c r="O820" s="16"/>
    </row>
    <row r="821" spans="1:15" hidden="1" x14ac:dyDescent="0.25">
      <c r="A821" s="7" t="s">
        <v>1459</v>
      </c>
      <c r="B821" s="8">
        <v>45311</v>
      </c>
      <c r="C821" s="20">
        <v>442058015</v>
      </c>
      <c r="D821" s="10">
        <v>63.7</v>
      </c>
      <c r="E821" s="11">
        <v>63.699999999999996</v>
      </c>
      <c r="F821" s="11">
        <v>7.1054273576010019E-15</v>
      </c>
      <c r="G821" s="11" t="s">
        <v>51</v>
      </c>
      <c r="H821" s="11" t="s">
        <v>1460</v>
      </c>
      <c r="I821" s="11" t="s">
        <v>58</v>
      </c>
      <c r="J821" s="12" t="s">
        <v>15</v>
      </c>
      <c r="K821" s="11">
        <v>48.921600000000012</v>
      </c>
      <c r="N821" s="17"/>
      <c r="O821" s="16"/>
    </row>
    <row r="822" spans="1:15" x14ac:dyDescent="0.25">
      <c r="A822" s="7" t="s">
        <v>1461</v>
      </c>
      <c r="B822" s="8">
        <v>45311</v>
      </c>
      <c r="C822" s="20">
        <v>1789677538</v>
      </c>
      <c r="D822" s="10">
        <v>32.979999999999997</v>
      </c>
      <c r="E822" s="11">
        <v>32.980000000000004</v>
      </c>
      <c r="F822" s="11">
        <v>-7.1054273576010019E-15</v>
      </c>
      <c r="G822" s="11" t="s">
        <v>21</v>
      </c>
      <c r="H822" s="11" t="s">
        <v>1462</v>
      </c>
      <c r="I822" s="11" t="s">
        <v>58</v>
      </c>
      <c r="J822" s="12" t="s">
        <v>15</v>
      </c>
      <c r="K822" s="11">
        <v>23.857792000000003</v>
      </c>
      <c r="N822" s="17"/>
      <c r="O822" s="16"/>
    </row>
    <row r="823" spans="1:15" hidden="1" x14ac:dyDescent="0.25">
      <c r="A823" s="7" t="s">
        <v>1463</v>
      </c>
      <c r="B823" s="8">
        <v>45311</v>
      </c>
      <c r="C823" s="20">
        <v>1240941882</v>
      </c>
      <c r="D823" s="10">
        <v>1237.0999999999999</v>
      </c>
      <c r="E823" s="11">
        <v>1237.1000000000001</v>
      </c>
      <c r="F823" s="11">
        <v>-2.2737367544323206E-13</v>
      </c>
      <c r="G823" s="11" t="s">
        <v>113</v>
      </c>
      <c r="H823" s="11" t="s">
        <v>248</v>
      </c>
      <c r="I823" s="11" t="s">
        <v>26</v>
      </c>
      <c r="J823" s="12" t="s">
        <v>15</v>
      </c>
      <c r="K823" s="11">
        <v>858.51360000000011</v>
      </c>
      <c r="N823" s="17"/>
      <c r="O823" s="16"/>
    </row>
    <row r="824" spans="1:15" hidden="1" x14ac:dyDescent="0.25">
      <c r="A824" s="7" t="s">
        <v>1464</v>
      </c>
      <c r="B824" s="8">
        <v>45311</v>
      </c>
      <c r="C824" s="20">
        <v>2963424481</v>
      </c>
      <c r="D824" s="10">
        <v>1089.94</v>
      </c>
      <c r="E824" s="11">
        <v>1089.94</v>
      </c>
      <c r="F824" s="11">
        <v>0</v>
      </c>
      <c r="G824" s="11" t="s">
        <v>37</v>
      </c>
      <c r="H824" s="11" t="s">
        <v>1465</v>
      </c>
      <c r="I824" s="11" t="s">
        <v>61</v>
      </c>
      <c r="J824" s="12" t="s">
        <v>15</v>
      </c>
      <c r="K824" s="11">
        <v>550.18717600000014</v>
      </c>
      <c r="N824" s="17"/>
      <c r="O824" s="16"/>
    </row>
    <row r="825" spans="1:15" hidden="1" x14ac:dyDescent="0.25">
      <c r="A825" s="7" t="s">
        <v>1466</v>
      </c>
      <c r="B825" s="8">
        <v>45311</v>
      </c>
      <c r="C825" s="20">
        <v>2291943671</v>
      </c>
      <c r="D825" s="10">
        <v>577.75</v>
      </c>
      <c r="E825" s="11">
        <v>577.75</v>
      </c>
      <c r="F825" s="11">
        <v>0</v>
      </c>
      <c r="G825" s="11" t="s">
        <v>113</v>
      </c>
      <c r="H825" s="11" t="s">
        <v>1467</v>
      </c>
      <c r="I825" s="11" t="s">
        <v>26</v>
      </c>
      <c r="J825" s="12" t="s">
        <v>15</v>
      </c>
      <c r="K825" s="11">
        <v>404.00000480000006</v>
      </c>
      <c r="N825" s="17"/>
      <c r="O825" s="16"/>
    </row>
    <row r="826" spans="1:15" hidden="1" x14ac:dyDescent="0.25">
      <c r="A826" s="7" t="s">
        <v>1468</v>
      </c>
      <c r="B826" s="8">
        <v>45311</v>
      </c>
      <c r="C826" s="20">
        <v>2489729294</v>
      </c>
      <c r="D826" s="10">
        <v>2780</v>
      </c>
      <c r="E826" s="11">
        <v>2780</v>
      </c>
      <c r="F826" s="11">
        <v>0</v>
      </c>
      <c r="G826" s="11" t="s">
        <v>43</v>
      </c>
      <c r="H826" s="11" t="s">
        <v>1469</v>
      </c>
      <c r="I826" s="11" t="s">
        <v>172</v>
      </c>
      <c r="J826" s="12" t="s">
        <v>15</v>
      </c>
      <c r="K826" s="11">
        <v>1876.6600048000003</v>
      </c>
      <c r="N826" s="17"/>
      <c r="O826" s="16"/>
    </row>
    <row r="827" spans="1:15" hidden="1" x14ac:dyDescent="0.25">
      <c r="A827" s="7" t="s">
        <v>1470</v>
      </c>
      <c r="B827" s="8">
        <v>45311</v>
      </c>
      <c r="C827" s="20">
        <v>4149104630</v>
      </c>
      <c r="D827" s="10">
        <v>1199.0999999999999</v>
      </c>
      <c r="E827" s="11">
        <v>1199.0999999999999</v>
      </c>
      <c r="F827" s="11">
        <v>0</v>
      </c>
      <c r="G827" s="11" t="s">
        <v>113</v>
      </c>
      <c r="H827" s="11" t="s">
        <v>696</v>
      </c>
      <c r="I827" s="11" t="s">
        <v>26</v>
      </c>
      <c r="J827" s="12" t="s">
        <v>15</v>
      </c>
      <c r="K827" s="11">
        <v>849.2000048000001</v>
      </c>
      <c r="N827" s="17"/>
      <c r="O827" s="16"/>
    </row>
    <row r="828" spans="1:15" hidden="1" x14ac:dyDescent="0.25">
      <c r="A828" s="7" t="s">
        <v>1471</v>
      </c>
      <c r="B828" s="8">
        <v>45311</v>
      </c>
      <c r="C828" s="20">
        <v>943869418</v>
      </c>
      <c r="D828" s="10">
        <v>374.4</v>
      </c>
      <c r="E828" s="11">
        <v>374.4</v>
      </c>
      <c r="F828" s="11">
        <v>0</v>
      </c>
      <c r="G828" s="11" t="s">
        <v>37</v>
      </c>
      <c r="H828" s="11" t="s">
        <v>786</v>
      </c>
      <c r="I828" s="11" t="s">
        <v>14</v>
      </c>
      <c r="J828" s="12" t="s">
        <v>15</v>
      </c>
      <c r="K828" s="11">
        <v>269.20642560000005</v>
      </c>
      <c r="N828" s="17"/>
      <c r="O828" s="16"/>
    </row>
    <row r="829" spans="1:15" hidden="1" x14ac:dyDescent="0.25">
      <c r="A829" s="7" t="s">
        <v>1472</v>
      </c>
      <c r="B829" s="8">
        <v>45311</v>
      </c>
      <c r="C829" s="20">
        <v>922502487</v>
      </c>
      <c r="D829" s="10">
        <v>100.25</v>
      </c>
      <c r="E829" s="11">
        <v>100.25</v>
      </c>
      <c r="F829" s="11">
        <v>0</v>
      </c>
      <c r="G829" s="11" t="s">
        <v>37</v>
      </c>
      <c r="H829" s="11" t="s">
        <v>1473</v>
      </c>
      <c r="I829" s="11" t="s">
        <v>14</v>
      </c>
      <c r="J829" s="12" t="s">
        <v>15</v>
      </c>
      <c r="K829" s="11">
        <v>70.000000000000014</v>
      </c>
      <c r="N829" s="17"/>
      <c r="O829" s="16"/>
    </row>
    <row r="830" spans="1:15" hidden="1" x14ac:dyDescent="0.25">
      <c r="A830" s="7" t="s">
        <v>1474</v>
      </c>
      <c r="B830" s="8">
        <v>45311</v>
      </c>
      <c r="C830" s="20">
        <v>1424314061</v>
      </c>
      <c r="D830" s="10">
        <v>189.6</v>
      </c>
      <c r="E830" s="11">
        <v>189.6</v>
      </c>
      <c r="F830" s="11">
        <v>0</v>
      </c>
      <c r="G830" s="11" t="s">
        <v>12</v>
      </c>
      <c r="H830" s="11" t="s">
        <v>1475</v>
      </c>
      <c r="I830" s="11" t="s">
        <v>26</v>
      </c>
      <c r="J830" s="12" t="s">
        <v>15</v>
      </c>
      <c r="K830" s="11">
        <v>128.28829440000001</v>
      </c>
      <c r="N830" s="17"/>
      <c r="O830" s="16"/>
    </row>
    <row r="831" spans="1:15" hidden="1" x14ac:dyDescent="0.25">
      <c r="A831" s="7" t="s">
        <v>1476</v>
      </c>
      <c r="B831" s="8">
        <v>45311</v>
      </c>
      <c r="C831" s="20">
        <v>2264419625</v>
      </c>
      <c r="D831" s="10">
        <v>81.599999999999994</v>
      </c>
      <c r="E831" s="11">
        <v>81.599999999999994</v>
      </c>
      <c r="F831" s="11">
        <v>0</v>
      </c>
      <c r="G831" s="11" t="s">
        <v>51</v>
      </c>
      <c r="H831" s="11" t="s">
        <v>603</v>
      </c>
      <c r="I831" s="11" t="s">
        <v>152</v>
      </c>
      <c r="J831" s="12" t="s">
        <v>15</v>
      </c>
      <c r="K831" s="11">
        <v>54.399968000000008</v>
      </c>
      <c r="N831" s="17"/>
      <c r="O831" s="16"/>
    </row>
    <row r="832" spans="1:15" hidden="1" x14ac:dyDescent="0.25">
      <c r="A832" s="7" t="s">
        <v>1477</v>
      </c>
      <c r="B832" s="8">
        <v>45311</v>
      </c>
      <c r="C832" s="20">
        <v>1509312391</v>
      </c>
      <c r="D832" s="10">
        <v>4.8</v>
      </c>
      <c r="E832" s="11">
        <v>4.8</v>
      </c>
      <c r="F832" s="11">
        <v>0</v>
      </c>
      <c r="G832" s="11" t="s">
        <v>12</v>
      </c>
      <c r="H832" s="11" t="s">
        <v>1478</v>
      </c>
      <c r="I832" s="11" t="s">
        <v>14</v>
      </c>
      <c r="J832" s="12" t="s">
        <v>15</v>
      </c>
      <c r="K832" s="11">
        <v>3.3365248000000007</v>
      </c>
      <c r="N832" s="17"/>
      <c r="O832" s="16"/>
    </row>
    <row r="833" spans="1:15" hidden="1" x14ac:dyDescent="0.25">
      <c r="A833" s="7" t="s">
        <v>1479</v>
      </c>
      <c r="B833" s="8">
        <v>45311</v>
      </c>
      <c r="C833" s="20">
        <v>1621053055</v>
      </c>
      <c r="D833" s="10">
        <v>19.2</v>
      </c>
      <c r="E833" s="11">
        <v>19.2</v>
      </c>
      <c r="F833" s="11">
        <v>0</v>
      </c>
      <c r="G833" s="11" t="s">
        <v>37</v>
      </c>
      <c r="H833" s="11" t="s">
        <v>1480</v>
      </c>
      <c r="I833" s="11" t="s">
        <v>14</v>
      </c>
      <c r="J833" s="12" t="s">
        <v>15</v>
      </c>
      <c r="K833" s="11">
        <v>13.346099200000003</v>
      </c>
      <c r="N833" s="17"/>
      <c r="O833" s="16"/>
    </row>
    <row r="834" spans="1:15" hidden="1" x14ac:dyDescent="0.25">
      <c r="A834" s="7" t="s">
        <v>1481</v>
      </c>
      <c r="B834" s="8">
        <v>45311</v>
      </c>
      <c r="C834" s="20">
        <v>1150109628</v>
      </c>
      <c r="D834" s="10">
        <v>4.8</v>
      </c>
      <c r="E834" s="11">
        <v>4.8</v>
      </c>
      <c r="F834" s="11">
        <v>0</v>
      </c>
      <c r="G834" s="11" t="s">
        <v>12</v>
      </c>
      <c r="H834" s="11" t="s">
        <v>1482</v>
      </c>
      <c r="I834" s="11" t="s">
        <v>14</v>
      </c>
      <c r="J834" s="12" t="s">
        <v>15</v>
      </c>
      <c r="K834" s="11">
        <v>3.3365248000000007</v>
      </c>
      <c r="N834" s="17"/>
      <c r="O834" s="16"/>
    </row>
    <row r="835" spans="1:15" hidden="1" x14ac:dyDescent="0.25">
      <c r="A835" s="7" t="s">
        <v>1483</v>
      </c>
      <c r="B835" s="8">
        <v>45311</v>
      </c>
      <c r="C835" s="20">
        <v>666453415</v>
      </c>
      <c r="D835" s="14">
        <v>4.8</v>
      </c>
      <c r="E835" s="11">
        <v>4.8</v>
      </c>
      <c r="F835" s="11">
        <v>0</v>
      </c>
      <c r="G835" s="11" t="s">
        <v>12</v>
      </c>
      <c r="H835" s="11" t="s">
        <v>1484</v>
      </c>
      <c r="I835" s="11" t="s">
        <v>14</v>
      </c>
      <c r="J835" s="12" t="s">
        <v>15</v>
      </c>
      <c r="K835" s="11">
        <v>3.3365248000000007</v>
      </c>
      <c r="N835" s="17"/>
      <c r="O835" s="16"/>
    </row>
    <row r="836" spans="1:15" hidden="1" x14ac:dyDescent="0.25">
      <c r="A836" s="7" t="s">
        <v>1485</v>
      </c>
      <c r="B836" s="8">
        <v>45311</v>
      </c>
      <c r="C836" s="20">
        <v>2522303467</v>
      </c>
      <c r="D836" s="10">
        <v>6336</v>
      </c>
      <c r="E836" s="11">
        <v>6336</v>
      </c>
      <c r="F836" s="11">
        <v>0</v>
      </c>
      <c r="G836" s="11" t="s">
        <v>43</v>
      </c>
      <c r="H836" s="11" t="s">
        <v>1486</v>
      </c>
      <c r="I836" s="11" t="s">
        <v>45</v>
      </c>
      <c r="J836" s="12" t="s">
        <v>15</v>
      </c>
      <c r="K836" s="11">
        <v>3847.4483040000005</v>
      </c>
      <c r="N836" s="17"/>
      <c r="O836" s="16"/>
    </row>
    <row r="837" spans="1:15" hidden="1" x14ac:dyDescent="0.25">
      <c r="A837" s="7" t="s">
        <v>1487</v>
      </c>
      <c r="B837" s="8">
        <v>45311</v>
      </c>
      <c r="C837" s="20">
        <v>2878819728</v>
      </c>
      <c r="D837" s="10">
        <v>558.20000000000005</v>
      </c>
      <c r="E837" s="11">
        <v>558.20000000000005</v>
      </c>
      <c r="F837" s="11">
        <v>0</v>
      </c>
      <c r="G837" s="11" t="s">
        <v>12</v>
      </c>
      <c r="H837" s="11" t="s">
        <v>1488</v>
      </c>
      <c r="I837" s="11" t="s">
        <v>39</v>
      </c>
      <c r="J837" s="12" t="s">
        <v>15</v>
      </c>
      <c r="K837" s="11">
        <v>285.79872160000002</v>
      </c>
      <c r="N837" s="17"/>
      <c r="O837" s="16"/>
    </row>
    <row r="838" spans="1:15" hidden="1" x14ac:dyDescent="0.25">
      <c r="A838" s="7" t="s">
        <v>1489</v>
      </c>
      <c r="B838" s="8">
        <v>45311</v>
      </c>
      <c r="C838" s="20">
        <v>1493319766</v>
      </c>
      <c r="D838" s="10">
        <v>587.79</v>
      </c>
      <c r="E838" s="11">
        <v>587.79</v>
      </c>
      <c r="F838" s="11">
        <v>0</v>
      </c>
      <c r="G838" s="11" t="s">
        <v>37</v>
      </c>
      <c r="H838" s="11" t="s">
        <v>815</v>
      </c>
      <c r="I838" s="11" t="s">
        <v>39</v>
      </c>
      <c r="J838" s="12" t="s">
        <v>15</v>
      </c>
      <c r="K838" s="11">
        <v>383.36196640000009</v>
      </c>
      <c r="N838" s="17"/>
      <c r="O838" s="16"/>
    </row>
    <row r="839" spans="1:15" hidden="1" x14ac:dyDescent="0.25">
      <c r="A839" s="7" t="s">
        <v>1490</v>
      </c>
      <c r="B839" s="8">
        <v>45311</v>
      </c>
      <c r="C839" s="20">
        <v>1621445154</v>
      </c>
      <c r="D839" s="10">
        <v>3214.51</v>
      </c>
      <c r="E839" s="11">
        <v>3214.51</v>
      </c>
      <c r="F839" s="11">
        <v>0</v>
      </c>
      <c r="G839" s="11" t="s">
        <v>37</v>
      </c>
      <c r="H839" s="11" t="s">
        <v>525</v>
      </c>
      <c r="I839" s="11" t="s">
        <v>39</v>
      </c>
      <c r="J839" s="12" t="s">
        <v>15</v>
      </c>
      <c r="K839" s="11">
        <v>2011.3417968000001</v>
      </c>
      <c r="N839" s="17"/>
      <c r="O839" s="16"/>
    </row>
    <row r="840" spans="1:15" hidden="1" x14ac:dyDescent="0.25">
      <c r="A840" s="7" t="s">
        <v>1491</v>
      </c>
      <c r="B840" s="8">
        <v>45313</v>
      </c>
      <c r="C840" s="20">
        <v>3320333586</v>
      </c>
      <c r="D840" s="10">
        <v>3.08</v>
      </c>
      <c r="E840" s="11">
        <v>3.08</v>
      </c>
      <c r="F840" s="11">
        <v>0</v>
      </c>
      <c r="G840" s="11" t="s">
        <v>113</v>
      </c>
      <c r="H840" s="11" t="s">
        <v>506</v>
      </c>
      <c r="I840" s="11" t="s">
        <v>14</v>
      </c>
      <c r="J840" s="12" t="s">
        <v>15</v>
      </c>
      <c r="K840" s="11">
        <v>3.0842112000000004</v>
      </c>
      <c r="N840" s="17"/>
      <c r="O840" s="16"/>
    </row>
    <row r="841" spans="1:15" hidden="1" x14ac:dyDescent="0.25">
      <c r="A841" s="7" t="s">
        <v>1492</v>
      </c>
      <c r="B841" s="8">
        <v>45313</v>
      </c>
      <c r="C841" s="20">
        <v>1456885565</v>
      </c>
      <c r="D841" s="10">
        <v>24.5</v>
      </c>
      <c r="E841" s="11">
        <v>24.5</v>
      </c>
      <c r="F841" s="11">
        <v>0</v>
      </c>
      <c r="G841" s="11" t="s">
        <v>113</v>
      </c>
      <c r="H841" s="11" t="s">
        <v>506</v>
      </c>
      <c r="I841" s="11" t="s">
        <v>14</v>
      </c>
      <c r="J841" s="12" t="s">
        <v>15</v>
      </c>
      <c r="K841" s="11">
        <v>24.500000000000007</v>
      </c>
      <c r="N841" s="17"/>
      <c r="O841" s="16"/>
    </row>
    <row r="842" spans="1:15" hidden="1" x14ac:dyDescent="0.25">
      <c r="A842" s="7" t="s">
        <v>1493</v>
      </c>
      <c r="B842" s="8">
        <v>45313</v>
      </c>
      <c r="C842" s="20">
        <v>2814660516</v>
      </c>
      <c r="D842" s="10">
        <v>842.05</v>
      </c>
      <c r="E842" s="11">
        <v>842.05</v>
      </c>
      <c r="F842" s="11">
        <v>0</v>
      </c>
      <c r="G842" s="11" t="s">
        <v>17</v>
      </c>
      <c r="H842" s="11" t="s">
        <v>1494</v>
      </c>
      <c r="I842" s="11" t="s">
        <v>26</v>
      </c>
      <c r="J842" s="12" t="s">
        <v>15</v>
      </c>
      <c r="K842" s="11">
        <v>584.79996960000005</v>
      </c>
      <c r="N842" s="17"/>
      <c r="O842" s="16"/>
    </row>
    <row r="843" spans="1:15" hidden="1" x14ac:dyDescent="0.25">
      <c r="A843" s="7" t="s">
        <v>1495</v>
      </c>
      <c r="B843" s="8">
        <v>45313</v>
      </c>
      <c r="C843" s="20">
        <v>1805340331</v>
      </c>
      <c r="D843" s="10">
        <v>80.45</v>
      </c>
      <c r="E843" s="11">
        <v>80.45</v>
      </c>
      <c r="F843" s="11">
        <v>0</v>
      </c>
      <c r="G843" s="11" t="s">
        <v>37</v>
      </c>
      <c r="H843" s="11" t="s">
        <v>1137</v>
      </c>
      <c r="I843" s="11" t="s">
        <v>14</v>
      </c>
      <c r="J843" s="12" t="s">
        <v>15</v>
      </c>
      <c r="K843" s="11">
        <v>46.470052800000005</v>
      </c>
      <c r="N843" s="17"/>
      <c r="O843" s="16"/>
    </row>
    <row r="844" spans="1:15" hidden="1" x14ac:dyDescent="0.25">
      <c r="A844" s="7" t="s">
        <v>1496</v>
      </c>
      <c r="B844" s="8">
        <v>45313</v>
      </c>
      <c r="C844" s="20">
        <v>3940238524</v>
      </c>
      <c r="D844" s="10">
        <v>11928</v>
      </c>
      <c r="E844" s="11">
        <v>11928</v>
      </c>
      <c r="F844" s="11">
        <v>0</v>
      </c>
      <c r="G844" s="11" t="s">
        <v>51</v>
      </c>
      <c r="H844" s="11" t="s">
        <v>1497</v>
      </c>
      <c r="I844" s="11" t="s">
        <v>157</v>
      </c>
      <c r="J844" s="12" t="s">
        <v>15</v>
      </c>
      <c r="K844" s="11">
        <v>8349.992000000002</v>
      </c>
      <c r="N844" s="17"/>
      <c r="O844" s="16"/>
    </row>
    <row r="845" spans="1:15" hidden="1" x14ac:dyDescent="0.25">
      <c r="A845" s="7" t="s">
        <v>1498</v>
      </c>
      <c r="B845" s="8">
        <v>45313</v>
      </c>
      <c r="C845" s="20">
        <v>2929148672</v>
      </c>
      <c r="D845" s="10">
        <v>50.4</v>
      </c>
      <c r="E845" s="11">
        <v>50.4</v>
      </c>
      <c r="F845" s="11">
        <v>0</v>
      </c>
      <c r="G845" s="11" t="s">
        <v>51</v>
      </c>
      <c r="H845" s="11" t="s">
        <v>1499</v>
      </c>
      <c r="I845" s="11" t="s">
        <v>58</v>
      </c>
      <c r="J845" s="12" t="s">
        <v>15</v>
      </c>
      <c r="K845" s="11">
        <v>33.855494400000005</v>
      </c>
      <c r="N845" s="17"/>
      <c r="O845" s="16"/>
    </row>
    <row r="846" spans="1:15" x14ac:dyDescent="0.25">
      <c r="A846" s="7" t="s">
        <v>1500</v>
      </c>
      <c r="B846" s="8">
        <v>45313</v>
      </c>
      <c r="C846" s="20">
        <v>2705082512</v>
      </c>
      <c r="D846" s="10">
        <v>2800</v>
      </c>
      <c r="E846" s="11">
        <v>2800</v>
      </c>
      <c r="F846" s="11">
        <v>0</v>
      </c>
      <c r="G846" s="11" t="s">
        <v>21</v>
      </c>
      <c r="H846" s="11" t="s">
        <v>1501</v>
      </c>
      <c r="I846" s="11" t="s">
        <v>82</v>
      </c>
      <c r="J846" s="12" t="s">
        <v>15</v>
      </c>
      <c r="K846" s="11">
        <v>1680</v>
      </c>
      <c r="N846" s="17"/>
      <c r="O846" s="16"/>
    </row>
    <row r="847" spans="1:15" hidden="1" x14ac:dyDescent="0.25">
      <c r="A847" s="7" t="s">
        <v>1502</v>
      </c>
      <c r="B847" s="8">
        <v>45313</v>
      </c>
      <c r="C847" s="20">
        <v>3083487216</v>
      </c>
      <c r="D847" s="10">
        <v>160</v>
      </c>
      <c r="E847" s="11">
        <v>160</v>
      </c>
      <c r="F847" s="11">
        <v>0</v>
      </c>
      <c r="G847" s="11" t="s">
        <v>104</v>
      </c>
      <c r="H847" s="11" t="s">
        <v>506</v>
      </c>
      <c r="I847" s="11" t="s">
        <v>152</v>
      </c>
      <c r="J847" s="12" t="s">
        <v>15</v>
      </c>
      <c r="K847" s="11">
        <v>160.00000800000004</v>
      </c>
      <c r="N847" s="17"/>
      <c r="O847" s="16"/>
    </row>
    <row r="848" spans="1:15" hidden="1" x14ac:dyDescent="0.25">
      <c r="A848" s="7" t="s">
        <v>1503</v>
      </c>
      <c r="B848" s="8">
        <v>45313</v>
      </c>
      <c r="C848" s="20">
        <v>622150817</v>
      </c>
      <c r="D848" s="14">
        <v>23.15</v>
      </c>
      <c r="E848" s="11">
        <v>23.15</v>
      </c>
      <c r="F848" s="11">
        <v>0</v>
      </c>
      <c r="G848" s="11" t="s">
        <v>12</v>
      </c>
      <c r="H848" s="11" t="s">
        <v>1504</v>
      </c>
      <c r="I848" s="11" t="s">
        <v>39</v>
      </c>
      <c r="J848" s="12" t="s">
        <v>15</v>
      </c>
      <c r="K848" s="11">
        <v>9.4600800000000014</v>
      </c>
      <c r="N848" s="17"/>
      <c r="O848" s="16"/>
    </row>
    <row r="849" spans="1:15" hidden="1" x14ac:dyDescent="0.25">
      <c r="A849" s="7" t="s">
        <v>1505</v>
      </c>
      <c r="B849" s="8">
        <v>45313</v>
      </c>
      <c r="C849" s="20">
        <v>3095151624</v>
      </c>
      <c r="D849" s="10">
        <v>360</v>
      </c>
      <c r="E849" s="11">
        <v>360</v>
      </c>
      <c r="F849" s="11">
        <v>0</v>
      </c>
      <c r="G849" s="11" t="s">
        <v>51</v>
      </c>
      <c r="H849" s="11" t="s">
        <v>1497</v>
      </c>
      <c r="I849" s="11" t="s">
        <v>26</v>
      </c>
      <c r="J849" s="12" t="s">
        <v>15</v>
      </c>
      <c r="K849" s="11">
        <v>216.64143200000004</v>
      </c>
      <c r="N849" s="17"/>
      <c r="O849" s="16"/>
    </row>
    <row r="850" spans="1:15" hidden="1" x14ac:dyDescent="0.25">
      <c r="A850" s="7" t="s">
        <v>1506</v>
      </c>
      <c r="B850" s="8">
        <v>45313</v>
      </c>
      <c r="C850" s="20">
        <v>50677190</v>
      </c>
      <c r="D850" s="10">
        <v>360</v>
      </c>
      <c r="E850" s="11">
        <v>360</v>
      </c>
      <c r="F850" s="11">
        <v>0</v>
      </c>
      <c r="G850" s="11" t="s">
        <v>51</v>
      </c>
      <c r="H850" s="11" t="s">
        <v>1507</v>
      </c>
      <c r="I850" s="11" t="s">
        <v>26</v>
      </c>
      <c r="J850" s="12" t="s">
        <v>15</v>
      </c>
      <c r="K850" s="11">
        <v>216.64143200000004</v>
      </c>
      <c r="N850" s="17"/>
      <c r="O850" s="16"/>
    </row>
    <row r="851" spans="1:15" hidden="1" x14ac:dyDescent="0.25">
      <c r="A851" s="7" t="s">
        <v>1508</v>
      </c>
      <c r="B851" s="8">
        <v>45313</v>
      </c>
      <c r="C851" s="20">
        <v>1965050855</v>
      </c>
      <c r="D851" s="10">
        <v>113.45</v>
      </c>
      <c r="E851" s="11">
        <v>113.45</v>
      </c>
      <c r="F851" s="11">
        <v>0</v>
      </c>
      <c r="G851" s="11" t="s">
        <v>12</v>
      </c>
      <c r="H851" s="11" t="s">
        <v>550</v>
      </c>
      <c r="I851" s="11" t="s">
        <v>14</v>
      </c>
      <c r="J851" s="12" t="s">
        <v>15</v>
      </c>
      <c r="K851" s="11">
        <v>67.121796800000013</v>
      </c>
      <c r="N851" s="17"/>
      <c r="O851" s="16"/>
    </row>
    <row r="852" spans="1:15" hidden="1" x14ac:dyDescent="0.25">
      <c r="A852" s="7" t="s">
        <v>1509</v>
      </c>
      <c r="B852" s="8">
        <v>45313</v>
      </c>
      <c r="C852" s="20">
        <v>2363179340</v>
      </c>
      <c r="D852" s="10">
        <v>55.95</v>
      </c>
      <c r="E852" s="11">
        <v>55.95</v>
      </c>
      <c r="F852" s="11">
        <v>0</v>
      </c>
      <c r="G852" s="11" t="s">
        <v>17</v>
      </c>
      <c r="H852" s="11" t="s">
        <v>1510</v>
      </c>
      <c r="I852" s="11" t="s">
        <v>26</v>
      </c>
      <c r="J852" s="12" t="s">
        <v>15</v>
      </c>
      <c r="K852" s="11">
        <v>39.399998400000008</v>
      </c>
      <c r="N852" s="17"/>
      <c r="O852" s="16"/>
    </row>
    <row r="853" spans="1:15" hidden="1" x14ac:dyDescent="0.25">
      <c r="A853" s="7" t="s">
        <v>1511</v>
      </c>
      <c r="B853" s="8">
        <v>45313</v>
      </c>
      <c r="C853" s="20">
        <v>2318484723</v>
      </c>
      <c r="D853" s="10">
        <v>507</v>
      </c>
      <c r="E853" s="11">
        <v>507</v>
      </c>
      <c r="F853" s="11">
        <v>0</v>
      </c>
      <c r="G853" s="11" t="s">
        <v>96</v>
      </c>
      <c r="H853" s="11" t="s">
        <v>1507</v>
      </c>
      <c r="I853" s="11" t="s">
        <v>45</v>
      </c>
      <c r="J853" s="12" t="s">
        <v>15</v>
      </c>
      <c r="K853" s="11">
        <v>299.26257760000004</v>
      </c>
      <c r="N853" s="17"/>
      <c r="O853" s="16"/>
    </row>
    <row r="854" spans="1:15" hidden="1" x14ac:dyDescent="0.25">
      <c r="A854" s="7" t="s">
        <v>1512</v>
      </c>
      <c r="B854" s="8">
        <v>45313</v>
      </c>
      <c r="C854" s="20">
        <v>2554741100</v>
      </c>
      <c r="D854" s="10">
        <v>1417.3</v>
      </c>
      <c r="E854" s="11">
        <v>1417.3</v>
      </c>
      <c r="F854" s="11">
        <v>0</v>
      </c>
      <c r="G854" s="11" t="s">
        <v>17</v>
      </c>
      <c r="H854" s="11" t="s">
        <v>198</v>
      </c>
      <c r="I854" s="11" t="s">
        <v>14</v>
      </c>
      <c r="J854" s="12" t="s">
        <v>15</v>
      </c>
      <c r="K854" s="11">
        <v>990.96912320000013</v>
      </c>
      <c r="N854" s="17"/>
      <c r="O854" s="16"/>
    </row>
    <row r="855" spans="1:15" hidden="1" x14ac:dyDescent="0.25">
      <c r="A855" s="7" t="s">
        <v>1513</v>
      </c>
      <c r="B855" s="8">
        <v>45313</v>
      </c>
      <c r="C855" s="20">
        <v>3271902199</v>
      </c>
      <c r="D855" s="10">
        <v>13450</v>
      </c>
      <c r="E855" s="11">
        <v>13450</v>
      </c>
      <c r="F855" s="11">
        <v>0</v>
      </c>
      <c r="G855" s="11" t="s">
        <v>17</v>
      </c>
      <c r="H855" s="11" t="s">
        <v>1514</v>
      </c>
      <c r="I855" s="11" t="s">
        <v>55</v>
      </c>
      <c r="J855" s="12" t="s">
        <v>15</v>
      </c>
      <c r="K855" s="11">
        <v>5559.523323200001</v>
      </c>
      <c r="N855" s="17"/>
      <c r="O855" s="16"/>
    </row>
    <row r="856" spans="1:15" hidden="1" x14ac:dyDescent="0.25">
      <c r="A856" s="7" t="s">
        <v>1515</v>
      </c>
      <c r="B856" s="8">
        <v>45313</v>
      </c>
      <c r="C856" s="20">
        <v>405031937</v>
      </c>
      <c r="D856" s="10">
        <v>1300</v>
      </c>
      <c r="E856" s="11">
        <v>1300</v>
      </c>
      <c r="F856" s="11">
        <v>0</v>
      </c>
      <c r="G856" s="11" t="s">
        <v>17</v>
      </c>
      <c r="H856" s="11" t="s">
        <v>1514</v>
      </c>
      <c r="I856" s="11" t="s">
        <v>117</v>
      </c>
      <c r="J856" s="12" t="s">
        <v>15</v>
      </c>
      <c r="K856" s="11">
        <v>0</v>
      </c>
      <c r="N856" s="17"/>
      <c r="O856" s="16"/>
    </row>
    <row r="857" spans="1:15" hidden="1" x14ac:dyDescent="0.25">
      <c r="A857" s="7" t="s">
        <v>1516</v>
      </c>
      <c r="B857" s="8">
        <v>45313</v>
      </c>
      <c r="C857" s="20">
        <v>3871229060</v>
      </c>
      <c r="D857" s="10">
        <v>194.5</v>
      </c>
      <c r="E857" s="11">
        <v>194.5</v>
      </c>
      <c r="F857" s="11">
        <v>0</v>
      </c>
      <c r="G857" s="11" t="s">
        <v>37</v>
      </c>
      <c r="H857" s="11" t="s">
        <v>211</v>
      </c>
      <c r="I857" s="11" t="s">
        <v>14</v>
      </c>
      <c r="J857" s="12" t="s">
        <v>15</v>
      </c>
      <c r="K857" s="11">
        <v>136.00000960000003</v>
      </c>
      <c r="N857" s="17"/>
      <c r="O857" s="16"/>
    </row>
    <row r="858" spans="1:15" hidden="1" x14ac:dyDescent="0.25">
      <c r="A858" s="7" t="s">
        <v>1517</v>
      </c>
      <c r="B858" s="8">
        <v>45313</v>
      </c>
      <c r="C858" s="20">
        <v>4070787954</v>
      </c>
      <c r="D858" s="10">
        <v>250.65</v>
      </c>
      <c r="E858" s="11">
        <v>250.65</v>
      </c>
      <c r="F858" s="11">
        <v>0</v>
      </c>
      <c r="G858" s="11" t="s">
        <v>17</v>
      </c>
      <c r="H858" s="11" t="s">
        <v>1518</v>
      </c>
      <c r="I858" s="11" t="s">
        <v>26</v>
      </c>
      <c r="J858" s="12" t="s">
        <v>15</v>
      </c>
      <c r="K858" s="11">
        <v>175.19999840000003</v>
      </c>
      <c r="N858" s="17"/>
      <c r="O858" s="16"/>
    </row>
    <row r="859" spans="1:15" hidden="1" x14ac:dyDescent="0.25">
      <c r="A859" s="7" t="s">
        <v>1519</v>
      </c>
      <c r="B859" s="8">
        <v>45313</v>
      </c>
      <c r="C859" s="20">
        <v>2732343460</v>
      </c>
      <c r="D859" s="10">
        <v>3425</v>
      </c>
      <c r="E859" s="11">
        <v>3425</v>
      </c>
      <c r="F859" s="11">
        <v>0</v>
      </c>
      <c r="G859" s="11" t="s">
        <v>221</v>
      </c>
      <c r="H859" s="11" t="s">
        <v>839</v>
      </c>
      <c r="I859" s="11" t="s">
        <v>98</v>
      </c>
      <c r="J859" s="12" t="s">
        <v>15</v>
      </c>
      <c r="K859" s="11">
        <v>2147.8100000000004</v>
      </c>
      <c r="N859" s="17"/>
      <c r="O859" s="16"/>
    </row>
    <row r="860" spans="1:15" hidden="1" x14ac:dyDescent="0.25">
      <c r="A860" s="7" t="s">
        <v>1520</v>
      </c>
      <c r="B860" s="8">
        <v>45313</v>
      </c>
      <c r="C860" s="20">
        <v>355288651</v>
      </c>
      <c r="D860" s="10">
        <v>24.2</v>
      </c>
      <c r="E860" s="11">
        <v>24.2</v>
      </c>
      <c r="F860" s="11">
        <v>0</v>
      </c>
      <c r="G860" s="11" t="s">
        <v>51</v>
      </c>
      <c r="H860" s="11" t="s">
        <v>1521</v>
      </c>
      <c r="I860" s="11" t="s">
        <v>58</v>
      </c>
      <c r="J860" s="12" t="s">
        <v>15</v>
      </c>
      <c r="K860" s="11">
        <v>18.061075200000005</v>
      </c>
      <c r="N860" s="17"/>
      <c r="O860" s="16"/>
    </row>
    <row r="861" spans="1:15" hidden="1" x14ac:dyDescent="0.25">
      <c r="A861" s="7" t="s">
        <v>1522</v>
      </c>
      <c r="B861" s="8">
        <v>45313</v>
      </c>
      <c r="C861" s="20">
        <v>2932098465</v>
      </c>
      <c r="D861" s="10">
        <v>865.75</v>
      </c>
      <c r="E861" s="11">
        <v>865.75</v>
      </c>
      <c r="F861" s="11">
        <v>0</v>
      </c>
      <c r="G861" s="11" t="s">
        <v>17</v>
      </c>
      <c r="H861" s="11" t="s">
        <v>1523</v>
      </c>
      <c r="I861" s="11" t="s">
        <v>26</v>
      </c>
      <c r="J861" s="12" t="s">
        <v>15</v>
      </c>
      <c r="K861" s="11">
        <v>605.10999360000005</v>
      </c>
      <c r="N861" s="17"/>
      <c r="O861" s="16"/>
    </row>
    <row r="862" spans="1:15" hidden="1" x14ac:dyDescent="0.25">
      <c r="A862" s="7" t="s">
        <v>1524</v>
      </c>
      <c r="B862" s="8">
        <v>45313</v>
      </c>
      <c r="C862" s="20">
        <v>1589003786</v>
      </c>
      <c r="D862" s="10">
        <v>187.5</v>
      </c>
      <c r="E862" s="11">
        <v>187.5</v>
      </c>
      <c r="F862" s="11">
        <v>0</v>
      </c>
      <c r="G862" s="11" t="s">
        <v>17</v>
      </c>
      <c r="H862" s="11" t="s">
        <v>28</v>
      </c>
      <c r="I862" s="11" t="s">
        <v>29</v>
      </c>
      <c r="J862" s="12" t="s">
        <v>15</v>
      </c>
      <c r="K862" s="11">
        <v>133.35000000000002</v>
      </c>
      <c r="N862" s="17"/>
      <c r="O862" s="16"/>
    </row>
    <row r="863" spans="1:15" hidden="1" x14ac:dyDescent="0.25">
      <c r="A863" s="7" t="s">
        <v>1525</v>
      </c>
      <c r="B863" s="8">
        <v>45313</v>
      </c>
      <c r="C863" s="20">
        <v>2233615736</v>
      </c>
      <c r="D863" s="10">
        <v>1205</v>
      </c>
      <c r="E863" s="11">
        <v>1205</v>
      </c>
      <c r="F863" s="11">
        <v>0</v>
      </c>
      <c r="G863" s="11" t="s">
        <v>43</v>
      </c>
      <c r="H863" s="11" t="s">
        <v>1526</v>
      </c>
      <c r="I863" s="11" t="s">
        <v>172</v>
      </c>
      <c r="J863" s="12" t="s">
        <v>15</v>
      </c>
      <c r="K863" s="11">
        <v>772.56999680000013</v>
      </c>
      <c r="N863" s="17"/>
      <c r="O863" s="16"/>
    </row>
    <row r="864" spans="1:15" hidden="1" x14ac:dyDescent="0.25">
      <c r="A864" s="7" t="s">
        <v>1527</v>
      </c>
      <c r="B864" s="8">
        <v>45313</v>
      </c>
      <c r="C864" s="20">
        <v>3947383413</v>
      </c>
      <c r="D864" s="14">
        <v>250</v>
      </c>
      <c r="E864" s="11">
        <v>250</v>
      </c>
      <c r="F864" s="11">
        <v>0</v>
      </c>
      <c r="G864" s="11" t="s">
        <v>104</v>
      </c>
      <c r="H864" s="11" t="s">
        <v>1528</v>
      </c>
      <c r="I864" s="11" t="s">
        <v>289</v>
      </c>
      <c r="J864" s="12" t="s">
        <v>15</v>
      </c>
      <c r="K864" s="11">
        <v>0</v>
      </c>
      <c r="N864" s="17"/>
      <c r="O864" s="16"/>
    </row>
    <row r="865" spans="1:15" hidden="1" x14ac:dyDescent="0.25">
      <c r="A865" s="7" t="s">
        <v>1529</v>
      </c>
      <c r="B865" s="8">
        <v>45313</v>
      </c>
      <c r="C865" s="20">
        <v>3576122011</v>
      </c>
      <c r="D865" s="14">
        <v>68</v>
      </c>
      <c r="E865" s="11">
        <v>68</v>
      </c>
      <c r="F865" s="11">
        <v>0</v>
      </c>
      <c r="G865" s="11" t="s">
        <v>37</v>
      </c>
      <c r="H865" s="11" t="s">
        <v>1530</v>
      </c>
      <c r="I865" s="11" t="s">
        <v>26</v>
      </c>
      <c r="J865" s="12" t="s">
        <v>15</v>
      </c>
      <c r="K865" s="11">
        <v>30.229998400000003</v>
      </c>
      <c r="N865" s="17"/>
      <c r="O865" s="16"/>
    </row>
    <row r="866" spans="1:15" hidden="1" x14ac:dyDescent="0.25">
      <c r="A866" s="7" t="s">
        <v>1531</v>
      </c>
      <c r="B866" s="8">
        <v>45313</v>
      </c>
      <c r="C866" s="20">
        <v>1545225451</v>
      </c>
      <c r="D866" s="10">
        <v>68.650000000000006</v>
      </c>
      <c r="E866" s="11">
        <v>68.650000000000006</v>
      </c>
      <c r="F866" s="11">
        <v>0</v>
      </c>
      <c r="G866" s="11" t="s">
        <v>17</v>
      </c>
      <c r="H866" s="11" t="s">
        <v>1523</v>
      </c>
      <c r="I866" s="11" t="s">
        <v>26</v>
      </c>
      <c r="J866" s="12" t="s">
        <v>15</v>
      </c>
      <c r="K866" s="11">
        <v>47.999996800000005</v>
      </c>
      <c r="N866" s="17"/>
      <c r="O866" s="16"/>
    </row>
    <row r="867" spans="1:15" hidden="1" x14ac:dyDescent="0.25">
      <c r="A867" s="7" t="s">
        <v>1532</v>
      </c>
      <c r="B867" s="8">
        <v>45313</v>
      </c>
      <c r="C867" s="20">
        <v>2696889476</v>
      </c>
      <c r="D867" s="10">
        <v>1720</v>
      </c>
      <c r="E867" s="11">
        <v>1720</v>
      </c>
      <c r="F867" s="11">
        <v>0</v>
      </c>
      <c r="G867" s="11" t="s">
        <v>51</v>
      </c>
      <c r="H867" s="11" t="s">
        <v>1533</v>
      </c>
      <c r="I867" s="11" t="s">
        <v>1351</v>
      </c>
      <c r="J867" s="12" t="s">
        <v>15</v>
      </c>
      <c r="K867" s="11">
        <v>1179.8999968000003</v>
      </c>
      <c r="N867" s="17"/>
      <c r="O867" s="16"/>
    </row>
    <row r="868" spans="1:15" hidden="1" x14ac:dyDescent="0.25">
      <c r="A868" s="7" t="s">
        <v>1534</v>
      </c>
      <c r="B868" s="8">
        <v>45313</v>
      </c>
      <c r="C868" s="20">
        <v>248924280</v>
      </c>
      <c r="D868" s="10">
        <v>14.1</v>
      </c>
      <c r="E868" s="11">
        <v>14.100000000000001</v>
      </c>
      <c r="F868" s="11">
        <v>-1.7763568394002505E-15</v>
      </c>
      <c r="G868" s="11" t="s">
        <v>12</v>
      </c>
      <c r="H868" s="11" t="s">
        <v>1137</v>
      </c>
      <c r="I868" s="11" t="s">
        <v>14</v>
      </c>
      <c r="J868" s="12" t="s">
        <v>15</v>
      </c>
      <c r="K868" s="11">
        <v>8.9099920000000008</v>
      </c>
      <c r="N868" s="17"/>
      <c r="O868" s="16"/>
    </row>
    <row r="869" spans="1:15" hidden="1" x14ac:dyDescent="0.25">
      <c r="A869" s="7" t="s">
        <v>1535</v>
      </c>
      <c r="B869" s="8">
        <v>45313</v>
      </c>
      <c r="C869" s="20">
        <v>2335851861</v>
      </c>
      <c r="D869" s="10">
        <v>2.65</v>
      </c>
      <c r="E869" s="11">
        <v>2.65</v>
      </c>
      <c r="F869" s="11">
        <v>0</v>
      </c>
      <c r="G869" s="11" t="s">
        <v>37</v>
      </c>
      <c r="H869" s="11" t="s">
        <v>550</v>
      </c>
      <c r="I869" s="11" t="s">
        <v>82</v>
      </c>
      <c r="J869" s="12" t="s">
        <v>15</v>
      </c>
      <c r="K869" s="11">
        <v>1.5899999999999999</v>
      </c>
      <c r="N869" s="17"/>
      <c r="O869" s="16"/>
    </row>
    <row r="870" spans="1:15" hidden="1" x14ac:dyDescent="0.25">
      <c r="A870" s="7" t="s">
        <v>1536</v>
      </c>
      <c r="B870" s="8">
        <v>45313</v>
      </c>
      <c r="C870" s="20">
        <v>2100708567</v>
      </c>
      <c r="D870" s="10">
        <v>16.8</v>
      </c>
      <c r="E870" s="11">
        <v>16.8</v>
      </c>
      <c r="F870" s="11">
        <v>0</v>
      </c>
      <c r="G870" s="11" t="s">
        <v>43</v>
      </c>
      <c r="H870" s="11" t="s">
        <v>1537</v>
      </c>
      <c r="I870" s="11" t="s">
        <v>82</v>
      </c>
      <c r="J870" s="12" t="s">
        <v>15</v>
      </c>
      <c r="K870" s="11">
        <v>11.000001600000003</v>
      </c>
      <c r="N870" s="17"/>
      <c r="O870" s="16"/>
    </row>
    <row r="871" spans="1:15" hidden="1" x14ac:dyDescent="0.25">
      <c r="A871" s="7" t="s">
        <v>1538</v>
      </c>
      <c r="B871" s="8">
        <v>45313</v>
      </c>
      <c r="C871" s="20">
        <v>3848162632</v>
      </c>
      <c r="D871" s="10">
        <v>147.15</v>
      </c>
      <c r="E871" s="11">
        <v>147.15</v>
      </c>
      <c r="F871" s="11">
        <v>0</v>
      </c>
      <c r="G871" s="11" t="s">
        <v>37</v>
      </c>
      <c r="H871" s="11" t="s">
        <v>1539</v>
      </c>
      <c r="I871" s="11" t="s">
        <v>14</v>
      </c>
      <c r="J871" s="12" t="s">
        <v>15</v>
      </c>
      <c r="K871" s="11">
        <v>102.79987200000001</v>
      </c>
      <c r="N871" s="17"/>
      <c r="O871" s="16"/>
    </row>
    <row r="872" spans="1:15" hidden="1" x14ac:dyDescent="0.25">
      <c r="A872" s="7" t="s">
        <v>1540</v>
      </c>
      <c r="B872" s="8">
        <v>45313</v>
      </c>
      <c r="C872" s="20">
        <v>1725779890</v>
      </c>
      <c r="D872" s="10">
        <v>96.45</v>
      </c>
      <c r="E872" s="11">
        <v>96.449999999999989</v>
      </c>
      <c r="F872" s="11">
        <v>1.4210854715202004E-14</v>
      </c>
      <c r="G872" s="11" t="s">
        <v>51</v>
      </c>
      <c r="H872" s="11" t="s">
        <v>1504</v>
      </c>
      <c r="I872" s="11" t="s">
        <v>26</v>
      </c>
      <c r="J872" s="12" t="s">
        <v>15</v>
      </c>
      <c r="K872" s="11">
        <v>62.669913600000015</v>
      </c>
      <c r="N872" s="17"/>
      <c r="O872" s="16"/>
    </row>
    <row r="873" spans="1:15" hidden="1" x14ac:dyDescent="0.25">
      <c r="A873" s="7" t="s">
        <v>1541</v>
      </c>
      <c r="B873" s="8">
        <v>45313</v>
      </c>
      <c r="C873" s="20">
        <v>1802848665</v>
      </c>
      <c r="D873" s="10">
        <v>549.94000000000005</v>
      </c>
      <c r="E873" s="11">
        <v>549.94000000000005</v>
      </c>
      <c r="F873" s="11">
        <v>0</v>
      </c>
      <c r="G873" s="11" t="s">
        <v>37</v>
      </c>
      <c r="H873" s="11" t="s">
        <v>468</v>
      </c>
      <c r="I873" s="11" t="s">
        <v>14</v>
      </c>
      <c r="J873" s="12" t="s">
        <v>15</v>
      </c>
      <c r="K873" s="11">
        <v>320.18985600000008</v>
      </c>
      <c r="N873" s="17"/>
      <c r="O873" s="16"/>
    </row>
    <row r="874" spans="1:15" hidden="1" x14ac:dyDescent="0.25">
      <c r="A874" s="7" t="s">
        <v>1542</v>
      </c>
      <c r="B874" s="8">
        <v>45313</v>
      </c>
      <c r="C874" s="20">
        <v>3362013427</v>
      </c>
      <c r="D874" s="10">
        <v>256.73</v>
      </c>
      <c r="E874" s="11">
        <v>256.72999999999996</v>
      </c>
      <c r="F874" s="11">
        <v>5.6843418860808015E-14</v>
      </c>
      <c r="G874" s="11" t="s">
        <v>37</v>
      </c>
      <c r="H874" s="11" t="s">
        <v>1024</v>
      </c>
      <c r="I874" s="11" t="s">
        <v>14</v>
      </c>
      <c r="J874" s="12" t="s">
        <v>15</v>
      </c>
      <c r="K874" s="11">
        <v>184.17153440000004</v>
      </c>
      <c r="N874" s="17"/>
      <c r="O874" s="16"/>
    </row>
    <row r="875" spans="1:15" hidden="1" x14ac:dyDescent="0.25">
      <c r="A875" s="7" t="s">
        <v>1543</v>
      </c>
      <c r="B875" s="8">
        <v>45313</v>
      </c>
      <c r="C875" s="20">
        <v>447040995</v>
      </c>
      <c r="D875" s="10">
        <v>6.45</v>
      </c>
      <c r="E875" s="11">
        <v>6.45</v>
      </c>
      <c r="F875" s="11">
        <v>0</v>
      </c>
      <c r="G875" s="11" t="s">
        <v>37</v>
      </c>
      <c r="H875" s="11" t="s">
        <v>1024</v>
      </c>
      <c r="I875" s="11" t="s">
        <v>14</v>
      </c>
      <c r="J875" s="12" t="s">
        <v>15</v>
      </c>
      <c r="K875" s="11">
        <v>4.500003200000001</v>
      </c>
      <c r="N875" s="17"/>
      <c r="O875" s="16"/>
    </row>
    <row r="876" spans="1:15" hidden="1" x14ac:dyDescent="0.25">
      <c r="A876" s="7" t="s">
        <v>1544</v>
      </c>
      <c r="B876" s="8">
        <v>45313</v>
      </c>
      <c r="C876" s="20">
        <v>2619687842</v>
      </c>
      <c r="D876" s="10">
        <v>2.9</v>
      </c>
      <c r="E876" s="11">
        <v>2.9</v>
      </c>
      <c r="F876" s="11">
        <v>0</v>
      </c>
      <c r="G876" s="11" t="s">
        <v>12</v>
      </c>
      <c r="H876" s="11" t="s">
        <v>1545</v>
      </c>
      <c r="I876" s="11" t="s">
        <v>14</v>
      </c>
      <c r="J876" s="12" t="s">
        <v>15</v>
      </c>
      <c r="K876" s="11">
        <v>1.9999952000000003</v>
      </c>
      <c r="N876" s="17"/>
      <c r="O876" s="16"/>
    </row>
    <row r="877" spans="1:15" x14ac:dyDescent="0.25">
      <c r="A877" s="7" t="s">
        <v>1546</v>
      </c>
      <c r="B877" s="8">
        <v>45313</v>
      </c>
      <c r="C877" s="20">
        <v>74465592</v>
      </c>
      <c r="D877" s="10">
        <v>75</v>
      </c>
      <c r="E877" s="11">
        <v>75</v>
      </c>
      <c r="F877" s="11">
        <v>0</v>
      </c>
      <c r="G877" s="11" t="s">
        <v>21</v>
      </c>
      <c r="H877" s="11" t="s">
        <v>1077</v>
      </c>
      <c r="I877" s="11" t="s">
        <v>29</v>
      </c>
      <c r="J877" s="12" t="s">
        <v>15</v>
      </c>
      <c r="K877" s="11">
        <v>23.624025600000003</v>
      </c>
      <c r="N877" s="17"/>
      <c r="O877" s="16"/>
    </row>
    <row r="878" spans="1:15" hidden="1" x14ac:dyDescent="0.25">
      <c r="A878" s="7" t="s">
        <v>1547</v>
      </c>
      <c r="B878" s="8">
        <v>45313</v>
      </c>
      <c r="C878" s="20">
        <v>2669232338</v>
      </c>
      <c r="D878" s="14">
        <v>364.65</v>
      </c>
      <c r="E878" s="11">
        <v>364.65</v>
      </c>
      <c r="F878" s="11">
        <v>0</v>
      </c>
      <c r="G878" s="11" t="s">
        <v>12</v>
      </c>
      <c r="H878" s="11" t="s">
        <v>1548</v>
      </c>
      <c r="I878" s="11" t="s">
        <v>14</v>
      </c>
      <c r="J878" s="12" t="s">
        <v>15</v>
      </c>
      <c r="K878" s="11">
        <v>255.00000960000006</v>
      </c>
      <c r="N878" s="17"/>
      <c r="O878" s="16"/>
    </row>
    <row r="879" spans="1:15" hidden="1" x14ac:dyDescent="0.25">
      <c r="A879" s="7" t="s">
        <v>1549</v>
      </c>
      <c r="B879" s="8">
        <v>45313</v>
      </c>
      <c r="C879" s="20">
        <v>2833664213</v>
      </c>
      <c r="D879" s="10">
        <v>67.2</v>
      </c>
      <c r="E879" s="11">
        <v>67.2</v>
      </c>
      <c r="F879" s="11">
        <v>0</v>
      </c>
      <c r="G879" s="11" t="s">
        <v>96</v>
      </c>
      <c r="H879" s="11" t="s">
        <v>1550</v>
      </c>
      <c r="I879" s="11" t="s">
        <v>29</v>
      </c>
      <c r="J879" s="12" t="s">
        <v>15</v>
      </c>
      <c r="K879" s="11">
        <v>47.999974400000006</v>
      </c>
      <c r="N879" s="17"/>
      <c r="O879" s="16"/>
    </row>
    <row r="880" spans="1:15" hidden="1" x14ac:dyDescent="0.25">
      <c r="A880" s="7" t="s">
        <v>1551</v>
      </c>
      <c r="B880" s="8">
        <v>45313</v>
      </c>
      <c r="C880" s="20">
        <v>1562460566</v>
      </c>
      <c r="D880" s="10">
        <v>2147.4499999999998</v>
      </c>
      <c r="E880" s="11">
        <v>2147.4500000000003</v>
      </c>
      <c r="F880" s="11">
        <v>-4.5474735088646412E-13</v>
      </c>
      <c r="G880" s="11" t="s">
        <v>12</v>
      </c>
      <c r="H880" s="11" t="s">
        <v>1124</v>
      </c>
      <c r="I880" s="11" t="s">
        <v>14</v>
      </c>
      <c r="J880" s="12" t="s">
        <v>15</v>
      </c>
      <c r="K880" s="11">
        <v>1451.3343040000004</v>
      </c>
      <c r="N880" s="17"/>
      <c r="O880" s="16"/>
    </row>
    <row r="881" spans="1:15" hidden="1" x14ac:dyDescent="0.25">
      <c r="A881" s="7" t="s">
        <v>1552</v>
      </c>
      <c r="B881" s="8">
        <v>45313</v>
      </c>
      <c r="C881" s="20">
        <v>3766372996</v>
      </c>
      <c r="D881" s="10">
        <v>610</v>
      </c>
      <c r="E881" s="11">
        <v>610</v>
      </c>
      <c r="F881" s="11">
        <v>0</v>
      </c>
      <c r="G881" s="11" t="s">
        <v>17</v>
      </c>
      <c r="H881" s="11" t="s">
        <v>1553</v>
      </c>
      <c r="I881" s="11" t="s">
        <v>157</v>
      </c>
      <c r="J881" s="12" t="s">
        <v>15</v>
      </c>
      <c r="K881" s="11">
        <v>420.00000000000011</v>
      </c>
      <c r="N881" s="17"/>
      <c r="O881" s="16"/>
    </row>
    <row r="882" spans="1:15" hidden="1" x14ac:dyDescent="0.25">
      <c r="A882" s="7" t="s">
        <v>1554</v>
      </c>
      <c r="B882" s="8">
        <v>45313</v>
      </c>
      <c r="C882" s="20">
        <v>833047683</v>
      </c>
      <c r="D882" s="10">
        <v>70.25</v>
      </c>
      <c r="E882" s="11">
        <v>70.25</v>
      </c>
      <c r="F882" s="11">
        <v>0</v>
      </c>
      <c r="G882" s="11" t="s">
        <v>12</v>
      </c>
      <c r="H882" s="11" t="s">
        <v>1555</v>
      </c>
      <c r="I882" s="11" t="s">
        <v>14</v>
      </c>
      <c r="J882" s="12" t="s">
        <v>15</v>
      </c>
      <c r="K882" s="11">
        <v>50.879920000000013</v>
      </c>
      <c r="N882" s="17"/>
      <c r="O882" s="16"/>
    </row>
    <row r="883" spans="1:15" hidden="1" x14ac:dyDescent="0.25">
      <c r="A883" s="7" t="s">
        <v>1556</v>
      </c>
      <c r="B883" s="8">
        <v>45313</v>
      </c>
      <c r="C883" s="20">
        <v>1159414311</v>
      </c>
      <c r="D883" s="10">
        <v>840</v>
      </c>
      <c r="E883" s="11">
        <v>840</v>
      </c>
      <c r="F883" s="11">
        <v>0</v>
      </c>
      <c r="G883" s="11" t="s">
        <v>113</v>
      </c>
      <c r="H883" s="11" t="s">
        <v>506</v>
      </c>
      <c r="I883" s="11" t="s">
        <v>26</v>
      </c>
      <c r="J883" s="12" t="s">
        <v>15</v>
      </c>
      <c r="K883" s="11">
        <v>840.00000000000023</v>
      </c>
      <c r="N883" s="17"/>
      <c r="O883" s="16"/>
    </row>
    <row r="884" spans="1:15" x14ac:dyDescent="0.25">
      <c r="A884" s="7" t="s">
        <v>1557</v>
      </c>
      <c r="B884" s="8">
        <v>45313</v>
      </c>
      <c r="C884" s="20">
        <v>2913684941</v>
      </c>
      <c r="D884" s="10">
        <v>1010</v>
      </c>
      <c r="E884" s="11">
        <v>1010</v>
      </c>
      <c r="F884" s="11">
        <v>0</v>
      </c>
      <c r="G884" s="11" t="s">
        <v>21</v>
      </c>
      <c r="H884" s="11" t="s">
        <v>1558</v>
      </c>
      <c r="I884" s="11" t="s">
        <v>23</v>
      </c>
      <c r="J884" s="12" t="s">
        <v>15</v>
      </c>
      <c r="K884" s="11">
        <v>607.99995200000012</v>
      </c>
      <c r="N884" s="17"/>
      <c r="O884" s="16"/>
    </row>
    <row r="885" spans="1:15" hidden="1" x14ac:dyDescent="0.25">
      <c r="A885" s="7" t="s">
        <v>1559</v>
      </c>
      <c r="B885" s="8">
        <v>45313</v>
      </c>
      <c r="C885" s="20">
        <v>2512471202</v>
      </c>
      <c r="D885" s="10">
        <v>60</v>
      </c>
      <c r="E885" s="11">
        <v>60</v>
      </c>
      <c r="F885" s="11">
        <v>0</v>
      </c>
      <c r="G885" s="11" t="s">
        <v>51</v>
      </c>
      <c r="H885" s="11" t="s">
        <v>1560</v>
      </c>
      <c r="I885" s="11" t="s">
        <v>58</v>
      </c>
      <c r="J885" s="12" t="s">
        <v>15</v>
      </c>
      <c r="K885" s="11">
        <v>8.7198720000000023</v>
      </c>
      <c r="N885" s="17"/>
      <c r="O885" s="16"/>
    </row>
    <row r="886" spans="1:15" hidden="1" x14ac:dyDescent="0.25">
      <c r="A886" s="7" t="s">
        <v>1561</v>
      </c>
      <c r="B886" s="8">
        <v>45313</v>
      </c>
      <c r="C886" s="20">
        <v>3038072172</v>
      </c>
      <c r="D886" s="10">
        <v>45</v>
      </c>
      <c r="E886" s="11">
        <v>45</v>
      </c>
      <c r="F886" s="11">
        <v>0</v>
      </c>
      <c r="G886" s="11" t="s">
        <v>96</v>
      </c>
      <c r="H886" s="11" t="s">
        <v>1562</v>
      </c>
      <c r="I886" s="11" t="s">
        <v>58</v>
      </c>
      <c r="J886" s="12" t="s">
        <v>15</v>
      </c>
      <c r="K886" s="11">
        <v>6.5399040000000017</v>
      </c>
      <c r="N886" s="17"/>
      <c r="O886" s="16"/>
    </row>
    <row r="887" spans="1:15" hidden="1" x14ac:dyDescent="0.25">
      <c r="A887" s="7" t="s">
        <v>1563</v>
      </c>
      <c r="B887" s="8">
        <v>45313</v>
      </c>
      <c r="C887" s="20">
        <v>2942781764</v>
      </c>
      <c r="D887" s="10">
        <v>62.5</v>
      </c>
      <c r="E887" s="11">
        <v>62.5</v>
      </c>
      <c r="F887" s="11">
        <v>0</v>
      </c>
      <c r="G887" s="11" t="s">
        <v>196</v>
      </c>
      <c r="H887" s="11" t="s">
        <v>1564</v>
      </c>
      <c r="I887" s="11" t="s">
        <v>14</v>
      </c>
      <c r="J887" s="12" t="s">
        <v>15</v>
      </c>
      <c r="K887" s="11">
        <v>62.506248000000006</v>
      </c>
      <c r="N887" s="17"/>
      <c r="O887" s="16"/>
    </row>
    <row r="888" spans="1:15" hidden="1" x14ac:dyDescent="0.25">
      <c r="A888" s="7" t="s">
        <v>1565</v>
      </c>
      <c r="B888" s="8">
        <v>45313</v>
      </c>
      <c r="C888" s="20">
        <v>3134538639</v>
      </c>
      <c r="D888" s="10">
        <v>3218</v>
      </c>
      <c r="E888" s="11">
        <v>3218</v>
      </c>
      <c r="F888" s="11">
        <v>0</v>
      </c>
      <c r="G888" s="11" t="s">
        <v>51</v>
      </c>
      <c r="H888" s="11" t="s">
        <v>1566</v>
      </c>
      <c r="I888" s="11" t="s">
        <v>26</v>
      </c>
      <c r="J888" s="12" t="s">
        <v>15</v>
      </c>
      <c r="K888" s="11">
        <v>2209.9999936000004</v>
      </c>
      <c r="N888" s="17"/>
      <c r="O888" s="16"/>
    </row>
    <row r="889" spans="1:15" hidden="1" x14ac:dyDescent="0.25">
      <c r="A889" s="7" t="s">
        <v>1567</v>
      </c>
      <c r="B889" s="8">
        <v>45313</v>
      </c>
      <c r="C889" s="20">
        <v>2042839891</v>
      </c>
      <c r="D889" s="10">
        <v>201</v>
      </c>
      <c r="E889" s="11">
        <v>201</v>
      </c>
      <c r="F889" s="11">
        <v>0</v>
      </c>
      <c r="G889" s="11" t="s">
        <v>12</v>
      </c>
      <c r="H889" s="11" t="s">
        <v>1566</v>
      </c>
      <c r="I889" s="11" t="s">
        <v>39</v>
      </c>
      <c r="J889" s="12" t="s">
        <v>15</v>
      </c>
      <c r="K889" s="11">
        <v>89.259072000000003</v>
      </c>
      <c r="N889" s="17"/>
      <c r="O889" s="16"/>
    </row>
    <row r="890" spans="1:15" hidden="1" x14ac:dyDescent="0.25">
      <c r="A890" s="7" t="s">
        <v>1568</v>
      </c>
      <c r="B890" s="8">
        <v>45313</v>
      </c>
      <c r="C890" s="20">
        <v>4259532669</v>
      </c>
      <c r="D890" s="10">
        <v>1416.8</v>
      </c>
      <c r="E890" s="11">
        <v>1416.8</v>
      </c>
      <c r="F890" s="11">
        <v>0</v>
      </c>
      <c r="G890" s="11" t="s">
        <v>17</v>
      </c>
      <c r="H890" s="11" t="s">
        <v>1569</v>
      </c>
      <c r="I890" s="11" t="s">
        <v>26</v>
      </c>
      <c r="J890" s="12" t="s">
        <v>15</v>
      </c>
      <c r="K890" s="11">
        <v>956.51641440000003</v>
      </c>
      <c r="N890" s="17"/>
      <c r="O890" s="16"/>
    </row>
    <row r="891" spans="1:15" hidden="1" x14ac:dyDescent="0.25">
      <c r="A891" s="7" t="s">
        <v>1570</v>
      </c>
      <c r="B891" s="8">
        <v>45313</v>
      </c>
      <c r="C891" s="20">
        <v>2213693626</v>
      </c>
      <c r="D891" s="10">
        <v>23.2</v>
      </c>
      <c r="E891" s="11">
        <v>23.2</v>
      </c>
      <c r="F891" s="11">
        <v>0</v>
      </c>
      <c r="G891" s="11" t="s">
        <v>37</v>
      </c>
      <c r="H891" s="11" t="s">
        <v>315</v>
      </c>
      <c r="I891" s="11" t="s">
        <v>39</v>
      </c>
      <c r="J891" s="12" t="s">
        <v>15</v>
      </c>
      <c r="K891" s="11">
        <v>9.819936000000002</v>
      </c>
      <c r="N891" s="17"/>
      <c r="O891" s="16"/>
    </row>
    <row r="892" spans="1:15" x14ac:dyDescent="0.25">
      <c r="A892" s="7" t="s">
        <v>1571</v>
      </c>
      <c r="B892" s="8">
        <v>45313</v>
      </c>
      <c r="C892" s="20">
        <v>2582923276</v>
      </c>
      <c r="D892" s="10">
        <v>9356</v>
      </c>
      <c r="E892" s="11">
        <v>9356</v>
      </c>
      <c r="F892" s="11">
        <v>0</v>
      </c>
      <c r="G892" s="11" t="s">
        <v>21</v>
      </c>
      <c r="H892" s="11" t="s">
        <v>1572</v>
      </c>
      <c r="I892" s="11" t="s">
        <v>45</v>
      </c>
      <c r="J892" s="12" t="s">
        <v>15</v>
      </c>
      <c r="K892" s="11">
        <v>4896.4546736000011</v>
      </c>
      <c r="N892" s="17"/>
      <c r="O892" s="16"/>
    </row>
    <row r="893" spans="1:15" hidden="1" x14ac:dyDescent="0.25">
      <c r="A893" s="7" t="s">
        <v>1573</v>
      </c>
      <c r="B893" s="8">
        <v>45313</v>
      </c>
      <c r="C893" s="20">
        <v>2244233953</v>
      </c>
      <c r="D893" s="10">
        <v>153</v>
      </c>
      <c r="E893" s="11">
        <v>153</v>
      </c>
      <c r="F893" s="11">
        <v>0</v>
      </c>
      <c r="G893" s="11" t="s">
        <v>17</v>
      </c>
      <c r="H893" s="11" t="s">
        <v>1300</v>
      </c>
      <c r="I893" s="11" t="s">
        <v>152</v>
      </c>
      <c r="J893" s="12" t="s">
        <v>15</v>
      </c>
      <c r="K893" s="11">
        <v>102.00000160000002</v>
      </c>
      <c r="N893" s="17"/>
      <c r="O893" s="16"/>
    </row>
    <row r="894" spans="1:15" hidden="1" x14ac:dyDescent="0.25">
      <c r="A894" s="7" t="s">
        <v>1574</v>
      </c>
      <c r="B894" s="8">
        <v>45313</v>
      </c>
      <c r="C894" s="20">
        <v>2116046053</v>
      </c>
      <c r="D894" s="14">
        <v>172.5</v>
      </c>
      <c r="E894" s="11">
        <v>172.5</v>
      </c>
      <c r="F894" s="11">
        <v>0</v>
      </c>
      <c r="G894" s="11" t="s">
        <v>17</v>
      </c>
      <c r="H894" s="11" t="s">
        <v>1575</v>
      </c>
      <c r="I894" s="11" t="s">
        <v>26</v>
      </c>
      <c r="J894" s="12" t="s">
        <v>15</v>
      </c>
      <c r="K894" s="11">
        <v>124.79163200000002</v>
      </c>
      <c r="N894" s="17"/>
      <c r="O894" s="16"/>
    </row>
    <row r="895" spans="1:15" hidden="1" x14ac:dyDescent="0.25">
      <c r="A895" s="7" t="s">
        <v>1576</v>
      </c>
      <c r="B895" s="8">
        <v>45313</v>
      </c>
      <c r="C895" s="20">
        <v>4126360098</v>
      </c>
      <c r="D895" s="10">
        <v>225</v>
      </c>
      <c r="E895" s="11">
        <v>225</v>
      </c>
      <c r="F895" s="11">
        <v>0</v>
      </c>
      <c r="G895" s="11" t="s">
        <v>51</v>
      </c>
      <c r="H895" s="11" t="s">
        <v>1577</v>
      </c>
      <c r="I895" s="11" t="s">
        <v>58</v>
      </c>
      <c r="J895" s="12" t="s">
        <v>15</v>
      </c>
      <c r="K895" s="11">
        <v>109.50240000000002</v>
      </c>
      <c r="N895" s="17"/>
      <c r="O895" s="16"/>
    </row>
    <row r="896" spans="1:15" hidden="1" x14ac:dyDescent="0.25">
      <c r="A896" s="7" t="s">
        <v>1578</v>
      </c>
      <c r="B896" s="8">
        <v>45313</v>
      </c>
      <c r="C896" s="20">
        <v>2246329265</v>
      </c>
      <c r="D896" s="10">
        <v>1890</v>
      </c>
      <c r="E896" s="11">
        <v>1890</v>
      </c>
      <c r="F896" s="11">
        <v>0</v>
      </c>
      <c r="G896" s="11" t="s">
        <v>17</v>
      </c>
      <c r="H896" s="11" t="s">
        <v>1579</v>
      </c>
      <c r="I896" s="11" t="s">
        <v>172</v>
      </c>
      <c r="J896" s="12" t="s">
        <v>15</v>
      </c>
      <c r="K896" s="11">
        <v>1067.3600000000001</v>
      </c>
      <c r="N896" s="17"/>
      <c r="O896" s="16"/>
    </row>
    <row r="897" spans="1:15" x14ac:dyDescent="0.25">
      <c r="A897" s="7" t="s">
        <v>1580</v>
      </c>
      <c r="B897" s="8">
        <v>45313</v>
      </c>
      <c r="C897" s="20">
        <v>372066136</v>
      </c>
      <c r="D897" s="10">
        <v>2180</v>
      </c>
      <c r="E897" s="11">
        <v>2180</v>
      </c>
      <c r="F897" s="11">
        <v>0</v>
      </c>
      <c r="G897" s="11" t="s">
        <v>21</v>
      </c>
      <c r="H897" s="11" t="s">
        <v>1031</v>
      </c>
      <c r="I897" s="11" t="s">
        <v>85</v>
      </c>
      <c r="J897" s="12" t="s">
        <v>15</v>
      </c>
      <c r="K897" s="11">
        <v>1382.9685968000001</v>
      </c>
      <c r="N897" s="17"/>
      <c r="O897" s="16"/>
    </row>
    <row r="898" spans="1:15" hidden="1" x14ac:dyDescent="0.25">
      <c r="A898" s="7" t="s">
        <v>1581</v>
      </c>
      <c r="B898" s="8">
        <v>45313</v>
      </c>
      <c r="C898" s="20">
        <v>2964998076</v>
      </c>
      <c r="D898" s="14">
        <v>2603</v>
      </c>
      <c r="E898" s="11">
        <v>2603</v>
      </c>
      <c r="F898" s="11">
        <v>0</v>
      </c>
      <c r="G898" s="11" t="s">
        <v>43</v>
      </c>
      <c r="H898" s="11" t="s">
        <v>1582</v>
      </c>
      <c r="I898" s="11" t="s">
        <v>45</v>
      </c>
      <c r="J898" s="12" t="s">
        <v>15</v>
      </c>
      <c r="K898" s="11">
        <v>1594.3199328000003</v>
      </c>
      <c r="N898" s="17"/>
      <c r="O898" s="16"/>
    </row>
    <row r="899" spans="1:15" hidden="1" x14ac:dyDescent="0.25">
      <c r="A899" s="7" t="s">
        <v>1583</v>
      </c>
      <c r="B899" s="8">
        <v>45313</v>
      </c>
      <c r="C899" s="20">
        <v>2788903551</v>
      </c>
      <c r="D899" s="10">
        <v>2.5</v>
      </c>
      <c r="E899" s="11">
        <v>2.5</v>
      </c>
      <c r="F899" s="11">
        <v>0</v>
      </c>
      <c r="G899" s="11" t="s">
        <v>104</v>
      </c>
      <c r="H899" s="11" t="s">
        <v>1085</v>
      </c>
      <c r="I899" s="11" t="s">
        <v>26</v>
      </c>
      <c r="J899" s="12" t="s">
        <v>15</v>
      </c>
      <c r="K899" s="11">
        <v>2.1016688000000006</v>
      </c>
      <c r="N899" s="17"/>
      <c r="O899" s="16"/>
    </row>
    <row r="900" spans="1:15" hidden="1" x14ac:dyDescent="0.25">
      <c r="A900" s="7" t="s">
        <v>1584</v>
      </c>
      <c r="B900" s="8">
        <v>45313</v>
      </c>
      <c r="C900" s="20">
        <v>3483650732</v>
      </c>
      <c r="D900" s="14">
        <v>1055</v>
      </c>
      <c r="E900" s="11">
        <v>1055</v>
      </c>
      <c r="F900" s="11">
        <v>0</v>
      </c>
      <c r="G900" s="11" t="s">
        <v>51</v>
      </c>
      <c r="H900" s="11" t="s">
        <v>1585</v>
      </c>
      <c r="I900" s="11" t="s">
        <v>58</v>
      </c>
      <c r="J900" s="12" t="s">
        <v>15</v>
      </c>
      <c r="K900" s="11">
        <v>735.00000000000011</v>
      </c>
      <c r="N900" s="17"/>
      <c r="O900" s="16"/>
    </row>
    <row r="901" spans="1:15" x14ac:dyDescent="0.25">
      <c r="A901" s="7" t="s">
        <v>1586</v>
      </c>
      <c r="B901" s="8">
        <v>45313</v>
      </c>
      <c r="C901" s="20">
        <v>917127597</v>
      </c>
      <c r="D901" s="10">
        <v>175</v>
      </c>
      <c r="E901" s="11">
        <v>175</v>
      </c>
      <c r="F901" s="11">
        <v>0</v>
      </c>
      <c r="G901" s="11" t="s">
        <v>21</v>
      </c>
      <c r="H901" s="11" t="s">
        <v>1587</v>
      </c>
      <c r="I901" s="11" t="s">
        <v>58</v>
      </c>
      <c r="J901" s="12" t="s">
        <v>15</v>
      </c>
      <c r="K901" s="11">
        <v>114.99992000000003</v>
      </c>
      <c r="N901" s="17"/>
      <c r="O901" s="16"/>
    </row>
    <row r="902" spans="1:15" hidden="1" x14ac:dyDescent="0.25">
      <c r="A902" s="7" t="s">
        <v>1588</v>
      </c>
      <c r="B902" s="8">
        <v>45313</v>
      </c>
      <c r="C902" s="20">
        <v>2507622935</v>
      </c>
      <c r="D902" s="14">
        <v>1957</v>
      </c>
      <c r="E902" s="11">
        <v>1957</v>
      </c>
      <c r="F902" s="11">
        <v>0</v>
      </c>
      <c r="G902" s="11" t="s">
        <v>43</v>
      </c>
      <c r="H902" s="11" t="s">
        <v>1589</v>
      </c>
      <c r="I902" s="11" t="s">
        <v>85</v>
      </c>
      <c r="J902" s="12" t="s">
        <v>15</v>
      </c>
      <c r="K902" s="11">
        <v>1303.4355376000003</v>
      </c>
      <c r="N902" s="17"/>
      <c r="O902" s="16"/>
    </row>
    <row r="903" spans="1:15" hidden="1" x14ac:dyDescent="0.25">
      <c r="A903" s="7" t="s">
        <v>1590</v>
      </c>
      <c r="B903" s="8">
        <v>45313</v>
      </c>
      <c r="C903" s="20">
        <v>1619347800</v>
      </c>
      <c r="D903" s="10">
        <v>115.37</v>
      </c>
      <c r="E903" s="11">
        <v>115.37</v>
      </c>
      <c r="F903" s="11">
        <v>0</v>
      </c>
      <c r="G903" s="11" t="s">
        <v>522</v>
      </c>
      <c r="H903" s="11" t="s">
        <v>1504</v>
      </c>
      <c r="I903" s="11" t="s">
        <v>39</v>
      </c>
      <c r="J903" s="12" t="s">
        <v>15</v>
      </c>
      <c r="K903" s="11">
        <v>53.949067200000009</v>
      </c>
      <c r="N903" s="17"/>
      <c r="O903" s="16"/>
    </row>
    <row r="904" spans="1:15" hidden="1" x14ac:dyDescent="0.25">
      <c r="A904" s="7" t="s">
        <v>1591</v>
      </c>
      <c r="B904" s="8">
        <v>45313</v>
      </c>
      <c r="C904" s="20">
        <v>206389581</v>
      </c>
      <c r="D904" s="10">
        <v>759.3</v>
      </c>
      <c r="E904" s="11">
        <v>759.3</v>
      </c>
      <c r="F904" s="11">
        <v>0</v>
      </c>
      <c r="G904" s="11" t="s">
        <v>522</v>
      </c>
      <c r="H904" s="11" t="s">
        <v>1504</v>
      </c>
      <c r="I904" s="11" t="s">
        <v>26</v>
      </c>
      <c r="J904" s="12" t="s">
        <v>15</v>
      </c>
      <c r="K904" s="11">
        <v>507.15721280000002</v>
      </c>
      <c r="N904" s="17"/>
      <c r="O904" s="16"/>
    </row>
    <row r="905" spans="1:15" x14ac:dyDescent="0.25">
      <c r="A905" s="7" t="s">
        <v>1592</v>
      </c>
      <c r="B905" s="8">
        <v>45313</v>
      </c>
      <c r="C905" s="20">
        <v>914377747</v>
      </c>
      <c r="D905" s="10">
        <v>3828</v>
      </c>
      <c r="E905" s="11">
        <v>3828</v>
      </c>
      <c r="F905" s="11">
        <v>0</v>
      </c>
      <c r="G905" s="11" t="s">
        <v>21</v>
      </c>
      <c r="H905" s="11" t="s">
        <v>1593</v>
      </c>
      <c r="I905" s="11" t="s">
        <v>85</v>
      </c>
      <c r="J905" s="12" t="s">
        <v>15</v>
      </c>
      <c r="K905" s="11">
        <v>2318.5888096000003</v>
      </c>
      <c r="N905" s="17"/>
      <c r="O905" s="16"/>
    </row>
    <row r="906" spans="1:15" hidden="1" x14ac:dyDescent="0.25">
      <c r="A906" s="7" t="s">
        <v>1594</v>
      </c>
      <c r="B906" s="8">
        <v>45313</v>
      </c>
      <c r="C906" s="20">
        <v>2848541681</v>
      </c>
      <c r="D906" s="10">
        <v>947.12</v>
      </c>
      <c r="E906" s="11">
        <v>947.12</v>
      </c>
      <c r="F906" s="11">
        <v>0</v>
      </c>
      <c r="G906" s="11" t="s">
        <v>113</v>
      </c>
      <c r="H906" s="11" t="s">
        <v>1261</v>
      </c>
      <c r="I906" s="11" t="s">
        <v>14</v>
      </c>
      <c r="J906" s="12" t="s">
        <v>15</v>
      </c>
      <c r="K906" s="11">
        <v>947.09022240000013</v>
      </c>
      <c r="N906" s="17"/>
      <c r="O906" s="16"/>
    </row>
    <row r="907" spans="1:15" hidden="1" x14ac:dyDescent="0.25">
      <c r="A907" s="7" t="s">
        <v>1595</v>
      </c>
      <c r="B907" s="8">
        <v>45313</v>
      </c>
      <c r="C907" s="20">
        <v>2207926297</v>
      </c>
      <c r="D907" s="10">
        <v>695.2</v>
      </c>
      <c r="E907" s="11">
        <v>695.2</v>
      </c>
      <c r="F907" s="11">
        <v>0</v>
      </c>
      <c r="G907" s="11" t="s">
        <v>104</v>
      </c>
      <c r="H907" s="11" t="s">
        <v>114</v>
      </c>
      <c r="I907" s="11" t="s">
        <v>14</v>
      </c>
      <c r="J907" s="12" t="s">
        <v>15</v>
      </c>
      <c r="K907" s="11">
        <v>693.42752640000003</v>
      </c>
      <c r="N907" s="17"/>
      <c r="O907" s="16"/>
    </row>
    <row r="908" spans="1:15" hidden="1" x14ac:dyDescent="0.25">
      <c r="A908" s="7" t="s">
        <v>1596</v>
      </c>
      <c r="B908" s="8">
        <v>45314</v>
      </c>
      <c r="C908" s="20">
        <v>61228733</v>
      </c>
      <c r="D908" s="10">
        <v>291.75</v>
      </c>
      <c r="E908" s="11">
        <v>291.75</v>
      </c>
      <c r="F908" s="11">
        <v>0</v>
      </c>
      <c r="G908" s="11" t="s">
        <v>37</v>
      </c>
      <c r="H908" s="11" t="s">
        <v>833</v>
      </c>
      <c r="I908" s="11" t="s">
        <v>14</v>
      </c>
      <c r="J908" s="12" t="s">
        <v>15</v>
      </c>
      <c r="K908" s="11">
        <v>203.99981280000003</v>
      </c>
      <c r="N908" s="17"/>
      <c r="O908" s="16"/>
    </row>
    <row r="909" spans="1:15" hidden="1" x14ac:dyDescent="0.25">
      <c r="A909" s="7" t="s">
        <v>1597</v>
      </c>
      <c r="B909" s="8">
        <v>45314</v>
      </c>
      <c r="C909" s="20">
        <v>964184289</v>
      </c>
      <c r="D909" s="10">
        <v>97.25</v>
      </c>
      <c r="E909" s="11">
        <v>97.25</v>
      </c>
      <c r="F909" s="11">
        <v>0</v>
      </c>
      <c r="G909" s="11" t="s">
        <v>37</v>
      </c>
      <c r="H909" s="11" t="s">
        <v>833</v>
      </c>
      <c r="I909" s="11" t="s">
        <v>14</v>
      </c>
      <c r="J909" s="12" t="s">
        <v>15</v>
      </c>
      <c r="K909" s="11">
        <v>68.000004800000013</v>
      </c>
      <c r="N909" s="17"/>
      <c r="O909" s="16"/>
    </row>
    <row r="910" spans="1:15" hidden="1" x14ac:dyDescent="0.25">
      <c r="A910" s="7" t="s">
        <v>1598</v>
      </c>
      <c r="B910" s="8">
        <v>45314</v>
      </c>
      <c r="C910" s="20">
        <v>1659194951</v>
      </c>
      <c r="D910" s="10">
        <v>57.7</v>
      </c>
      <c r="E910" s="11">
        <v>57.7</v>
      </c>
      <c r="F910" s="11">
        <v>0</v>
      </c>
      <c r="G910" s="11" t="s">
        <v>12</v>
      </c>
      <c r="H910" s="11" t="s">
        <v>550</v>
      </c>
      <c r="I910" s="11" t="s">
        <v>14</v>
      </c>
      <c r="J910" s="12" t="s">
        <v>15</v>
      </c>
      <c r="K910" s="11">
        <v>34.990032000000006</v>
      </c>
      <c r="N910" s="17"/>
      <c r="O910" s="16"/>
    </row>
    <row r="911" spans="1:15" hidden="1" x14ac:dyDescent="0.25">
      <c r="A911" s="7" t="s">
        <v>1599</v>
      </c>
      <c r="B911" s="8">
        <v>45314</v>
      </c>
      <c r="C911" s="20">
        <v>2160741649</v>
      </c>
      <c r="D911" s="10">
        <v>82.5</v>
      </c>
      <c r="E911" s="11">
        <v>82.5</v>
      </c>
      <c r="F911" s="11">
        <v>0</v>
      </c>
      <c r="G911" s="11" t="s">
        <v>12</v>
      </c>
      <c r="H911" s="11" t="s">
        <v>1600</v>
      </c>
      <c r="I911" s="11" t="s">
        <v>14</v>
      </c>
      <c r="J911" s="12" t="s">
        <v>15</v>
      </c>
      <c r="K911" s="11">
        <v>57.500016000000009</v>
      </c>
      <c r="N911" s="17"/>
      <c r="O911" s="16"/>
    </row>
    <row r="912" spans="1:15" hidden="1" x14ac:dyDescent="0.25">
      <c r="A912" s="7" t="s">
        <v>1601</v>
      </c>
      <c r="B912" s="8">
        <v>45314</v>
      </c>
      <c r="C912" s="20">
        <v>4147267460</v>
      </c>
      <c r="D912" s="10">
        <v>197.5</v>
      </c>
      <c r="E912" s="11">
        <v>197.5</v>
      </c>
      <c r="F912" s="11">
        <v>0</v>
      </c>
      <c r="G912" s="11" t="s">
        <v>37</v>
      </c>
      <c r="H912" s="11" t="s">
        <v>511</v>
      </c>
      <c r="I912" s="11" t="s">
        <v>14</v>
      </c>
      <c r="J912" s="12" t="s">
        <v>15</v>
      </c>
      <c r="K912" s="11">
        <v>138.00000480000003</v>
      </c>
      <c r="N912" s="17"/>
      <c r="O912" s="16"/>
    </row>
    <row r="913" spans="1:15" hidden="1" x14ac:dyDescent="0.25">
      <c r="A913" s="7" t="s">
        <v>1602</v>
      </c>
      <c r="B913" s="8">
        <v>45314</v>
      </c>
      <c r="C913" s="20">
        <v>3063368894</v>
      </c>
      <c r="D913" s="14">
        <v>169.15</v>
      </c>
      <c r="E913" s="11">
        <v>169.14999999999998</v>
      </c>
      <c r="F913" s="11">
        <v>2.8421709430404007E-14</v>
      </c>
      <c r="G913" s="11" t="s">
        <v>17</v>
      </c>
      <c r="H913" s="11" t="s">
        <v>267</v>
      </c>
      <c r="I913" s="11" t="s">
        <v>26</v>
      </c>
      <c r="J913" s="12" t="s">
        <v>15</v>
      </c>
      <c r="K913" s="11">
        <v>120.80000800000002</v>
      </c>
      <c r="N913" s="17"/>
      <c r="O913" s="16"/>
    </row>
    <row r="914" spans="1:15" hidden="1" x14ac:dyDescent="0.25">
      <c r="A914" s="7" t="s">
        <v>1603</v>
      </c>
      <c r="B914" s="8">
        <v>45314</v>
      </c>
      <c r="C914" s="20">
        <v>675171677</v>
      </c>
      <c r="D914" s="10">
        <v>1698</v>
      </c>
      <c r="E914" s="11">
        <v>1698</v>
      </c>
      <c r="F914" s="11">
        <v>0</v>
      </c>
      <c r="G914" s="11" t="s">
        <v>43</v>
      </c>
      <c r="H914" s="11" t="s">
        <v>1604</v>
      </c>
      <c r="I914" s="11" t="s">
        <v>45</v>
      </c>
      <c r="J914" s="12" t="s">
        <v>15</v>
      </c>
      <c r="K914" s="11">
        <v>1028.4808128000002</v>
      </c>
      <c r="N914" s="17"/>
      <c r="O914" s="16"/>
    </row>
    <row r="915" spans="1:15" hidden="1" x14ac:dyDescent="0.25">
      <c r="A915" s="7" t="s">
        <v>1605</v>
      </c>
      <c r="B915" s="8">
        <v>45314</v>
      </c>
      <c r="C915" s="20">
        <v>2413118322</v>
      </c>
      <c r="D915" s="14">
        <v>1935</v>
      </c>
      <c r="E915" s="11">
        <v>1935</v>
      </c>
      <c r="F915" s="11">
        <v>0</v>
      </c>
      <c r="G915" s="11" t="s">
        <v>96</v>
      </c>
      <c r="H915" s="11" t="s">
        <v>1606</v>
      </c>
      <c r="I915" s="11" t="s">
        <v>215</v>
      </c>
      <c r="J915" s="12" t="s">
        <v>15</v>
      </c>
      <c r="K915" s="11">
        <v>773.83992000000023</v>
      </c>
      <c r="N915" s="17"/>
      <c r="O915" s="16"/>
    </row>
    <row r="916" spans="1:15" hidden="1" x14ac:dyDescent="0.25">
      <c r="A916" s="7" t="s">
        <v>1605</v>
      </c>
      <c r="B916" s="8">
        <v>45314</v>
      </c>
      <c r="C916" s="20">
        <v>4003283625</v>
      </c>
      <c r="D916" s="10">
        <v>3230</v>
      </c>
      <c r="E916" s="11">
        <v>3230</v>
      </c>
      <c r="F916" s="11">
        <v>0</v>
      </c>
      <c r="G916" s="11" t="s">
        <v>96</v>
      </c>
      <c r="H916" s="11" t="s">
        <v>1606</v>
      </c>
      <c r="I916" s="11" t="s">
        <v>45</v>
      </c>
      <c r="J916" s="12" t="s">
        <v>15</v>
      </c>
      <c r="K916" s="11">
        <v>1889.9993504000004</v>
      </c>
      <c r="N916" s="17"/>
      <c r="O916" s="16"/>
    </row>
    <row r="917" spans="1:15" x14ac:dyDescent="0.25">
      <c r="A917" s="7" t="s">
        <v>1607</v>
      </c>
      <c r="B917" s="8">
        <v>45314</v>
      </c>
      <c r="C917" s="20">
        <v>2975878885</v>
      </c>
      <c r="D917" s="10">
        <v>1000</v>
      </c>
      <c r="E917" s="11">
        <v>1000</v>
      </c>
      <c r="F917" s="11">
        <v>0</v>
      </c>
      <c r="G917" s="11" t="s">
        <v>21</v>
      </c>
      <c r="H917" s="11" t="s">
        <v>1608</v>
      </c>
      <c r="I917" s="11" t="s">
        <v>223</v>
      </c>
      <c r="J917" s="12" t="s">
        <v>15</v>
      </c>
      <c r="K917" s="11">
        <v>700.00000000000011</v>
      </c>
      <c r="N917" s="17"/>
      <c r="O917" s="16"/>
    </row>
    <row r="918" spans="1:15" hidden="1" x14ac:dyDescent="0.25">
      <c r="A918" s="7" t="s">
        <v>1609</v>
      </c>
      <c r="B918" s="8">
        <v>45314</v>
      </c>
      <c r="C918" s="20">
        <v>1721845048</v>
      </c>
      <c r="D918" s="10">
        <v>165.4</v>
      </c>
      <c r="E918" s="11">
        <v>165.4</v>
      </c>
      <c r="F918" s="11">
        <v>0</v>
      </c>
      <c r="G918" s="11" t="s">
        <v>17</v>
      </c>
      <c r="H918" s="11" t="s">
        <v>1610</v>
      </c>
      <c r="I918" s="11" t="s">
        <v>26</v>
      </c>
      <c r="J918" s="12" t="s">
        <v>15</v>
      </c>
      <c r="K918" s="11">
        <v>136.80001440000004</v>
      </c>
      <c r="N918" s="17"/>
      <c r="O918" s="16"/>
    </row>
    <row r="919" spans="1:15" hidden="1" x14ac:dyDescent="0.25">
      <c r="A919" s="7" t="s">
        <v>1611</v>
      </c>
      <c r="B919" s="8">
        <v>45314</v>
      </c>
      <c r="C919" s="20">
        <v>1975731413</v>
      </c>
      <c r="D919" s="10">
        <v>165.8</v>
      </c>
      <c r="E919" s="11">
        <v>165.79999999999998</v>
      </c>
      <c r="F919" s="11">
        <v>2.8421709430404007E-14</v>
      </c>
      <c r="G919" s="11" t="s">
        <v>37</v>
      </c>
      <c r="H919" s="11" t="s">
        <v>1608</v>
      </c>
      <c r="I919" s="11" t="s">
        <v>14</v>
      </c>
      <c r="J919" s="12" t="s">
        <v>15</v>
      </c>
      <c r="K919" s="11">
        <v>106.95332480000002</v>
      </c>
      <c r="N919" s="17"/>
      <c r="O919" s="16"/>
    </row>
    <row r="920" spans="1:15" hidden="1" x14ac:dyDescent="0.25">
      <c r="A920" s="7" t="s">
        <v>1612</v>
      </c>
      <c r="B920" s="8">
        <v>45314</v>
      </c>
      <c r="C920" s="20">
        <v>1899710218</v>
      </c>
      <c r="D920" s="10">
        <v>171.6</v>
      </c>
      <c r="E920" s="11">
        <v>171.6</v>
      </c>
      <c r="F920" s="11">
        <v>0</v>
      </c>
      <c r="G920" s="11" t="s">
        <v>12</v>
      </c>
      <c r="H920" s="11" t="s">
        <v>1613</v>
      </c>
      <c r="I920" s="11" t="s">
        <v>14</v>
      </c>
      <c r="J920" s="12" t="s">
        <v>15</v>
      </c>
      <c r="K920" s="11">
        <v>119.99659840000002</v>
      </c>
      <c r="N920" s="17"/>
      <c r="O920" s="16"/>
    </row>
    <row r="921" spans="1:15" hidden="1" x14ac:dyDescent="0.25">
      <c r="A921" s="7" t="s">
        <v>1614</v>
      </c>
      <c r="B921" s="8">
        <v>45314</v>
      </c>
      <c r="C921" s="20">
        <v>1017401133</v>
      </c>
      <c r="D921" s="10">
        <v>1500</v>
      </c>
      <c r="E921" s="11">
        <v>1500</v>
      </c>
      <c r="F921" s="11">
        <v>0</v>
      </c>
      <c r="G921" s="11" t="s">
        <v>51</v>
      </c>
      <c r="H921" s="11" t="s">
        <v>1615</v>
      </c>
      <c r="I921" s="11" t="s">
        <v>19</v>
      </c>
      <c r="J921" s="12" t="s">
        <v>15</v>
      </c>
      <c r="K921" s="11">
        <v>937.9400128000002</v>
      </c>
      <c r="N921" s="17"/>
      <c r="O921" s="16"/>
    </row>
    <row r="922" spans="1:15" hidden="1" x14ac:dyDescent="0.25">
      <c r="A922" s="7" t="s">
        <v>1616</v>
      </c>
      <c r="B922" s="8">
        <v>45314</v>
      </c>
      <c r="C922" s="20">
        <v>1068977838</v>
      </c>
      <c r="D922" s="10">
        <v>55</v>
      </c>
      <c r="E922" s="11">
        <v>55</v>
      </c>
      <c r="F922" s="11">
        <v>0</v>
      </c>
      <c r="G922" s="11" t="s">
        <v>17</v>
      </c>
      <c r="H922" s="11" t="s">
        <v>1617</v>
      </c>
      <c r="I922" s="11" t="s">
        <v>58</v>
      </c>
      <c r="J922" s="12" t="s">
        <v>15</v>
      </c>
      <c r="K922" s="11">
        <v>35.63000000000001</v>
      </c>
      <c r="N922" s="17"/>
      <c r="O922" s="16"/>
    </row>
    <row r="923" spans="1:15" hidden="1" x14ac:dyDescent="0.25">
      <c r="A923" s="7" t="s">
        <v>1618</v>
      </c>
      <c r="B923" s="8">
        <v>45314</v>
      </c>
      <c r="C923" s="20">
        <v>532827043</v>
      </c>
      <c r="D923" s="10">
        <v>21.2</v>
      </c>
      <c r="E923" s="11">
        <v>21.2</v>
      </c>
      <c r="F923" s="11">
        <v>0</v>
      </c>
      <c r="G923" s="11" t="s">
        <v>12</v>
      </c>
      <c r="H923" s="11" t="s">
        <v>1619</v>
      </c>
      <c r="I923" s="11" t="s">
        <v>14</v>
      </c>
      <c r="J923" s="12" t="s">
        <v>15</v>
      </c>
      <c r="K923" s="11">
        <v>13.699996800000003</v>
      </c>
      <c r="N923" s="17"/>
      <c r="O923" s="16"/>
    </row>
    <row r="924" spans="1:15" hidden="1" x14ac:dyDescent="0.25">
      <c r="A924" s="7" t="s">
        <v>1620</v>
      </c>
      <c r="B924" s="8">
        <v>45314</v>
      </c>
      <c r="C924" s="20">
        <v>527191296</v>
      </c>
      <c r="D924" s="10">
        <v>93</v>
      </c>
      <c r="E924" s="11">
        <v>93</v>
      </c>
      <c r="F924" s="11">
        <v>0</v>
      </c>
      <c r="G924" s="11" t="s">
        <v>12</v>
      </c>
      <c r="H924" s="11" t="s">
        <v>1621</v>
      </c>
      <c r="I924" s="11" t="s">
        <v>14</v>
      </c>
      <c r="J924" s="12" t="s">
        <v>15</v>
      </c>
      <c r="K924" s="11">
        <v>65.132580800000014</v>
      </c>
      <c r="N924" s="17"/>
      <c r="O924" s="16"/>
    </row>
    <row r="925" spans="1:15" hidden="1" x14ac:dyDescent="0.25">
      <c r="A925" s="7" t="s">
        <v>1622</v>
      </c>
      <c r="B925" s="8">
        <v>45314</v>
      </c>
      <c r="C925" s="20">
        <v>3348843060</v>
      </c>
      <c r="D925" s="10">
        <v>341.15</v>
      </c>
      <c r="E925" s="11">
        <v>341.15000000000003</v>
      </c>
      <c r="F925" s="11">
        <v>-5.6843418860808015E-14</v>
      </c>
      <c r="G925" s="11" t="s">
        <v>37</v>
      </c>
      <c r="H925" s="11" t="s">
        <v>1623</v>
      </c>
      <c r="I925" s="11" t="s">
        <v>14</v>
      </c>
      <c r="J925" s="12" t="s">
        <v>15</v>
      </c>
      <c r="K925" s="11">
        <v>235.64079840000005</v>
      </c>
      <c r="N925" s="17"/>
      <c r="O925" s="16"/>
    </row>
    <row r="926" spans="1:15" hidden="1" x14ac:dyDescent="0.25">
      <c r="A926" s="7" t="s">
        <v>1624</v>
      </c>
      <c r="B926" s="8">
        <v>45314</v>
      </c>
      <c r="C926" s="20">
        <v>3287699057</v>
      </c>
      <c r="D926" s="10">
        <v>305</v>
      </c>
      <c r="E926" s="11">
        <v>305</v>
      </c>
      <c r="F926" s="11">
        <v>0</v>
      </c>
      <c r="G926" s="11" t="s">
        <v>17</v>
      </c>
      <c r="H926" s="11" t="s">
        <v>1625</v>
      </c>
      <c r="I926" s="11" t="s">
        <v>26</v>
      </c>
      <c r="J926" s="12" t="s">
        <v>15</v>
      </c>
      <c r="K926" s="11">
        <v>186.43589440000002</v>
      </c>
      <c r="N926" s="17"/>
      <c r="O926" s="16"/>
    </row>
    <row r="927" spans="1:15" hidden="1" x14ac:dyDescent="0.25">
      <c r="A927" s="7" t="s">
        <v>1626</v>
      </c>
      <c r="B927" s="8">
        <v>45314</v>
      </c>
      <c r="C927" s="20">
        <v>1584808267</v>
      </c>
      <c r="D927" s="10">
        <v>4155</v>
      </c>
      <c r="E927" s="11">
        <v>4155</v>
      </c>
      <c r="F927" s="11">
        <v>0</v>
      </c>
      <c r="G927" s="11" t="s">
        <v>96</v>
      </c>
      <c r="H927" s="11" t="s">
        <v>1627</v>
      </c>
      <c r="I927" s="11" t="s">
        <v>45</v>
      </c>
      <c r="J927" s="12" t="s">
        <v>15</v>
      </c>
      <c r="K927" s="11">
        <v>2209.4696848000003</v>
      </c>
      <c r="N927" s="17"/>
      <c r="O927" s="16"/>
    </row>
    <row r="928" spans="1:15" hidden="1" x14ac:dyDescent="0.25">
      <c r="A928" s="7" t="s">
        <v>1628</v>
      </c>
      <c r="B928" s="8">
        <v>45314</v>
      </c>
      <c r="C928" s="20">
        <v>2078687575</v>
      </c>
      <c r="D928" s="10">
        <v>1154</v>
      </c>
      <c r="E928" s="11">
        <v>1154</v>
      </c>
      <c r="F928" s="11">
        <v>0</v>
      </c>
      <c r="G928" s="11" t="s">
        <v>17</v>
      </c>
      <c r="H928" s="11" t="s">
        <v>1629</v>
      </c>
      <c r="I928" s="11" t="s">
        <v>26</v>
      </c>
      <c r="J928" s="12" t="s">
        <v>15</v>
      </c>
      <c r="K928" s="11">
        <v>788.2466704000002</v>
      </c>
      <c r="N928" s="17"/>
      <c r="O928" s="16"/>
    </row>
    <row r="929" spans="1:15" hidden="1" x14ac:dyDescent="0.25">
      <c r="A929" s="7" t="s">
        <v>1630</v>
      </c>
      <c r="B929" s="8">
        <v>45314</v>
      </c>
      <c r="C929" s="20">
        <v>427576950</v>
      </c>
      <c r="D929" s="10">
        <v>2889</v>
      </c>
      <c r="E929" s="11">
        <v>2889</v>
      </c>
      <c r="F929" s="11">
        <v>0</v>
      </c>
      <c r="G929" s="11" t="s">
        <v>51</v>
      </c>
      <c r="H929" s="11" t="s">
        <v>1321</v>
      </c>
      <c r="I929" s="11" t="s">
        <v>172</v>
      </c>
      <c r="J929" s="12" t="s">
        <v>15</v>
      </c>
      <c r="K929" s="11">
        <v>1771.0000000000005</v>
      </c>
      <c r="N929" s="17"/>
      <c r="O929" s="16"/>
    </row>
    <row r="930" spans="1:15" hidden="1" x14ac:dyDescent="0.25">
      <c r="A930" s="7" t="s">
        <v>1631</v>
      </c>
      <c r="B930" s="8">
        <v>45314</v>
      </c>
      <c r="C930" s="20">
        <v>2101495101</v>
      </c>
      <c r="D930" s="10">
        <v>2020</v>
      </c>
      <c r="E930" s="11">
        <v>2020</v>
      </c>
      <c r="F930" s="11">
        <v>0</v>
      </c>
      <c r="G930" s="11" t="s">
        <v>96</v>
      </c>
      <c r="H930" s="11" t="s">
        <v>1632</v>
      </c>
      <c r="I930" s="11" t="s">
        <v>172</v>
      </c>
      <c r="J930" s="12" t="s">
        <v>15</v>
      </c>
      <c r="K930" s="11">
        <v>1364.1399968000003</v>
      </c>
      <c r="N930" s="17"/>
      <c r="O930" s="16"/>
    </row>
    <row r="931" spans="1:15" hidden="1" x14ac:dyDescent="0.25">
      <c r="A931" s="7" t="s">
        <v>1633</v>
      </c>
      <c r="B931" s="8">
        <v>45314</v>
      </c>
      <c r="C931" s="20">
        <v>263996142</v>
      </c>
      <c r="D931" s="10">
        <v>409.4</v>
      </c>
      <c r="E931" s="11">
        <v>409.4</v>
      </c>
      <c r="F931" s="11">
        <v>0</v>
      </c>
      <c r="G931" s="11" t="s">
        <v>17</v>
      </c>
      <c r="H931" s="11" t="s">
        <v>1634</v>
      </c>
      <c r="I931" s="11" t="s">
        <v>26</v>
      </c>
      <c r="J931" s="12" t="s">
        <v>15</v>
      </c>
      <c r="K931" s="11">
        <v>286.00000800000004</v>
      </c>
      <c r="N931" s="17"/>
      <c r="O931" s="16"/>
    </row>
    <row r="932" spans="1:15" hidden="1" x14ac:dyDescent="0.25">
      <c r="A932" s="7" t="s">
        <v>1635</v>
      </c>
      <c r="B932" s="8">
        <v>45314</v>
      </c>
      <c r="C932" s="20">
        <v>3826663810</v>
      </c>
      <c r="D932" s="10">
        <v>6.45</v>
      </c>
      <c r="E932" s="11">
        <v>6.45</v>
      </c>
      <c r="F932" s="11">
        <v>0</v>
      </c>
      <c r="G932" s="11" t="s">
        <v>37</v>
      </c>
      <c r="H932" s="11" t="s">
        <v>211</v>
      </c>
      <c r="I932" s="11" t="s">
        <v>14</v>
      </c>
      <c r="J932" s="12" t="s">
        <v>15</v>
      </c>
      <c r="K932" s="11">
        <v>4.500003200000001</v>
      </c>
      <c r="N932" s="17"/>
      <c r="O932" s="16"/>
    </row>
    <row r="933" spans="1:15" hidden="1" x14ac:dyDescent="0.25">
      <c r="A933" s="7" t="s">
        <v>1636</v>
      </c>
      <c r="B933" s="8">
        <v>45314</v>
      </c>
      <c r="C933" s="20">
        <v>3173008110</v>
      </c>
      <c r="D933" s="10">
        <v>11</v>
      </c>
      <c r="E933" s="11">
        <v>11</v>
      </c>
      <c r="F933" s="11">
        <v>0</v>
      </c>
      <c r="G933" s="11" t="s">
        <v>37</v>
      </c>
      <c r="H933" s="11" t="s">
        <v>1137</v>
      </c>
      <c r="I933" s="11" t="s">
        <v>14</v>
      </c>
      <c r="J933" s="12" t="s">
        <v>15</v>
      </c>
      <c r="K933" s="11">
        <v>7.596187200000001</v>
      </c>
      <c r="N933" s="17"/>
      <c r="O933" s="16"/>
    </row>
    <row r="934" spans="1:15" hidden="1" x14ac:dyDescent="0.25">
      <c r="A934" s="7" t="s">
        <v>1637</v>
      </c>
      <c r="B934" s="8">
        <v>45314</v>
      </c>
      <c r="C934" s="20">
        <v>3434172100</v>
      </c>
      <c r="D934" s="10">
        <v>22</v>
      </c>
      <c r="E934" s="11">
        <v>22</v>
      </c>
      <c r="F934" s="11">
        <v>0</v>
      </c>
      <c r="G934" s="11" t="s">
        <v>37</v>
      </c>
      <c r="H934" s="11" t="s">
        <v>1638</v>
      </c>
      <c r="I934" s="11" t="s">
        <v>39</v>
      </c>
      <c r="J934" s="12" t="s">
        <v>15</v>
      </c>
      <c r="K934" s="11">
        <v>9.7699840000000009</v>
      </c>
      <c r="N934" s="17"/>
      <c r="O934" s="16"/>
    </row>
    <row r="935" spans="1:15" hidden="1" x14ac:dyDescent="0.25">
      <c r="A935" s="7" t="s">
        <v>1639</v>
      </c>
      <c r="B935" s="8">
        <v>45314</v>
      </c>
      <c r="C935" s="20">
        <v>3386525540</v>
      </c>
      <c r="D935" s="10">
        <v>220</v>
      </c>
      <c r="E935" s="11">
        <v>220</v>
      </c>
      <c r="F935" s="11">
        <v>0</v>
      </c>
      <c r="G935" s="11" t="s">
        <v>51</v>
      </c>
      <c r="H935" s="11" t="s">
        <v>1640</v>
      </c>
      <c r="I935" s="11" t="s">
        <v>94</v>
      </c>
      <c r="J935" s="12" t="s">
        <v>15</v>
      </c>
      <c r="K935" s="11">
        <v>147</v>
      </c>
      <c r="N935" s="17"/>
      <c r="O935" s="16"/>
    </row>
    <row r="936" spans="1:15" hidden="1" x14ac:dyDescent="0.25">
      <c r="A936" s="7" t="s">
        <v>1641</v>
      </c>
      <c r="B936" s="8">
        <v>45314</v>
      </c>
      <c r="C936" s="20">
        <v>3355527767</v>
      </c>
      <c r="D936" s="10">
        <v>7000</v>
      </c>
      <c r="E936" s="11">
        <v>7000</v>
      </c>
      <c r="F936" s="11">
        <v>0</v>
      </c>
      <c r="G936" s="11" t="s">
        <v>96</v>
      </c>
      <c r="H936" s="11" t="s">
        <v>1642</v>
      </c>
      <c r="I936" s="11" t="s">
        <v>55</v>
      </c>
      <c r="J936" s="12" t="s">
        <v>15</v>
      </c>
      <c r="K936" s="11">
        <v>2776.4033360000008</v>
      </c>
      <c r="N936" s="17"/>
      <c r="O936" s="16"/>
    </row>
    <row r="937" spans="1:15" hidden="1" x14ac:dyDescent="0.25">
      <c r="A937" s="7" t="s">
        <v>1643</v>
      </c>
      <c r="B937" s="8">
        <v>45314</v>
      </c>
      <c r="C937" s="20">
        <v>1900431124</v>
      </c>
      <c r="D937" s="14">
        <v>97.25</v>
      </c>
      <c r="E937" s="11">
        <v>97.25</v>
      </c>
      <c r="F937" s="11">
        <v>0</v>
      </c>
      <c r="G937" s="11" t="s">
        <v>12</v>
      </c>
      <c r="H937" s="11" t="s">
        <v>69</v>
      </c>
      <c r="I937" s="11" t="s">
        <v>14</v>
      </c>
      <c r="J937" s="12" t="s">
        <v>15</v>
      </c>
      <c r="K937" s="11">
        <v>67.999904000000015</v>
      </c>
      <c r="N937" s="17"/>
      <c r="O937" s="16"/>
    </row>
    <row r="938" spans="1:15" hidden="1" x14ac:dyDescent="0.25">
      <c r="A938" s="7" t="s">
        <v>1644</v>
      </c>
      <c r="B938" s="8">
        <v>45314</v>
      </c>
      <c r="C938" s="20">
        <v>1125796029</v>
      </c>
      <c r="D938" s="10">
        <v>235.21</v>
      </c>
      <c r="E938" s="11">
        <v>235.20999999999998</v>
      </c>
      <c r="F938" s="11">
        <v>2.8421709430404007E-14</v>
      </c>
      <c r="G938" s="11" t="s">
        <v>12</v>
      </c>
      <c r="H938" s="11" t="s">
        <v>1645</v>
      </c>
      <c r="I938" s="11" t="s">
        <v>26</v>
      </c>
      <c r="J938" s="12" t="s">
        <v>15</v>
      </c>
      <c r="K938" s="11">
        <v>200.09999520000002</v>
      </c>
      <c r="N938" s="17"/>
      <c r="O938" s="16"/>
    </row>
    <row r="939" spans="1:15" hidden="1" x14ac:dyDescent="0.25">
      <c r="A939" s="7" t="s">
        <v>1646</v>
      </c>
      <c r="B939" s="8">
        <v>45314</v>
      </c>
      <c r="C939" s="20">
        <v>2448181061</v>
      </c>
      <c r="D939" s="10">
        <v>80</v>
      </c>
      <c r="E939" s="11">
        <v>80</v>
      </c>
      <c r="F939" s="11">
        <v>0</v>
      </c>
      <c r="G939" s="11" t="s">
        <v>12</v>
      </c>
      <c r="H939" s="11" t="s">
        <v>1647</v>
      </c>
      <c r="I939" s="11" t="s">
        <v>14</v>
      </c>
      <c r="J939" s="12" t="s">
        <v>15</v>
      </c>
      <c r="K939" s="11">
        <v>54.999840000000013</v>
      </c>
      <c r="N939" s="17"/>
      <c r="O939" s="16"/>
    </row>
    <row r="940" spans="1:15" hidden="1" x14ac:dyDescent="0.25">
      <c r="A940" s="7" t="s">
        <v>1648</v>
      </c>
      <c r="B940" s="8">
        <v>45314</v>
      </c>
      <c r="C940" s="20">
        <v>3344254220</v>
      </c>
      <c r="D940" s="14">
        <v>2340.8000000000002</v>
      </c>
      <c r="E940" s="11">
        <v>2340.7999999999997</v>
      </c>
      <c r="F940" s="11">
        <v>4.5474735088646412E-13</v>
      </c>
      <c r="G940" s="11" t="s">
        <v>17</v>
      </c>
      <c r="H940" s="11" t="s">
        <v>211</v>
      </c>
      <c r="I940" s="11" t="s">
        <v>39</v>
      </c>
      <c r="J940" s="12" t="s">
        <v>15</v>
      </c>
      <c r="K940" s="11">
        <v>1517.9456320000002</v>
      </c>
      <c r="N940" s="17"/>
      <c r="O940" s="16"/>
    </row>
    <row r="941" spans="1:15" hidden="1" x14ac:dyDescent="0.25">
      <c r="A941" s="7" t="s">
        <v>1649</v>
      </c>
      <c r="B941" s="8">
        <v>45314</v>
      </c>
      <c r="C941" s="20">
        <v>129320641</v>
      </c>
      <c r="D941" s="10">
        <v>151</v>
      </c>
      <c r="E941" s="11">
        <v>151</v>
      </c>
      <c r="F941" s="11">
        <v>0</v>
      </c>
      <c r="G941" s="11" t="s">
        <v>51</v>
      </c>
      <c r="H941" s="11" t="s">
        <v>1585</v>
      </c>
      <c r="I941" s="11" t="s">
        <v>82</v>
      </c>
      <c r="J941" s="12" t="s">
        <v>15</v>
      </c>
      <c r="K941" s="11">
        <v>90.6</v>
      </c>
      <c r="N941" s="17"/>
      <c r="O941" s="16"/>
    </row>
    <row r="942" spans="1:15" hidden="1" x14ac:dyDescent="0.25">
      <c r="A942" s="7" t="s">
        <v>1650</v>
      </c>
      <c r="B942" s="8">
        <v>45314</v>
      </c>
      <c r="C942" s="20">
        <v>847923161</v>
      </c>
      <c r="D942" s="10">
        <v>13</v>
      </c>
      <c r="E942" s="11">
        <v>13</v>
      </c>
      <c r="F942" s="11">
        <v>0</v>
      </c>
      <c r="G942" s="11" t="s">
        <v>17</v>
      </c>
      <c r="H942" s="11" t="s">
        <v>211</v>
      </c>
      <c r="I942" s="11" t="s">
        <v>14</v>
      </c>
      <c r="J942" s="12" t="s">
        <v>15</v>
      </c>
      <c r="K942" s="11">
        <v>8.9999952000000008</v>
      </c>
      <c r="N942" s="17"/>
      <c r="O942" s="16"/>
    </row>
    <row r="943" spans="1:15" hidden="1" x14ac:dyDescent="0.25">
      <c r="A943" s="7" t="s">
        <v>1651</v>
      </c>
      <c r="B943" s="8">
        <v>45314</v>
      </c>
      <c r="C943" s="20">
        <v>2347125873</v>
      </c>
      <c r="D943" s="10">
        <v>419.88</v>
      </c>
      <c r="E943" s="11">
        <v>419.88</v>
      </c>
      <c r="F943" s="11">
        <v>0</v>
      </c>
      <c r="G943" s="11" t="s">
        <v>37</v>
      </c>
      <c r="H943" s="11" t="s">
        <v>1652</v>
      </c>
      <c r="I943" s="11" t="s">
        <v>14</v>
      </c>
      <c r="J943" s="12" t="s">
        <v>15</v>
      </c>
      <c r="K943" s="11">
        <v>302.75952000000007</v>
      </c>
      <c r="N943" s="17"/>
      <c r="O943" s="16"/>
    </row>
    <row r="944" spans="1:15" hidden="1" x14ac:dyDescent="0.25">
      <c r="A944" s="7" t="s">
        <v>1653</v>
      </c>
      <c r="B944" s="8">
        <v>45314</v>
      </c>
      <c r="C944" s="20">
        <v>1134382326</v>
      </c>
      <c r="D944" s="14">
        <v>50</v>
      </c>
      <c r="E944" s="11">
        <v>50</v>
      </c>
      <c r="F944" s="11">
        <v>0</v>
      </c>
      <c r="G944" s="11" t="s">
        <v>37</v>
      </c>
      <c r="H944" s="11" t="s">
        <v>1652</v>
      </c>
      <c r="I944" s="11" t="s">
        <v>117</v>
      </c>
      <c r="J944" s="12" t="s">
        <v>15</v>
      </c>
      <c r="K944" s="11">
        <v>0</v>
      </c>
      <c r="N944" s="17"/>
      <c r="O944" s="16"/>
    </row>
    <row r="945" spans="1:15" hidden="1" x14ac:dyDescent="0.25">
      <c r="A945" s="7" t="s">
        <v>1654</v>
      </c>
      <c r="B945" s="8">
        <v>45314</v>
      </c>
      <c r="C945" s="20">
        <v>2686537677</v>
      </c>
      <c r="D945" s="10">
        <v>137.30000000000001</v>
      </c>
      <c r="E945" s="11">
        <v>137.30000000000001</v>
      </c>
      <c r="F945" s="11">
        <v>0</v>
      </c>
      <c r="G945" s="11" t="s">
        <v>17</v>
      </c>
      <c r="H945" s="11" t="s">
        <v>1638</v>
      </c>
      <c r="I945" s="11" t="s">
        <v>26</v>
      </c>
      <c r="J945" s="12" t="s">
        <v>15</v>
      </c>
      <c r="K945" s="11">
        <v>96.000004800000013</v>
      </c>
      <c r="N945" s="17"/>
      <c r="O945" s="16"/>
    </row>
    <row r="946" spans="1:15" hidden="1" x14ac:dyDescent="0.25">
      <c r="A946" s="7" t="s">
        <v>1655</v>
      </c>
      <c r="B946" s="8">
        <v>45314</v>
      </c>
      <c r="C946" s="20">
        <v>10177118</v>
      </c>
      <c r="D946" s="10">
        <v>7.2</v>
      </c>
      <c r="E946" s="11">
        <v>7.2</v>
      </c>
      <c r="F946" s="11">
        <v>0</v>
      </c>
      <c r="G946" s="11" t="s">
        <v>12</v>
      </c>
      <c r="H946" s="11" t="s">
        <v>550</v>
      </c>
      <c r="I946" s="11" t="s">
        <v>14</v>
      </c>
      <c r="J946" s="12" t="s">
        <v>15</v>
      </c>
      <c r="K946" s="11">
        <v>4.6661328000000006</v>
      </c>
      <c r="N946" s="17"/>
      <c r="O946" s="16"/>
    </row>
    <row r="947" spans="1:15" hidden="1" x14ac:dyDescent="0.25">
      <c r="A947" s="7" t="s">
        <v>1656</v>
      </c>
      <c r="B947" s="8">
        <v>45314</v>
      </c>
      <c r="C947" s="20">
        <v>2742633384</v>
      </c>
      <c r="D947" s="10">
        <v>274.64999999999998</v>
      </c>
      <c r="E947" s="11">
        <v>274.64999999999998</v>
      </c>
      <c r="F947" s="11">
        <v>0</v>
      </c>
      <c r="G947" s="11" t="s">
        <v>12</v>
      </c>
      <c r="H947" s="11" t="s">
        <v>1657</v>
      </c>
      <c r="I947" s="11" t="s">
        <v>14</v>
      </c>
      <c r="J947" s="12" t="s">
        <v>15</v>
      </c>
      <c r="K947" s="11">
        <v>185.9999904</v>
      </c>
      <c r="N947" s="17"/>
      <c r="O947" s="16"/>
    </row>
    <row r="948" spans="1:15" hidden="1" x14ac:dyDescent="0.25">
      <c r="A948" s="7" t="s">
        <v>1658</v>
      </c>
      <c r="B948" s="8">
        <v>45314</v>
      </c>
      <c r="C948" s="20">
        <v>268190677</v>
      </c>
      <c r="D948" s="10">
        <v>26.3</v>
      </c>
      <c r="E948" s="11">
        <v>26.299999999999997</v>
      </c>
      <c r="F948" s="11">
        <v>3.5527136788005009E-15</v>
      </c>
      <c r="G948" s="11" t="s">
        <v>12</v>
      </c>
      <c r="H948" s="11" t="s">
        <v>211</v>
      </c>
      <c r="I948" s="11" t="s">
        <v>39</v>
      </c>
      <c r="J948" s="12" t="s">
        <v>15</v>
      </c>
      <c r="K948" s="11">
        <v>16.060004800000002</v>
      </c>
      <c r="N948" s="17"/>
      <c r="O948" s="16"/>
    </row>
    <row r="949" spans="1:15" hidden="1" x14ac:dyDescent="0.25">
      <c r="A949" s="7" t="s">
        <v>1659</v>
      </c>
      <c r="B949" s="8">
        <v>45314</v>
      </c>
      <c r="C949" s="20">
        <v>3861791978</v>
      </c>
      <c r="D949" s="10">
        <v>106.8</v>
      </c>
      <c r="E949" s="11">
        <v>106.8</v>
      </c>
      <c r="F949" s="11">
        <v>0</v>
      </c>
      <c r="G949" s="11" t="s">
        <v>17</v>
      </c>
      <c r="H949" s="11" t="s">
        <v>1660</v>
      </c>
      <c r="I949" s="11" t="s">
        <v>26</v>
      </c>
      <c r="J949" s="12" t="s">
        <v>15</v>
      </c>
      <c r="K949" s="11">
        <v>78.357776000000001</v>
      </c>
      <c r="N949" s="17"/>
      <c r="O949" s="16"/>
    </row>
    <row r="950" spans="1:15" hidden="1" x14ac:dyDescent="0.25">
      <c r="A950" s="7" t="s">
        <v>1661</v>
      </c>
      <c r="B950" s="8">
        <v>45314</v>
      </c>
      <c r="C950" s="20">
        <v>3708568366</v>
      </c>
      <c r="D950" s="10">
        <v>149.05000000000001</v>
      </c>
      <c r="E950" s="11">
        <v>149.05000000000001</v>
      </c>
      <c r="F950" s="11">
        <v>0</v>
      </c>
      <c r="G950" s="11" t="s">
        <v>12</v>
      </c>
      <c r="H950" s="11" t="s">
        <v>1662</v>
      </c>
      <c r="I950" s="11" t="s">
        <v>14</v>
      </c>
      <c r="J950" s="12" t="s">
        <v>15</v>
      </c>
      <c r="K950" s="11">
        <v>108.00247360000003</v>
      </c>
      <c r="N950" s="17"/>
      <c r="O950" s="16"/>
    </row>
    <row r="951" spans="1:15" hidden="1" x14ac:dyDescent="0.25">
      <c r="A951" s="7" t="s">
        <v>1663</v>
      </c>
      <c r="B951" s="8">
        <v>45314</v>
      </c>
      <c r="C951" s="20">
        <v>2911257218</v>
      </c>
      <c r="D951" s="10">
        <v>533.28</v>
      </c>
      <c r="E951" s="11">
        <v>533.28</v>
      </c>
      <c r="F951" s="11">
        <v>0</v>
      </c>
      <c r="G951" s="11" t="s">
        <v>17</v>
      </c>
      <c r="H951" s="11" t="s">
        <v>1662</v>
      </c>
      <c r="I951" s="11" t="s">
        <v>26</v>
      </c>
      <c r="J951" s="12" t="s">
        <v>15</v>
      </c>
      <c r="K951" s="11">
        <v>383.99692800000003</v>
      </c>
      <c r="N951" s="17"/>
      <c r="O951" s="16"/>
    </row>
    <row r="952" spans="1:15" hidden="1" x14ac:dyDescent="0.25">
      <c r="A952" s="7" t="s">
        <v>1664</v>
      </c>
      <c r="B952" s="8">
        <v>45314</v>
      </c>
      <c r="C952" s="20">
        <v>2739163053</v>
      </c>
      <c r="D952" s="10">
        <v>51</v>
      </c>
      <c r="E952" s="11">
        <v>51</v>
      </c>
      <c r="F952" s="11">
        <v>0</v>
      </c>
      <c r="G952" s="11" t="s">
        <v>37</v>
      </c>
      <c r="H952" s="11" t="s">
        <v>961</v>
      </c>
      <c r="I952" s="11" t="s">
        <v>61</v>
      </c>
      <c r="J952" s="12" t="s">
        <v>15</v>
      </c>
      <c r="K952" s="11">
        <v>15.999984000000001</v>
      </c>
      <c r="N952" s="17"/>
      <c r="O952" s="16"/>
    </row>
    <row r="953" spans="1:15" hidden="1" x14ac:dyDescent="0.25">
      <c r="A953" s="7" t="s">
        <v>1665</v>
      </c>
      <c r="B953" s="8">
        <v>45314</v>
      </c>
      <c r="C953" s="20">
        <v>1075924765</v>
      </c>
      <c r="D953" s="10">
        <v>396.1</v>
      </c>
      <c r="E953" s="11">
        <v>396.1</v>
      </c>
      <c r="F953" s="11">
        <v>0</v>
      </c>
      <c r="G953" s="11" t="s">
        <v>522</v>
      </c>
      <c r="H953" s="11" t="s">
        <v>1666</v>
      </c>
      <c r="I953" s="11" t="s">
        <v>26</v>
      </c>
      <c r="J953" s="12" t="s">
        <v>15</v>
      </c>
      <c r="K953" s="11">
        <v>273.89990880000005</v>
      </c>
      <c r="N953" s="17"/>
      <c r="O953" s="16"/>
    </row>
    <row r="954" spans="1:15" hidden="1" x14ac:dyDescent="0.25">
      <c r="A954" s="7" t="s">
        <v>1667</v>
      </c>
      <c r="B954" s="8">
        <v>45314</v>
      </c>
      <c r="C954" s="20">
        <v>862667120</v>
      </c>
      <c r="D954" s="14">
        <v>3680</v>
      </c>
      <c r="E954" s="11">
        <v>3680</v>
      </c>
      <c r="F954" s="11">
        <v>0</v>
      </c>
      <c r="G954" s="11" t="s">
        <v>221</v>
      </c>
      <c r="H954" s="11" t="s">
        <v>1668</v>
      </c>
      <c r="I954" s="11" t="s">
        <v>157</v>
      </c>
      <c r="J954" s="12" t="s">
        <v>15</v>
      </c>
      <c r="K954" s="11">
        <v>2434.9999520000006</v>
      </c>
      <c r="N954" s="17"/>
      <c r="O954" s="16"/>
    </row>
    <row r="955" spans="1:15" x14ac:dyDescent="0.25">
      <c r="A955" s="7" t="s">
        <v>1669</v>
      </c>
      <c r="B955" s="8">
        <v>45314</v>
      </c>
      <c r="C955" s="20">
        <v>668222571</v>
      </c>
      <c r="D955" s="10">
        <v>1000</v>
      </c>
      <c r="E955" s="11">
        <v>1000</v>
      </c>
      <c r="F955" s="11">
        <v>0</v>
      </c>
      <c r="G955" s="11" t="s">
        <v>21</v>
      </c>
      <c r="H955" s="11" t="s">
        <v>1670</v>
      </c>
      <c r="I955" s="11" t="s">
        <v>45</v>
      </c>
      <c r="J955" s="12" t="s">
        <v>15</v>
      </c>
      <c r="K955" s="11">
        <v>607.99995200000012</v>
      </c>
      <c r="N955" s="17"/>
      <c r="O955" s="16"/>
    </row>
    <row r="956" spans="1:15" hidden="1" x14ac:dyDescent="0.25">
      <c r="A956" s="7" t="s">
        <v>1671</v>
      </c>
      <c r="B956" s="8">
        <v>45314</v>
      </c>
      <c r="C956" s="20">
        <v>305614558</v>
      </c>
      <c r="D956" s="10">
        <v>1556</v>
      </c>
      <c r="E956" s="11">
        <v>1556</v>
      </c>
      <c r="F956" s="11">
        <v>0</v>
      </c>
      <c r="G956" s="11" t="s">
        <v>12</v>
      </c>
      <c r="H956" s="11" t="s">
        <v>211</v>
      </c>
      <c r="I956" s="11" t="s">
        <v>14</v>
      </c>
      <c r="J956" s="12" t="s">
        <v>15</v>
      </c>
      <c r="K956" s="11">
        <v>1145.9954128000004</v>
      </c>
      <c r="N956" s="17"/>
      <c r="O956" s="16"/>
    </row>
    <row r="957" spans="1:15" hidden="1" x14ac:dyDescent="0.25">
      <c r="A957" s="7" t="s">
        <v>1672</v>
      </c>
      <c r="B957" s="8">
        <v>45314</v>
      </c>
      <c r="C957" s="20">
        <v>4289348095</v>
      </c>
      <c r="D957" s="10">
        <v>443.35</v>
      </c>
      <c r="E957" s="11">
        <v>443.35</v>
      </c>
      <c r="F957" s="11">
        <v>0</v>
      </c>
      <c r="G957" s="11" t="s">
        <v>17</v>
      </c>
      <c r="H957" s="11" t="s">
        <v>1673</v>
      </c>
      <c r="I957" s="11" t="s">
        <v>26</v>
      </c>
      <c r="J957" s="12" t="s">
        <v>15</v>
      </c>
      <c r="K957" s="11">
        <v>309.9999952</v>
      </c>
      <c r="N957" s="17"/>
      <c r="O957" s="16"/>
    </row>
    <row r="958" spans="1:15" hidden="1" x14ac:dyDescent="0.25">
      <c r="A958" s="7" t="s">
        <v>1674</v>
      </c>
      <c r="B958" s="8">
        <v>45314</v>
      </c>
      <c r="C958" s="20">
        <v>3403829212</v>
      </c>
      <c r="D958" s="10">
        <v>2228</v>
      </c>
      <c r="E958" s="11">
        <v>2228</v>
      </c>
      <c r="F958" s="11">
        <v>0</v>
      </c>
      <c r="G958" s="11" t="s">
        <v>221</v>
      </c>
      <c r="H958" s="11" t="s">
        <v>595</v>
      </c>
      <c r="I958" s="11" t="s">
        <v>45</v>
      </c>
      <c r="J958" s="12" t="s">
        <v>15</v>
      </c>
      <c r="K958" s="11">
        <v>863.99998720000019</v>
      </c>
      <c r="N958" s="17"/>
      <c r="O958" s="16"/>
    </row>
    <row r="959" spans="1:15" hidden="1" x14ac:dyDescent="0.25">
      <c r="A959" s="7" t="s">
        <v>1675</v>
      </c>
      <c r="B959" s="8">
        <v>45315</v>
      </c>
      <c r="C959" s="20">
        <v>3300869533</v>
      </c>
      <c r="D959" s="10">
        <v>30</v>
      </c>
      <c r="E959" s="11">
        <v>30</v>
      </c>
      <c r="F959" s="11">
        <v>0</v>
      </c>
      <c r="G959" s="11" t="s">
        <v>221</v>
      </c>
      <c r="H959" s="11" t="s">
        <v>1676</v>
      </c>
      <c r="I959" s="11" t="s">
        <v>58</v>
      </c>
      <c r="J959" s="12" t="s">
        <v>15</v>
      </c>
      <c r="K959" s="11">
        <v>14.600320000000004</v>
      </c>
      <c r="N959" s="17"/>
      <c r="O959" s="16"/>
    </row>
    <row r="960" spans="1:15" hidden="1" x14ac:dyDescent="0.25">
      <c r="A960" s="7" t="s">
        <v>1677</v>
      </c>
      <c r="B960" s="8">
        <v>45315</v>
      </c>
      <c r="C960" s="20">
        <v>4082058246</v>
      </c>
      <c r="D960" s="10">
        <v>15</v>
      </c>
      <c r="E960" s="11">
        <v>15</v>
      </c>
      <c r="F960" s="11">
        <v>0</v>
      </c>
      <c r="G960" s="11" t="s">
        <v>51</v>
      </c>
      <c r="H960" s="11" t="s">
        <v>1678</v>
      </c>
      <c r="I960" s="11" t="s">
        <v>58</v>
      </c>
      <c r="J960" s="12" t="s">
        <v>15</v>
      </c>
      <c r="K960" s="11">
        <v>7.3001600000000018</v>
      </c>
      <c r="N960" s="17"/>
      <c r="O960" s="16"/>
    </row>
    <row r="961" spans="1:15" x14ac:dyDescent="0.25">
      <c r="A961" s="7" t="s">
        <v>1679</v>
      </c>
      <c r="B961" s="8">
        <v>45315</v>
      </c>
      <c r="C961" s="20">
        <v>1612268363</v>
      </c>
      <c r="D961" s="10">
        <v>30</v>
      </c>
      <c r="E961" s="11">
        <v>30</v>
      </c>
      <c r="F961" s="11">
        <v>0</v>
      </c>
      <c r="G961" s="11" t="s">
        <v>21</v>
      </c>
      <c r="H961" s="11" t="s">
        <v>1680</v>
      </c>
      <c r="I961" s="11" t="s">
        <v>58</v>
      </c>
      <c r="J961" s="12" t="s">
        <v>15</v>
      </c>
      <c r="K961" s="11">
        <v>14.600320000000004</v>
      </c>
      <c r="N961" s="17"/>
      <c r="O961" s="16"/>
    </row>
    <row r="962" spans="1:15" hidden="1" x14ac:dyDescent="0.25">
      <c r="A962" s="7" t="s">
        <v>1681</v>
      </c>
      <c r="B962" s="8">
        <v>45315</v>
      </c>
      <c r="C962" s="20">
        <v>973163167</v>
      </c>
      <c r="D962" s="10">
        <v>299.5</v>
      </c>
      <c r="E962" s="11">
        <v>299.5</v>
      </c>
      <c r="F962" s="11">
        <v>0</v>
      </c>
      <c r="G962" s="11" t="s">
        <v>37</v>
      </c>
      <c r="H962" s="11" t="s">
        <v>1682</v>
      </c>
      <c r="I962" s="11" t="s">
        <v>14</v>
      </c>
      <c r="J962" s="12" t="s">
        <v>15</v>
      </c>
      <c r="K962" s="11">
        <v>207.20000000000005</v>
      </c>
      <c r="N962" s="17"/>
      <c r="O962" s="16"/>
    </row>
    <row r="963" spans="1:15" hidden="1" x14ac:dyDescent="0.25">
      <c r="A963" s="7" t="s">
        <v>1683</v>
      </c>
      <c r="B963" s="8">
        <v>45315</v>
      </c>
      <c r="C963" s="20">
        <v>45631759</v>
      </c>
      <c r="D963" s="10">
        <v>567</v>
      </c>
      <c r="E963" s="11">
        <v>567</v>
      </c>
      <c r="F963" s="11">
        <v>0</v>
      </c>
      <c r="G963" s="11" t="s">
        <v>12</v>
      </c>
      <c r="H963" s="11" t="s">
        <v>1684</v>
      </c>
      <c r="I963" s="11" t="s">
        <v>39</v>
      </c>
      <c r="J963" s="12" t="s">
        <v>15</v>
      </c>
      <c r="K963" s="11">
        <v>256.97992320000003</v>
      </c>
      <c r="N963" s="17"/>
      <c r="O963" s="16"/>
    </row>
    <row r="964" spans="1:15" hidden="1" x14ac:dyDescent="0.25">
      <c r="A964" s="7" t="s">
        <v>1685</v>
      </c>
      <c r="B964" s="8">
        <v>45315</v>
      </c>
      <c r="C964" s="20">
        <v>2329103544</v>
      </c>
      <c r="D964" s="10">
        <v>3336</v>
      </c>
      <c r="E964" s="11">
        <v>3336</v>
      </c>
      <c r="F964" s="11">
        <v>0</v>
      </c>
      <c r="G964" s="11" t="s">
        <v>43</v>
      </c>
      <c r="H964" s="11" t="s">
        <v>1686</v>
      </c>
      <c r="I964" s="11" t="s">
        <v>82</v>
      </c>
      <c r="J964" s="12" t="s">
        <v>15</v>
      </c>
      <c r="K964" s="11">
        <v>2001.6</v>
      </c>
      <c r="N964" s="17"/>
      <c r="O964" s="16"/>
    </row>
    <row r="965" spans="1:15" x14ac:dyDescent="0.25">
      <c r="A965" s="7" t="s">
        <v>1687</v>
      </c>
      <c r="B965" s="8">
        <v>45315</v>
      </c>
      <c r="C965" s="20">
        <v>1892828089</v>
      </c>
      <c r="D965" s="10">
        <v>2500</v>
      </c>
      <c r="E965" s="11">
        <v>2500</v>
      </c>
      <c r="F965" s="11">
        <v>0</v>
      </c>
      <c r="G965" s="11" t="s">
        <v>21</v>
      </c>
      <c r="H965" s="11" t="s">
        <v>978</v>
      </c>
      <c r="I965" s="11" t="s">
        <v>117</v>
      </c>
      <c r="J965" s="12" t="s">
        <v>15</v>
      </c>
      <c r="K965" s="11">
        <v>0</v>
      </c>
      <c r="N965" s="17"/>
      <c r="O965" s="16"/>
    </row>
    <row r="966" spans="1:15" hidden="1" x14ac:dyDescent="0.25">
      <c r="A966" s="7" t="s">
        <v>1688</v>
      </c>
      <c r="B966" s="8">
        <v>45315</v>
      </c>
      <c r="C966" s="20">
        <v>688082941</v>
      </c>
      <c r="D966" s="10">
        <v>32</v>
      </c>
      <c r="E966" s="11">
        <v>32</v>
      </c>
      <c r="F966" s="11">
        <v>0</v>
      </c>
      <c r="G966" s="11" t="s">
        <v>17</v>
      </c>
      <c r="H966" s="11" t="s">
        <v>211</v>
      </c>
      <c r="I966" s="11" t="s">
        <v>26</v>
      </c>
      <c r="J966" s="12" t="s">
        <v>15</v>
      </c>
      <c r="K966" s="11">
        <v>22.400000000000002</v>
      </c>
      <c r="N966" s="17"/>
      <c r="O966" s="16"/>
    </row>
    <row r="967" spans="1:15" hidden="1" x14ac:dyDescent="0.25">
      <c r="A967" s="7" t="s">
        <v>1689</v>
      </c>
      <c r="B967" s="8">
        <v>45315</v>
      </c>
      <c r="C967" s="20">
        <v>2301448084</v>
      </c>
      <c r="D967" s="10">
        <v>1055</v>
      </c>
      <c r="E967" s="11">
        <v>1055</v>
      </c>
      <c r="F967" s="11">
        <v>0</v>
      </c>
      <c r="G967" s="11" t="s">
        <v>43</v>
      </c>
      <c r="H967" s="11" t="s">
        <v>350</v>
      </c>
      <c r="I967" s="11" t="s">
        <v>58</v>
      </c>
      <c r="J967" s="12" t="s">
        <v>15</v>
      </c>
      <c r="K967" s="11">
        <v>735.00000000000011</v>
      </c>
      <c r="N967" s="17"/>
      <c r="O967" s="16"/>
    </row>
    <row r="968" spans="1:15" hidden="1" x14ac:dyDescent="0.25">
      <c r="A968" s="7" t="s">
        <v>1690</v>
      </c>
      <c r="B968" s="8">
        <v>45315</v>
      </c>
      <c r="C968" s="20">
        <v>604391991</v>
      </c>
      <c r="D968" s="10">
        <v>170.4</v>
      </c>
      <c r="E968" s="11">
        <v>170.4</v>
      </c>
      <c r="F968" s="11">
        <v>0</v>
      </c>
      <c r="G968" s="11" t="s">
        <v>37</v>
      </c>
      <c r="H968" s="11" t="s">
        <v>525</v>
      </c>
      <c r="I968" s="11" t="s">
        <v>39</v>
      </c>
      <c r="J968" s="12" t="s">
        <v>15</v>
      </c>
      <c r="K968" s="11">
        <v>108.61972800000001</v>
      </c>
      <c r="N968" s="17"/>
      <c r="O968" s="16"/>
    </row>
    <row r="969" spans="1:15" hidden="1" x14ac:dyDescent="0.25">
      <c r="A969" s="7" t="s">
        <v>1691</v>
      </c>
      <c r="B969" s="8">
        <v>45315</v>
      </c>
      <c r="C969" s="20">
        <v>2122075456</v>
      </c>
      <c r="D969" s="10">
        <v>23.15</v>
      </c>
      <c r="E969" s="11">
        <v>23.15</v>
      </c>
      <c r="F969" s="11">
        <v>0</v>
      </c>
      <c r="G969" s="11" t="s">
        <v>12</v>
      </c>
      <c r="H969" s="11" t="s">
        <v>1692</v>
      </c>
      <c r="I969" s="11" t="s">
        <v>39</v>
      </c>
      <c r="J969" s="12" t="s">
        <v>15</v>
      </c>
      <c r="K969" s="11">
        <v>9.4600800000000014</v>
      </c>
      <c r="N969" s="17"/>
      <c r="O969" s="16"/>
    </row>
    <row r="970" spans="1:15" hidden="1" x14ac:dyDescent="0.25">
      <c r="A970" s="7" t="s">
        <v>1693</v>
      </c>
      <c r="B970" s="8">
        <v>45315</v>
      </c>
      <c r="C970" s="20">
        <v>538071014</v>
      </c>
      <c r="D970" s="10">
        <v>1148</v>
      </c>
      <c r="E970" s="11">
        <v>1148</v>
      </c>
      <c r="F970" s="11">
        <v>0</v>
      </c>
      <c r="G970" s="11" t="s">
        <v>43</v>
      </c>
      <c r="H970" s="11" t="s">
        <v>1694</v>
      </c>
      <c r="I970" s="11" t="s">
        <v>29</v>
      </c>
      <c r="J970" s="12" t="s">
        <v>15</v>
      </c>
      <c r="K970" s="11">
        <v>843.31990400000007</v>
      </c>
      <c r="N970" s="17"/>
      <c r="O970" s="16"/>
    </row>
    <row r="971" spans="1:15" hidden="1" x14ac:dyDescent="0.25">
      <c r="A971" s="7" t="s">
        <v>1695</v>
      </c>
      <c r="B971" s="8">
        <v>45315</v>
      </c>
      <c r="C971" s="20">
        <v>3092924614</v>
      </c>
      <c r="D971" s="10">
        <v>234</v>
      </c>
      <c r="E971" s="11">
        <v>234</v>
      </c>
      <c r="F971" s="11">
        <v>0</v>
      </c>
      <c r="G971" s="11" t="s">
        <v>17</v>
      </c>
      <c r="H971" s="11" t="s">
        <v>1696</v>
      </c>
      <c r="I971" s="11" t="s">
        <v>14</v>
      </c>
      <c r="J971" s="12" t="s">
        <v>15</v>
      </c>
      <c r="K971" s="11">
        <v>168.24541440000004</v>
      </c>
      <c r="N971" s="17"/>
      <c r="O971" s="16"/>
    </row>
    <row r="972" spans="1:15" hidden="1" x14ac:dyDescent="0.25">
      <c r="A972" s="7" t="s">
        <v>1697</v>
      </c>
      <c r="B972" s="8">
        <v>45315</v>
      </c>
      <c r="C972" s="20">
        <v>3214426421</v>
      </c>
      <c r="D972" s="14">
        <v>80</v>
      </c>
      <c r="E972" s="11">
        <v>80</v>
      </c>
      <c r="F972" s="11">
        <v>0</v>
      </c>
      <c r="G972" s="11" t="s">
        <v>12</v>
      </c>
      <c r="H972" s="11" t="s">
        <v>1698</v>
      </c>
      <c r="I972" s="11" t="s">
        <v>26</v>
      </c>
      <c r="J972" s="12" t="s">
        <v>15</v>
      </c>
      <c r="K972" s="11">
        <v>54.999996800000005</v>
      </c>
      <c r="N972" s="17"/>
      <c r="O972" s="16"/>
    </row>
    <row r="973" spans="1:15" hidden="1" x14ac:dyDescent="0.25">
      <c r="A973" s="7" t="s">
        <v>1699</v>
      </c>
      <c r="B973" s="8">
        <v>45315</v>
      </c>
      <c r="C973" s="20">
        <v>3379973591</v>
      </c>
      <c r="D973" s="10">
        <v>5.15</v>
      </c>
      <c r="E973" s="11">
        <v>5.15</v>
      </c>
      <c r="F973" s="11">
        <v>0</v>
      </c>
      <c r="G973" s="11" t="s">
        <v>12</v>
      </c>
      <c r="H973" s="11" t="s">
        <v>211</v>
      </c>
      <c r="I973" s="11" t="s">
        <v>14</v>
      </c>
      <c r="J973" s="12" t="s">
        <v>15</v>
      </c>
      <c r="K973" s="11">
        <v>2.1099008000000006</v>
      </c>
      <c r="N973" s="17"/>
      <c r="O973" s="16"/>
    </row>
    <row r="974" spans="1:15" hidden="1" x14ac:dyDescent="0.25">
      <c r="A974" s="7" t="s">
        <v>1700</v>
      </c>
      <c r="B974" s="8">
        <v>45315</v>
      </c>
      <c r="C974" s="20">
        <v>1207780922</v>
      </c>
      <c r="D974" s="10">
        <v>2622</v>
      </c>
      <c r="E974" s="11">
        <v>2622</v>
      </c>
      <c r="F974" s="11">
        <v>0</v>
      </c>
      <c r="G974" s="11" t="s">
        <v>43</v>
      </c>
      <c r="H974" s="11" t="s">
        <v>1701</v>
      </c>
      <c r="I974" s="11" t="s">
        <v>98</v>
      </c>
      <c r="J974" s="12" t="s">
        <v>15</v>
      </c>
      <c r="K974" s="11">
        <v>1711.5300048000004</v>
      </c>
      <c r="N974" s="17"/>
      <c r="O974" s="16"/>
    </row>
    <row r="975" spans="1:15" hidden="1" x14ac:dyDescent="0.25">
      <c r="A975" s="7" t="s">
        <v>1702</v>
      </c>
      <c r="B975" s="8">
        <v>45315</v>
      </c>
      <c r="C975" s="20">
        <v>3869593321</v>
      </c>
      <c r="D975" s="10">
        <v>447.6</v>
      </c>
      <c r="E975" s="11">
        <v>447.6</v>
      </c>
      <c r="F975" s="11">
        <v>0</v>
      </c>
      <c r="G975" s="11" t="s">
        <v>12</v>
      </c>
      <c r="H975" s="11" t="s">
        <v>1703</v>
      </c>
      <c r="I975" s="11" t="s">
        <v>39</v>
      </c>
      <c r="J975" s="12" t="s">
        <v>15</v>
      </c>
      <c r="K975" s="11">
        <v>215.02867680000003</v>
      </c>
      <c r="N975" s="17"/>
      <c r="O975" s="16"/>
    </row>
    <row r="976" spans="1:15" hidden="1" x14ac:dyDescent="0.25">
      <c r="A976" s="7" t="s">
        <v>1704</v>
      </c>
      <c r="B976" s="8">
        <v>45315</v>
      </c>
      <c r="C976" s="20">
        <v>887963776</v>
      </c>
      <c r="D976" s="10">
        <v>105</v>
      </c>
      <c r="E976" s="11">
        <v>105</v>
      </c>
      <c r="F976" s="11">
        <v>0</v>
      </c>
      <c r="G976" s="11" t="s">
        <v>43</v>
      </c>
      <c r="H976" s="11" t="s">
        <v>1705</v>
      </c>
      <c r="I976" s="11" t="s">
        <v>58</v>
      </c>
      <c r="J976" s="12" t="s">
        <v>15</v>
      </c>
      <c r="K976" s="11">
        <v>47.248320000000007</v>
      </c>
      <c r="N976" s="17"/>
      <c r="O976" s="16"/>
    </row>
    <row r="977" spans="1:15" hidden="1" x14ac:dyDescent="0.25">
      <c r="A977" s="7" t="s">
        <v>1706</v>
      </c>
      <c r="B977" s="8">
        <v>45315</v>
      </c>
      <c r="C977" s="20">
        <v>1430929755</v>
      </c>
      <c r="D977" s="10">
        <v>1165</v>
      </c>
      <c r="E977" s="11">
        <v>1165</v>
      </c>
      <c r="F977" s="11">
        <v>0</v>
      </c>
      <c r="G977" s="11" t="s">
        <v>17</v>
      </c>
      <c r="H977" s="11" t="s">
        <v>1707</v>
      </c>
      <c r="I977" s="11" t="s">
        <v>26</v>
      </c>
      <c r="J977" s="12" t="s">
        <v>15</v>
      </c>
      <c r="K977" s="11">
        <v>624.54545440000015</v>
      </c>
      <c r="N977" s="17"/>
      <c r="O977" s="16"/>
    </row>
    <row r="978" spans="1:15" hidden="1" x14ac:dyDescent="0.25">
      <c r="A978" s="7" t="s">
        <v>1708</v>
      </c>
      <c r="B978" s="8">
        <v>45315</v>
      </c>
      <c r="C978" s="20">
        <v>2556772877</v>
      </c>
      <c r="D978" s="10">
        <v>10.3</v>
      </c>
      <c r="E978" s="11">
        <v>10.3</v>
      </c>
      <c r="F978" s="11">
        <v>0</v>
      </c>
      <c r="G978" s="11" t="s">
        <v>12</v>
      </c>
      <c r="H978" s="11" t="s">
        <v>1709</v>
      </c>
      <c r="I978" s="11" t="s">
        <v>14</v>
      </c>
      <c r="J978" s="12" t="s">
        <v>15</v>
      </c>
      <c r="K978" s="11">
        <v>7.199998400000001</v>
      </c>
      <c r="N978" s="17"/>
      <c r="O978" s="16"/>
    </row>
    <row r="979" spans="1:15" x14ac:dyDescent="0.25">
      <c r="A979" s="7" t="s">
        <v>1710</v>
      </c>
      <c r="B979" s="8">
        <v>45315</v>
      </c>
      <c r="C979" s="20">
        <v>1963278858</v>
      </c>
      <c r="D979" s="10">
        <v>8825</v>
      </c>
      <c r="E979" s="11">
        <v>8825</v>
      </c>
      <c r="F979" s="11">
        <v>0</v>
      </c>
      <c r="G979" s="11" t="s">
        <v>21</v>
      </c>
      <c r="H979" s="11" t="s">
        <v>1711</v>
      </c>
      <c r="I979" s="11" t="s">
        <v>94</v>
      </c>
      <c r="J979" s="12" t="s">
        <v>15</v>
      </c>
      <c r="K979" s="11">
        <v>5009.0000016000004</v>
      </c>
      <c r="N979" s="17"/>
      <c r="O979" s="16"/>
    </row>
    <row r="980" spans="1:15" hidden="1" x14ac:dyDescent="0.25">
      <c r="A980" s="7" t="s">
        <v>1712</v>
      </c>
      <c r="B980" s="8">
        <v>45315</v>
      </c>
      <c r="C980" s="20">
        <v>2664320723</v>
      </c>
      <c r="D980" s="10">
        <v>194.5</v>
      </c>
      <c r="E980" s="11">
        <v>194.5</v>
      </c>
      <c r="F980" s="11">
        <v>0</v>
      </c>
      <c r="G980" s="11" t="s">
        <v>12</v>
      </c>
      <c r="H980" s="11" t="s">
        <v>1713</v>
      </c>
      <c r="I980" s="11" t="s">
        <v>14</v>
      </c>
      <c r="J980" s="12" t="s">
        <v>15</v>
      </c>
      <c r="K980" s="11">
        <v>135.99999840000004</v>
      </c>
      <c r="N980" s="17"/>
      <c r="O980" s="16"/>
    </row>
    <row r="981" spans="1:15" hidden="1" x14ac:dyDescent="0.25">
      <c r="A981" s="7" t="s">
        <v>1714</v>
      </c>
      <c r="B981" s="8">
        <v>45315</v>
      </c>
      <c r="C981" s="20">
        <v>1357005747</v>
      </c>
      <c r="D981" s="10">
        <v>3.65</v>
      </c>
      <c r="E981" s="11">
        <v>3.65</v>
      </c>
      <c r="F981" s="11">
        <v>0</v>
      </c>
      <c r="G981" s="11" t="s">
        <v>104</v>
      </c>
      <c r="H981" s="11" t="s">
        <v>1111</v>
      </c>
      <c r="I981" s="11" t="s">
        <v>58</v>
      </c>
      <c r="J981" s="12" t="s">
        <v>15</v>
      </c>
      <c r="K981" s="11">
        <v>3.6500800000000009</v>
      </c>
      <c r="N981" s="17"/>
      <c r="O981" s="16"/>
    </row>
    <row r="982" spans="1:15" hidden="1" x14ac:dyDescent="0.25">
      <c r="A982" s="7" t="s">
        <v>1715</v>
      </c>
      <c r="B982" s="8">
        <v>45315</v>
      </c>
      <c r="C982" s="20">
        <v>913590770</v>
      </c>
      <c r="D982" s="10">
        <v>348.86</v>
      </c>
      <c r="E982" s="11">
        <v>348.86</v>
      </c>
      <c r="F982" s="11">
        <v>0</v>
      </c>
      <c r="G982" s="11" t="s">
        <v>113</v>
      </c>
      <c r="H982" s="11" t="s">
        <v>1716</v>
      </c>
      <c r="I982" s="11" t="s">
        <v>215</v>
      </c>
      <c r="J982" s="12" t="s">
        <v>15</v>
      </c>
      <c r="K982" s="11">
        <v>348.85995200000002</v>
      </c>
      <c r="N982" s="17"/>
      <c r="O982" s="16"/>
    </row>
    <row r="983" spans="1:15" hidden="1" x14ac:dyDescent="0.25">
      <c r="A983" s="7" t="s">
        <v>1717</v>
      </c>
      <c r="B983" s="8">
        <v>45315</v>
      </c>
      <c r="C983" s="20">
        <v>507858230</v>
      </c>
      <c r="D983" s="10">
        <v>97.25</v>
      </c>
      <c r="E983" s="11">
        <v>97.25</v>
      </c>
      <c r="F983" s="11">
        <v>0</v>
      </c>
      <c r="G983" s="11" t="s">
        <v>12</v>
      </c>
      <c r="H983" s="11" t="s">
        <v>1718</v>
      </c>
      <c r="I983" s="11" t="s">
        <v>14</v>
      </c>
      <c r="J983" s="12" t="s">
        <v>15</v>
      </c>
      <c r="K983" s="11">
        <v>68.000004800000013</v>
      </c>
      <c r="N983" s="17"/>
      <c r="O983" s="16"/>
    </row>
    <row r="984" spans="1:15" hidden="1" x14ac:dyDescent="0.25">
      <c r="A984" s="7" t="s">
        <v>1719</v>
      </c>
      <c r="B984" s="8">
        <v>45315</v>
      </c>
      <c r="C984" s="20">
        <v>2357020168</v>
      </c>
      <c r="D984" s="10">
        <v>97.25</v>
      </c>
      <c r="E984" s="11">
        <v>97.25</v>
      </c>
      <c r="F984" s="11">
        <v>0</v>
      </c>
      <c r="G984" s="11" t="s">
        <v>12</v>
      </c>
      <c r="H984" s="11" t="s">
        <v>1720</v>
      </c>
      <c r="I984" s="11" t="s">
        <v>14</v>
      </c>
      <c r="J984" s="12" t="s">
        <v>15</v>
      </c>
      <c r="K984" s="11">
        <v>67.99999360000001</v>
      </c>
      <c r="N984" s="17"/>
      <c r="O984" s="16"/>
    </row>
    <row r="985" spans="1:15" hidden="1" x14ac:dyDescent="0.25">
      <c r="A985" s="7" t="s">
        <v>1721</v>
      </c>
      <c r="B985" s="8">
        <v>45315</v>
      </c>
      <c r="C985" s="18">
        <v>781469000</v>
      </c>
      <c r="D985" s="10">
        <v>97.25</v>
      </c>
      <c r="E985" s="11">
        <v>97.25</v>
      </c>
      <c r="F985" s="11">
        <v>0</v>
      </c>
      <c r="G985" s="11" t="s">
        <v>12</v>
      </c>
      <c r="H985" s="11" t="s">
        <v>1722</v>
      </c>
      <c r="I985" s="11" t="s">
        <v>14</v>
      </c>
      <c r="J985" s="12" t="s">
        <v>15</v>
      </c>
      <c r="K985" s="11">
        <v>67.999904000000015</v>
      </c>
      <c r="N985" s="17"/>
      <c r="O985" s="16"/>
    </row>
    <row r="986" spans="1:15" hidden="1" x14ac:dyDescent="0.25">
      <c r="A986" s="7" t="s">
        <v>1723</v>
      </c>
      <c r="B986" s="8">
        <v>45315</v>
      </c>
      <c r="C986" s="20">
        <v>1192185169</v>
      </c>
      <c r="D986" s="10">
        <v>196.6</v>
      </c>
      <c r="E986" s="11">
        <v>196.6</v>
      </c>
      <c r="F986" s="11">
        <v>0</v>
      </c>
      <c r="G986" s="11" t="s">
        <v>17</v>
      </c>
      <c r="H986" s="11" t="s">
        <v>1724</v>
      </c>
      <c r="I986" s="11" t="s">
        <v>26</v>
      </c>
      <c r="J986" s="12" t="s">
        <v>15</v>
      </c>
      <c r="K986" s="11">
        <v>136.99992320000004</v>
      </c>
      <c r="N986" s="17"/>
      <c r="O986" s="16"/>
    </row>
    <row r="987" spans="1:15" hidden="1" x14ac:dyDescent="0.25">
      <c r="A987" s="7" t="s">
        <v>1725</v>
      </c>
      <c r="B987" s="8">
        <v>45315</v>
      </c>
      <c r="C987" s="20">
        <v>2090879166</v>
      </c>
      <c r="D987" s="10">
        <v>478.3</v>
      </c>
      <c r="E987" s="11">
        <v>478.3</v>
      </c>
      <c r="F987" s="11">
        <v>0</v>
      </c>
      <c r="G987" s="11" t="s">
        <v>17</v>
      </c>
      <c r="H987" s="11" t="s">
        <v>1726</v>
      </c>
      <c r="I987" s="11" t="s">
        <v>26</v>
      </c>
      <c r="J987" s="12" t="s">
        <v>15</v>
      </c>
      <c r="K987" s="11">
        <v>334.40000160000005</v>
      </c>
      <c r="N987" s="17"/>
      <c r="O987" s="16"/>
    </row>
    <row r="988" spans="1:15" hidden="1" x14ac:dyDescent="0.25">
      <c r="A988" s="7" t="s">
        <v>1727</v>
      </c>
      <c r="B988" s="8">
        <v>45315</v>
      </c>
      <c r="C988" s="20">
        <v>411979540</v>
      </c>
      <c r="D988" s="10">
        <v>57.35</v>
      </c>
      <c r="E988" s="11">
        <v>57.35</v>
      </c>
      <c r="F988" s="11">
        <v>0</v>
      </c>
      <c r="G988" s="11" t="s">
        <v>37</v>
      </c>
      <c r="H988" s="11" t="s">
        <v>1728</v>
      </c>
      <c r="I988" s="11" t="s">
        <v>14</v>
      </c>
      <c r="J988" s="12" t="s">
        <v>15</v>
      </c>
      <c r="K988" s="11">
        <v>38.78720160000001</v>
      </c>
      <c r="N988" s="17"/>
      <c r="O988" s="16"/>
    </row>
    <row r="989" spans="1:15" hidden="1" x14ac:dyDescent="0.25">
      <c r="A989" s="7" t="s">
        <v>1729</v>
      </c>
      <c r="B989" s="8">
        <v>45315</v>
      </c>
      <c r="C989" s="20">
        <v>2290696712</v>
      </c>
      <c r="D989" s="10">
        <v>65.56</v>
      </c>
      <c r="E989" s="11">
        <v>65.56</v>
      </c>
      <c r="F989" s="11">
        <v>0</v>
      </c>
      <c r="G989" s="11" t="s">
        <v>17</v>
      </c>
      <c r="H989" s="11" t="s">
        <v>1730</v>
      </c>
      <c r="I989" s="11" t="s">
        <v>26</v>
      </c>
      <c r="J989" s="12" t="s">
        <v>15</v>
      </c>
      <c r="K989" s="11">
        <v>57.000003200000009</v>
      </c>
      <c r="N989" s="17"/>
      <c r="O989" s="16"/>
    </row>
    <row r="990" spans="1:15" hidden="1" x14ac:dyDescent="0.25">
      <c r="A990" s="7" t="s">
        <v>1731</v>
      </c>
      <c r="B990" s="8">
        <v>45315</v>
      </c>
      <c r="C990" s="20">
        <v>2847949936</v>
      </c>
      <c r="D990" s="10">
        <v>59</v>
      </c>
      <c r="E990" s="11">
        <v>59</v>
      </c>
      <c r="F990" s="11">
        <v>0</v>
      </c>
      <c r="G990" s="11" t="s">
        <v>12</v>
      </c>
      <c r="H990" s="11" t="s">
        <v>222</v>
      </c>
      <c r="I990" s="11" t="s">
        <v>14</v>
      </c>
      <c r="J990" s="12" t="s">
        <v>15</v>
      </c>
      <c r="K990" s="11">
        <v>37.627923200000012</v>
      </c>
      <c r="N990" s="17"/>
      <c r="O990" s="16"/>
    </row>
    <row r="991" spans="1:15" hidden="1" x14ac:dyDescent="0.25">
      <c r="A991" s="7" t="s">
        <v>1732</v>
      </c>
      <c r="B991" s="8">
        <v>45315</v>
      </c>
      <c r="C991" s="20">
        <v>248989463</v>
      </c>
      <c r="D991" s="10">
        <v>29.5</v>
      </c>
      <c r="E991" s="11">
        <v>29.5</v>
      </c>
      <c r="F991" s="11">
        <v>0</v>
      </c>
      <c r="G991" s="11" t="s">
        <v>12</v>
      </c>
      <c r="H991" s="11" t="s">
        <v>1733</v>
      </c>
      <c r="I991" s="11" t="s">
        <v>14</v>
      </c>
      <c r="J991" s="12" t="s">
        <v>15</v>
      </c>
      <c r="K991" s="11">
        <v>18.813961600000006</v>
      </c>
      <c r="N991" s="17"/>
      <c r="O991" s="16"/>
    </row>
    <row r="992" spans="1:15" hidden="1" x14ac:dyDescent="0.25">
      <c r="A992" s="7" t="s">
        <v>1734</v>
      </c>
      <c r="B992" s="8">
        <v>45315</v>
      </c>
      <c r="C992" s="20">
        <v>2309574233</v>
      </c>
      <c r="D992" s="10">
        <v>33</v>
      </c>
      <c r="E992" s="11">
        <v>33</v>
      </c>
      <c r="F992" s="11">
        <v>0</v>
      </c>
      <c r="G992" s="11" t="s">
        <v>37</v>
      </c>
      <c r="H992" s="11" t="s">
        <v>1735</v>
      </c>
      <c r="I992" s="11" t="s">
        <v>14</v>
      </c>
      <c r="J992" s="12" t="s">
        <v>15</v>
      </c>
      <c r="K992" s="11">
        <v>23.469376000000004</v>
      </c>
      <c r="N992" s="17"/>
      <c r="O992" s="16"/>
    </row>
    <row r="993" spans="1:15" hidden="1" x14ac:dyDescent="0.25">
      <c r="A993" s="7" t="s">
        <v>1736</v>
      </c>
      <c r="B993" s="8">
        <v>45315</v>
      </c>
      <c r="C993" s="20">
        <v>839993551</v>
      </c>
      <c r="D993" s="10">
        <v>217.15</v>
      </c>
      <c r="E993" s="11">
        <v>217.15</v>
      </c>
      <c r="F993" s="11">
        <v>0</v>
      </c>
      <c r="G993" s="11" t="s">
        <v>17</v>
      </c>
      <c r="H993" s="11" t="s">
        <v>1737</v>
      </c>
      <c r="I993" s="11" t="s">
        <v>26</v>
      </c>
      <c r="J993" s="12" t="s">
        <v>15</v>
      </c>
      <c r="K993" s="11">
        <v>151.80000640000003</v>
      </c>
      <c r="N993" s="17"/>
      <c r="O993" s="16"/>
    </row>
    <row r="994" spans="1:15" hidden="1" x14ac:dyDescent="0.25">
      <c r="A994" s="7" t="s">
        <v>1738</v>
      </c>
      <c r="B994" s="8">
        <v>45315</v>
      </c>
      <c r="C994" s="20">
        <v>992823897</v>
      </c>
      <c r="D994" s="14">
        <v>50.05</v>
      </c>
      <c r="E994" s="11">
        <v>50.05</v>
      </c>
      <c r="F994" s="11">
        <v>0</v>
      </c>
      <c r="G994" s="11" t="s">
        <v>12</v>
      </c>
      <c r="H994" s="11" t="s">
        <v>1713</v>
      </c>
      <c r="I994" s="11" t="s">
        <v>14</v>
      </c>
      <c r="J994" s="12" t="s">
        <v>15</v>
      </c>
      <c r="K994" s="11">
        <v>35.000000000000007</v>
      </c>
      <c r="N994" s="17"/>
      <c r="O994" s="16"/>
    </row>
    <row r="995" spans="1:15" hidden="1" x14ac:dyDescent="0.25">
      <c r="A995" s="7" t="s">
        <v>1739</v>
      </c>
      <c r="B995" s="8">
        <v>45315</v>
      </c>
      <c r="C995" s="20">
        <v>3251719652</v>
      </c>
      <c r="D995" s="10">
        <v>452.8</v>
      </c>
      <c r="E995" s="11">
        <v>452.8</v>
      </c>
      <c r="F995" s="11">
        <v>0</v>
      </c>
      <c r="G995" s="11" t="s">
        <v>522</v>
      </c>
      <c r="H995" s="11" t="s">
        <v>13</v>
      </c>
      <c r="I995" s="11" t="s">
        <v>26</v>
      </c>
      <c r="J995" s="12" t="s">
        <v>15</v>
      </c>
      <c r="K995" s="11">
        <v>309.9999952</v>
      </c>
      <c r="N995" s="17"/>
      <c r="O995" s="16"/>
    </row>
    <row r="996" spans="1:15" hidden="1" x14ac:dyDescent="0.25">
      <c r="A996" s="7" t="s">
        <v>1740</v>
      </c>
      <c r="B996" s="8">
        <v>45315</v>
      </c>
      <c r="C996" s="20">
        <v>4042018294</v>
      </c>
      <c r="D996" s="10">
        <v>2748</v>
      </c>
      <c r="E996" s="11">
        <v>2748</v>
      </c>
      <c r="F996" s="11">
        <v>0</v>
      </c>
      <c r="G996" s="11" t="s">
        <v>96</v>
      </c>
      <c r="H996" s="11" t="s">
        <v>1741</v>
      </c>
      <c r="I996" s="11" t="s">
        <v>45</v>
      </c>
      <c r="J996" s="12" t="s">
        <v>15</v>
      </c>
      <c r="K996" s="11">
        <v>1581.7499040000002</v>
      </c>
      <c r="N996" s="17"/>
      <c r="O996" s="16"/>
    </row>
    <row r="997" spans="1:15" hidden="1" x14ac:dyDescent="0.25">
      <c r="A997" s="7" t="s">
        <v>1742</v>
      </c>
      <c r="B997" s="8">
        <v>45315</v>
      </c>
      <c r="C997" s="20">
        <v>2196918060</v>
      </c>
      <c r="D997" s="10">
        <v>246.4</v>
      </c>
      <c r="E997" s="11">
        <v>246.4</v>
      </c>
      <c r="F997" s="11">
        <v>0</v>
      </c>
      <c r="G997" s="11" t="s">
        <v>12</v>
      </c>
      <c r="H997" s="11" t="s">
        <v>1743</v>
      </c>
      <c r="I997" s="11" t="s">
        <v>14</v>
      </c>
      <c r="J997" s="12" t="s">
        <v>15</v>
      </c>
      <c r="K997" s="11">
        <v>165.45998560000004</v>
      </c>
      <c r="N997" s="17"/>
      <c r="O997" s="16"/>
    </row>
    <row r="998" spans="1:15" hidden="1" x14ac:dyDescent="0.25">
      <c r="A998" s="7" t="s">
        <v>1744</v>
      </c>
      <c r="B998" s="8">
        <v>45315</v>
      </c>
      <c r="C998" s="20">
        <v>2811709466</v>
      </c>
      <c r="D998" s="10">
        <v>1244</v>
      </c>
      <c r="E998" s="11">
        <v>1244</v>
      </c>
      <c r="F998" s="11">
        <v>0</v>
      </c>
      <c r="G998" s="11" t="s">
        <v>17</v>
      </c>
      <c r="H998" s="11" t="s">
        <v>1745</v>
      </c>
      <c r="I998" s="11" t="s">
        <v>172</v>
      </c>
      <c r="J998" s="12" t="s">
        <v>15</v>
      </c>
      <c r="K998" s="11">
        <v>772.56999680000013</v>
      </c>
      <c r="N998" s="17"/>
      <c r="O998" s="16"/>
    </row>
    <row r="999" spans="1:15" hidden="1" x14ac:dyDescent="0.25">
      <c r="A999" s="7" t="s">
        <v>1746</v>
      </c>
      <c r="B999" s="8">
        <v>45315</v>
      </c>
      <c r="C999" s="20">
        <v>2834514986</v>
      </c>
      <c r="D999" s="10">
        <v>58</v>
      </c>
      <c r="E999" s="11">
        <v>58</v>
      </c>
      <c r="F999" s="11">
        <v>0</v>
      </c>
      <c r="G999" s="11" t="s">
        <v>37</v>
      </c>
      <c r="H999" s="11" t="s">
        <v>1747</v>
      </c>
      <c r="I999" s="11" t="s">
        <v>58</v>
      </c>
      <c r="J999" s="12" t="s">
        <v>15</v>
      </c>
      <c r="K999" s="11">
        <v>37.790121600000006</v>
      </c>
      <c r="N999" s="17"/>
      <c r="O999" s="16"/>
    </row>
    <row r="1000" spans="1:15" x14ac:dyDescent="0.25">
      <c r="A1000" s="7" t="s">
        <v>1748</v>
      </c>
      <c r="B1000" s="8">
        <v>45315</v>
      </c>
      <c r="C1000" s="20">
        <v>3453370695</v>
      </c>
      <c r="D1000" s="10">
        <v>1525</v>
      </c>
      <c r="E1000" s="11">
        <v>1525</v>
      </c>
      <c r="F1000" s="11">
        <v>0</v>
      </c>
      <c r="G1000" s="11" t="s">
        <v>21</v>
      </c>
      <c r="H1000" s="11" t="s">
        <v>1749</v>
      </c>
      <c r="I1000" s="11" t="s">
        <v>45</v>
      </c>
      <c r="J1000" s="12" t="s">
        <v>15</v>
      </c>
      <c r="K1000" s="11">
        <v>903.24992800000018</v>
      </c>
      <c r="N1000" s="17"/>
      <c r="O1000" s="16"/>
    </row>
    <row r="1001" spans="1:15" hidden="1" x14ac:dyDescent="0.25">
      <c r="A1001" s="7" t="s">
        <v>1750</v>
      </c>
      <c r="B1001" s="8">
        <v>45315</v>
      </c>
      <c r="C1001" s="20">
        <v>1002065793</v>
      </c>
      <c r="D1001" s="10">
        <v>1840</v>
      </c>
      <c r="E1001" s="11">
        <v>1840</v>
      </c>
      <c r="F1001" s="11">
        <v>0</v>
      </c>
      <c r="G1001" s="11" t="s">
        <v>96</v>
      </c>
      <c r="H1001" s="11" t="s">
        <v>1751</v>
      </c>
      <c r="I1001" s="11" t="s">
        <v>85</v>
      </c>
      <c r="J1001" s="12" t="s">
        <v>15</v>
      </c>
      <c r="K1001" s="11">
        <v>1218.3920000000003</v>
      </c>
      <c r="N1001" s="17"/>
      <c r="O1001" s="16"/>
    </row>
    <row r="1002" spans="1:15" hidden="1" x14ac:dyDescent="0.25">
      <c r="A1002" s="7" t="s">
        <v>1752</v>
      </c>
      <c r="B1002" s="8">
        <v>45315</v>
      </c>
      <c r="C1002" s="20">
        <v>2881506719</v>
      </c>
      <c r="D1002" s="10">
        <v>365.68</v>
      </c>
      <c r="E1002" s="11">
        <v>365.68</v>
      </c>
      <c r="F1002" s="11">
        <v>0</v>
      </c>
      <c r="G1002" s="11" t="s">
        <v>113</v>
      </c>
      <c r="H1002" s="11" t="s">
        <v>114</v>
      </c>
      <c r="I1002" s="11" t="s">
        <v>14</v>
      </c>
      <c r="J1002" s="12" t="s">
        <v>15</v>
      </c>
      <c r="K1002" s="11">
        <v>365.36259200000006</v>
      </c>
      <c r="N1002" s="17"/>
      <c r="O1002" s="16"/>
    </row>
    <row r="1003" spans="1:15" hidden="1" x14ac:dyDescent="0.25">
      <c r="A1003" s="7" t="s">
        <v>1753</v>
      </c>
      <c r="B1003" s="8">
        <v>45315</v>
      </c>
      <c r="C1003" s="20">
        <v>1442137031</v>
      </c>
      <c r="D1003" s="10">
        <v>65.2</v>
      </c>
      <c r="E1003" s="11">
        <v>65.2</v>
      </c>
      <c r="F1003" s="11">
        <v>0</v>
      </c>
      <c r="G1003" s="11" t="s">
        <v>51</v>
      </c>
      <c r="H1003" s="11" t="s">
        <v>1754</v>
      </c>
      <c r="I1003" s="11" t="s">
        <v>29</v>
      </c>
      <c r="J1003" s="12" t="s">
        <v>15</v>
      </c>
      <c r="K1003" s="11">
        <v>40.235126400000006</v>
      </c>
      <c r="N1003" s="17"/>
      <c r="O1003" s="16"/>
    </row>
    <row r="1004" spans="1:15" hidden="1" x14ac:dyDescent="0.25">
      <c r="A1004" s="7" t="s">
        <v>1755</v>
      </c>
      <c r="B1004" s="8">
        <v>45315</v>
      </c>
      <c r="C1004" s="20">
        <v>2498841954</v>
      </c>
      <c r="D1004" s="10">
        <v>45</v>
      </c>
      <c r="E1004" s="11">
        <v>45</v>
      </c>
      <c r="F1004" s="11">
        <v>0</v>
      </c>
      <c r="G1004" s="11" t="s">
        <v>221</v>
      </c>
      <c r="H1004" s="11" t="s">
        <v>1756</v>
      </c>
      <c r="I1004" s="11" t="s">
        <v>58</v>
      </c>
      <c r="J1004" s="12" t="s">
        <v>15</v>
      </c>
      <c r="K1004" s="11">
        <v>21.900480000000005</v>
      </c>
      <c r="N1004" s="17"/>
      <c r="O1004" s="16"/>
    </row>
    <row r="1005" spans="1:15" hidden="1" x14ac:dyDescent="0.25">
      <c r="A1005" s="7" t="s">
        <v>1757</v>
      </c>
      <c r="B1005" s="8">
        <v>45315</v>
      </c>
      <c r="C1005" s="20">
        <v>3205187426</v>
      </c>
      <c r="D1005" s="10">
        <v>1115.5999999999999</v>
      </c>
      <c r="E1005" s="11">
        <v>1115.5999999999999</v>
      </c>
      <c r="F1005" s="11">
        <v>0</v>
      </c>
      <c r="G1005" s="11" t="s">
        <v>17</v>
      </c>
      <c r="H1005" s="11" t="s">
        <v>1758</v>
      </c>
      <c r="I1005" s="11" t="s">
        <v>26</v>
      </c>
      <c r="J1005" s="12" t="s">
        <v>15</v>
      </c>
      <c r="K1005" s="11">
        <v>804.39999360000024</v>
      </c>
      <c r="N1005" s="17"/>
      <c r="O1005" s="16"/>
    </row>
    <row r="1006" spans="1:15" hidden="1" x14ac:dyDescent="0.25">
      <c r="A1006" s="7" t="s">
        <v>1759</v>
      </c>
      <c r="B1006" s="8">
        <v>45315</v>
      </c>
      <c r="C1006" s="20">
        <v>3697430410</v>
      </c>
      <c r="D1006" s="10">
        <v>41.2</v>
      </c>
      <c r="E1006" s="11">
        <v>41.2</v>
      </c>
      <c r="F1006" s="11">
        <v>0</v>
      </c>
      <c r="G1006" s="11" t="s">
        <v>17</v>
      </c>
      <c r="H1006" s="11" t="s">
        <v>1760</v>
      </c>
      <c r="I1006" s="11" t="s">
        <v>26</v>
      </c>
      <c r="J1006" s="12" t="s">
        <v>15</v>
      </c>
      <c r="K1006" s="11">
        <v>28.800004800000004</v>
      </c>
      <c r="N1006" s="17"/>
      <c r="O1006" s="16"/>
    </row>
    <row r="1007" spans="1:15" hidden="1" x14ac:dyDescent="0.25">
      <c r="A1007" s="7" t="s">
        <v>1761</v>
      </c>
      <c r="B1007" s="8">
        <v>45315</v>
      </c>
      <c r="C1007" s="20">
        <v>3824763938</v>
      </c>
      <c r="D1007" s="10">
        <v>30</v>
      </c>
      <c r="E1007" s="11">
        <v>30</v>
      </c>
      <c r="F1007" s="11">
        <v>0</v>
      </c>
      <c r="G1007" s="11" t="s">
        <v>12</v>
      </c>
      <c r="H1007" s="11" t="s">
        <v>1762</v>
      </c>
      <c r="I1007" s="11" t="s">
        <v>39</v>
      </c>
      <c r="J1007" s="12" t="s">
        <v>15</v>
      </c>
      <c r="K1007" s="11">
        <v>13.262726400000002</v>
      </c>
      <c r="N1007" s="17"/>
      <c r="O1007" s="16"/>
    </row>
    <row r="1008" spans="1:15" hidden="1" x14ac:dyDescent="0.25">
      <c r="A1008" s="7" t="s">
        <v>1763</v>
      </c>
      <c r="B1008" s="8">
        <v>45315</v>
      </c>
      <c r="C1008" s="20">
        <v>1008553429</v>
      </c>
      <c r="D1008" s="10">
        <v>1552</v>
      </c>
      <c r="E1008" s="11">
        <v>1552</v>
      </c>
      <c r="F1008" s="11">
        <v>0</v>
      </c>
      <c r="G1008" s="11" t="s">
        <v>17</v>
      </c>
      <c r="H1008" s="11" t="s">
        <v>1764</v>
      </c>
      <c r="I1008" s="11" t="s">
        <v>26</v>
      </c>
      <c r="J1008" s="12" t="s">
        <v>15</v>
      </c>
      <c r="K1008" s="11">
        <v>749.09089920000019</v>
      </c>
      <c r="N1008" s="17"/>
      <c r="O1008" s="16"/>
    </row>
    <row r="1009" spans="1:15" hidden="1" x14ac:dyDescent="0.25">
      <c r="A1009" s="7" t="s">
        <v>1765</v>
      </c>
      <c r="B1009" s="8">
        <v>45315</v>
      </c>
      <c r="C1009" s="20">
        <v>2387037105</v>
      </c>
      <c r="D1009" s="10">
        <v>444.1</v>
      </c>
      <c r="E1009" s="11">
        <v>444.1</v>
      </c>
      <c r="F1009" s="11">
        <v>0</v>
      </c>
      <c r="G1009" s="11" t="s">
        <v>104</v>
      </c>
      <c r="H1009" s="11" t="s">
        <v>1766</v>
      </c>
      <c r="I1009" s="11" t="s">
        <v>152</v>
      </c>
      <c r="J1009" s="12" t="s">
        <v>15</v>
      </c>
      <c r="K1009" s="11">
        <v>272.76819360000002</v>
      </c>
      <c r="N1009" s="17"/>
      <c r="O1009" s="16"/>
    </row>
    <row r="1010" spans="1:15" hidden="1" x14ac:dyDescent="0.25">
      <c r="A1010" s="7" t="s">
        <v>1767</v>
      </c>
      <c r="B1010" s="8">
        <v>45315</v>
      </c>
      <c r="C1010" s="20">
        <v>2302822001</v>
      </c>
      <c r="D1010" s="10">
        <v>12.9</v>
      </c>
      <c r="E1010" s="11">
        <v>12.9</v>
      </c>
      <c r="F1010" s="11">
        <v>0</v>
      </c>
      <c r="G1010" s="11" t="s">
        <v>522</v>
      </c>
      <c r="H1010" s="11" t="s">
        <v>1768</v>
      </c>
      <c r="I1010" s="11" t="s">
        <v>29</v>
      </c>
      <c r="J1010" s="12" t="s">
        <v>15</v>
      </c>
      <c r="K1010" s="11">
        <v>9.2100624000000018</v>
      </c>
      <c r="N1010" s="17"/>
      <c r="O1010" s="16"/>
    </row>
    <row r="1011" spans="1:15" hidden="1" x14ac:dyDescent="0.25">
      <c r="A1011" s="7" t="s">
        <v>1769</v>
      </c>
      <c r="B1011" s="8">
        <v>45315</v>
      </c>
      <c r="C1011" s="20">
        <v>3590671413</v>
      </c>
      <c r="D1011" s="10">
        <v>103.7</v>
      </c>
      <c r="E1011" s="11">
        <v>103.7</v>
      </c>
      <c r="F1011" s="11">
        <v>0</v>
      </c>
      <c r="G1011" s="11" t="s">
        <v>17</v>
      </c>
      <c r="H1011" s="11" t="s">
        <v>1770</v>
      </c>
      <c r="I1011" s="11" t="s">
        <v>26</v>
      </c>
      <c r="J1011" s="12" t="s">
        <v>15</v>
      </c>
      <c r="K1011" s="11">
        <v>71.999995200000015</v>
      </c>
      <c r="N1011" s="17"/>
      <c r="O1011" s="16"/>
    </row>
    <row r="1012" spans="1:15" hidden="1" x14ac:dyDescent="0.25">
      <c r="A1012" s="7" t="s">
        <v>1771</v>
      </c>
      <c r="B1012" s="8">
        <v>45315</v>
      </c>
      <c r="C1012" s="20">
        <v>2069385117</v>
      </c>
      <c r="D1012" s="10">
        <v>171.8</v>
      </c>
      <c r="E1012" s="11">
        <v>171.8</v>
      </c>
      <c r="F1012" s="11">
        <v>0</v>
      </c>
      <c r="G1012" s="11" t="s">
        <v>37</v>
      </c>
      <c r="H1012" s="11" t="s">
        <v>1772</v>
      </c>
      <c r="I1012" s="11" t="s">
        <v>14</v>
      </c>
      <c r="J1012" s="12" t="s">
        <v>15</v>
      </c>
      <c r="K1012" s="11">
        <v>123.48665280000003</v>
      </c>
      <c r="N1012" s="17"/>
      <c r="O1012" s="16"/>
    </row>
    <row r="1013" spans="1:15" x14ac:dyDescent="0.25">
      <c r="A1013" s="7" t="s">
        <v>1773</v>
      </c>
      <c r="B1013" s="8">
        <v>45315</v>
      </c>
      <c r="C1013" s="20">
        <v>731794089</v>
      </c>
      <c r="D1013" s="10">
        <v>1287</v>
      </c>
      <c r="E1013" s="11">
        <v>1287</v>
      </c>
      <c r="F1013" s="11">
        <v>0</v>
      </c>
      <c r="G1013" s="11" t="s">
        <v>21</v>
      </c>
      <c r="H1013" s="11" t="s">
        <v>1774</v>
      </c>
      <c r="I1013" s="11" t="s">
        <v>152</v>
      </c>
      <c r="J1013" s="12" t="s">
        <v>15</v>
      </c>
      <c r="K1013" s="11">
        <v>918.00001440000017</v>
      </c>
      <c r="N1013" s="17"/>
      <c r="O1013" s="16"/>
    </row>
    <row r="1014" spans="1:15" x14ac:dyDescent="0.25">
      <c r="A1014" s="7" t="s">
        <v>1775</v>
      </c>
      <c r="B1014" s="8">
        <v>45315</v>
      </c>
      <c r="C1014" s="9">
        <v>3738321823</v>
      </c>
      <c r="D1014" s="10">
        <v>1055</v>
      </c>
      <c r="E1014" s="11">
        <v>1055</v>
      </c>
      <c r="F1014" s="11">
        <v>0</v>
      </c>
      <c r="G1014" s="11" t="s">
        <v>21</v>
      </c>
      <c r="H1014" s="11" t="s">
        <v>1776</v>
      </c>
      <c r="I1014" s="11" t="s">
        <v>58</v>
      </c>
      <c r="J1014" s="12" t="s">
        <v>15</v>
      </c>
      <c r="K1014" s="11">
        <v>735.00000000000011</v>
      </c>
      <c r="N1014" s="17"/>
      <c r="O1014" s="16"/>
    </row>
    <row r="1015" spans="1:15" hidden="1" x14ac:dyDescent="0.25">
      <c r="A1015" s="7" t="s">
        <v>1777</v>
      </c>
      <c r="B1015" s="8">
        <v>45315</v>
      </c>
      <c r="C1015" s="9">
        <v>1684556741</v>
      </c>
      <c r="D1015" s="10">
        <v>15056</v>
      </c>
      <c r="E1015" s="11">
        <v>15056</v>
      </c>
      <c r="F1015" s="11">
        <v>0</v>
      </c>
      <c r="G1015" s="11" t="s">
        <v>51</v>
      </c>
      <c r="H1015" s="11" t="s">
        <v>1778</v>
      </c>
      <c r="I1015" s="11" t="s">
        <v>45</v>
      </c>
      <c r="J1015" s="12" t="s">
        <v>15</v>
      </c>
      <c r="K1015" s="11">
        <v>8998.3991552000007</v>
      </c>
      <c r="N1015" s="17"/>
      <c r="O1015" s="16"/>
    </row>
    <row r="1016" spans="1:15" hidden="1" x14ac:dyDescent="0.25">
      <c r="A1016" s="7" t="s">
        <v>1779</v>
      </c>
      <c r="B1016" s="8">
        <v>45315</v>
      </c>
      <c r="C1016" s="9">
        <v>686310449</v>
      </c>
      <c r="D1016" s="10">
        <v>1150</v>
      </c>
      <c r="E1016" s="11">
        <v>1150</v>
      </c>
      <c r="F1016" s="11">
        <v>0</v>
      </c>
      <c r="G1016" s="11" t="s">
        <v>51</v>
      </c>
      <c r="H1016" s="11" t="s">
        <v>1780</v>
      </c>
      <c r="I1016" s="11" t="s">
        <v>29</v>
      </c>
      <c r="J1016" s="12" t="s">
        <v>15</v>
      </c>
      <c r="K1016" s="11">
        <v>843.31990400000007</v>
      </c>
      <c r="N1016" s="17"/>
      <c r="O1016" s="16"/>
    </row>
    <row r="1017" spans="1:15" hidden="1" x14ac:dyDescent="0.25">
      <c r="A1017" s="7" t="s">
        <v>1781</v>
      </c>
      <c r="B1017" s="8">
        <v>45315</v>
      </c>
      <c r="C1017" s="9">
        <v>2061649602</v>
      </c>
      <c r="D1017" s="10">
        <v>1091.75</v>
      </c>
      <c r="E1017" s="11">
        <v>1091.75</v>
      </c>
      <c r="F1017" s="11">
        <v>0</v>
      </c>
      <c r="G1017" s="11" t="s">
        <v>17</v>
      </c>
      <c r="H1017" s="11" t="s">
        <v>1782</v>
      </c>
      <c r="I1017" s="11" t="s">
        <v>26</v>
      </c>
      <c r="J1017" s="12" t="s">
        <v>15</v>
      </c>
      <c r="K1017" s="11">
        <v>785.59386080000002</v>
      </c>
      <c r="N1017" s="17"/>
      <c r="O1017" s="16"/>
    </row>
    <row r="1018" spans="1:15" hidden="1" x14ac:dyDescent="0.25">
      <c r="A1018" s="7" t="s">
        <v>1783</v>
      </c>
      <c r="B1018" s="8">
        <v>45315</v>
      </c>
      <c r="C1018" s="18">
        <v>549210355</v>
      </c>
      <c r="D1018" s="10">
        <v>33.200000000000003</v>
      </c>
      <c r="E1018" s="11">
        <v>33.200000000000003</v>
      </c>
      <c r="F1018" s="11">
        <v>0</v>
      </c>
      <c r="G1018" s="11" t="s">
        <v>17</v>
      </c>
      <c r="H1018" s="11" t="s">
        <v>1782</v>
      </c>
      <c r="I1018" s="11" t="s">
        <v>26</v>
      </c>
      <c r="J1018" s="12" t="s">
        <v>15</v>
      </c>
      <c r="K1018" s="11">
        <v>23.200004800000006</v>
      </c>
      <c r="N1018" s="17"/>
      <c r="O1018" s="16"/>
    </row>
    <row r="1019" spans="1:15" hidden="1" x14ac:dyDescent="0.25">
      <c r="A1019" s="7" t="s">
        <v>1784</v>
      </c>
      <c r="B1019" s="8">
        <v>45315</v>
      </c>
      <c r="C1019" s="9">
        <v>2730377762</v>
      </c>
      <c r="D1019" s="10">
        <v>1633</v>
      </c>
      <c r="E1019" s="11">
        <v>1633</v>
      </c>
      <c r="F1019" s="11">
        <v>0</v>
      </c>
      <c r="G1019" s="11" t="s">
        <v>43</v>
      </c>
      <c r="H1019" s="11" t="s">
        <v>1785</v>
      </c>
      <c r="I1019" s="11" t="s">
        <v>215</v>
      </c>
      <c r="J1019" s="12" t="s">
        <v>15</v>
      </c>
      <c r="K1019" s="11">
        <v>685.44</v>
      </c>
      <c r="N1019" s="17"/>
      <c r="O1019" s="16"/>
    </row>
    <row r="1020" spans="1:15" hidden="1" x14ac:dyDescent="0.25">
      <c r="A1020" s="7" t="s">
        <v>1786</v>
      </c>
      <c r="B1020" s="8">
        <v>45315</v>
      </c>
      <c r="C1020" s="9">
        <v>4178333253</v>
      </c>
      <c r="D1020" s="10">
        <v>1633</v>
      </c>
      <c r="E1020" s="11">
        <v>1633</v>
      </c>
      <c r="F1020" s="11">
        <v>0</v>
      </c>
      <c r="G1020" s="11" t="s">
        <v>43</v>
      </c>
      <c r="H1020" s="11" t="s">
        <v>1787</v>
      </c>
      <c r="I1020" s="11" t="s">
        <v>215</v>
      </c>
      <c r="J1020" s="12" t="s">
        <v>15</v>
      </c>
      <c r="K1020" s="11">
        <v>685.44</v>
      </c>
      <c r="N1020" s="17"/>
      <c r="O1020" s="16"/>
    </row>
    <row r="1021" spans="1:15" hidden="1" x14ac:dyDescent="0.25">
      <c r="A1021" s="7" t="s">
        <v>1788</v>
      </c>
      <c r="B1021" s="8">
        <v>45315</v>
      </c>
      <c r="C1021" s="9">
        <v>2590460262</v>
      </c>
      <c r="D1021" s="10">
        <v>1760</v>
      </c>
      <c r="E1021" s="11">
        <v>1760</v>
      </c>
      <c r="F1021" s="11">
        <v>0</v>
      </c>
      <c r="G1021" s="11" t="s">
        <v>51</v>
      </c>
      <c r="H1021" s="11" t="s">
        <v>211</v>
      </c>
      <c r="I1021" s="11" t="s">
        <v>26</v>
      </c>
      <c r="J1021" s="12" t="s">
        <v>15</v>
      </c>
      <c r="K1021" s="11">
        <v>1143.8616000000002</v>
      </c>
      <c r="N1021" s="17"/>
      <c r="O1021" s="16"/>
    </row>
    <row r="1022" spans="1:15" hidden="1" x14ac:dyDescent="0.25">
      <c r="A1022" s="7" t="s">
        <v>1789</v>
      </c>
      <c r="B1022" s="8">
        <v>45315</v>
      </c>
      <c r="C1022" s="9">
        <v>188891732</v>
      </c>
      <c r="D1022" s="10">
        <v>1760</v>
      </c>
      <c r="E1022" s="11">
        <v>1760</v>
      </c>
      <c r="F1022" s="11">
        <v>0</v>
      </c>
      <c r="G1022" s="11" t="s">
        <v>51</v>
      </c>
      <c r="H1022" s="11" t="s">
        <v>211</v>
      </c>
      <c r="I1022" s="11" t="s">
        <v>26</v>
      </c>
      <c r="J1022" s="12" t="s">
        <v>15</v>
      </c>
      <c r="K1022" s="11">
        <v>1143.8616000000002</v>
      </c>
      <c r="N1022" s="17"/>
      <c r="O1022" s="16"/>
    </row>
    <row r="1023" spans="1:15" hidden="1" x14ac:dyDescent="0.25">
      <c r="A1023" s="7" t="s">
        <v>1790</v>
      </c>
      <c r="B1023" s="8">
        <v>45315</v>
      </c>
      <c r="C1023" s="9">
        <v>3489219043</v>
      </c>
      <c r="D1023" s="10">
        <v>840.9</v>
      </c>
      <c r="E1023" s="11">
        <v>840.90000000000009</v>
      </c>
      <c r="F1023" s="11">
        <v>-1.1368683772161603E-13</v>
      </c>
      <c r="G1023" s="11" t="s">
        <v>17</v>
      </c>
      <c r="H1023" s="11" t="s">
        <v>187</v>
      </c>
      <c r="I1023" s="11" t="s">
        <v>26</v>
      </c>
      <c r="J1023" s="12" t="s">
        <v>15</v>
      </c>
      <c r="K1023" s="11">
        <v>588.00000000000011</v>
      </c>
      <c r="N1023" s="17"/>
      <c r="O1023" s="16"/>
    </row>
    <row r="1024" spans="1:15" hidden="1" x14ac:dyDescent="0.25">
      <c r="A1024" s="7" t="s">
        <v>1791</v>
      </c>
      <c r="B1024" s="8">
        <v>45315</v>
      </c>
      <c r="C1024" s="9">
        <v>898846388</v>
      </c>
      <c r="D1024" s="10">
        <v>425.92</v>
      </c>
      <c r="E1024" s="11">
        <v>425.91999999999996</v>
      </c>
      <c r="F1024" s="11">
        <v>5.6843418860808015E-14</v>
      </c>
      <c r="G1024" s="11" t="s">
        <v>37</v>
      </c>
      <c r="H1024" s="11" t="s">
        <v>1792</v>
      </c>
      <c r="I1024" s="11" t="s">
        <v>39</v>
      </c>
      <c r="J1024" s="12" t="s">
        <v>15</v>
      </c>
      <c r="K1024" s="11">
        <v>244.02436800000004</v>
      </c>
      <c r="N1024" s="17"/>
      <c r="O1024" s="16"/>
    </row>
    <row r="1025" spans="1:15" hidden="1" x14ac:dyDescent="0.25">
      <c r="A1025" s="7" t="s">
        <v>1793</v>
      </c>
      <c r="B1025" s="8">
        <v>45315</v>
      </c>
      <c r="C1025" s="9">
        <v>479740436</v>
      </c>
      <c r="D1025" s="10">
        <v>2668</v>
      </c>
      <c r="E1025" s="11">
        <v>2668</v>
      </c>
      <c r="F1025" s="11">
        <v>0</v>
      </c>
      <c r="G1025" s="11" t="s">
        <v>96</v>
      </c>
      <c r="H1025" s="11" t="s">
        <v>1794</v>
      </c>
      <c r="I1025" s="11" t="s">
        <v>215</v>
      </c>
      <c r="J1025" s="12" t="s">
        <v>15</v>
      </c>
      <c r="K1025" s="11">
        <v>1083.8299360000001</v>
      </c>
      <c r="N1025" s="17"/>
      <c r="O1025" s="16"/>
    </row>
    <row r="1026" spans="1:15" hidden="1" x14ac:dyDescent="0.25">
      <c r="A1026" s="7" t="s">
        <v>1795</v>
      </c>
      <c r="B1026" s="8">
        <v>45315</v>
      </c>
      <c r="C1026" s="9">
        <v>3718336066</v>
      </c>
      <c r="D1026" s="10">
        <v>369.1</v>
      </c>
      <c r="E1026" s="11">
        <v>369.1</v>
      </c>
      <c r="F1026" s="11">
        <v>0</v>
      </c>
      <c r="G1026" s="11" t="s">
        <v>17</v>
      </c>
      <c r="H1026" s="11" t="s">
        <v>1796</v>
      </c>
      <c r="I1026" s="11" t="s">
        <v>26</v>
      </c>
      <c r="J1026" s="12" t="s">
        <v>15</v>
      </c>
      <c r="K1026" s="11">
        <v>256.79998400000005</v>
      </c>
      <c r="N1026" s="17"/>
      <c r="O1026" s="16"/>
    </row>
    <row r="1027" spans="1:15" hidden="1" x14ac:dyDescent="0.25">
      <c r="A1027" s="7" t="s">
        <v>1797</v>
      </c>
      <c r="B1027" s="8">
        <v>45315</v>
      </c>
      <c r="C1027" s="9">
        <v>3173074143</v>
      </c>
      <c r="D1027" s="10">
        <v>2512.9</v>
      </c>
      <c r="E1027" s="11">
        <v>2512.9</v>
      </c>
      <c r="F1027" s="11">
        <v>0</v>
      </c>
      <c r="G1027" s="11" t="s">
        <v>12</v>
      </c>
      <c r="H1027" s="11" t="s">
        <v>1798</v>
      </c>
      <c r="I1027" s="11" t="s">
        <v>14</v>
      </c>
      <c r="J1027" s="12" t="s">
        <v>15</v>
      </c>
      <c r="K1027" s="11">
        <v>1744.96</v>
      </c>
      <c r="N1027" s="17"/>
      <c r="O1027" s="16"/>
    </row>
    <row r="1028" spans="1:15" hidden="1" x14ac:dyDescent="0.25">
      <c r="A1028" s="7" t="s">
        <v>1799</v>
      </c>
      <c r="B1028" s="8">
        <v>45315</v>
      </c>
      <c r="C1028" s="9">
        <v>2387624600</v>
      </c>
      <c r="D1028" s="10">
        <v>8314</v>
      </c>
      <c r="E1028" s="11">
        <v>8314</v>
      </c>
      <c r="F1028" s="11">
        <v>0</v>
      </c>
      <c r="G1028" s="11" t="s">
        <v>17</v>
      </c>
      <c r="H1028" s="11" t="s">
        <v>1800</v>
      </c>
      <c r="I1028" s="11" t="s">
        <v>55</v>
      </c>
      <c r="J1028" s="12" t="s">
        <v>15</v>
      </c>
      <c r="K1028" s="11">
        <v>3902.9697392000007</v>
      </c>
      <c r="N1028" s="17"/>
      <c r="O1028" s="16"/>
    </row>
    <row r="1029" spans="1:15" hidden="1" x14ac:dyDescent="0.25">
      <c r="A1029" s="7" t="s">
        <v>1801</v>
      </c>
      <c r="B1029" s="8">
        <v>45315</v>
      </c>
      <c r="C1029" s="18">
        <v>1660437962</v>
      </c>
      <c r="D1029" s="10">
        <v>675</v>
      </c>
      <c r="E1029" s="11">
        <v>675</v>
      </c>
      <c r="F1029" s="11">
        <v>0</v>
      </c>
      <c r="G1029" s="11" t="s">
        <v>17</v>
      </c>
      <c r="H1029" s="11" t="s">
        <v>1800</v>
      </c>
      <c r="I1029" s="11" t="s">
        <v>117</v>
      </c>
      <c r="J1029" s="12" t="s">
        <v>15</v>
      </c>
      <c r="K1029" s="11">
        <v>0</v>
      </c>
      <c r="N1029" s="17"/>
      <c r="O1029" s="16"/>
    </row>
    <row r="1030" spans="1:15" hidden="1" x14ac:dyDescent="0.25">
      <c r="A1030" s="7" t="s">
        <v>1802</v>
      </c>
      <c r="B1030" s="8">
        <v>45315</v>
      </c>
      <c r="C1030" s="9">
        <v>2182562925</v>
      </c>
      <c r="D1030" s="10">
        <v>23976.71</v>
      </c>
      <c r="E1030" s="11">
        <v>23976.710000000006</v>
      </c>
      <c r="F1030" s="11">
        <v>-7.2759576141834259E-12</v>
      </c>
      <c r="G1030" s="11" t="s">
        <v>37</v>
      </c>
      <c r="H1030" s="11" t="s">
        <v>1803</v>
      </c>
      <c r="I1030" s="11" t="s">
        <v>61</v>
      </c>
      <c r="J1030" s="12" t="s">
        <v>15</v>
      </c>
      <c r="K1030" s="11">
        <v>16114.601619200004</v>
      </c>
      <c r="N1030" s="17"/>
      <c r="O1030" s="16"/>
    </row>
    <row r="1031" spans="1:15" hidden="1" x14ac:dyDescent="0.25">
      <c r="A1031" s="7" t="s">
        <v>1804</v>
      </c>
      <c r="B1031" s="8">
        <v>45315</v>
      </c>
      <c r="C1031" s="9">
        <v>2595636274</v>
      </c>
      <c r="D1031" s="10">
        <v>1884</v>
      </c>
      <c r="E1031" s="11">
        <v>1884</v>
      </c>
      <c r="F1031" s="11">
        <v>0</v>
      </c>
      <c r="G1031" s="11" t="s">
        <v>43</v>
      </c>
      <c r="H1031" s="11" t="s">
        <v>898</v>
      </c>
      <c r="I1031" s="11" t="s">
        <v>172</v>
      </c>
      <c r="J1031" s="12" t="s">
        <v>15</v>
      </c>
      <c r="K1031" s="11">
        <v>1066.2700048000002</v>
      </c>
      <c r="N1031" s="17"/>
      <c r="O1031" s="16"/>
    </row>
    <row r="1032" spans="1:15" hidden="1" x14ac:dyDescent="0.25">
      <c r="A1032" s="7" t="s">
        <v>1805</v>
      </c>
      <c r="B1032" s="8">
        <v>45315</v>
      </c>
      <c r="C1032" s="9">
        <v>190269782</v>
      </c>
      <c r="D1032" s="10">
        <v>189.26</v>
      </c>
      <c r="E1032" s="11">
        <v>189.26</v>
      </c>
      <c r="F1032" s="11">
        <v>0</v>
      </c>
      <c r="G1032" s="11" t="s">
        <v>113</v>
      </c>
      <c r="H1032" s="11" t="s">
        <v>114</v>
      </c>
      <c r="I1032" s="11" t="s">
        <v>14</v>
      </c>
      <c r="J1032" s="12" t="s">
        <v>15</v>
      </c>
      <c r="K1032" s="11">
        <v>189.25999680000004</v>
      </c>
      <c r="N1032" s="17"/>
      <c r="O1032" s="16"/>
    </row>
    <row r="1033" spans="1:15" hidden="1" x14ac:dyDescent="0.25">
      <c r="A1033" s="7" t="s">
        <v>1806</v>
      </c>
      <c r="B1033" s="8">
        <v>45315</v>
      </c>
      <c r="C1033" s="9">
        <v>405684386</v>
      </c>
      <c r="D1033" s="10">
        <v>154.83000000000001</v>
      </c>
      <c r="E1033" s="11">
        <v>154.83000000000001</v>
      </c>
      <c r="F1033" s="11">
        <v>0</v>
      </c>
      <c r="G1033" s="11" t="s">
        <v>113</v>
      </c>
      <c r="H1033" s="11" t="s">
        <v>114</v>
      </c>
      <c r="I1033" s="11" t="s">
        <v>14</v>
      </c>
      <c r="J1033" s="12" t="s">
        <v>15</v>
      </c>
      <c r="K1033" s="11">
        <v>154.83275360000005</v>
      </c>
      <c r="N1033" s="17"/>
      <c r="O1033" s="16"/>
    </row>
    <row r="1034" spans="1:15" x14ac:dyDescent="0.25">
      <c r="A1034" s="7" t="s">
        <v>1807</v>
      </c>
      <c r="B1034" s="8">
        <v>45316</v>
      </c>
      <c r="C1034" s="9">
        <v>2229685239</v>
      </c>
      <c r="D1034" s="10">
        <v>29</v>
      </c>
      <c r="E1034" s="11">
        <v>29</v>
      </c>
      <c r="F1034" s="11">
        <v>0</v>
      </c>
      <c r="G1034" s="11" t="s">
        <v>21</v>
      </c>
      <c r="H1034" s="11" t="s">
        <v>1808</v>
      </c>
      <c r="I1034" s="11" t="s">
        <v>58</v>
      </c>
      <c r="J1034" s="12" t="s">
        <v>15</v>
      </c>
      <c r="K1034" s="11">
        <v>17.619840000000003</v>
      </c>
      <c r="N1034" s="17"/>
      <c r="O1034" s="16"/>
    </row>
    <row r="1035" spans="1:15" hidden="1" x14ac:dyDescent="0.25">
      <c r="A1035" s="7" t="s">
        <v>1809</v>
      </c>
      <c r="B1035" s="8">
        <v>45316</v>
      </c>
      <c r="C1035" s="9">
        <v>646335161</v>
      </c>
      <c r="D1035" s="10">
        <v>2682</v>
      </c>
      <c r="E1035" s="11">
        <v>2682</v>
      </c>
      <c r="F1035" s="11">
        <v>0</v>
      </c>
      <c r="G1035" s="11" t="s">
        <v>43</v>
      </c>
      <c r="H1035" s="11" t="s">
        <v>1810</v>
      </c>
      <c r="I1035" s="11" t="s">
        <v>85</v>
      </c>
      <c r="J1035" s="12" t="s">
        <v>15</v>
      </c>
      <c r="K1035" s="11">
        <v>1666.0200032000002</v>
      </c>
      <c r="N1035" s="17"/>
      <c r="O1035" s="16"/>
    </row>
    <row r="1036" spans="1:15" hidden="1" x14ac:dyDescent="0.25">
      <c r="A1036" s="7" t="s">
        <v>1811</v>
      </c>
      <c r="B1036" s="8">
        <v>45316</v>
      </c>
      <c r="C1036" s="9">
        <v>4121052737</v>
      </c>
      <c r="D1036" s="10">
        <v>985</v>
      </c>
      <c r="E1036" s="11">
        <v>985</v>
      </c>
      <c r="F1036" s="11">
        <v>0</v>
      </c>
      <c r="G1036" s="11" t="s">
        <v>96</v>
      </c>
      <c r="H1036" s="11" t="s">
        <v>1794</v>
      </c>
      <c r="I1036" s="11" t="s">
        <v>102</v>
      </c>
      <c r="J1036" s="12" t="s">
        <v>15</v>
      </c>
      <c r="K1036" s="11">
        <v>665.5712000000002</v>
      </c>
      <c r="N1036" s="17"/>
      <c r="O1036" s="16"/>
    </row>
    <row r="1037" spans="1:15" hidden="1" x14ac:dyDescent="0.25">
      <c r="A1037" s="7" t="s">
        <v>1811</v>
      </c>
      <c r="B1037" s="8">
        <v>45316</v>
      </c>
      <c r="C1037" s="9">
        <v>486490661</v>
      </c>
      <c r="D1037" s="10">
        <v>2554</v>
      </c>
      <c r="E1037" s="11">
        <v>2554</v>
      </c>
      <c r="F1037" s="11">
        <v>0</v>
      </c>
      <c r="G1037" s="11" t="s">
        <v>96</v>
      </c>
      <c r="H1037" s="11" t="s">
        <v>1794</v>
      </c>
      <c r="I1037" s="11" t="s">
        <v>85</v>
      </c>
      <c r="J1037" s="12" t="s">
        <v>15</v>
      </c>
      <c r="K1037" s="11">
        <v>1666.0200032000002</v>
      </c>
      <c r="N1037" s="17"/>
      <c r="O1037" s="16"/>
    </row>
    <row r="1038" spans="1:15" hidden="1" x14ac:dyDescent="0.25">
      <c r="A1038" s="7" t="s">
        <v>1812</v>
      </c>
      <c r="B1038" s="8">
        <v>45316</v>
      </c>
      <c r="C1038" s="9">
        <v>2572504038</v>
      </c>
      <c r="D1038" s="10">
        <v>18.600000000000001</v>
      </c>
      <c r="E1038" s="11">
        <v>18.600000000000001</v>
      </c>
      <c r="F1038" s="11">
        <v>0</v>
      </c>
      <c r="G1038" s="11" t="s">
        <v>12</v>
      </c>
      <c r="H1038" s="11" t="s">
        <v>1240</v>
      </c>
      <c r="I1038" s="11" t="s">
        <v>14</v>
      </c>
      <c r="J1038" s="12" t="s">
        <v>15</v>
      </c>
      <c r="K1038" s="11">
        <v>13.090392000000001</v>
      </c>
      <c r="N1038" s="17"/>
      <c r="O1038" s="16"/>
    </row>
    <row r="1039" spans="1:15" hidden="1" x14ac:dyDescent="0.25">
      <c r="A1039" s="7" t="s">
        <v>1813</v>
      </c>
      <c r="B1039" s="8">
        <v>45316</v>
      </c>
      <c r="C1039" s="9">
        <v>1529368505</v>
      </c>
      <c r="D1039" s="10">
        <v>1884</v>
      </c>
      <c r="E1039" s="11">
        <v>1884</v>
      </c>
      <c r="F1039" s="11">
        <v>0</v>
      </c>
      <c r="G1039" s="11" t="s">
        <v>43</v>
      </c>
      <c r="H1039" s="11" t="s">
        <v>1814</v>
      </c>
      <c r="I1039" s="11" t="s">
        <v>172</v>
      </c>
      <c r="J1039" s="12" t="s">
        <v>15</v>
      </c>
      <c r="K1039" s="11">
        <v>1066.2700048000002</v>
      </c>
      <c r="N1039" s="17"/>
      <c r="O1039" s="16"/>
    </row>
    <row r="1040" spans="1:15" hidden="1" x14ac:dyDescent="0.25">
      <c r="A1040" s="7" t="s">
        <v>1815</v>
      </c>
      <c r="B1040" s="8">
        <v>45316</v>
      </c>
      <c r="C1040" s="9">
        <v>3298577973</v>
      </c>
      <c r="D1040" s="10">
        <v>641.5</v>
      </c>
      <c r="E1040" s="11">
        <v>641.5</v>
      </c>
      <c r="F1040" s="11">
        <v>0</v>
      </c>
      <c r="G1040" s="11" t="s">
        <v>37</v>
      </c>
      <c r="H1040" s="11" t="s">
        <v>1816</v>
      </c>
      <c r="I1040" s="11" t="s">
        <v>14</v>
      </c>
      <c r="J1040" s="12" t="s">
        <v>15</v>
      </c>
      <c r="K1040" s="11">
        <v>439.46965440000002</v>
      </c>
      <c r="N1040" s="17"/>
      <c r="O1040" s="16"/>
    </row>
    <row r="1041" spans="1:15" hidden="1" x14ac:dyDescent="0.25">
      <c r="A1041" s="7" t="s">
        <v>1817</v>
      </c>
      <c r="B1041" s="8">
        <v>45316</v>
      </c>
      <c r="C1041" s="9">
        <v>2323267991</v>
      </c>
      <c r="D1041" s="10">
        <v>732.4</v>
      </c>
      <c r="E1041" s="11">
        <v>732.4</v>
      </c>
      <c r="F1041" s="11">
        <v>0</v>
      </c>
      <c r="G1041" s="11" t="s">
        <v>37</v>
      </c>
      <c r="H1041" s="11" t="s">
        <v>1818</v>
      </c>
      <c r="I1041" s="11" t="s">
        <v>14</v>
      </c>
      <c r="J1041" s="12" t="s">
        <v>15</v>
      </c>
      <c r="K1041" s="11">
        <v>495.99997440000004</v>
      </c>
      <c r="N1041" s="17"/>
      <c r="O1041" s="16"/>
    </row>
    <row r="1042" spans="1:15" hidden="1" x14ac:dyDescent="0.25">
      <c r="A1042" s="7" t="s">
        <v>1819</v>
      </c>
      <c r="B1042" s="8">
        <v>45316</v>
      </c>
      <c r="C1042" s="23">
        <v>1251559337</v>
      </c>
      <c r="D1042" s="14">
        <v>148.69999999999999</v>
      </c>
      <c r="E1042" s="11">
        <v>148.69999999999999</v>
      </c>
      <c r="F1042" s="11">
        <v>0</v>
      </c>
      <c r="G1042" s="11" t="s">
        <v>17</v>
      </c>
      <c r="H1042" s="11" t="s">
        <v>1820</v>
      </c>
      <c r="I1042" s="11" t="s">
        <v>26</v>
      </c>
      <c r="J1042" s="12" t="s">
        <v>15</v>
      </c>
      <c r="K1042" s="11">
        <v>103.99999680000001</v>
      </c>
      <c r="N1042" s="17"/>
      <c r="O1042" s="16"/>
    </row>
    <row r="1043" spans="1:15" hidden="1" x14ac:dyDescent="0.25">
      <c r="A1043" s="7" t="s">
        <v>1821</v>
      </c>
      <c r="B1043" s="8">
        <v>45316</v>
      </c>
      <c r="C1043" s="23">
        <v>809127414</v>
      </c>
      <c r="D1043" s="14">
        <v>497</v>
      </c>
      <c r="E1043" s="11">
        <v>497</v>
      </c>
      <c r="F1043" s="11">
        <v>0</v>
      </c>
      <c r="G1043" s="11" t="s">
        <v>17</v>
      </c>
      <c r="H1043" s="11" t="s">
        <v>409</v>
      </c>
      <c r="I1043" s="11" t="s">
        <v>26</v>
      </c>
      <c r="J1043" s="12" t="s">
        <v>15</v>
      </c>
      <c r="K1043" s="11">
        <v>338.79998880000005</v>
      </c>
      <c r="N1043" s="17"/>
      <c r="O1043" s="16"/>
    </row>
    <row r="1044" spans="1:15" hidden="1" x14ac:dyDescent="0.25">
      <c r="A1044" s="7" t="s">
        <v>1822</v>
      </c>
      <c r="B1044" s="8">
        <v>45316</v>
      </c>
      <c r="C1044" s="9">
        <v>1787446453</v>
      </c>
      <c r="D1044" s="10">
        <v>3580</v>
      </c>
      <c r="E1044" s="11">
        <v>3580</v>
      </c>
      <c r="F1044" s="11">
        <v>0</v>
      </c>
      <c r="G1044" s="11" t="s">
        <v>17</v>
      </c>
      <c r="H1044" s="11" t="s">
        <v>1800</v>
      </c>
      <c r="I1044" s="11" t="s">
        <v>215</v>
      </c>
      <c r="J1044" s="12" t="s">
        <v>15</v>
      </c>
      <c r="K1044" s="11">
        <v>1474.5199840000002</v>
      </c>
      <c r="N1044" s="17"/>
      <c r="O1044" s="16"/>
    </row>
    <row r="1045" spans="1:15" x14ac:dyDescent="0.25">
      <c r="A1045" s="7" t="s">
        <v>1823</v>
      </c>
      <c r="B1045" s="8">
        <v>45316</v>
      </c>
      <c r="C1045" s="9">
        <v>1878085557</v>
      </c>
      <c r="D1045" s="10">
        <v>2425</v>
      </c>
      <c r="E1045" s="11">
        <v>2425</v>
      </c>
      <c r="F1045" s="11">
        <v>0</v>
      </c>
      <c r="G1045" s="11" t="s">
        <v>21</v>
      </c>
      <c r="H1045" s="11" t="s">
        <v>1085</v>
      </c>
      <c r="I1045" s="11" t="s">
        <v>82</v>
      </c>
      <c r="J1045" s="12" t="s">
        <v>15</v>
      </c>
      <c r="K1045" s="11">
        <v>1455</v>
      </c>
      <c r="N1045" s="17"/>
      <c r="O1045" s="16"/>
    </row>
    <row r="1046" spans="1:15" x14ac:dyDescent="0.25">
      <c r="A1046" s="7" t="s">
        <v>1824</v>
      </c>
      <c r="B1046" s="8">
        <v>45316</v>
      </c>
      <c r="C1046" s="9">
        <v>3701162012</v>
      </c>
      <c r="D1046" s="10">
        <v>1980</v>
      </c>
      <c r="E1046" s="11">
        <v>1980</v>
      </c>
      <c r="F1046" s="11">
        <v>0</v>
      </c>
      <c r="G1046" s="11" t="s">
        <v>21</v>
      </c>
      <c r="H1046" s="11" t="s">
        <v>1088</v>
      </c>
      <c r="I1046" s="11" t="s">
        <v>82</v>
      </c>
      <c r="J1046" s="12" t="s">
        <v>15</v>
      </c>
      <c r="K1046" s="11">
        <v>1188</v>
      </c>
      <c r="N1046" s="17"/>
      <c r="O1046" s="16"/>
    </row>
    <row r="1047" spans="1:15" x14ac:dyDescent="0.25">
      <c r="A1047" s="7" t="s">
        <v>1825</v>
      </c>
      <c r="B1047" s="8">
        <v>45316</v>
      </c>
      <c r="C1047" s="9">
        <v>2570994021</v>
      </c>
      <c r="D1047" s="10">
        <v>1390</v>
      </c>
      <c r="E1047" s="11">
        <v>1390</v>
      </c>
      <c r="F1047" s="11">
        <v>0</v>
      </c>
      <c r="G1047" s="11" t="s">
        <v>21</v>
      </c>
      <c r="H1047" s="11" t="s">
        <v>1826</v>
      </c>
      <c r="I1047" s="11" t="s">
        <v>82</v>
      </c>
      <c r="J1047" s="12" t="s">
        <v>15</v>
      </c>
      <c r="K1047" s="11">
        <v>834</v>
      </c>
      <c r="N1047" s="17"/>
      <c r="O1047" s="16"/>
    </row>
    <row r="1048" spans="1:15" hidden="1" x14ac:dyDescent="0.25">
      <c r="A1048" s="7" t="s">
        <v>1827</v>
      </c>
      <c r="B1048" s="8">
        <v>45316</v>
      </c>
      <c r="C1048" s="9">
        <v>3294251240</v>
      </c>
      <c r="D1048" s="10">
        <v>519</v>
      </c>
      <c r="E1048" s="11">
        <v>519</v>
      </c>
      <c r="F1048" s="11">
        <v>0</v>
      </c>
      <c r="G1048" s="11" t="s">
        <v>17</v>
      </c>
      <c r="H1048" s="11" t="s">
        <v>1309</v>
      </c>
      <c r="I1048" s="11" t="s">
        <v>26</v>
      </c>
      <c r="J1048" s="12" t="s">
        <v>15</v>
      </c>
      <c r="K1048" s="11">
        <v>361.07690080000003</v>
      </c>
      <c r="N1048" s="17"/>
      <c r="O1048" s="16"/>
    </row>
    <row r="1049" spans="1:15" hidden="1" x14ac:dyDescent="0.25">
      <c r="A1049" s="7" t="s">
        <v>1828</v>
      </c>
      <c r="B1049" s="8">
        <v>45316</v>
      </c>
      <c r="C1049" s="9">
        <v>789858778</v>
      </c>
      <c r="D1049" s="10">
        <v>21.8</v>
      </c>
      <c r="E1049" s="11">
        <v>21.8</v>
      </c>
      <c r="F1049" s="11">
        <v>0</v>
      </c>
      <c r="G1049" s="11" t="s">
        <v>37</v>
      </c>
      <c r="H1049" s="11" t="s">
        <v>1829</v>
      </c>
      <c r="I1049" s="11" t="s">
        <v>61</v>
      </c>
      <c r="J1049" s="12" t="s">
        <v>15</v>
      </c>
      <c r="K1049" s="11">
        <v>12.700049600000003</v>
      </c>
      <c r="N1049" s="17"/>
      <c r="O1049" s="16"/>
    </row>
    <row r="1050" spans="1:15" hidden="1" x14ac:dyDescent="0.25">
      <c r="A1050" s="7" t="s">
        <v>1830</v>
      </c>
      <c r="B1050" s="8">
        <v>45316</v>
      </c>
      <c r="C1050" s="9">
        <v>1424837751</v>
      </c>
      <c r="D1050" s="10">
        <v>125</v>
      </c>
      <c r="E1050" s="11">
        <v>125</v>
      </c>
      <c r="F1050" s="11">
        <v>0</v>
      </c>
      <c r="G1050" s="11" t="s">
        <v>17</v>
      </c>
      <c r="H1050" s="11" t="s">
        <v>1831</v>
      </c>
      <c r="I1050" s="11" t="s">
        <v>26</v>
      </c>
      <c r="J1050" s="12" t="s">
        <v>15</v>
      </c>
      <c r="K1050" s="11">
        <v>86.999998400000024</v>
      </c>
      <c r="N1050" s="17"/>
      <c r="O1050" s="16"/>
    </row>
    <row r="1051" spans="1:15" hidden="1" x14ac:dyDescent="0.25">
      <c r="A1051" s="7" t="s">
        <v>1832</v>
      </c>
      <c r="B1051" s="8">
        <v>45316</v>
      </c>
      <c r="C1051" s="9">
        <v>3737339675</v>
      </c>
      <c r="D1051" s="10">
        <v>25.35</v>
      </c>
      <c r="E1051" s="11">
        <v>25.35</v>
      </c>
      <c r="F1051" s="11">
        <v>0</v>
      </c>
      <c r="G1051" s="11" t="s">
        <v>37</v>
      </c>
      <c r="H1051" s="11" t="s">
        <v>1833</v>
      </c>
      <c r="I1051" s="11" t="s">
        <v>26</v>
      </c>
      <c r="J1051" s="12" t="s">
        <v>15</v>
      </c>
      <c r="K1051" s="11">
        <v>16.261537600000004</v>
      </c>
      <c r="N1051" s="17"/>
      <c r="O1051" s="16"/>
    </row>
    <row r="1052" spans="1:15" hidden="1" x14ac:dyDescent="0.25">
      <c r="A1052" s="7" t="s">
        <v>1834</v>
      </c>
      <c r="B1052" s="8">
        <v>45316</v>
      </c>
      <c r="C1052" s="9">
        <v>2094221162</v>
      </c>
      <c r="D1052" s="10">
        <v>36.049999999999997</v>
      </c>
      <c r="E1052" s="11">
        <v>36.049999999999997</v>
      </c>
      <c r="F1052" s="11">
        <v>0</v>
      </c>
      <c r="G1052" s="11" t="s">
        <v>37</v>
      </c>
      <c r="H1052" s="11" t="s">
        <v>1833</v>
      </c>
      <c r="I1052" s="11" t="s">
        <v>26</v>
      </c>
      <c r="J1052" s="12" t="s">
        <v>15</v>
      </c>
      <c r="K1052" s="11">
        <v>25.000001600000004</v>
      </c>
      <c r="N1052" s="17"/>
      <c r="O1052" s="16"/>
    </row>
    <row r="1053" spans="1:15" hidden="1" x14ac:dyDescent="0.25">
      <c r="A1053" s="7" t="s">
        <v>1835</v>
      </c>
      <c r="B1053" s="8">
        <v>45316</v>
      </c>
      <c r="C1053" s="9">
        <v>2370194615</v>
      </c>
      <c r="D1053" s="10">
        <v>41.25</v>
      </c>
      <c r="E1053" s="11">
        <v>41.25</v>
      </c>
      <c r="F1053" s="11">
        <v>0</v>
      </c>
      <c r="G1053" s="11" t="s">
        <v>37</v>
      </c>
      <c r="H1053" s="11" t="s">
        <v>857</v>
      </c>
      <c r="I1053" s="11" t="s">
        <v>26</v>
      </c>
      <c r="J1053" s="12" t="s">
        <v>15</v>
      </c>
      <c r="K1053" s="11">
        <v>28.800004800000007</v>
      </c>
      <c r="N1053" s="17"/>
      <c r="O1053" s="16"/>
    </row>
    <row r="1054" spans="1:15" hidden="1" x14ac:dyDescent="0.25">
      <c r="A1054" s="7" t="s">
        <v>1836</v>
      </c>
      <c r="B1054" s="8">
        <v>45316</v>
      </c>
      <c r="C1054" s="9">
        <v>559303557</v>
      </c>
      <c r="D1054" s="10">
        <v>82.4</v>
      </c>
      <c r="E1054" s="11">
        <v>82.4</v>
      </c>
      <c r="F1054" s="11">
        <v>0</v>
      </c>
      <c r="G1054" s="11" t="s">
        <v>37</v>
      </c>
      <c r="H1054" s="11" t="s">
        <v>1837</v>
      </c>
      <c r="I1054" s="11" t="s">
        <v>26</v>
      </c>
      <c r="J1054" s="12" t="s">
        <v>15</v>
      </c>
      <c r="K1054" s="11">
        <v>57.599987200000008</v>
      </c>
      <c r="N1054" s="17"/>
      <c r="O1054" s="16"/>
    </row>
    <row r="1055" spans="1:15" hidden="1" x14ac:dyDescent="0.25">
      <c r="A1055" s="7" t="s">
        <v>1838</v>
      </c>
      <c r="B1055" s="8">
        <v>45316</v>
      </c>
      <c r="C1055" s="9">
        <v>2090681813</v>
      </c>
      <c r="D1055" s="10">
        <v>48.3</v>
      </c>
      <c r="E1055" s="11">
        <v>48.3</v>
      </c>
      <c r="F1055" s="11">
        <v>0</v>
      </c>
      <c r="G1055" s="11" t="s">
        <v>37</v>
      </c>
      <c r="H1055" s="11" t="s">
        <v>1839</v>
      </c>
      <c r="I1055" s="11" t="s">
        <v>39</v>
      </c>
      <c r="J1055" s="12" t="s">
        <v>15</v>
      </c>
      <c r="K1055" s="11">
        <v>20.460003200000006</v>
      </c>
      <c r="N1055" s="17"/>
      <c r="O1055" s="16"/>
    </row>
    <row r="1056" spans="1:15" hidden="1" x14ac:dyDescent="0.25">
      <c r="A1056" s="7" t="s">
        <v>1840</v>
      </c>
      <c r="B1056" s="8">
        <v>45316</v>
      </c>
      <c r="C1056" s="9">
        <v>1388528929</v>
      </c>
      <c r="D1056" s="10">
        <v>16.100000000000001</v>
      </c>
      <c r="E1056" s="11">
        <v>16.100000000000001</v>
      </c>
      <c r="F1056" s="11">
        <v>0</v>
      </c>
      <c r="G1056" s="11" t="s">
        <v>37</v>
      </c>
      <c r="H1056" s="11" t="s">
        <v>1841</v>
      </c>
      <c r="I1056" s="11" t="s">
        <v>14</v>
      </c>
      <c r="J1056" s="12" t="s">
        <v>15</v>
      </c>
      <c r="K1056" s="11">
        <v>11.500003200000002</v>
      </c>
      <c r="N1056" s="17"/>
      <c r="O1056" s="16"/>
    </row>
    <row r="1057" spans="1:15" hidden="1" x14ac:dyDescent="0.25">
      <c r="A1057" s="7" t="s">
        <v>1842</v>
      </c>
      <c r="B1057" s="8">
        <v>45316</v>
      </c>
      <c r="C1057" s="9">
        <v>1201293493</v>
      </c>
      <c r="D1057" s="10">
        <v>436</v>
      </c>
      <c r="E1057" s="11">
        <v>436</v>
      </c>
      <c r="F1057" s="11">
        <v>0</v>
      </c>
      <c r="G1057" s="11" t="s">
        <v>17</v>
      </c>
      <c r="H1057" s="11" t="s">
        <v>1843</v>
      </c>
      <c r="I1057" s="11" t="s">
        <v>26</v>
      </c>
      <c r="J1057" s="12" t="s">
        <v>15</v>
      </c>
      <c r="K1057" s="11">
        <v>284.42996960000005</v>
      </c>
      <c r="N1057" s="17"/>
      <c r="O1057" s="16"/>
    </row>
    <row r="1058" spans="1:15" hidden="1" x14ac:dyDescent="0.25">
      <c r="A1058" s="7" t="s">
        <v>1844</v>
      </c>
      <c r="B1058" s="8">
        <v>45316</v>
      </c>
      <c r="C1058" s="9">
        <v>710429663</v>
      </c>
      <c r="D1058" s="10">
        <v>129.80000000000001</v>
      </c>
      <c r="E1058" s="11">
        <v>129.80000000000001</v>
      </c>
      <c r="F1058" s="11">
        <v>0</v>
      </c>
      <c r="G1058" s="11" t="s">
        <v>113</v>
      </c>
      <c r="H1058" s="11" t="s">
        <v>1845</v>
      </c>
      <c r="I1058" s="11" t="s">
        <v>26</v>
      </c>
      <c r="J1058" s="12" t="s">
        <v>15</v>
      </c>
      <c r="K1058" s="11">
        <v>99.999995200000015</v>
      </c>
      <c r="N1058" s="17"/>
      <c r="O1058" s="16"/>
    </row>
    <row r="1059" spans="1:15" hidden="1" x14ac:dyDescent="0.25">
      <c r="A1059" s="7" t="s">
        <v>1846</v>
      </c>
      <c r="B1059" s="8">
        <v>45316</v>
      </c>
      <c r="C1059" s="9">
        <v>3004058617</v>
      </c>
      <c r="D1059" s="10">
        <v>64.36</v>
      </c>
      <c r="E1059" s="11">
        <v>64.36</v>
      </c>
      <c r="F1059" s="11">
        <v>0</v>
      </c>
      <c r="G1059" s="11" t="s">
        <v>37</v>
      </c>
      <c r="H1059" s="11" t="s">
        <v>1847</v>
      </c>
      <c r="I1059" s="11" t="s">
        <v>14</v>
      </c>
      <c r="J1059" s="12" t="s">
        <v>15</v>
      </c>
      <c r="K1059" s="11">
        <v>42.56</v>
      </c>
      <c r="N1059" s="17"/>
      <c r="O1059" s="16"/>
    </row>
    <row r="1060" spans="1:15" hidden="1" x14ac:dyDescent="0.25">
      <c r="A1060" s="7" t="s">
        <v>1848</v>
      </c>
      <c r="B1060" s="8">
        <v>45316</v>
      </c>
      <c r="C1060" s="9">
        <v>557532888</v>
      </c>
      <c r="D1060" s="10">
        <v>391.65</v>
      </c>
      <c r="E1060" s="11">
        <v>391.65</v>
      </c>
      <c r="F1060" s="11">
        <v>0</v>
      </c>
      <c r="G1060" s="11" t="s">
        <v>17</v>
      </c>
      <c r="H1060" s="11" t="s">
        <v>1849</v>
      </c>
      <c r="I1060" s="11" t="s">
        <v>26</v>
      </c>
      <c r="J1060" s="12" t="s">
        <v>15</v>
      </c>
      <c r="K1060" s="11">
        <v>272.00000800000004</v>
      </c>
      <c r="N1060" s="17"/>
      <c r="O1060" s="16"/>
    </row>
    <row r="1061" spans="1:15" hidden="1" x14ac:dyDescent="0.25">
      <c r="A1061" s="7" t="s">
        <v>1850</v>
      </c>
      <c r="B1061" s="8">
        <v>45316</v>
      </c>
      <c r="C1061" s="9">
        <v>4224926977</v>
      </c>
      <c r="D1061" s="10">
        <v>85.8</v>
      </c>
      <c r="E1061" s="11">
        <v>85.8</v>
      </c>
      <c r="F1061" s="11">
        <v>0</v>
      </c>
      <c r="G1061" s="11" t="s">
        <v>17</v>
      </c>
      <c r="H1061" s="11" t="s">
        <v>1849</v>
      </c>
      <c r="I1061" s="11" t="s">
        <v>26</v>
      </c>
      <c r="J1061" s="12" t="s">
        <v>15</v>
      </c>
      <c r="K1061" s="11">
        <v>56.999936000000005</v>
      </c>
      <c r="N1061" s="17"/>
      <c r="O1061" s="16"/>
    </row>
    <row r="1062" spans="1:15" hidden="1" x14ac:dyDescent="0.25">
      <c r="A1062" s="7" t="s">
        <v>1851</v>
      </c>
      <c r="B1062" s="8">
        <v>45316</v>
      </c>
      <c r="C1062" s="9">
        <v>3778495533</v>
      </c>
      <c r="D1062" s="10">
        <v>215.25</v>
      </c>
      <c r="E1062" s="11">
        <v>215.25</v>
      </c>
      <c r="F1062" s="11">
        <v>0</v>
      </c>
      <c r="G1062" s="11" t="s">
        <v>522</v>
      </c>
      <c r="H1062" s="11" t="s">
        <v>1852</v>
      </c>
      <c r="I1062" s="11" t="s">
        <v>26</v>
      </c>
      <c r="J1062" s="12" t="s">
        <v>15</v>
      </c>
      <c r="K1062" s="11">
        <v>142.23095040000001</v>
      </c>
      <c r="N1062" s="17"/>
      <c r="O1062" s="16"/>
    </row>
    <row r="1063" spans="1:15" hidden="1" x14ac:dyDescent="0.25">
      <c r="A1063" s="7" t="s">
        <v>1853</v>
      </c>
      <c r="B1063" s="8">
        <v>45316</v>
      </c>
      <c r="C1063" s="9">
        <v>1661554585</v>
      </c>
      <c r="D1063" s="10">
        <v>3140</v>
      </c>
      <c r="E1063" s="11">
        <v>3140</v>
      </c>
      <c r="F1063" s="11">
        <v>0</v>
      </c>
      <c r="G1063" s="11" t="s">
        <v>96</v>
      </c>
      <c r="H1063" s="11" t="s">
        <v>1642</v>
      </c>
      <c r="I1063" s="11" t="s">
        <v>215</v>
      </c>
      <c r="J1063" s="12" t="s">
        <v>15</v>
      </c>
      <c r="K1063" s="11">
        <v>1326.0798880000002</v>
      </c>
      <c r="N1063" s="17"/>
      <c r="O1063" s="16"/>
    </row>
    <row r="1064" spans="1:15" hidden="1" x14ac:dyDescent="0.25">
      <c r="A1064" s="7" t="s">
        <v>1854</v>
      </c>
      <c r="B1064" s="8">
        <v>45316</v>
      </c>
      <c r="C1064" s="9">
        <v>3024438376</v>
      </c>
      <c r="D1064" s="10">
        <v>420</v>
      </c>
      <c r="E1064" s="11">
        <v>420</v>
      </c>
      <c r="F1064" s="11">
        <v>0</v>
      </c>
      <c r="G1064" s="11" t="s">
        <v>96</v>
      </c>
      <c r="H1064" s="11" t="s">
        <v>1642</v>
      </c>
      <c r="I1064" s="11" t="s">
        <v>45</v>
      </c>
      <c r="J1064" s="12" t="s">
        <v>15</v>
      </c>
      <c r="K1064" s="11">
        <v>242.24995200000006</v>
      </c>
      <c r="N1064" s="17"/>
      <c r="O1064" s="16"/>
    </row>
    <row r="1065" spans="1:15" hidden="1" x14ac:dyDescent="0.25">
      <c r="A1065" s="7" t="s">
        <v>1855</v>
      </c>
      <c r="B1065" s="8">
        <v>45316</v>
      </c>
      <c r="C1065" s="9">
        <v>2449622363</v>
      </c>
      <c r="D1065" s="10">
        <v>59.75</v>
      </c>
      <c r="E1065" s="11">
        <v>59.75</v>
      </c>
      <c r="F1065" s="11">
        <v>0</v>
      </c>
      <c r="G1065" s="11" t="s">
        <v>17</v>
      </c>
      <c r="H1065" s="11" t="s">
        <v>1856</v>
      </c>
      <c r="I1065" s="11" t="s">
        <v>26</v>
      </c>
      <c r="J1065" s="12" t="s">
        <v>15</v>
      </c>
      <c r="K1065" s="11">
        <v>41.499998400000003</v>
      </c>
      <c r="N1065" s="17"/>
      <c r="O1065" s="16"/>
    </row>
    <row r="1066" spans="1:15" x14ac:dyDescent="0.25">
      <c r="A1066" s="7" t="s">
        <v>1857</v>
      </c>
      <c r="B1066" s="8">
        <v>45316</v>
      </c>
      <c r="C1066" s="9">
        <v>3806480087</v>
      </c>
      <c r="D1066" s="10">
        <v>2508</v>
      </c>
      <c r="E1066" s="11">
        <v>2508</v>
      </c>
      <c r="F1066" s="11">
        <v>0</v>
      </c>
      <c r="G1066" s="11" t="s">
        <v>21</v>
      </c>
      <c r="H1066" s="11" t="s">
        <v>1858</v>
      </c>
      <c r="I1066" s="11" t="s">
        <v>45</v>
      </c>
      <c r="J1066" s="12" t="s">
        <v>15</v>
      </c>
      <c r="K1066" s="11">
        <v>1643.8694720000003</v>
      </c>
      <c r="N1066" s="17"/>
      <c r="O1066" s="16"/>
    </row>
    <row r="1067" spans="1:15" hidden="1" x14ac:dyDescent="0.25">
      <c r="A1067" s="7" t="s">
        <v>1859</v>
      </c>
      <c r="B1067" s="8">
        <v>45316</v>
      </c>
      <c r="C1067" s="9">
        <v>86986176</v>
      </c>
      <c r="D1067" s="10">
        <v>105.25</v>
      </c>
      <c r="E1067" s="11">
        <v>105.25</v>
      </c>
      <c r="F1067" s="11">
        <v>0</v>
      </c>
      <c r="G1067" s="11" t="s">
        <v>17</v>
      </c>
      <c r="H1067" s="11" t="s">
        <v>1860</v>
      </c>
      <c r="I1067" s="11" t="s">
        <v>26</v>
      </c>
      <c r="J1067" s="12" t="s">
        <v>15</v>
      </c>
      <c r="K1067" s="11">
        <v>73.599993600000005</v>
      </c>
      <c r="N1067" s="17"/>
      <c r="O1067" s="16"/>
    </row>
    <row r="1068" spans="1:15" hidden="1" x14ac:dyDescent="0.25">
      <c r="A1068" s="7" t="s">
        <v>1861</v>
      </c>
      <c r="B1068" s="8">
        <v>45316</v>
      </c>
      <c r="C1068" s="9">
        <v>1469531970</v>
      </c>
      <c r="D1068" s="10">
        <v>32.799999999999997</v>
      </c>
      <c r="E1068" s="11">
        <v>32.799999999999997</v>
      </c>
      <c r="F1068" s="11">
        <v>0</v>
      </c>
      <c r="G1068" s="11" t="s">
        <v>12</v>
      </c>
      <c r="H1068" s="11" t="s">
        <v>1860</v>
      </c>
      <c r="I1068" s="11" t="s">
        <v>14</v>
      </c>
      <c r="J1068" s="12" t="s">
        <v>15</v>
      </c>
      <c r="K1068" s="11">
        <v>22.232336000000004</v>
      </c>
      <c r="N1068" s="17"/>
      <c r="O1068" s="16"/>
    </row>
    <row r="1069" spans="1:15" hidden="1" x14ac:dyDescent="0.25">
      <c r="A1069" s="7" t="s">
        <v>1862</v>
      </c>
      <c r="B1069" s="8">
        <v>45316</v>
      </c>
      <c r="C1069" s="9">
        <v>3814411123</v>
      </c>
      <c r="D1069" s="10">
        <v>482</v>
      </c>
      <c r="E1069" s="11">
        <v>482</v>
      </c>
      <c r="F1069" s="11">
        <v>0</v>
      </c>
      <c r="G1069" s="11" t="s">
        <v>51</v>
      </c>
      <c r="H1069" s="11" t="s">
        <v>1863</v>
      </c>
      <c r="I1069" s="11" t="s">
        <v>45</v>
      </c>
      <c r="J1069" s="12" t="s">
        <v>15</v>
      </c>
      <c r="K1069" s="11">
        <v>299.26257760000004</v>
      </c>
      <c r="N1069" s="17"/>
      <c r="O1069" s="16"/>
    </row>
    <row r="1070" spans="1:15" hidden="1" x14ac:dyDescent="0.25">
      <c r="A1070" s="7" t="s">
        <v>1864</v>
      </c>
      <c r="B1070" s="8">
        <v>45316</v>
      </c>
      <c r="C1070" s="9">
        <v>505694724</v>
      </c>
      <c r="D1070" s="10">
        <v>5230</v>
      </c>
      <c r="E1070" s="11">
        <v>5230</v>
      </c>
      <c r="F1070" s="11">
        <v>0</v>
      </c>
      <c r="G1070" s="11" t="s">
        <v>221</v>
      </c>
      <c r="H1070" s="11" t="s">
        <v>1865</v>
      </c>
      <c r="I1070" s="11" t="s">
        <v>215</v>
      </c>
      <c r="J1070" s="12" t="s">
        <v>15</v>
      </c>
      <c r="K1070" s="11">
        <v>2793.5187840000008</v>
      </c>
      <c r="N1070" s="17"/>
      <c r="O1070" s="16"/>
    </row>
    <row r="1071" spans="1:15" hidden="1" x14ac:dyDescent="0.25">
      <c r="A1071" s="7" t="s">
        <v>1866</v>
      </c>
      <c r="B1071" s="8">
        <v>45316</v>
      </c>
      <c r="C1071" s="9">
        <v>632967109</v>
      </c>
      <c r="D1071" s="10">
        <v>400</v>
      </c>
      <c r="E1071" s="11">
        <v>400</v>
      </c>
      <c r="F1071" s="11">
        <v>0</v>
      </c>
      <c r="G1071" s="11" t="s">
        <v>17</v>
      </c>
      <c r="H1071" s="11" t="s">
        <v>1867</v>
      </c>
      <c r="I1071" s="11" t="s">
        <v>26</v>
      </c>
      <c r="J1071" s="12" t="s">
        <v>15</v>
      </c>
      <c r="K1071" s="11">
        <v>255.99999040000003</v>
      </c>
      <c r="N1071" s="17"/>
      <c r="O1071" s="16"/>
    </row>
    <row r="1072" spans="1:15" x14ac:dyDescent="0.25">
      <c r="A1072" s="7" t="s">
        <v>1868</v>
      </c>
      <c r="B1072" s="8">
        <v>45316</v>
      </c>
      <c r="C1072" s="9">
        <v>4078193194</v>
      </c>
      <c r="D1072" s="10">
        <v>2253</v>
      </c>
      <c r="E1072" s="11">
        <v>2253</v>
      </c>
      <c r="F1072" s="11">
        <v>0</v>
      </c>
      <c r="G1072" s="11" t="s">
        <v>21</v>
      </c>
      <c r="H1072" s="11" t="s">
        <v>1869</v>
      </c>
      <c r="I1072" s="11" t="s">
        <v>85</v>
      </c>
      <c r="J1072" s="12" t="s">
        <v>15</v>
      </c>
      <c r="K1072" s="11">
        <v>1497.4463952000001</v>
      </c>
      <c r="N1072" s="17"/>
      <c r="O1072" s="16"/>
    </row>
    <row r="1073" spans="1:15" hidden="1" x14ac:dyDescent="0.25">
      <c r="A1073" s="7" t="s">
        <v>1870</v>
      </c>
      <c r="B1073" s="8">
        <v>45316</v>
      </c>
      <c r="C1073" s="9">
        <v>3687794963</v>
      </c>
      <c r="D1073" s="10">
        <v>116.7</v>
      </c>
      <c r="E1073" s="11">
        <v>116.7</v>
      </c>
      <c r="F1073" s="11">
        <v>0</v>
      </c>
      <c r="G1073" s="11" t="s">
        <v>17</v>
      </c>
      <c r="H1073" s="11" t="s">
        <v>1871</v>
      </c>
      <c r="I1073" s="11" t="s">
        <v>26</v>
      </c>
      <c r="J1073" s="12" t="s">
        <v>15</v>
      </c>
      <c r="K1073" s="11">
        <v>81.599996800000014</v>
      </c>
      <c r="N1073" s="17"/>
      <c r="O1073" s="16"/>
    </row>
    <row r="1074" spans="1:15" hidden="1" x14ac:dyDescent="0.25">
      <c r="A1074" s="7" t="s">
        <v>1872</v>
      </c>
      <c r="B1074" s="8">
        <v>45316</v>
      </c>
      <c r="C1074" s="9">
        <v>2101563064</v>
      </c>
      <c r="D1074" s="10">
        <v>1300</v>
      </c>
      <c r="E1074" s="11">
        <v>1300</v>
      </c>
      <c r="F1074" s="11">
        <v>0</v>
      </c>
      <c r="G1074" s="11" t="s">
        <v>104</v>
      </c>
      <c r="H1074" s="11" t="s">
        <v>1873</v>
      </c>
      <c r="I1074" s="11" t="s">
        <v>289</v>
      </c>
      <c r="J1074" s="12" t="s">
        <v>15</v>
      </c>
      <c r="K1074" s="11">
        <v>0</v>
      </c>
      <c r="N1074" s="17"/>
      <c r="O1074" s="16"/>
    </row>
    <row r="1075" spans="1:15" x14ac:dyDescent="0.25">
      <c r="A1075" s="7" t="s">
        <v>1874</v>
      </c>
      <c r="B1075" s="8">
        <v>45316</v>
      </c>
      <c r="C1075" s="9">
        <v>3628812128</v>
      </c>
      <c r="D1075" s="10">
        <v>9</v>
      </c>
      <c r="E1075" s="11">
        <v>9</v>
      </c>
      <c r="F1075" s="11">
        <v>0</v>
      </c>
      <c r="G1075" s="11" t="s">
        <v>21</v>
      </c>
      <c r="H1075" s="11" t="s">
        <v>187</v>
      </c>
      <c r="I1075" s="11" t="s">
        <v>58</v>
      </c>
      <c r="J1075" s="12" t="s">
        <v>15</v>
      </c>
      <c r="K1075" s="11">
        <v>5.4320000000000004</v>
      </c>
      <c r="N1075" s="17"/>
      <c r="O1075" s="16"/>
    </row>
    <row r="1076" spans="1:15" hidden="1" x14ac:dyDescent="0.25">
      <c r="A1076" s="7" t="s">
        <v>1875</v>
      </c>
      <c r="B1076" s="8">
        <v>45316</v>
      </c>
      <c r="C1076" s="9">
        <v>4278207716</v>
      </c>
      <c r="D1076" s="10">
        <v>1097.8</v>
      </c>
      <c r="E1076" s="11">
        <v>1097.8</v>
      </c>
      <c r="F1076" s="11">
        <v>0</v>
      </c>
      <c r="G1076" s="11" t="s">
        <v>37</v>
      </c>
      <c r="H1076" s="11" t="s">
        <v>1876</v>
      </c>
      <c r="I1076" s="11" t="s">
        <v>39</v>
      </c>
      <c r="J1076" s="12" t="s">
        <v>15</v>
      </c>
      <c r="K1076" s="11">
        <v>695.5261488000001</v>
      </c>
      <c r="N1076" s="17"/>
      <c r="O1076" s="16"/>
    </row>
    <row r="1077" spans="1:15" hidden="1" x14ac:dyDescent="0.25">
      <c r="A1077" s="7" t="s">
        <v>1877</v>
      </c>
      <c r="B1077" s="8">
        <v>45316</v>
      </c>
      <c r="C1077" s="9">
        <v>1851410970</v>
      </c>
      <c r="D1077" s="10">
        <v>1030.08</v>
      </c>
      <c r="E1077" s="11">
        <v>1030.08</v>
      </c>
      <c r="F1077" s="11">
        <v>0</v>
      </c>
      <c r="G1077" s="11" t="s">
        <v>113</v>
      </c>
      <c r="H1077" s="11" t="s">
        <v>1261</v>
      </c>
      <c r="I1077" s="11" t="s">
        <v>14</v>
      </c>
      <c r="J1077" s="12" t="s">
        <v>15</v>
      </c>
      <c r="K1077" s="11">
        <v>1029.3978287999998</v>
      </c>
      <c r="N1077" s="17"/>
      <c r="O1077" s="16"/>
    </row>
    <row r="1078" spans="1:15" hidden="1" x14ac:dyDescent="0.25">
      <c r="A1078" s="7" t="s">
        <v>1878</v>
      </c>
      <c r="B1078" s="8">
        <v>45316</v>
      </c>
      <c r="C1078" s="9">
        <v>2553365126</v>
      </c>
      <c r="D1078" s="10">
        <v>26.4</v>
      </c>
      <c r="E1078" s="11">
        <v>26.400000000000002</v>
      </c>
      <c r="F1078" s="11">
        <v>-3.5527136788005009E-15</v>
      </c>
      <c r="G1078" s="11" t="s">
        <v>113</v>
      </c>
      <c r="H1078" s="11" t="s">
        <v>1261</v>
      </c>
      <c r="I1078" s="11" t="s">
        <v>14</v>
      </c>
      <c r="J1078" s="12" t="s">
        <v>15</v>
      </c>
      <c r="K1078" s="11">
        <v>26.399968000000005</v>
      </c>
      <c r="N1078" s="17"/>
      <c r="O1078" s="16"/>
    </row>
    <row r="1079" spans="1:15" hidden="1" x14ac:dyDescent="0.25">
      <c r="A1079" s="7" t="s">
        <v>1879</v>
      </c>
      <c r="B1079" s="8">
        <v>45317</v>
      </c>
      <c r="C1079" s="9">
        <v>3500163291</v>
      </c>
      <c r="D1079" s="10">
        <v>190.7</v>
      </c>
      <c r="E1079" s="11">
        <v>190.7</v>
      </c>
      <c r="F1079" s="11">
        <v>0</v>
      </c>
      <c r="G1079" s="11" t="s">
        <v>17</v>
      </c>
      <c r="H1079" s="11" t="s">
        <v>1880</v>
      </c>
      <c r="I1079" s="11" t="s">
        <v>26</v>
      </c>
      <c r="J1079" s="12" t="s">
        <v>15</v>
      </c>
      <c r="K1079" s="11">
        <v>134.00000320000004</v>
      </c>
      <c r="N1079" s="17"/>
      <c r="O1079" s="16"/>
    </row>
    <row r="1080" spans="1:15" x14ac:dyDescent="0.25">
      <c r="A1080" s="7" t="s">
        <v>1881</v>
      </c>
      <c r="B1080" s="8">
        <v>45317</v>
      </c>
      <c r="C1080" s="9">
        <v>3548136968</v>
      </c>
      <c r="D1080" s="10">
        <v>64.2</v>
      </c>
      <c r="E1080" s="11">
        <v>64.2</v>
      </c>
      <c r="F1080" s="11">
        <v>0</v>
      </c>
      <c r="G1080" s="11" t="s">
        <v>21</v>
      </c>
      <c r="H1080" s="11" t="s">
        <v>1882</v>
      </c>
      <c r="I1080" s="11" t="s">
        <v>29</v>
      </c>
      <c r="J1080" s="12" t="s">
        <v>15</v>
      </c>
      <c r="K1080" s="11">
        <v>44.839872000000007</v>
      </c>
      <c r="N1080" s="17"/>
      <c r="O1080" s="16"/>
    </row>
    <row r="1081" spans="1:15" hidden="1" x14ac:dyDescent="0.25">
      <c r="A1081" s="7" t="s">
        <v>1883</v>
      </c>
      <c r="B1081" s="8">
        <v>45317</v>
      </c>
      <c r="C1081" s="9">
        <v>160845208</v>
      </c>
      <c r="D1081" s="10">
        <v>1206</v>
      </c>
      <c r="E1081" s="11">
        <v>1206</v>
      </c>
      <c r="F1081" s="11">
        <v>0</v>
      </c>
      <c r="G1081" s="11" t="s">
        <v>96</v>
      </c>
      <c r="H1081" s="11" t="s">
        <v>1884</v>
      </c>
      <c r="I1081" s="11" t="s">
        <v>29</v>
      </c>
      <c r="J1081" s="12" t="s">
        <v>15</v>
      </c>
      <c r="K1081" s="11">
        <v>843.31990400000007</v>
      </c>
      <c r="N1081" s="17"/>
      <c r="O1081" s="16"/>
    </row>
    <row r="1082" spans="1:15" hidden="1" x14ac:dyDescent="0.25">
      <c r="A1082" s="7" t="s">
        <v>1885</v>
      </c>
      <c r="B1082" s="8">
        <v>45317</v>
      </c>
      <c r="C1082" s="9">
        <v>3322561205</v>
      </c>
      <c r="D1082" s="10">
        <v>146.30000000000001</v>
      </c>
      <c r="E1082" s="11">
        <v>146.30000000000001</v>
      </c>
      <c r="F1082" s="11">
        <v>0</v>
      </c>
      <c r="G1082" s="11" t="s">
        <v>12</v>
      </c>
      <c r="H1082" s="11" t="s">
        <v>1886</v>
      </c>
      <c r="I1082" s="11" t="s">
        <v>14</v>
      </c>
      <c r="J1082" s="12" t="s">
        <v>15</v>
      </c>
      <c r="K1082" s="11">
        <v>63.510899200000011</v>
      </c>
      <c r="N1082" s="17"/>
      <c r="O1082" s="16"/>
    </row>
    <row r="1083" spans="1:15" hidden="1" x14ac:dyDescent="0.25">
      <c r="A1083" s="7" t="s">
        <v>1887</v>
      </c>
      <c r="B1083" s="8">
        <v>45317</v>
      </c>
      <c r="C1083" s="9">
        <v>2285653958</v>
      </c>
      <c r="D1083" s="10">
        <v>97.95</v>
      </c>
      <c r="E1083" s="11">
        <v>97.95</v>
      </c>
      <c r="F1083" s="11">
        <v>0</v>
      </c>
      <c r="G1083" s="11" t="s">
        <v>37</v>
      </c>
      <c r="H1083" s="11" t="s">
        <v>833</v>
      </c>
      <c r="I1083" s="11" t="s">
        <v>14</v>
      </c>
      <c r="J1083" s="12" t="s">
        <v>15</v>
      </c>
      <c r="K1083" s="11">
        <v>68.000004800000013</v>
      </c>
      <c r="N1083" s="17"/>
      <c r="O1083" s="16"/>
    </row>
    <row r="1084" spans="1:15" hidden="1" x14ac:dyDescent="0.25">
      <c r="A1084" s="7" t="s">
        <v>1888</v>
      </c>
      <c r="B1084" s="8">
        <v>45317</v>
      </c>
      <c r="C1084" s="9">
        <v>1501776385</v>
      </c>
      <c r="D1084" s="10">
        <v>97.95</v>
      </c>
      <c r="E1084" s="11">
        <v>97.95</v>
      </c>
      <c r="F1084" s="11">
        <v>0</v>
      </c>
      <c r="G1084" s="11" t="s">
        <v>37</v>
      </c>
      <c r="H1084" s="11" t="s">
        <v>833</v>
      </c>
      <c r="I1084" s="11" t="s">
        <v>14</v>
      </c>
      <c r="J1084" s="12" t="s">
        <v>15</v>
      </c>
      <c r="K1084" s="11">
        <v>68.000004800000013</v>
      </c>
      <c r="N1084" s="17"/>
      <c r="O1084" s="16"/>
    </row>
    <row r="1085" spans="1:15" hidden="1" x14ac:dyDescent="0.25">
      <c r="A1085" s="7" t="s">
        <v>1889</v>
      </c>
      <c r="B1085" s="8">
        <v>45317</v>
      </c>
      <c r="C1085" s="9">
        <v>2955297420</v>
      </c>
      <c r="D1085" s="10">
        <v>66</v>
      </c>
      <c r="E1085" s="11">
        <v>66</v>
      </c>
      <c r="F1085" s="11">
        <v>0</v>
      </c>
      <c r="G1085" s="11" t="s">
        <v>12</v>
      </c>
      <c r="H1085" s="11" t="s">
        <v>1890</v>
      </c>
      <c r="I1085" s="11" t="s">
        <v>39</v>
      </c>
      <c r="J1085" s="12" t="s">
        <v>15</v>
      </c>
      <c r="K1085" s="11">
        <v>29.309952000000003</v>
      </c>
      <c r="N1085" s="17"/>
      <c r="O1085" s="16"/>
    </row>
    <row r="1086" spans="1:15" hidden="1" x14ac:dyDescent="0.25">
      <c r="A1086" s="7" t="s">
        <v>1891</v>
      </c>
      <c r="B1086" s="8">
        <v>45317</v>
      </c>
      <c r="C1086" s="9">
        <v>2461945003</v>
      </c>
      <c r="D1086" s="10">
        <v>198.75</v>
      </c>
      <c r="E1086" s="11">
        <v>198.75</v>
      </c>
      <c r="F1086" s="11">
        <v>0</v>
      </c>
      <c r="G1086" s="11" t="s">
        <v>37</v>
      </c>
      <c r="H1086" s="11" t="s">
        <v>536</v>
      </c>
      <c r="I1086" s="11" t="s">
        <v>14</v>
      </c>
      <c r="J1086" s="12" t="s">
        <v>15</v>
      </c>
      <c r="K1086" s="11">
        <v>138.00000480000003</v>
      </c>
      <c r="N1086" s="17"/>
      <c r="O1086" s="16"/>
    </row>
    <row r="1087" spans="1:15" hidden="1" x14ac:dyDescent="0.25">
      <c r="A1087" s="7" t="s">
        <v>1892</v>
      </c>
      <c r="B1087" s="8">
        <v>45317</v>
      </c>
      <c r="C1087" s="9">
        <v>621232647</v>
      </c>
      <c r="D1087" s="10">
        <v>90.75</v>
      </c>
      <c r="E1087" s="11">
        <v>90.75</v>
      </c>
      <c r="F1087" s="11">
        <v>0</v>
      </c>
      <c r="G1087" s="11" t="s">
        <v>221</v>
      </c>
      <c r="H1087" s="11" t="s">
        <v>1893</v>
      </c>
      <c r="I1087" s="11" t="s">
        <v>45</v>
      </c>
      <c r="J1087" s="12" t="s">
        <v>15</v>
      </c>
      <c r="K1087" s="11">
        <v>54.999996800000005</v>
      </c>
      <c r="N1087" s="17"/>
      <c r="O1087" s="16"/>
    </row>
    <row r="1088" spans="1:15" hidden="1" x14ac:dyDescent="0.25">
      <c r="A1088" s="7" t="s">
        <v>1894</v>
      </c>
      <c r="B1088" s="8">
        <v>45317</v>
      </c>
      <c r="C1088" s="9">
        <v>2682800858</v>
      </c>
      <c r="D1088" s="10">
        <v>90.75</v>
      </c>
      <c r="E1088" s="11">
        <v>90.75</v>
      </c>
      <c r="F1088" s="11">
        <v>0</v>
      </c>
      <c r="G1088" s="11" t="s">
        <v>221</v>
      </c>
      <c r="H1088" s="11" t="s">
        <v>1893</v>
      </c>
      <c r="I1088" s="11" t="s">
        <v>45</v>
      </c>
      <c r="J1088" s="12" t="s">
        <v>15</v>
      </c>
      <c r="K1088" s="11">
        <v>54.999996800000005</v>
      </c>
      <c r="N1088" s="17"/>
      <c r="O1088" s="16"/>
    </row>
    <row r="1089" spans="1:15" hidden="1" x14ac:dyDescent="0.25">
      <c r="A1089" s="7" t="s">
        <v>1895</v>
      </c>
      <c r="B1089" s="8">
        <v>45317</v>
      </c>
      <c r="C1089" s="9">
        <v>337464202</v>
      </c>
      <c r="D1089" s="10">
        <v>350</v>
      </c>
      <c r="E1089" s="11">
        <v>350</v>
      </c>
      <c r="F1089" s="11">
        <v>0</v>
      </c>
      <c r="G1089" s="11" t="s">
        <v>104</v>
      </c>
      <c r="H1089" s="11" t="s">
        <v>1896</v>
      </c>
      <c r="I1089" s="11" t="s">
        <v>289</v>
      </c>
      <c r="J1089" s="12" t="s">
        <v>15</v>
      </c>
      <c r="K1089" s="11">
        <v>0</v>
      </c>
      <c r="N1089" s="17"/>
      <c r="O1089" s="16"/>
    </row>
    <row r="1090" spans="1:15" hidden="1" x14ac:dyDescent="0.25">
      <c r="A1090" s="7" t="s">
        <v>1897</v>
      </c>
      <c r="B1090" s="8">
        <v>45317</v>
      </c>
      <c r="C1090" s="9">
        <v>1322862991</v>
      </c>
      <c r="D1090" s="10">
        <v>97.35</v>
      </c>
      <c r="E1090" s="11">
        <v>97.35</v>
      </c>
      <c r="F1090" s="11">
        <v>0</v>
      </c>
      <c r="G1090" s="11" t="s">
        <v>17</v>
      </c>
      <c r="H1090" s="11" t="s">
        <v>1898</v>
      </c>
      <c r="I1090" s="11" t="s">
        <v>26</v>
      </c>
      <c r="J1090" s="12" t="s">
        <v>15</v>
      </c>
      <c r="K1090" s="11">
        <v>69.074230400000005</v>
      </c>
      <c r="N1090" s="17"/>
      <c r="O1090" s="16"/>
    </row>
    <row r="1091" spans="1:15" hidden="1" x14ac:dyDescent="0.25">
      <c r="A1091" s="7" t="s">
        <v>1899</v>
      </c>
      <c r="B1091" s="8">
        <v>45317</v>
      </c>
      <c r="C1091" s="9">
        <v>481642165</v>
      </c>
      <c r="D1091" s="10">
        <v>14.91</v>
      </c>
      <c r="E1091" s="11">
        <v>14.91</v>
      </c>
      <c r="F1091" s="11">
        <v>0</v>
      </c>
      <c r="G1091" s="11" t="s">
        <v>113</v>
      </c>
      <c r="H1091" s="11" t="s">
        <v>506</v>
      </c>
      <c r="I1091" s="11" t="s">
        <v>14</v>
      </c>
      <c r="J1091" s="12" t="s">
        <v>15</v>
      </c>
      <c r="K1091" s="11">
        <v>14.909328000000002</v>
      </c>
      <c r="N1091" s="17"/>
      <c r="O1091" s="16"/>
    </row>
    <row r="1092" spans="1:15" hidden="1" x14ac:dyDescent="0.25">
      <c r="A1092" s="7" t="s">
        <v>1900</v>
      </c>
      <c r="B1092" s="8">
        <v>45317</v>
      </c>
      <c r="C1092" s="9">
        <v>1436174709</v>
      </c>
      <c r="D1092" s="10">
        <v>23.16</v>
      </c>
      <c r="E1092" s="11">
        <v>23.16</v>
      </c>
      <c r="F1092" s="11">
        <v>0</v>
      </c>
      <c r="G1092" s="11" t="s">
        <v>113</v>
      </c>
      <c r="H1092" s="11" t="s">
        <v>506</v>
      </c>
      <c r="I1092" s="11" t="s">
        <v>39</v>
      </c>
      <c r="J1092" s="12" t="s">
        <v>15</v>
      </c>
      <c r="K1092" s="11">
        <v>23.159920000000007</v>
      </c>
      <c r="N1092" s="17"/>
      <c r="O1092" s="16"/>
    </row>
    <row r="1093" spans="1:15" hidden="1" x14ac:dyDescent="0.25">
      <c r="A1093" s="7" t="s">
        <v>1901</v>
      </c>
      <c r="B1093" s="8">
        <v>45317</v>
      </c>
      <c r="C1093" s="9">
        <v>3330229264</v>
      </c>
      <c r="D1093" s="10">
        <v>41.4</v>
      </c>
      <c r="E1093" s="11">
        <v>41.4</v>
      </c>
      <c r="F1093" s="11">
        <v>0</v>
      </c>
      <c r="G1093" s="11" t="s">
        <v>113</v>
      </c>
      <c r="H1093" s="11" t="s">
        <v>506</v>
      </c>
      <c r="I1093" s="11" t="s">
        <v>14</v>
      </c>
      <c r="J1093" s="12" t="s">
        <v>15</v>
      </c>
      <c r="K1093" s="11">
        <v>41.405369600000007</v>
      </c>
      <c r="N1093" s="17"/>
      <c r="O1093" s="16"/>
    </row>
    <row r="1094" spans="1:15" hidden="1" x14ac:dyDescent="0.25">
      <c r="A1094" s="7" t="s">
        <v>1902</v>
      </c>
      <c r="B1094" s="8">
        <v>45317</v>
      </c>
      <c r="C1094" s="9">
        <v>1072975215</v>
      </c>
      <c r="D1094" s="10">
        <v>73.599999999999994</v>
      </c>
      <c r="E1094" s="11">
        <v>73.599999999999994</v>
      </c>
      <c r="F1094" s="11">
        <v>0</v>
      </c>
      <c r="G1094" s="11" t="s">
        <v>113</v>
      </c>
      <c r="H1094" s="11" t="s">
        <v>506</v>
      </c>
      <c r="I1094" s="11" t="s">
        <v>26</v>
      </c>
      <c r="J1094" s="12" t="s">
        <v>15</v>
      </c>
      <c r="K1094" s="11">
        <v>73.600004800000008</v>
      </c>
      <c r="N1094" s="17"/>
      <c r="O1094" s="16"/>
    </row>
    <row r="1095" spans="1:15" hidden="1" x14ac:dyDescent="0.25">
      <c r="A1095" s="7" t="s">
        <v>1903</v>
      </c>
      <c r="B1095" s="8">
        <v>45317</v>
      </c>
      <c r="C1095" s="9">
        <v>357452875</v>
      </c>
      <c r="D1095" s="10">
        <v>29.25</v>
      </c>
      <c r="E1095" s="11">
        <v>29.249999999999996</v>
      </c>
      <c r="F1095" s="11">
        <v>3.5527136788005009E-15</v>
      </c>
      <c r="G1095" s="11" t="s">
        <v>113</v>
      </c>
      <c r="H1095" s="11" t="s">
        <v>506</v>
      </c>
      <c r="I1095" s="11" t="s">
        <v>14</v>
      </c>
      <c r="J1095" s="12" t="s">
        <v>15</v>
      </c>
      <c r="K1095" s="11">
        <v>29.255374400000008</v>
      </c>
      <c r="N1095" s="17"/>
      <c r="O1095" s="16"/>
    </row>
    <row r="1096" spans="1:15" hidden="1" x14ac:dyDescent="0.25">
      <c r="A1096" s="7" t="s">
        <v>1904</v>
      </c>
      <c r="B1096" s="8">
        <v>45317</v>
      </c>
      <c r="C1096" s="24">
        <v>1989099992</v>
      </c>
      <c r="D1096" s="14">
        <v>481.98</v>
      </c>
      <c r="E1096" s="11">
        <v>481.98000000000008</v>
      </c>
      <c r="F1096" s="11">
        <v>-5.6843418860808015E-14</v>
      </c>
      <c r="G1096" s="11" t="s">
        <v>113</v>
      </c>
      <c r="H1096" s="11" t="s">
        <v>506</v>
      </c>
      <c r="I1096" s="11" t="s">
        <v>14</v>
      </c>
      <c r="J1096" s="12" t="s">
        <v>15</v>
      </c>
      <c r="K1096" s="11">
        <v>478.60019200000016</v>
      </c>
      <c r="N1096" s="17"/>
      <c r="O1096" s="16"/>
    </row>
    <row r="1097" spans="1:15" x14ac:dyDescent="0.25">
      <c r="A1097" s="7" t="s">
        <v>1905</v>
      </c>
      <c r="B1097" s="8">
        <v>45317</v>
      </c>
      <c r="C1097" s="24">
        <v>3478539855</v>
      </c>
      <c r="D1097" s="14">
        <v>30</v>
      </c>
      <c r="E1097" s="11">
        <v>30</v>
      </c>
      <c r="F1097" s="11">
        <v>0</v>
      </c>
      <c r="G1097" s="11" t="s">
        <v>21</v>
      </c>
      <c r="H1097" s="11" t="s">
        <v>1906</v>
      </c>
      <c r="I1097" s="11" t="s">
        <v>58</v>
      </c>
      <c r="J1097" s="12" t="s">
        <v>15</v>
      </c>
      <c r="K1097" s="11">
        <v>15.299200000000003</v>
      </c>
      <c r="N1097" s="17"/>
      <c r="O1097" s="16"/>
    </row>
    <row r="1098" spans="1:15" hidden="1" x14ac:dyDescent="0.25">
      <c r="A1098" s="7" t="s">
        <v>1907</v>
      </c>
      <c r="B1098" s="8">
        <v>45317</v>
      </c>
      <c r="C1098" s="24">
        <v>4134683594</v>
      </c>
      <c r="D1098" s="14">
        <v>91.7</v>
      </c>
      <c r="E1098" s="11">
        <v>91.7</v>
      </c>
      <c r="F1098" s="11">
        <v>0</v>
      </c>
      <c r="G1098" s="11" t="s">
        <v>17</v>
      </c>
      <c r="H1098" s="11" t="s">
        <v>1908</v>
      </c>
      <c r="I1098" s="11" t="s">
        <v>26</v>
      </c>
      <c r="J1098" s="12" t="s">
        <v>15</v>
      </c>
      <c r="K1098" s="11">
        <v>64.000048000000007</v>
      </c>
      <c r="N1098" s="17"/>
      <c r="O1098" s="16"/>
    </row>
    <row r="1099" spans="1:15" hidden="1" x14ac:dyDescent="0.25">
      <c r="A1099" s="7" t="s">
        <v>1909</v>
      </c>
      <c r="B1099" s="8">
        <v>45317</v>
      </c>
      <c r="C1099" s="24">
        <v>3772270268</v>
      </c>
      <c r="D1099" s="14">
        <v>496.04</v>
      </c>
      <c r="E1099" s="11">
        <v>496.04</v>
      </c>
      <c r="F1099" s="11">
        <v>0</v>
      </c>
      <c r="G1099" s="11" t="s">
        <v>37</v>
      </c>
      <c r="H1099" s="11" t="s">
        <v>525</v>
      </c>
      <c r="I1099" s="11" t="s">
        <v>39</v>
      </c>
      <c r="J1099" s="12" t="s">
        <v>15</v>
      </c>
      <c r="K1099" s="11">
        <v>308.65042880000004</v>
      </c>
      <c r="N1099" s="17"/>
      <c r="O1099" s="16"/>
    </row>
    <row r="1100" spans="1:15" hidden="1" x14ac:dyDescent="0.25">
      <c r="A1100" s="7" t="s">
        <v>1910</v>
      </c>
      <c r="B1100" s="8">
        <v>45317</v>
      </c>
      <c r="C1100" s="9">
        <v>2695581031</v>
      </c>
      <c r="D1100" s="10">
        <v>93.25</v>
      </c>
      <c r="E1100" s="11">
        <v>93.25</v>
      </c>
      <c r="F1100" s="11">
        <v>0</v>
      </c>
      <c r="G1100" s="11" t="s">
        <v>12</v>
      </c>
      <c r="H1100" s="11" t="s">
        <v>1911</v>
      </c>
      <c r="I1100" s="11" t="s">
        <v>14</v>
      </c>
      <c r="J1100" s="12" t="s">
        <v>15</v>
      </c>
      <c r="K1100" s="11">
        <v>61.978918400000012</v>
      </c>
      <c r="N1100" s="17"/>
      <c r="O1100" s="16"/>
    </row>
    <row r="1101" spans="1:15" hidden="1" x14ac:dyDescent="0.25">
      <c r="A1101" s="7" t="s">
        <v>1912</v>
      </c>
      <c r="B1101" s="8">
        <v>45317</v>
      </c>
      <c r="C1101" s="9">
        <v>3558031371</v>
      </c>
      <c r="D1101" s="10">
        <v>400</v>
      </c>
      <c r="E1101" s="11">
        <v>400</v>
      </c>
      <c r="F1101" s="11">
        <v>0</v>
      </c>
      <c r="G1101" s="11" t="s">
        <v>104</v>
      </c>
      <c r="H1101" s="11" t="s">
        <v>1913</v>
      </c>
      <c r="I1101" s="11" t="s">
        <v>289</v>
      </c>
      <c r="J1101" s="12" t="s">
        <v>15</v>
      </c>
      <c r="K1101" s="11">
        <v>0</v>
      </c>
      <c r="N1101" s="17"/>
      <c r="O1101" s="16"/>
    </row>
    <row r="1102" spans="1:15" hidden="1" x14ac:dyDescent="0.25">
      <c r="A1102" s="7" t="s">
        <v>1914</v>
      </c>
      <c r="B1102" s="8">
        <v>45317</v>
      </c>
      <c r="C1102" s="9">
        <v>3112127852</v>
      </c>
      <c r="D1102" s="10">
        <v>26</v>
      </c>
      <c r="E1102" s="11">
        <v>26</v>
      </c>
      <c r="F1102" s="11">
        <v>0</v>
      </c>
      <c r="G1102" s="11" t="s">
        <v>37</v>
      </c>
      <c r="H1102" s="11" t="s">
        <v>855</v>
      </c>
      <c r="I1102" s="11" t="s">
        <v>14</v>
      </c>
      <c r="J1102" s="12" t="s">
        <v>15</v>
      </c>
      <c r="K1102" s="11">
        <v>17.920000000000002</v>
      </c>
      <c r="N1102" s="17"/>
      <c r="O1102" s="16"/>
    </row>
    <row r="1103" spans="1:15" hidden="1" x14ac:dyDescent="0.25">
      <c r="A1103" s="7" t="s">
        <v>1915</v>
      </c>
      <c r="B1103" s="8">
        <v>45317</v>
      </c>
      <c r="C1103" s="9">
        <v>518406458</v>
      </c>
      <c r="D1103" s="10">
        <v>1206</v>
      </c>
      <c r="E1103" s="11">
        <v>1206</v>
      </c>
      <c r="F1103" s="11">
        <v>0</v>
      </c>
      <c r="G1103" s="11" t="s">
        <v>221</v>
      </c>
      <c r="H1103" s="11" t="s">
        <v>1916</v>
      </c>
      <c r="I1103" s="11" t="s">
        <v>29</v>
      </c>
      <c r="J1103" s="12" t="s">
        <v>15</v>
      </c>
      <c r="K1103" s="11">
        <v>843.31990400000007</v>
      </c>
      <c r="N1103" s="17"/>
      <c r="O1103" s="16"/>
    </row>
    <row r="1104" spans="1:15" hidden="1" x14ac:dyDescent="0.25">
      <c r="A1104" s="7" t="s">
        <v>1917</v>
      </c>
      <c r="B1104" s="8">
        <v>45317</v>
      </c>
      <c r="C1104" s="9">
        <v>4076095627</v>
      </c>
      <c r="D1104" s="10">
        <v>133.55000000000001</v>
      </c>
      <c r="E1104" s="11">
        <v>133.55000000000001</v>
      </c>
      <c r="F1104" s="11">
        <v>0</v>
      </c>
      <c r="G1104" s="11" t="s">
        <v>12</v>
      </c>
      <c r="H1104" s="11" t="s">
        <v>211</v>
      </c>
      <c r="I1104" s="11" t="s">
        <v>14</v>
      </c>
      <c r="J1104" s="12" t="s">
        <v>15</v>
      </c>
      <c r="K1104" s="11">
        <v>93.389968000000025</v>
      </c>
      <c r="N1104" s="17"/>
      <c r="O1104" s="16"/>
    </row>
    <row r="1105" spans="1:15" hidden="1" x14ac:dyDescent="0.25">
      <c r="A1105" s="7" t="s">
        <v>1918</v>
      </c>
      <c r="B1105" s="8">
        <v>45317</v>
      </c>
      <c r="C1105" s="9">
        <v>3614000146</v>
      </c>
      <c r="D1105" s="10">
        <v>155.25</v>
      </c>
      <c r="E1105" s="11">
        <v>155.25</v>
      </c>
      <c r="F1105" s="11">
        <v>0</v>
      </c>
      <c r="G1105" s="11" t="s">
        <v>17</v>
      </c>
      <c r="H1105" s="11" t="s">
        <v>888</v>
      </c>
      <c r="I1105" s="11" t="s">
        <v>152</v>
      </c>
      <c r="J1105" s="12" t="s">
        <v>15</v>
      </c>
      <c r="K1105" s="11">
        <v>100.40000320000001</v>
      </c>
      <c r="N1105" s="17"/>
      <c r="O1105" s="16"/>
    </row>
    <row r="1106" spans="1:15" hidden="1" x14ac:dyDescent="0.25">
      <c r="A1106" s="7" t="s">
        <v>1919</v>
      </c>
      <c r="B1106" s="8">
        <v>45317</v>
      </c>
      <c r="C1106" s="9">
        <v>3828958194</v>
      </c>
      <c r="D1106" s="10">
        <v>94.7</v>
      </c>
      <c r="E1106" s="11">
        <v>94.7</v>
      </c>
      <c r="F1106" s="11">
        <v>0</v>
      </c>
      <c r="G1106" s="11" t="s">
        <v>37</v>
      </c>
      <c r="H1106" s="11" t="s">
        <v>1920</v>
      </c>
      <c r="I1106" s="11" t="s">
        <v>14</v>
      </c>
      <c r="J1106" s="12" t="s">
        <v>15</v>
      </c>
      <c r="K1106" s="11">
        <v>66.19995200000001</v>
      </c>
      <c r="N1106" s="17"/>
      <c r="O1106" s="16"/>
    </row>
    <row r="1107" spans="1:15" hidden="1" x14ac:dyDescent="0.25">
      <c r="A1107" s="7" t="s">
        <v>1921</v>
      </c>
      <c r="B1107" s="8">
        <v>45317</v>
      </c>
      <c r="C1107" s="9">
        <v>1978093201</v>
      </c>
      <c r="D1107" s="10">
        <v>150</v>
      </c>
      <c r="E1107" s="11">
        <v>150</v>
      </c>
      <c r="F1107" s="11">
        <v>0</v>
      </c>
      <c r="G1107" s="11" t="s">
        <v>43</v>
      </c>
      <c r="H1107" s="11" t="s">
        <v>826</v>
      </c>
      <c r="I1107" s="11" t="s">
        <v>26</v>
      </c>
      <c r="J1107" s="12" t="s">
        <v>15</v>
      </c>
      <c r="K1107" s="11">
        <v>99.999995200000015</v>
      </c>
      <c r="N1107" s="17"/>
      <c r="O1107" s="16"/>
    </row>
    <row r="1108" spans="1:15" hidden="1" x14ac:dyDescent="0.25">
      <c r="A1108" s="7" t="s">
        <v>1922</v>
      </c>
      <c r="B1108" s="8">
        <v>45317</v>
      </c>
      <c r="C1108" s="9">
        <v>3950920688</v>
      </c>
      <c r="D1108" s="10">
        <v>178</v>
      </c>
      <c r="E1108" s="11">
        <v>178</v>
      </c>
      <c r="F1108" s="11">
        <v>0</v>
      </c>
      <c r="G1108" s="11" t="s">
        <v>37</v>
      </c>
      <c r="H1108" s="11" t="s">
        <v>211</v>
      </c>
      <c r="I1108" s="11" t="s">
        <v>14</v>
      </c>
      <c r="J1108" s="12" t="s">
        <v>15</v>
      </c>
      <c r="K1108" s="11">
        <v>116.83265440000002</v>
      </c>
      <c r="N1108" s="17"/>
      <c r="O1108" s="16"/>
    </row>
    <row r="1109" spans="1:15" hidden="1" x14ac:dyDescent="0.25">
      <c r="A1109" s="7" t="s">
        <v>1923</v>
      </c>
      <c r="B1109" s="8">
        <v>45317</v>
      </c>
      <c r="C1109" s="9">
        <v>789660991</v>
      </c>
      <c r="D1109" s="10">
        <v>11.4</v>
      </c>
      <c r="E1109" s="11">
        <v>11.4</v>
      </c>
      <c r="F1109" s="11">
        <v>0</v>
      </c>
      <c r="G1109" s="11" t="s">
        <v>37</v>
      </c>
      <c r="H1109" s="11" t="s">
        <v>1924</v>
      </c>
      <c r="I1109" s="11" t="s">
        <v>14</v>
      </c>
      <c r="J1109" s="12" t="s">
        <v>15</v>
      </c>
      <c r="K1109" s="11">
        <v>7.8999984000000012</v>
      </c>
      <c r="N1109" s="17"/>
      <c r="O1109" s="16"/>
    </row>
    <row r="1110" spans="1:15" hidden="1" x14ac:dyDescent="0.25">
      <c r="A1110" s="7" t="s">
        <v>1925</v>
      </c>
      <c r="B1110" s="8">
        <v>45317</v>
      </c>
      <c r="C1110" s="9">
        <v>3053471286</v>
      </c>
      <c r="D1110" s="10">
        <v>59</v>
      </c>
      <c r="E1110" s="11">
        <v>59</v>
      </c>
      <c r="F1110" s="11">
        <v>0</v>
      </c>
      <c r="G1110" s="11" t="s">
        <v>37</v>
      </c>
      <c r="H1110" s="11" t="s">
        <v>352</v>
      </c>
      <c r="I1110" s="11" t="s">
        <v>61</v>
      </c>
      <c r="J1110" s="12" t="s">
        <v>15</v>
      </c>
      <c r="K1110" s="11">
        <v>27.540016000000001</v>
      </c>
      <c r="N1110" s="17"/>
      <c r="O1110" s="16"/>
    </row>
    <row r="1111" spans="1:15" hidden="1" x14ac:dyDescent="0.25">
      <c r="A1111" s="7" t="s">
        <v>1926</v>
      </c>
      <c r="B1111" s="8">
        <v>45317</v>
      </c>
      <c r="C1111" s="9">
        <v>1971274023</v>
      </c>
      <c r="D1111" s="10">
        <v>93.06</v>
      </c>
      <c r="E1111" s="11">
        <v>93.059999999999988</v>
      </c>
      <c r="F1111" s="11">
        <v>1.4210854715202004E-14</v>
      </c>
      <c r="G1111" s="11" t="s">
        <v>37</v>
      </c>
      <c r="H1111" s="11" t="s">
        <v>1927</v>
      </c>
      <c r="I1111" s="11" t="s">
        <v>14</v>
      </c>
      <c r="J1111" s="12" t="s">
        <v>15</v>
      </c>
      <c r="K1111" s="11">
        <v>58.864825600000017</v>
      </c>
      <c r="N1111" s="17"/>
      <c r="O1111" s="16"/>
    </row>
    <row r="1112" spans="1:15" hidden="1" x14ac:dyDescent="0.25">
      <c r="A1112" s="7" t="s">
        <v>1928</v>
      </c>
      <c r="B1112" s="8">
        <v>45317</v>
      </c>
      <c r="C1112" s="9">
        <v>3687206438</v>
      </c>
      <c r="D1112" s="10">
        <v>475.2</v>
      </c>
      <c r="E1112" s="11">
        <v>475.20000000000005</v>
      </c>
      <c r="F1112" s="11">
        <v>-5.6843418860808015E-14</v>
      </c>
      <c r="G1112" s="11" t="s">
        <v>522</v>
      </c>
      <c r="H1112" s="11" t="s">
        <v>1929</v>
      </c>
      <c r="I1112" s="11" t="s">
        <v>26</v>
      </c>
      <c r="J1112" s="12" t="s">
        <v>15</v>
      </c>
      <c r="K1112" s="11">
        <v>339.60834880000004</v>
      </c>
      <c r="N1112" s="17"/>
      <c r="O1112" s="16"/>
    </row>
    <row r="1113" spans="1:15" hidden="1" x14ac:dyDescent="0.25">
      <c r="A1113" s="7" t="s">
        <v>1930</v>
      </c>
      <c r="B1113" s="8">
        <v>45317</v>
      </c>
      <c r="C1113" s="9">
        <v>979453443</v>
      </c>
      <c r="D1113" s="10">
        <v>402.4</v>
      </c>
      <c r="E1113" s="11">
        <v>402.4</v>
      </c>
      <c r="F1113" s="11">
        <v>0</v>
      </c>
      <c r="G1113" s="11" t="s">
        <v>522</v>
      </c>
      <c r="H1113" s="11" t="s">
        <v>1931</v>
      </c>
      <c r="I1113" s="11" t="s">
        <v>26</v>
      </c>
      <c r="J1113" s="12" t="s">
        <v>15</v>
      </c>
      <c r="K1113" s="11">
        <v>290.60834880000004</v>
      </c>
      <c r="N1113" s="17"/>
      <c r="O1113" s="16"/>
    </row>
    <row r="1114" spans="1:15" hidden="1" x14ac:dyDescent="0.25">
      <c r="A1114" s="7" t="s">
        <v>1932</v>
      </c>
      <c r="B1114" s="8">
        <v>45317</v>
      </c>
      <c r="C1114" s="9">
        <v>3614460751</v>
      </c>
      <c r="D1114" s="10">
        <v>1710</v>
      </c>
      <c r="E1114" s="11">
        <v>1710</v>
      </c>
      <c r="F1114" s="11">
        <v>0</v>
      </c>
      <c r="G1114" s="11" t="s">
        <v>221</v>
      </c>
      <c r="H1114" s="11" t="s">
        <v>1933</v>
      </c>
      <c r="I1114" s="11" t="s">
        <v>172</v>
      </c>
      <c r="J1114" s="12" t="s">
        <v>15</v>
      </c>
      <c r="K1114" s="11">
        <v>1061.9999936000002</v>
      </c>
      <c r="N1114" s="17"/>
      <c r="O1114" s="16"/>
    </row>
    <row r="1115" spans="1:15" hidden="1" x14ac:dyDescent="0.25">
      <c r="A1115" s="7" t="s">
        <v>1934</v>
      </c>
      <c r="B1115" s="8">
        <v>45317</v>
      </c>
      <c r="C1115" s="9">
        <v>2958249829</v>
      </c>
      <c r="D1115" s="10">
        <v>50</v>
      </c>
      <c r="E1115" s="11">
        <v>50</v>
      </c>
      <c r="F1115" s="11">
        <v>0</v>
      </c>
      <c r="G1115" s="11" t="s">
        <v>37</v>
      </c>
      <c r="H1115" s="11" t="s">
        <v>258</v>
      </c>
      <c r="I1115" s="11" t="s">
        <v>117</v>
      </c>
      <c r="J1115" s="12" t="s">
        <v>15</v>
      </c>
      <c r="K1115" s="11">
        <v>0</v>
      </c>
      <c r="N1115" s="17"/>
      <c r="O1115" s="16"/>
    </row>
    <row r="1116" spans="1:15" hidden="1" x14ac:dyDescent="0.25">
      <c r="A1116" s="7" t="s">
        <v>1935</v>
      </c>
      <c r="B1116" s="8">
        <v>45317</v>
      </c>
      <c r="C1116" s="9">
        <v>3423618285</v>
      </c>
      <c r="D1116" s="10">
        <v>1747.51</v>
      </c>
      <c r="E1116" s="11">
        <v>1747.5100000000004</v>
      </c>
      <c r="F1116" s="11">
        <v>-4.5474735088646412E-13</v>
      </c>
      <c r="G1116" s="11" t="s">
        <v>37</v>
      </c>
      <c r="H1116" s="11" t="s">
        <v>258</v>
      </c>
      <c r="I1116" s="11" t="s">
        <v>39</v>
      </c>
      <c r="J1116" s="12" t="s">
        <v>15</v>
      </c>
      <c r="K1116" s="11">
        <v>1059.6328176000004</v>
      </c>
      <c r="N1116" s="17"/>
      <c r="O1116" s="16"/>
    </row>
    <row r="1117" spans="1:15" hidden="1" x14ac:dyDescent="0.25">
      <c r="A1117" s="7" t="s">
        <v>1936</v>
      </c>
      <c r="B1117" s="8">
        <v>45317</v>
      </c>
      <c r="C1117" s="9">
        <v>1303397334</v>
      </c>
      <c r="D1117" s="10">
        <v>830</v>
      </c>
      <c r="E1117" s="11">
        <v>830</v>
      </c>
      <c r="F1117" s="11">
        <v>0</v>
      </c>
      <c r="G1117" s="11" t="s">
        <v>51</v>
      </c>
      <c r="H1117" s="11" t="s">
        <v>1937</v>
      </c>
      <c r="I1117" s="11" t="s">
        <v>215</v>
      </c>
      <c r="J1117" s="12" t="s">
        <v>15</v>
      </c>
      <c r="K1117" s="11">
        <v>348.85995200000002</v>
      </c>
      <c r="N1117" s="17"/>
      <c r="O1117" s="16"/>
    </row>
    <row r="1118" spans="1:15" hidden="1" x14ac:dyDescent="0.25">
      <c r="A1118" s="7" t="s">
        <v>1938</v>
      </c>
      <c r="B1118" s="8">
        <v>45317</v>
      </c>
      <c r="C1118" s="9">
        <v>2300790270</v>
      </c>
      <c r="D1118" s="10">
        <v>320.89999999999998</v>
      </c>
      <c r="E1118" s="11">
        <v>320.89999999999998</v>
      </c>
      <c r="F1118" s="11">
        <v>0</v>
      </c>
      <c r="G1118" s="11" t="s">
        <v>12</v>
      </c>
      <c r="H1118" s="11" t="s">
        <v>346</v>
      </c>
      <c r="I1118" s="11" t="s">
        <v>14</v>
      </c>
      <c r="J1118" s="12" t="s">
        <v>15</v>
      </c>
      <c r="K1118" s="11">
        <v>228.24000640000003</v>
      </c>
      <c r="N1118" s="17"/>
      <c r="O1118" s="16"/>
    </row>
    <row r="1119" spans="1:15" hidden="1" x14ac:dyDescent="0.25">
      <c r="A1119" s="7" t="s">
        <v>1939</v>
      </c>
      <c r="B1119" s="8">
        <v>45317</v>
      </c>
      <c r="C1119" s="9">
        <v>307053420</v>
      </c>
      <c r="D1119" s="10">
        <v>415</v>
      </c>
      <c r="E1119" s="11">
        <v>415</v>
      </c>
      <c r="F1119" s="11">
        <v>0</v>
      </c>
      <c r="G1119" s="11" t="s">
        <v>96</v>
      </c>
      <c r="H1119" s="11" t="s">
        <v>1940</v>
      </c>
      <c r="I1119" s="11" t="s">
        <v>172</v>
      </c>
      <c r="J1119" s="12" t="s">
        <v>15</v>
      </c>
      <c r="K1119" s="11">
        <v>238.22000160000005</v>
      </c>
      <c r="N1119" s="17"/>
      <c r="O1119" s="16"/>
    </row>
    <row r="1120" spans="1:15" hidden="1" x14ac:dyDescent="0.25">
      <c r="A1120" s="7" t="s">
        <v>1941</v>
      </c>
      <c r="B1120" s="8">
        <v>45317</v>
      </c>
      <c r="C1120" s="9">
        <v>3532869178</v>
      </c>
      <c r="D1120" s="10">
        <v>70</v>
      </c>
      <c r="E1120" s="11">
        <v>70</v>
      </c>
      <c r="F1120" s="11">
        <v>0</v>
      </c>
      <c r="G1120" s="11" t="s">
        <v>221</v>
      </c>
      <c r="H1120" s="11" t="s">
        <v>1942</v>
      </c>
      <c r="I1120" s="11" t="s">
        <v>58</v>
      </c>
      <c r="J1120" s="12" t="s">
        <v>15</v>
      </c>
      <c r="K1120" s="11">
        <v>17.646776000000003</v>
      </c>
      <c r="N1120" s="17"/>
      <c r="O1120" s="16"/>
    </row>
    <row r="1121" spans="1:15" hidden="1" x14ac:dyDescent="0.25">
      <c r="A1121" s="7" t="s">
        <v>1943</v>
      </c>
      <c r="B1121" s="8">
        <v>45317</v>
      </c>
      <c r="C1121" s="9">
        <v>1107185614</v>
      </c>
      <c r="D1121" s="10">
        <v>1884</v>
      </c>
      <c r="E1121" s="11">
        <v>1884</v>
      </c>
      <c r="F1121" s="11">
        <v>0</v>
      </c>
      <c r="G1121" s="11" t="s">
        <v>17</v>
      </c>
      <c r="H1121" s="11" t="s">
        <v>1944</v>
      </c>
      <c r="I1121" s="11" t="s">
        <v>172</v>
      </c>
      <c r="J1121" s="12" t="s">
        <v>15</v>
      </c>
      <c r="K1121" s="11">
        <v>1066.2700048000002</v>
      </c>
      <c r="N1121" s="17"/>
      <c r="O1121" s="16"/>
    </row>
    <row r="1122" spans="1:15" hidden="1" x14ac:dyDescent="0.25">
      <c r="A1122" s="7" t="s">
        <v>1945</v>
      </c>
      <c r="B1122" s="8">
        <v>45317</v>
      </c>
      <c r="C1122" s="9">
        <v>4071900640</v>
      </c>
      <c r="D1122" s="10">
        <v>148.75</v>
      </c>
      <c r="E1122" s="11">
        <v>148.75</v>
      </c>
      <c r="F1122" s="11">
        <v>0</v>
      </c>
      <c r="G1122" s="11" t="s">
        <v>17</v>
      </c>
      <c r="H1122" s="11" t="s">
        <v>612</v>
      </c>
      <c r="I1122" s="11" t="s">
        <v>26</v>
      </c>
      <c r="J1122" s="12" t="s">
        <v>15</v>
      </c>
      <c r="K1122" s="11">
        <v>103.99999680000001</v>
      </c>
      <c r="N1122" s="17"/>
      <c r="O1122" s="16"/>
    </row>
    <row r="1123" spans="1:15" hidden="1" x14ac:dyDescent="0.25">
      <c r="A1123" s="7" t="s">
        <v>1946</v>
      </c>
      <c r="B1123" s="8">
        <v>45317</v>
      </c>
      <c r="C1123" s="9">
        <v>1600406178</v>
      </c>
      <c r="D1123" s="10">
        <v>2625</v>
      </c>
      <c r="E1123" s="11">
        <v>2625</v>
      </c>
      <c r="F1123" s="11">
        <v>0</v>
      </c>
      <c r="G1123" s="11" t="s">
        <v>221</v>
      </c>
      <c r="H1123" s="11" t="s">
        <v>1947</v>
      </c>
      <c r="I1123" s="11" t="s">
        <v>82</v>
      </c>
      <c r="J1123" s="12" t="s">
        <v>15</v>
      </c>
      <c r="K1123" s="11">
        <v>1575</v>
      </c>
      <c r="N1123" s="17"/>
      <c r="O1123" s="16"/>
    </row>
    <row r="1124" spans="1:15" hidden="1" x14ac:dyDescent="0.25">
      <c r="A1124" s="7" t="s">
        <v>1948</v>
      </c>
      <c r="B1124" s="8">
        <v>45317</v>
      </c>
      <c r="C1124" s="9">
        <v>1793608453</v>
      </c>
      <c r="D1124" s="10">
        <v>260</v>
      </c>
      <c r="E1124" s="11">
        <v>260</v>
      </c>
      <c r="F1124" s="11">
        <v>0</v>
      </c>
      <c r="G1124" s="11" t="s">
        <v>96</v>
      </c>
      <c r="H1124" s="11" t="s">
        <v>1949</v>
      </c>
      <c r="I1124" s="11" t="s">
        <v>58</v>
      </c>
      <c r="J1124" s="12" t="s">
        <v>15</v>
      </c>
      <c r="K1124" s="11">
        <v>179.99999360000001</v>
      </c>
      <c r="N1124" s="17"/>
      <c r="O1124" s="16"/>
    </row>
    <row r="1125" spans="1:15" hidden="1" x14ac:dyDescent="0.25">
      <c r="A1125" s="7" t="s">
        <v>1950</v>
      </c>
      <c r="B1125" s="8">
        <v>45317</v>
      </c>
      <c r="C1125" s="9">
        <v>613826955</v>
      </c>
      <c r="D1125" s="10">
        <v>40</v>
      </c>
      <c r="E1125" s="11">
        <v>40</v>
      </c>
      <c r="F1125" s="11">
        <v>0</v>
      </c>
      <c r="G1125" s="11" t="s">
        <v>221</v>
      </c>
      <c r="H1125" s="11" t="s">
        <v>1951</v>
      </c>
      <c r="I1125" s="11" t="s">
        <v>82</v>
      </c>
      <c r="J1125" s="12" t="s">
        <v>15</v>
      </c>
      <c r="K1125" s="11">
        <v>24</v>
      </c>
      <c r="N1125" s="17"/>
      <c r="O1125" s="16"/>
    </row>
    <row r="1126" spans="1:15" hidden="1" x14ac:dyDescent="0.25">
      <c r="A1126" s="7" t="s">
        <v>1952</v>
      </c>
      <c r="B1126" s="8">
        <v>45317</v>
      </c>
      <c r="C1126" s="9">
        <v>1664434886</v>
      </c>
      <c r="D1126" s="10">
        <v>9.6</v>
      </c>
      <c r="E1126" s="11">
        <v>9.6</v>
      </c>
      <c r="F1126" s="11">
        <v>0</v>
      </c>
      <c r="G1126" s="11" t="s">
        <v>12</v>
      </c>
      <c r="H1126" s="11" t="s">
        <v>1953</v>
      </c>
      <c r="I1126" s="11" t="s">
        <v>14</v>
      </c>
      <c r="J1126" s="12" t="s">
        <v>15</v>
      </c>
      <c r="K1126" s="11">
        <v>6.6730496000000015</v>
      </c>
      <c r="N1126" s="17"/>
      <c r="O1126" s="16"/>
    </row>
    <row r="1127" spans="1:15" x14ac:dyDescent="0.25">
      <c r="A1127" s="7" t="s">
        <v>1954</v>
      </c>
      <c r="B1127" s="8">
        <v>45317</v>
      </c>
      <c r="C1127" s="9">
        <v>1525631424</v>
      </c>
      <c r="D1127" s="10">
        <v>5650</v>
      </c>
      <c r="E1127" s="11">
        <v>5650</v>
      </c>
      <c r="F1127" s="11">
        <v>0</v>
      </c>
      <c r="G1127" s="11" t="s">
        <v>21</v>
      </c>
      <c r="H1127" s="11" t="s">
        <v>1955</v>
      </c>
      <c r="I1127" s="11" t="s">
        <v>98</v>
      </c>
      <c r="J1127" s="12" t="s">
        <v>15</v>
      </c>
      <c r="K1127" s="11">
        <v>3688.2699952000003</v>
      </c>
      <c r="N1127" s="17"/>
      <c r="O1127" s="16"/>
    </row>
    <row r="1128" spans="1:15" hidden="1" x14ac:dyDescent="0.25">
      <c r="A1128" s="7" t="s">
        <v>1956</v>
      </c>
      <c r="B1128" s="8">
        <v>45317</v>
      </c>
      <c r="C1128" s="9">
        <v>2117553739</v>
      </c>
      <c r="D1128" s="10">
        <v>60</v>
      </c>
      <c r="E1128" s="11">
        <v>60</v>
      </c>
      <c r="F1128" s="11">
        <v>0</v>
      </c>
      <c r="G1128" s="11" t="s">
        <v>37</v>
      </c>
      <c r="H1128" s="11" t="s">
        <v>1957</v>
      </c>
      <c r="I1128" s="11" t="s">
        <v>39</v>
      </c>
      <c r="J1128" s="12" t="s">
        <v>15</v>
      </c>
      <c r="K1128" s="11">
        <v>24.692796800000004</v>
      </c>
      <c r="N1128" s="17"/>
      <c r="O1128" s="16"/>
    </row>
    <row r="1129" spans="1:15" hidden="1" x14ac:dyDescent="0.25">
      <c r="A1129" s="7" t="s">
        <v>1958</v>
      </c>
      <c r="B1129" s="8">
        <v>45317</v>
      </c>
      <c r="C1129" s="9">
        <v>411846207</v>
      </c>
      <c r="D1129" s="10">
        <v>299.60000000000002</v>
      </c>
      <c r="E1129" s="11">
        <v>299.60000000000002</v>
      </c>
      <c r="F1129" s="11">
        <v>0</v>
      </c>
      <c r="G1129" s="11" t="s">
        <v>17</v>
      </c>
      <c r="H1129" s="11" t="s">
        <v>1959</v>
      </c>
      <c r="I1129" s="11" t="s">
        <v>26</v>
      </c>
      <c r="J1129" s="12" t="s">
        <v>15</v>
      </c>
      <c r="K1129" s="11">
        <v>208.00039680000003</v>
      </c>
      <c r="N1129" s="17"/>
      <c r="O1129" s="16"/>
    </row>
    <row r="1130" spans="1:15" hidden="1" x14ac:dyDescent="0.25">
      <c r="A1130" s="7" t="s">
        <v>1960</v>
      </c>
      <c r="B1130" s="8">
        <v>45317</v>
      </c>
      <c r="C1130" s="9">
        <v>2858959378</v>
      </c>
      <c r="D1130" s="10">
        <v>8.6999999999999993</v>
      </c>
      <c r="E1130" s="11">
        <v>8.6999999999999993</v>
      </c>
      <c r="F1130" s="11">
        <v>0</v>
      </c>
      <c r="G1130" s="11" t="s">
        <v>12</v>
      </c>
      <c r="H1130" s="11" t="s">
        <v>1961</v>
      </c>
      <c r="I1130" s="11" t="s">
        <v>14</v>
      </c>
      <c r="J1130" s="12" t="s">
        <v>15</v>
      </c>
      <c r="K1130" s="11">
        <v>6.1076848000000012</v>
      </c>
      <c r="N1130" s="17"/>
      <c r="O1130" s="16"/>
    </row>
    <row r="1131" spans="1:15" hidden="1" x14ac:dyDescent="0.25">
      <c r="A1131" s="7" t="s">
        <v>1962</v>
      </c>
      <c r="B1131" s="8">
        <v>45317</v>
      </c>
      <c r="C1131" s="9">
        <v>2789166611</v>
      </c>
      <c r="D1131" s="10">
        <v>37.200000000000003</v>
      </c>
      <c r="E1131" s="11">
        <v>37.200000000000003</v>
      </c>
      <c r="F1131" s="11">
        <v>0</v>
      </c>
      <c r="G1131" s="11" t="s">
        <v>12</v>
      </c>
      <c r="H1131" s="11" t="s">
        <v>1963</v>
      </c>
      <c r="I1131" s="11" t="s">
        <v>14</v>
      </c>
      <c r="J1131" s="12" t="s">
        <v>15</v>
      </c>
      <c r="K1131" s="11">
        <v>17.928859200000002</v>
      </c>
      <c r="N1131" s="17"/>
      <c r="O1131" s="16"/>
    </row>
    <row r="1132" spans="1:15" hidden="1" x14ac:dyDescent="0.25">
      <c r="A1132" s="7" t="s">
        <v>1964</v>
      </c>
      <c r="B1132" s="8">
        <v>45317</v>
      </c>
      <c r="C1132" s="9">
        <v>3542958963</v>
      </c>
      <c r="D1132" s="10">
        <v>183.7</v>
      </c>
      <c r="E1132" s="11">
        <v>183.70000000000002</v>
      </c>
      <c r="F1132" s="11">
        <v>-2.8421709430404007E-14</v>
      </c>
      <c r="G1132" s="11" t="s">
        <v>37</v>
      </c>
      <c r="H1132" s="11" t="s">
        <v>1965</v>
      </c>
      <c r="I1132" s="11" t="s">
        <v>14</v>
      </c>
      <c r="J1132" s="12" t="s">
        <v>15</v>
      </c>
      <c r="K1132" s="11">
        <v>100.12392320000004</v>
      </c>
      <c r="N1132" s="17"/>
      <c r="O1132" s="16"/>
    </row>
    <row r="1133" spans="1:15" hidden="1" x14ac:dyDescent="0.25">
      <c r="A1133" s="7" t="s">
        <v>1966</v>
      </c>
      <c r="B1133" s="8">
        <v>45317</v>
      </c>
      <c r="C1133" s="9">
        <v>477122446</v>
      </c>
      <c r="D1133" s="10">
        <v>1150</v>
      </c>
      <c r="E1133" s="11">
        <v>1150</v>
      </c>
      <c r="F1133" s="11">
        <v>0</v>
      </c>
      <c r="G1133" s="11" t="s">
        <v>37</v>
      </c>
      <c r="H1133" s="11" t="s">
        <v>1967</v>
      </c>
      <c r="I1133" s="11" t="s">
        <v>26</v>
      </c>
      <c r="J1133" s="12" t="s">
        <v>15</v>
      </c>
      <c r="K1133" s="11">
        <v>756.07143360000009</v>
      </c>
      <c r="N1133" s="17"/>
      <c r="O1133" s="16"/>
    </row>
    <row r="1134" spans="1:15" x14ac:dyDescent="0.25">
      <c r="A1134" s="7" t="s">
        <v>1968</v>
      </c>
      <c r="B1134" s="8">
        <v>45317</v>
      </c>
      <c r="C1134" s="9">
        <v>1888305701</v>
      </c>
      <c r="D1134" s="10">
        <v>1382</v>
      </c>
      <c r="E1134" s="11">
        <v>1382</v>
      </c>
      <c r="F1134" s="11">
        <v>0</v>
      </c>
      <c r="G1134" s="11" t="s">
        <v>21</v>
      </c>
      <c r="H1134" s="11" t="s">
        <v>1969</v>
      </c>
      <c r="I1134" s="11" t="s">
        <v>1351</v>
      </c>
      <c r="J1134" s="12" t="s">
        <v>15</v>
      </c>
      <c r="K1134" s="11">
        <v>835.99980800000014</v>
      </c>
      <c r="N1134" s="17"/>
      <c r="O1134" s="16"/>
    </row>
    <row r="1135" spans="1:15" hidden="1" x14ac:dyDescent="0.25">
      <c r="A1135" s="7" t="s">
        <v>1970</v>
      </c>
      <c r="B1135" s="8">
        <v>45317</v>
      </c>
      <c r="C1135" s="9">
        <v>1481983642</v>
      </c>
      <c r="D1135" s="10">
        <v>20.8</v>
      </c>
      <c r="E1135" s="11">
        <v>20.8</v>
      </c>
      <c r="F1135" s="11">
        <v>0</v>
      </c>
      <c r="G1135" s="11" t="s">
        <v>37</v>
      </c>
      <c r="H1135" s="11" t="s">
        <v>1967</v>
      </c>
      <c r="I1135" s="11" t="s">
        <v>14</v>
      </c>
      <c r="J1135" s="12" t="s">
        <v>15</v>
      </c>
      <c r="K1135" s="11">
        <v>11.038283200000002</v>
      </c>
      <c r="N1135" s="17"/>
      <c r="O1135" s="16"/>
    </row>
    <row r="1136" spans="1:15" hidden="1" x14ac:dyDescent="0.25">
      <c r="A1136" s="7" t="s">
        <v>1971</v>
      </c>
      <c r="B1136" s="8">
        <v>45317</v>
      </c>
      <c r="C1136" s="9">
        <v>1932804395</v>
      </c>
      <c r="D1136" s="10">
        <v>28074.25</v>
      </c>
      <c r="E1136" s="11">
        <v>28074.25</v>
      </c>
      <c r="F1136" s="11">
        <v>0</v>
      </c>
      <c r="G1136" s="11" t="s">
        <v>221</v>
      </c>
      <c r="H1136" s="11" t="s">
        <v>1972</v>
      </c>
      <c r="I1136" s="11" t="s">
        <v>19</v>
      </c>
      <c r="J1136" s="12" t="s">
        <v>15</v>
      </c>
      <c r="K1136" s="11">
        <v>17811.347198400003</v>
      </c>
      <c r="N1136" s="17"/>
      <c r="O1136" s="16"/>
    </row>
    <row r="1137" spans="1:15" hidden="1" x14ac:dyDescent="0.25">
      <c r="A1137" s="7" t="s">
        <v>1973</v>
      </c>
      <c r="B1137" s="8">
        <v>45317</v>
      </c>
      <c r="C1137" s="9">
        <v>445072847</v>
      </c>
      <c r="D1137" s="10">
        <v>154.65</v>
      </c>
      <c r="E1137" s="11">
        <v>154.64999999999998</v>
      </c>
      <c r="F1137" s="11">
        <v>2.8421709430404007E-14</v>
      </c>
      <c r="G1137" s="11" t="s">
        <v>12</v>
      </c>
      <c r="H1137" s="11" t="s">
        <v>1961</v>
      </c>
      <c r="I1137" s="11" t="s">
        <v>14</v>
      </c>
      <c r="J1137" s="12" t="s">
        <v>15</v>
      </c>
      <c r="K1137" s="11">
        <v>82.459899200000024</v>
      </c>
      <c r="N1137" s="17"/>
      <c r="O1137" s="16"/>
    </row>
    <row r="1138" spans="1:15" hidden="1" x14ac:dyDescent="0.25">
      <c r="A1138" s="7" t="s">
        <v>1974</v>
      </c>
      <c r="B1138" s="8">
        <v>45317</v>
      </c>
      <c r="C1138" s="9">
        <v>3007856996</v>
      </c>
      <c r="D1138" s="10">
        <v>104.9</v>
      </c>
      <c r="E1138" s="11">
        <v>104.9</v>
      </c>
      <c r="F1138" s="11">
        <v>0</v>
      </c>
      <c r="G1138" s="11" t="s">
        <v>37</v>
      </c>
      <c r="H1138" s="11" t="s">
        <v>961</v>
      </c>
      <c r="I1138" s="11" t="s">
        <v>26</v>
      </c>
      <c r="J1138" s="12" t="s">
        <v>15</v>
      </c>
      <c r="K1138" s="11">
        <v>58.300289599999999</v>
      </c>
      <c r="N1138" s="17"/>
      <c r="O1138" s="16"/>
    </row>
    <row r="1139" spans="1:15" hidden="1" x14ac:dyDescent="0.25">
      <c r="A1139" s="7" t="s">
        <v>1975</v>
      </c>
      <c r="B1139" s="8">
        <v>45317</v>
      </c>
      <c r="C1139" s="9">
        <v>720979645</v>
      </c>
      <c r="D1139" s="10">
        <v>54.18</v>
      </c>
      <c r="E1139" s="11">
        <v>54.18</v>
      </c>
      <c r="F1139" s="11">
        <v>0</v>
      </c>
      <c r="G1139" s="11" t="s">
        <v>37</v>
      </c>
      <c r="H1139" s="11" t="s">
        <v>1976</v>
      </c>
      <c r="I1139" s="11" t="s">
        <v>14</v>
      </c>
      <c r="J1139" s="12" t="s">
        <v>15</v>
      </c>
      <c r="K1139" s="11">
        <v>35.840000000000003</v>
      </c>
      <c r="N1139" s="17"/>
      <c r="O1139" s="16"/>
    </row>
    <row r="1140" spans="1:15" hidden="1" x14ac:dyDescent="0.25">
      <c r="A1140" s="7" t="s">
        <v>1977</v>
      </c>
      <c r="B1140" s="8">
        <v>45317</v>
      </c>
      <c r="C1140" s="9">
        <v>1011174768</v>
      </c>
      <c r="D1140" s="10">
        <v>1440</v>
      </c>
      <c r="E1140" s="11">
        <v>1440</v>
      </c>
      <c r="F1140" s="11">
        <v>0</v>
      </c>
      <c r="G1140" s="11" t="s">
        <v>104</v>
      </c>
      <c r="H1140" s="11" t="s">
        <v>706</v>
      </c>
      <c r="I1140" s="11" t="s">
        <v>215</v>
      </c>
      <c r="J1140" s="12" t="s">
        <v>15</v>
      </c>
      <c r="K1140" s="11">
        <v>717.66240000000016</v>
      </c>
      <c r="N1140" s="17"/>
      <c r="O1140" s="16"/>
    </row>
    <row r="1141" spans="1:15" hidden="1" x14ac:dyDescent="0.25">
      <c r="A1141" s="7" t="s">
        <v>1978</v>
      </c>
      <c r="B1141" s="8">
        <v>45317</v>
      </c>
      <c r="C1141" s="9">
        <v>1983661640</v>
      </c>
      <c r="D1141" s="10">
        <v>2500</v>
      </c>
      <c r="E1141" s="11">
        <v>2500</v>
      </c>
      <c r="F1141" s="11">
        <v>0</v>
      </c>
      <c r="G1141" s="11" t="s">
        <v>104</v>
      </c>
      <c r="H1141" s="11" t="s">
        <v>706</v>
      </c>
      <c r="I1141" s="11" t="s">
        <v>215</v>
      </c>
      <c r="J1141" s="12" t="s">
        <v>15</v>
      </c>
      <c r="K1141" s="11">
        <v>1285.48</v>
      </c>
      <c r="N1141" s="17"/>
      <c r="O1141" s="16"/>
    </row>
    <row r="1142" spans="1:15" hidden="1" x14ac:dyDescent="0.25">
      <c r="A1142" s="7" t="s">
        <v>1979</v>
      </c>
      <c r="B1142" s="8">
        <v>45317</v>
      </c>
      <c r="C1142" s="9">
        <v>1454391742</v>
      </c>
      <c r="D1142" s="10">
        <v>4500</v>
      </c>
      <c r="E1142" s="11">
        <v>4500</v>
      </c>
      <c r="F1142" s="11">
        <v>0</v>
      </c>
      <c r="G1142" s="11" t="s">
        <v>96</v>
      </c>
      <c r="H1142" s="11" t="s">
        <v>1980</v>
      </c>
      <c r="I1142" s="11" t="s">
        <v>215</v>
      </c>
      <c r="J1142" s="12" t="s">
        <v>15</v>
      </c>
      <c r="K1142" s="11">
        <v>1547.6798400000005</v>
      </c>
      <c r="N1142" s="17"/>
      <c r="O1142" s="16"/>
    </row>
    <row r="1143" spans="1:15" hidden="1" x14ac:dyDescent="0.25">
      <c r="A1143" s="7" t="s">
        <v>1981</v>
      </c>
      <c r="B1143" s="8">
        <v>45317</v>
      </c>
      <c r="C1143" s="9">
        <v>4021436734</v>
      </c>
      <c r="D1143" s="10">
        <v>188.55</v>
      </c>
      <c r="E1143" s="11">
        <v>188.55</v>
      </c>
      <c r="F1143" s="11">
        <v>0</v>
      </c>
      <c r="G1143" s="11" t="s">
        <v>113</v>
      </c>
      <c r="H1143" s="11" t="s">
        <v>1261</v>
      </c>
      <c r="I1143" s="11" t="s">
        <v>39</v>
      </c>
      <c r="J1143" s="12" t="s">
        <v>15</v>
      </c>
      <c r="K1143" s="11">
        <v>188.52876000000003</v>
      </c>
      <c r="N1143" s="17"/>
      <c r="O1143" s="16"/>
    </row>
    <row r="1144" spans="1:15" hidden="1" x14ac:dyDescent="0.25">
      <c r="A1144" s="7" t="s">
        <v>1982</v>
      </c>
      <c r="B1144" s="8">
        <v>45317</v>
      </c>
      <c r="C1144" s="9">
        <v>2563591908</v>
      </c>
      <c r="D1144" s="10">
        <v>154.83000000000001</v>
      </c>
      <c r="E1144" s="11">
        <v>154.83000000000001</v>
      </c>
      <c r="F1144" s="11">
        <v>0</v>
      </c>
      <c r="G1144" s="11" t="s">
        <v>113</v>
      </c>
      <c r="H1144" s="11" t="s">
        <v>114</v>
      </c>
      <c r="I1144" s="11" t="s">
        <v>14</v>
      </c>
      <c r="J1144" s="12" t="s">
        <v>15</v>
      </c>
      <c r="K1144" s="11">
        <v>154.83275360000005</v>
      </c>
      <c r="N1144" s="17"/>
      <c r="O1144" s="16"/>
    </row>
    <row r="1145" spans="1:15" hidden="1" x14ac:dyDescent="0.25">
      <c r="A1145" s="7" t="s">
        <v>1983</v>
      </c>
      <c r="B1145" s="8">
        <v>45317</v>
      </c>
      <c r="C1145" s="9">
        <v>1547125889</v>
      </c>
      <c r="D1145" s="10">
        <v>2472.4</v>
      </c>
      <c r="E1145" s="11">
        <v>2472.3999999999996</v>
      </c>
      <c r="F1145" s="11">
        <v>4.5474735088646412E-13</v>
      </c>
      <c r="G1145" s="11" t="s">
        <v>17</v>
      </c>
      <c r="H1145" s="11" t="s">
        <v>1673</v>
      </c>
      <c r="I1145" s="11" t="s">
        <v>159</v>
      </c>
      <c r="J1145" s="12" t="s">
        <v>15</v>
      </c>
      <c r="K1145" s="11">
        <v>1746.5999984000002</v>
      </c>
      <c r="N1145" s="17"/>
      <c r="O1145" s="16"/>
    </row>
    <row r="1146" spans="1:15" hidden="1" x14ac:dyDescent="0.25">
      <c r="A1146" s="7" t="s">
        <v>1984</v>
      </c>
      <c r="B1146" s="8">
        <v>45317</v>
      </c>
      <c r="C1146" s="9">
        <v>3765453354</v>
      </c>
      <c r="D1146" s="10">
        <v>149.88</v>
      </c>
      <c r="E1146" s="11">
        <v>149.88000000000002</v>
      </c>
      <c r="F1146" s="11">
        <v>-2.8421709430404007E-14</v>
      </c>
      <c r="G1146" s="11" t="s">
        <v>104</v>
      </c>
      <c r="H1146" s="11" t="s">
        <v>1111</v>
      </c>
      <c r="I1146" s="11" t="s">
        <v>29</v>
      </c>
      <c r="J1146" s="12" t="s">
        <v>15</v>
      </c>
      <c r="K1146" s="11">
        <v>149.94416640000003</v>
      </c>
      <c r="N1146" s="17"/>
      <c r="O1146" s="16"/>
    </row>
    <row r="1147" spans="1:15" hidden="1" x14ac:dyDescent="0.25">
      <c r="A1147" s="7" t="s">
        <v>1985</v>
      </c>
      <c r="B1147" s="8">
        <v>45317</v>
      </c>
      <c r="C1147" s="9">
        <v>3679079918</v>
      </c>
      <c r="D1147" s="10">
        <v>395.72</v>
      </c>
      <c r="E1147" s="11">
        <v>395.72</v>
      </c>
      <c r="F1147" s="11">
        <v>0</v>
      </c>
      <c r="G1147" s="11" t="s">
        <v>113</v>
      </c>
      <c r="H1147" s="11" t="s">
        <v>114</v>
      </c>
      <c r="I1147" s="11" t="s">
        <v>14</v>
      </c>
      <c r="J1147" s="12" t="s">
        <v>15</v>
      </c>
      <c r="K1147" s="11">
        <v>395.72019200000011</v>
      </c>
      <c r="N1147" s="17"/>
      <c r="O1147" s="16"/>
    </row>
    <row r="1148" spans="1:15" hidden="1" x14ac:dyDescent="0.25">
      <c r="A1148" s="7" t="s">
        <v>1986</v>
      </c>
      <c r="B1148" s="8">
        <v>45318</v>
      </c>
      <c r="C1148" s="9">
        <v>3107736066</v>
      </c>
      <c r="D1148" s="10">
        <v>514.79999999999995</v>
      </c>
      <c r="E1148" s="11">
        <v>514.79999999999995</v>
      </c>
      <c r="F1148" s="11">
        <v>0</v>
      </c>
      <c r="G1148" s="11" t="s">
        <v>113</v>
      </c>
      <c r="H1148" s="11" t="s">
        <v>1987</v>
      </c>
      <c r="I1148" s="11" t="s">
        <v>26</v>
      </c>
      <c r="J1148" s="12" t="s">
        <v>15</v>
      </c>
      <c r="K1148" s="11">
        <v>359.99998720000002</v>
      </c>
      <c r="N1148" s="17"/>
      <c r="O1148" s="16"/>
    </row>
    <row r="1149" spans="1:15" x14ac:dyDescent="0.25">
      <c r="A1149" s="7" t="s">
        <v>1988</v>
      </c>
      <c r="B1149" s="8">
        <v>45318</v>
      </c>
      <c r="C1149" s="9">
        <v>4167647738</v>
      </c>
      <c r="D1149" s="10">
        <v>2620</v>
      </c>
      <c r="E1149" s="11">
        <v>2620</v>
      </c>
      <c r="F1149" s="11">
        <v>0</v>
      </c>
      <c r="G1149" s="11" t="s">
        <v>21</v>
      </c>
      <c r="H1149" s="11" t="s">
        <v>1989</v>
      </c>
      <c r="I1149" s="11" t="s">
        <v>98</v>
      </c>
      <c r="J1149" s="12" t="s">
        <v>15</v>
      </c>
      <c r="K1149" s="11">
        <v>1711.5300048000004</v>
      </c>
      <c r="N1149" s="17"/>
      <c r="O1149" s="16"/>
    </row>
    <row r="1150" spans="1:15" hidden="1" x14ac:dyDescent="0.25">
      <c r="A1150" s="7" t="s">
        <v>1990</v>
      </c>
      <c r="B1150" s="8">
        <v>45318</v>
      </c>
      <c r="C1150" s="9">
        <v>3004385162</v>
      </c>
      <c r="D1150" s="10">
        <v>1082.7</v>
      </c>
      <c r="E1150" s="11">
        <v>1082.7</v>
      </c>
      <c r="F1150" s="11">
        <v>0</v>
      </c>
      <c r="G1150" s="11" t="s">
        <v>37</v>
      </c>
      <c r="H1150" s="11" t="s">
        <v>525</v>
      </c>
      <c r="I1150" s="11" t="s">
        <v>39</v>
      </c>
      <c r="J1150" s="12" t="s">
        <v>15</v>
      </c>
      <c r="K1150" s="11">
        <v>696.9390400000002</v>
      </c>
      <c r="N1150" s="17"/>
      <c r="O1150" s="16"/>
    </row>
    <row r="1151" spans="1:15" hidden="1" x14ac:dyDescent="0.25">
      <c r="A1151" s="7" t="s">
        <v>1991</v>
      </c>
      <c r="B1151" s="8">
        <v>45318</v>
      </c>
      <c r="C1151" s="9">
        <v>3201517851</v>
      </c>
      <c r="D1151" s="10">
        <v>2150</v>
      </c>
      <c r="E1151" s="11">
        <v>2150</v>
      </c>
      <c r="F1151" s="11">
        <v>0</v>
      </c>
      <c r="G1151" s="11" t="s">
        <v>43</v>
      </c>
      <c r="H1151" s="11" t="s">
        <v>1992</v>
      </c>
      <c r="I1151" s="11" t="s">
        <v>215</v>
      </c>
      <c r="J1151" s="12" t="s">
        <v>15</v>
      </c>
      <c r="K1151" s="11">
        <v>858.9616000000002</v>
      </c>
      <c r="N1151" s="17"/>
      <c r="O1151" s="16"/>
    </row>
    <row r="1152" spans="1:15" x14ac:dyDescent="0.25">
      <c r="A1152" s="7" t="s">
        <v>1993</v>
      </c>
      <c r="B1152" s="8">
        <v>45318</v>
      </c>
      <c r="C1152" s="9">
        <v>2261206275</v>
      </c>
      <c r="D1152" s="10">
        <v>16.8</v>
      </c>
      <c r="E1152" s="11">
        <v>16.8</v>
      </c>
      <c r="F1152" s="11">
        <v>0</v>
      </c>
      <c r="G1152" s="11" t="s">
        <v>21</v>
      </c>
      <c r="H1152" s="11" t="s">
        <v>1994</v>
      </c>
      <c r="I1152" s="11" t="s">
        <v>82</v>
      </c>
      <c r="J1152" s="12" t="s">
        <v>15</v>
      </c>
      <c r="K1152" s="11">
        <v>11.000001600000003</v>
      </c>
      <c r="N1152" s="17"/>
      <c r="O1152" s="16"/>
    </row>
    <row r="1153" spans="1:15" hidden="1" x14ac:dyDescent="0.25">
      <c r="A1153" s="7" t="s">
        <v>1995</v>
      </c>
      <c r="B1153" s="8">
        <v>45318</v>
      </c>
      <c r="C1153" s="9">
        <v>3627306579</v>
      </c>
      <c r="D1153" s="10">
        <v>154</v>
      </c>
      <c r="E1153" s="11">
        <v>154</v>
      </c>
      <c r="F1153" s="11">
        <v>0</v>
      </c>
      <c r="G1153" s="11" t="s">
        <v>17</v>
      </c>
      <c r="H1153" s="11" t="s">
        <v>1996</v>
      </c>
      <c r="I1153" s="11" t="s">
        <v>152</v>
      </c>
      <c r="J1153" s="12" t="s">
        <v>15</v>
      </c>
      <c r="K1153" s="11">
        <v>99.999995200000015</v>
      </c>
      <c r="N1153" s="17"/>
      <c r="O1153" s="16"/>
    </row>
    <row r="1154" spans="1:15" hidden="1" x14ac:dyDescent="0.25">
      <c r="A1154" s="7" t="s">
        <v>1997</v>
      </c>
      <c r="B1154" s="8">
        <v>45318</v>
      </c>
      <c r="C1154" s="9">
        <v>2792376280</v>
      </c>
      <c r="D1154" s="10">
        <v>30</v>
      </c>
      <c r="E1154" s="11">
        <v>30</v>
      </c>
      <c r="F1154" s="11">
        <v>0</v>
      </c>
      <c r="G1154" s="11" t="s">
        <v>12</v>
      </c>
      <c r="H1154" s="11" t="s">
        <v>906</v>
      </c>
      <c r="I1154" s="11" t="s">
        <v>39</v>
      </c>
      <c r="J1154" s="12" t="s">
        <v>15</v>
      </c>
      <c r="K1154" s="11">
        <v>13.262726400000002</v>
      </c>
      <c r="N1154" s="17"/>
      <c r="O1154" s="16"/>
    </row>
    <row r="1155" spans="1:15" hidden="1" x14ac:dyDescent="0.25">
      <c r="A1155" s="7" t="s">
        <v>1998</v>
      </c>
      <c r="B1155" s="8">
        <v>45318</v>
      </c>
      <c r="C1155" s="9">
        <v>1693664739</v>
      </c>
      <c r="D1155" s="10">
        <v>3240</v>
      </c>
      <c r="E1155" s="11">
        <v>3240</v>
      </c>
      <c r="F1155" s="11">
        <v>0</v>
      </c>
      <c r="G1155" s="11" t="s">
        <v>221</v>
      </c>
      <c r="H1155" s="11" t="s">
        <v>1999</v>
      </c>
      <c r="I1155" s="11" t="s">
        <v>85</v>
      </c>
      <c r="J1155" s="12" t="s">
        <v>15</v>
      </c>
      <c r="K1155" s="11">
        <v>2063.8918720000001</v>
      </c>
      <c r="N1155" s="17"/>
      <c r="O1155" s="16"/>
    </row>
    <row r="1156" spans="1:15" hidden="1" x14ac:dyDescent="0.25">
      <c r="A1156" s="7" t="s">
        <v>2000</v>
      </c>
      <c r="B1156" s="8">
        <v>45318</v>
      </c>
      <c r="C1156" s="9">
        <v>3484502993</v>
      </c>
      <c r="D1156" s="10">
        <v>72.45</v>
      </c>
      <c r="E1156" s="11">
        <v>72.45</v>
      </c>
      <c r="F1156" s="11">
        <v>0</v>
      </c>
      <c r="G1156" s="11" t="s">
        <v>17</v>
      </c>
      <c r="H1156" s="11" t="s">
        <v>114</v>
      </c>
      <c r="I1156" s="11" t="s">
        <v>14</v>
      </c>
      <c r="J1156" s="12" t="s">
        <v>15</v>
      </c>
      <c r="K1156" s="11">
        <v>72.44585600000002</v>
      </c>
      <c r="N1156" s="17"/>
      <c r="O1156" s="16"/>
    </row>
    <row r="1157" spans="1:15" hidden="1" x14ac:dyDescent="0.25">
      <c r="A1157" s="7" t="s">
        <v>2001</v>
      </c>
      <c r="B1157" s="8">
        <v>45318</v>
      </c>
      <c r="C1157" s="9">
        <v>427772452</v>
      </c>
      <c r="D1157" s="10">
        <v>780</v>
      </c>
      <c r="E1157" s="11">
        <v>780</v>
      </c>
      <c r="F1157" s="11">
        <v>0</v>
      </c>
      <c r="G1157" s="11" t="s">
        <v>221</v>
      </c>
      <c r="H1157" s="11" t="s">
        <v>1088</v>
      </c>
      <c r="I1157" s="11" t="s">
        <v>172</v>
      </c>
      <c r="J1157" s="12" t="s">
        <v>15</v>
      </c>
      <c r="K1157" s="11">
        <v>501.7600000000001</v>
      </c>
      <c r="N1157" s="17"/>
      <c r="O1157" s="16"/>
    </row>
    <row r="1158" spans="1:15" hidden="1" x14ac:dyDescent="0.25">
      <c r="A1158" s="7" t="s">
        <v>2002</v>
      </c>
      <c r="B1158" s="8">
        <v>45318</v>
      </c>
      <c r="C1158" s="9">
        <v>2237154726</v>
      </c>
      <c r="D1158" s="10">
        <v>150</v>
      </c>
      <c r="E1158" s="11">
        <v>150</v>
      </c>
      <c r="F1158" s="11">
        <v>0</v>
      </c>
      <c r="G1158" s="11" t="s">
        <v>43</v>
      </c>
      <c r="H1158" s="11" t="s">
        <v>2003</v>
      </c>
      <c r="I1158" s="11" t="s">
        <v>26</v>
      </c>
      <c r="J1158" s="12" t="s">
        <v>15</v>
      </c>
      <c r="K1158" s="11">
        <v>99.999995200000015</v>
      </c>
      <c r="N1158" s="17"/>
      <c r="O1158" s="16"/>
    </row>
    <row r="1159" spans="1:15" hidden="1" x14ac:dyDescent="0.25">
      <c r="A1159" s="7" t="s">
        <v>2004</v>
      </c>
      <c r="B1159" s="8">
        <v>45318</v>
      </c>
      <c r="C1159" s="9">
        <v>2101038714</v>
      </c>
      <c r="D1159" s="10">
        <v>20</v>
      </c>
      <c r="E1159" s="11">
        <v>20</v>
      </c>
      <c r="F1159" s="11">
        <v>0</v>
      </c>
      <c r="G1159" s="11" t="s">
        <v>12</v>
      </c>
      <c r="H1159" s="11" t="s">
        <v>2005</v>
      </c>
      <c r="I1159" s="11" t="s">
        <v>14</v>
      </c>
      <c r="J1159" s="12" t="s">
        <v>15</v>
      </c>
      <c r="K1159" s="11">
        <v>14.490000000000004</v>
      </c>
      <c r="N1159" s="17"/>
      <c r="O1159" s="16"/>
    </row>
    <row r="1160" spans="1:15" hidden="1" x14ac:dyDescent="0.25">
      <c r="A1160" s="7" t="s">
        <v>2006</v>
      </c>
      <c r="B1160" s="8">
        <v>45318</v>
      </c>
      <c r="C1160" s="9">
        <v>319179624</v>
      </c>
      <c r="D1160" s="10">
        <v>265.14999999999998</v>
      </c>
      <c r="E1160" s="11">
        <v>265.14999999999998</v>
      </c>
      <c r="F1160" s="11">
        <v>0</v>
      </c>
      <c r="G1160" s="11" t="s">
        <v>113</v>
      </c>
      <c r="H1160" s="11" t="s">
        <v>2005</v>
      </c>
      <c r="I1160" s="11" t="s">
        <v>26</v>
      </c>
      <c r="J1160" s="12" t="s">
        <v>15</v>
      </c>
      <c r="K1160" s="11">
        <v>184.99997280000002</v>
      </c>
      <c r="N1160" s="17"/>
      <c r="O1160" s="16"/>
    </row>
    <row r="1161" spans="1:15" hidden="1" x14ac:dyDescent="0.25">
      <c r="A1161" s="7" t="s">
        <v>2007</v>
      </c>
      <c r="B1161" s="8">
        <v>45318</v>
      </c>
      <c r="C1161" s="9">
        <v>2178238526</v>
      </c>
      <c r="D1161" s="10">
        <v>184</v>
      </c>
      <c r="E1161" s="11">
        <v>184</v>
      </c>
      <c r="F1161" s="11">
        <v>0</v>
      </c>
      <c r="G1161" s="11" t="s">
        <v>113</v>
      </c>
      <c r="H1161" s="11" t="s">
        <v>2005</v>
      </c>
      <c r="I1161" s="11" t="s">
        <v>26</v>
      </c>
      <c r="J1161" s="12" t="s">
        <v>15</v>
      </c>
      <c r="K1161" s="11">
        <v>128.99992000000003</v>
      </c>
      <c r="N1161" s="17"/>
      <c r="O1161" s="16"/>
    </row>
    <row r="1162" spans="1:15" hidden="1" x14ac:dyDescent="0.25">
      <c r="A1162" s="7" t="s">
        <v>2008</v>
      </c>
      <c r="B1162" s="8">
        <v>45318</v>
      </c>
      <c r="C1162" s="9">
        <v>4181675364</v>
      </c>
      <c r="D1162" s="10">
        <v>577</v>
      </c>
      <c r="E1162" s="11">
        <v>577</v>
      </c>
      <c r="F1162" s="11">
        <v>0</v>
      </c>
      <c r="G1162" s="11" t="s">
        <v>221</v>
      </c>
      <c r="H1162" s="11" t="s">
        <v>2005</v>
      </c>
      <c r="I1162" s="11" t="s">
        <v>45</v>
      </c>
      <c r="J1162" s="12" t="s">
        <v>15</v>
      </c>
      <c r="K1162" s="11">
        <v>316.90935360000003</v>
      </c>
      <c r="N1162" s="17"/>
      <c r="O1162" s="16"/>
    </row>
    <row r="1163" spans="1:15" hidden="1" x14ac:dyDescent="0.25">
      <c r="A1163" s="7" t="s">
        <v>2009</v>
      </c>
      <c r="B1163" s="8">
        <v>45318</v>
      </c>
      <c r="C1163" s="9">
        <v>2186692504</v>
      </c>
      <c r="D1163" s="10">
        <v>88.7</v>
      </c>
      <c r="E1163" s="11">
        <v>88.7</v>
      </c>
      <c r="F1163" s="11">
        <v>0</v>
      </c>
      <c r="G1163" s="11" t="s">
        <v>12</v>
      </c>
      <c r="H1163" s="11" t="s">
        <v>1039</v>
      </c>
      <c r="I1163" s="11" t="s">
        <v>14</v>
      </c>
      <c r="J1163" s="12" t="s">
        <v>15</v>
      </c>
      <c r="K1163" s="11">
        <v>61.600000000000016</v>
      </c>
      <c r="N1163" s="17"/>
      <c r="O1163" s="16"/>
    </row>
    <row r="1164" spans="1:15" x14ac:dyDescent="0.25">
      <c r="A1164" s="7" t="s">
        <v>2010</v>
      </c>
      <c r="B1164" s="8">
        <v>45318</v>
      </c>
      <c r="C1164" s="9">
        <v>2407220571</v>
      </c>
      <c r="D1164" s="10">
        <v>4275</v>
      </c>
      <c r="E1164" s="11">
        <v>4275</v>
      </c>
      <c r="F1164" s="11">
        <v>0</v>
      </c>
      <c r="G1164" s="11" t="s">
        <v>21</v>
      </c>
      <c r="H1164" s="11" t="s">
        <v>2011</v>
      </c>
      <c r="I1164" s="11" t="s">
        <v>85</v>
      </c>
      <c r="J1164" s="12" t="s">
        <v>15</v>
      </c>
      <c r="K1164" s="11">
        <v>2767.2023792000005</v>
      </c>
      <c r="N1164" s="17"/>
      <c r="O1164" s="16"/>
    </row>
    <row r="1165" spans="1:15" x14ac:dyDescent="0.25">
      <c r="A1165" s="7" t="s">
        <v>2012</v>
      </c>
      <c r="B1165" s="8">
        <v>45318</v>
      </c>
      <c r="C1165" s="9">
        <v>3983229475</v>
      </c>
      <c r="D1165" s="10">
        <v>8825</v>
      </c>
      <c r="E1165" s="11">
        <v>8825</v>
      </c>
      <c r="F1165" s="11">
        <v>0</v>
      </c>
      <c r="G1165" s="11" t="s">
        <v>21</v>
      </c>
      <c r="H1165" s="11" t="s">
        <v>2011</v>
      </c>
      <c r="I1165" s="11" t="s">
        <v>94</v>
      </c>
      <c r="J1165" s="12" t="s">
        <v>15</v>
      </c>
      <c r="K1165" s="11">
        <v>5009.0000016000004</v>
      </c>
      <c r="N1165" s="17"/>
      <c r="O1165" s="16"/>
    </row>
    <row r="1166" spans="1:15" hidden="1" x14ac:dyDescent="0.25">
      <c r="A1166" s="7" t="s">
        <v>2013</v>
      </c>
      <c r="B1166" s="8">
        <v>45318</v>
      </c>
      <c r="C1166" s="9">
        <v>3299689622</v>
      </c>
      <c r="D1166" s="10">
        <v>137.4</v>
      </c>
      <c r="E1166" s="11">
        <v>137.39999999999998</v>
      </c>
      <c r="F1166" s="11">
        <v>2.8421709430404007E-14</v>
      </c>
      <c r="G1166" s="11" t="s">
        <v>37</v>
      </c>
      <c r="H1166" s="11" t="s">
        <v>1442</v>
      </c>
      <c r="I1166" s="11" t="s">
        <v>61</v>
      </c>
      <c r="J1166" s="12" t="s">
        <v>15</v>
      </c>
      <c r="K1166" s="11">
        <v>80.999184000000028</v>
      </c>
      <c r="N1166" s="17"/>
      <c r="O1166" s="16"/>
    </row>
    <row r="1167" spans="1:15" hidden="1" x14ac:dyDescent="0.25">
      <c r="A1167" s="7" t="s">
        <v>2014</v>
      </c>
      <c r="B1167" s="8">
        <v>45318</v>
      </c>
      <c r="C1167" s="9">
        <v>2157793052</v>
      </c>
      <c r="D1167" s="10">
        <v>837.98</v>
      </c>
      <c r="E1167" s="11">
        <v>837.98</v>
      </c>
      <c r="F1167" s="11">
        <v>0</v>
      </c>
      <c r="G1167" s="11" t="s">
        <v>37</v>
      </c>
      <c r="H1167" s="11" t="s">
        <v>2015</v>
      </c>
      <c r="I1167" s="11" t="s">
        <v>39</v>
      </c>
      <c r="J1167" s="12" t="s">
        <v>15</v>
      </c>
      <c r="K1167" s="11">
        <v>534.40381120000006</v>
      </c>
      <c r="N1167" s="17"/>
      <c r="O1167" s="16"/>
    </row>
    <row r="1168" spans="1:15" hidden="1" x14ac:dyDescent="0.25">
      <c r="A1168" s="7" t="s">
        <v>2016</v>
      </c>
      <c r="B1168" s="8">
        <v>45318</v>
      </c>
      <c r="C1168" s="9">
        <v>658851652</v>
      </c>
      <c r="D1168" s="10">
        <v>8.1999999999999993</v>
      </c>
      <c r="E1168" s="11">
        <v>8.1999999999999993</v>
      </c>
      <c r="F1168" s="11">
        <v>0</v>
      </c>
      <c r="G1168" s="11" t="s">
        <v>37</v>
      </c>
      <c r="H1168" s="11" t="s">
        <v>1480</v>
      </c>
      <c r="I1168" s="11" t="s">
        <v>14</v>
      </c>
      <c r="J1168" s="12" t="s">
        <v>15</v>
      </c>
      <c r="K1168" s="11">
        <v>5.6999936000000009</v>
      </c>
      <c r="N1168" s="17"/>
      <c r="O1168" s="16"/>
    </row>
    <row r="1169" spans="1:15" hidden="1" x14ac:dyDescent="0.25">
      <c r="A1169" s="7" t="s">
        <v>2017</v>
      </c>
      <c r="B1169" s="8">
        <v>45318</v>
      </c>
      <c r="C1169" s="9">
        <v>4205266433</v>
      </c>
      <c r="D1169" s="10">
        <v>115.1</v>
      </c>
      <c r="E1169" s="11">
        <v>115.1</v>
      </c>
      <c r="F1169" s="11">
        <v>0</v>
      </c>
      <c r="G1169" s="11" t="s">
        <v>113</v>
      </c>
      <c r="H1169" s="11" t="s">
        <v>1478</v>
      </c>
      <c r="I1169" s="11" t="s">
        <v>26</v>
      </c>
      <c r="J1169" s="12" t="s">
        <v>15</v>
      </c>
      <c r="K1169" s="11">
        <v>75.40000160000001</v>
      </c>
      <c r="N1169" s="17"/>
      <c r="O1169" s="16"/>
    </row>
    <row r="1170" spans="1:15" hidden="1" x14ac:dyDescent="0.25">
      <c r="A1170" s="7" t="s">
        <v>2018</v>
      </c>
      <c r="B1170" s="8">
        <v>45318</v>
      </c>
      <c r="C1170" s="9">
        <v>278220637</v>
      </c>
      <c r="D1170" s="10">
        <v>21.7</v>
      </c>
      <c r="E1170" s="11">
        <v>21.7</v>
      </c>
      <c r="F1170" s="11">
        <v>0</v>
      </c>
      <c r="G1170" s="11" t="s">
        <v>12</v>
      </c>
      <c r="H1170" s="11" t="s">
        <v>2019</v>
      </c>
      <c r="I1170" s="11" t="s">
        <v>14</v>
      </c>
      <c r="J1170" s="12" t="s">
        <v>15</v>
      </c>
      <c r="K1170" s="11">
        <v>15.201065600000002</v>
      </c>
      <c r="N1170" s="17"/>
      <c r="O1170" s="16"/>
    </row>
    <row r="1171" spans="1:15" x14ac:dyDescent="0.25">
      <c r="A1171" s="7" t="s">
        <v>2020</v>
      </c>
      <c r="B1171" s="8">
        <v>45318</v>
      </c>
      <c r="C1171" s="9">
        <v>750797067</v>
      </c>
      <c r="D1171" s="10">
        <v>5050</v>
      </c>
      <c r="E1171" s="11">
        <v>5050</v>
      </c>
      <c r="F1171" s="11">
        <v>0</v>
      </c>
      <c r="G1171" s="11" t="s">
        <v>21</v>
      </c>
      <c r="H1171" s="11" t="s">
        <v>2021</v>
      </c>
      <c r="I1171" s="11" t="s">
        <v>94</v>
      </c>
      <c r="J1171" s="12" t="s">
        <v>15</v>
      </c>
      <c r="K1171" s="11">
        <v>2926.0000000000005</v>
      </c>
      <c r="N1171" s="17"/>
      <c r="O1171" s="16"/>
    </row>
    <row r="1172" spans="1:15" hidden="1" x14ac:dyDescent="0.25">
      <c r="A1172" s="7" t="s">
        <v>2022</v>
      </c>
      <c r="B1172" s="8">
        <v>45318</v>
      </c>
      <c r="C1172" s="9">
        <v>3445377045</v>
      </c>
      <c r="D1172" s="10">
        <v>4545</v>
      </c>
      <c r="E1172" s="11">
        <v>4545</v>
      </c>
      <c r="F1172" s="11">
        <v>0</v>
      </c>
      <c r="G1172" s="11" t="s">
        <v>96</v>
      </c>
      <c r="H1172" s="11" t="s">
        <v>2023</v>
      </c>
      <c r="I1172" s="11" t="s">
        <v>94</v>
      </c>
      <c r="J1172" s="12" t="s">
        <v>15</v>
      </c>
      <c r="K1172" s="11">
        <v>2504.0000048000006</v>
      </c>
      <c r="N1172" s="17"/>
      <c r="O1172" s="16"/>
    </row>
    <row r="1173" spans="1:15" hidden="1" x14ac:dyDescent="0.25">
      <c r="A1173" s="7" t="s">
        <v>2024</v>
      </c>
      <c r="B1173" s="8">
        <v>45318</v>
      </c>
      <c r="C1173" s="9">
        <v>1921862895</v>
      </c>
      <c r="D1173" s="10">
        <v>214.5</v>
      </c>
      <c r="E1173" s="11">
        <v>214.5</v>
      </c>
      <c r="F1173" s="11">
        <v>0</v>
      </c>
      <c r="G1173" s="11" t="s">
        <v>37</v>
      </c>
      <c r="H1173" s="11" t="s">
        <v>165</v>
      </c>
      <c r="I1173" s="11" t="s">
        <v>14</v>
      </c>
      <c r="J1173" s="12" t="s">
        <v>15</v>
      </c>
      <c r="K1173" s="11">
        <v>149.99992000000003</v>
      </c>
      <c r="N1173" s="17"/>
      <c r="O1173" s="16"/>
    </row>
    <row r="1174" spans="1:15" hidden="1" x14ac:dyDescent="0.25">
      <c r="A1174" s="7" t="s">
        <v>2025</v>
      </c>
      <c r="B1174" s="8">
        <v>45318</v>
      </c>
      <c r="C1174" s="9">
        <v>1956269478</v>
      </c>
      <c r="D1174" s="10">
        <v>1962.85</v>
      </c>
      <c r="E1174" s="11">
        <v>1962.8499999999997</v>
      </c>
      <c r="F1174" s="11">
        <v>2.2737367544323206E-13</v>
      </c>
      <c r="G1174" s="11" t="s">
        <v>12</v>
      </c>
      <c r="H1174" s="11" t="s">
        <v>619</v>
      </c>
      <c r="I1174" s="11" t="s">
        <v>14</v>
      </c>
      <c r="J1174" s="12" t="s">
        <v>15</v>
      </c>
      <c r="K1174" s="11">
        <v>1351.9998352</v>
      </c>
      <c r="N1174" s="17"/>
      <c r="O1174" s="16"/>
    </row>
    <row r="1175" spans="1:15" hidden="1" x14ac:dyDescent="0.25">
      <c r="A1175" s="7" t="s">
        <v>2026</v>
      </c>
      <c r="B1175" s="8">
        <v>45318</v>
      </c>
      <c r="C1175" s="9">
        <v>3801630689</v>
      </c>
      <c r="D1175" s="10">
        <v>1623</v>
      </c>
      <c r="E1175" s="11">
        <v>1623</v>
      </c>
      <c r="F1175" s="11">
        <v>0</v>
      </c>
      <c r="G1175" s="11" t="s">
        <v>43</v>
      </c>
      <c r="H1175" s="11" t="s">
        <v>2027</v>
      </c>
      <c r="I1175" s="11" t="s">
        <v>85</v>
      </c>
      <c r="J1175" s="12" t="s">
        <v>15</v>
      </c>
      <c r="K1175" s="11">
        <v>941.47999680000021</v>
      </c>
      <c r="N1175" s="17"/>
      <c r="O1175" s="16"/>
    </row>
    <row r="1176" spans="1:15" hidden="1" x14ac:dyDescent="0.25">
      <c r="A1176" s="7" t="s">
        <v>2028</v>
      </c>
      <c r="B1176" s="8">
        <v>45318</v>
      </c>
      <c r="C1176" s="9">
        <v>2702328123</v>
      </c>
      <c r="D1176" s="10">
        <v>1703</v>
      </c>
      <c r="E1176" s="11">
        <v>1703</v>
      </c>
      <c r="F1176" s="11">
        <v>0</v>
      </c>
      <c r="G1176" s="11" t="s">
        <v>43</v>
      </c>
      <c r="H1176" s="11" t="s">
        <v>1486</v>
      </c>
      <c r="I1176" s="11" t="s">
        <v>98</v>
      </c>
      <c r="J1176" s="12" t="s">
        <v>15</v>
      </c>
      <c r="K1176" s="11">
        <v>1111.1800000000003</v>
      </c>
      <c r="N1176" s="17"/>
      <c r="O1176" s="16"/>
    </row>
    <row r="1177" spans="1:15" hidden="1" x14ac:dyDescent="0.25">
      <c r="A1177" s="7" t="s">
        <v>2029</v>
      </c>
      <c r="B1177" s="8">
        <v>45320</v>
      </c>
      <c r="C1177" s="9">
        <v>86590867</v>
      </c>
      <c r="D1177" s="10">
        <v>137.30000000000001</v>
      </c>
      <c r="E1177" s="11">
        <v>137.30000000000001</v>
      </c>
      <c r="F1177" s="11">
        <v>0</v>
      </c>
      <c r="G1177" s="11" t="s">
        <v>17</v>
      </c>
      <c r="H1177" s="11" t="s">
        <v>2030</v>
      </c>
      <c r="I1177" s="11" t="s">
        <v>26</v>
      </c>
      <c r="J1177" s="12" t="s">
        <v>15</v>
      </c>
      <c r="K1177" s="11">
        <v>96.000004800000013</v>
      </c>
      <c r="N1177" s="17"/>
      <c r="O1177" s="16"/>
    </row>
    <row r="1178" spans="1:15" hidden="1" x14ac:dyDescent="0.25">
      <c r="A1178" s="7" t="s">
        <v>2031</v>
      </c>
      <c r="B1178" s="8">
        <v>45320</v>
      </c>
      <c r="C1178" s="9">
        <v>2565227084</v>
      </c>
      <c r="D1178" s="10">
        <v>43.6</v>
      </c>
      <c r="E1178" s="11">
        <v>43.6</v>
      </c>
      <c r="F1178" s="11">
        <v>0</v>
      </c>
      <c r="G1178" s="11" t="s">
        <v>12</v>
      </c>
      <c r="H1178" s="11" t="s">
        <v>2032</v>
      </c>
      <c r="I1178" s="11" t="s">
        <v>14</v>
      </c>
      <c r="J1178" s="12" t="s">
        <v>15</v>
      </c>
      <c r="K1178" s="11">
        <v>30.299987200000004</v>
      </c>
      <c r="N1178" s="17"/>
      <c r="O1178" s="16"/>
    </row>
    <row r="1179" spans="1:15" hidden="1" x14ac:dyDescent="0.25">
      <c r="A1179" s="7" t="s">
        <v>2033</v>
      </c>
      <c r="B1179" s="8">
        <v>45320</v>
      </c>
      <c r="C1179" s="9">
        <v>2890354653</v>
      </c>
      <c r="D1179" s="10">
        <v>33</v>
      </c>
      <c r="E1179" s="11">
        <v>33</v>
      </c>
      <c r="F1179" s="11">
        <v>0</v>
      </c>
      <c r="G1179" s="11" t="s">
        <v>12</v>
      </c>
      <c r="H1179" s="11" t="s">
        <v>2034</v>
      </c>
      <c r="I1179" s="11" t="s">
        <v>14</v>
      </c>
      <c r="J1179" s="12" t="s">
        <v>15</v>
      </c>
      <c r="K1179" s="11">
        <v>23.469376000000004</v>
      </c>
      <c r="N1179" s="17"/>
      <c r="O1179" s="16"/>
    </row>
    <row r="1180" spans="1:15" hidden="1" x14ac:dyDescent="0.25">
      <c r="A1180" s="7" t="s">
        <v>2035</v>
      </c>
      <c r="B1180" s="8">
        <v>45320</v>
      </c>
      <c r="C1180" s="9">
        <v>1519207316</v>
      </c>
      <c r="D1180" s="10">
        <v>20822</v>
      </c>
      <c r="E1180" s="11">
        <v>20822</v>
      </c>
      <c r="F1180" s="11">
        <v>0</v>
      </c>
      <c r="G1180" s="11" t="s">
        <v>51</v>
      </c>
      <c r="H1180" s="11" t="s">
        <v>2036</v>
      </c>
      <c r="I1180" s="11" t="s">
        <v>23</v>
      </c>
      <c r="J1180" s="12" t="s">
        <v>15</v>
      </c>
      <c r="K1180" s="11">
        <v>10227.313017600001</v>
      </c>
      <c r="N1180" s="17"/>
      <c r="O1180" s="16"/>
    </row>
    <row r="1181" spans="1:15" hidden="1" x14ac:dyDescent="0.25">
      <c r="A1181" s="7" t="s">
        <v>2037</v>
      </c>
      <c r="B1181" s="8">
        <v>45320</v>
      </c>
      <c r="C1181" s="9">
        <v>1345405310</v>
      </c>
      <c r="D1181" s="10">
        <v>613</v>
      </c>
      <c r="E1181" s="11">
        <v>613</v>
      </c>
      <c r="F1181" s="11">
        <v>0</v>
      </c>
      <c r="G1181" s="11" t="s">
        <v>12</v>
      </c>
      <c r="H1181" s="11" t="s">
        <v>125</v>
      </c>
      <c r="I1181" s="11" t="s">
        <v>14</v>
      </c>
      <c r="J1181" s="12" t="s">
        <v>15</v>
      </c>
      <c r="K1181" s="11">
        <v>425.6</v>
      </c>
      <c r="N1181" s="17"/>
      <c r="O1181" s="16"/>
    </row>
    <row r="1182" spans="1:15" hidden="1" x14ac:dyDescent="0.25">
      <c r="A1182" s="7" t="s">
        <v>2038</v>
      </c>
      <c r="B1182" s="8">
        <v>45320</v>
      </c>
      <c r="C1182" s="9">
        <v>3091091235</v>
      </c>
      <c r="D1182" s="10">
        <v>183.3</v>
      </c>
      <c r="E1182" s="11">
        <v>183.3</v>
      </c>
      <c r="F1182" s="11">
        <v>0</v>
      </c>
      <c r="G1182" s="11" t="s">
        <v>12</v>
      </c>
      <c r="H1182" s="11" t="s">
        <v>211</v>
      </c>
      <c r="I1182" s="11" t="s">
        <v>39</v>
      </c>
      <c r="J1182" s="12" t="s">
        <v>15</v>
      </c>
      <c r="K1182" s="11">
        <v>88.889808000000016</v>
      </c>
      <c r="N1182" s="17"/>
      <c r="O1182" s="16"/>
    </row>
    <row r="1183" spans="1:15" hidden="1" x14ac:dyDescent="0.25">
      <c r="A1183" s="7" t="s">
        <v>2039</v>
      </c>
      <c r="B1183" s="8">
        <v>45320</v>
      </c>
      <c r="C1183" s="9">
        <v>3869066445</v>
      </c>
      <c r="D1183" s="10">
        <v>430.45</v>
      </c>
      <c r="E1183" s="11">
        <v>430.45</v>
      </c>
      <c r="F1183" s="11">
        <v>0</v>
      </c>
      <c r="G1183" s="11" t="s">
        <v>17</v>
      </c>
      <c r="H1183" s="11" t="s">
        <v>2040</v>
      </c>
      <c r="I1183" s="11" t="s">
        <v>223</v>
      </c>
      <c r="J1183" s="12" t="s">
        <v>15</v>
      </c>
      <c r="K1183" s="11">
        <v>290.39999520000003</v>
      </c>
      <c r="N1183" s="17"/>
      <c r="O1183" s="16"/>
    </row>
    <row r="1184" spans="1:15" hidden="1" x14ac:dyDescent="0.25">
      <c r="A1184" s="7" t="s">
        <v>2041</v>
      </c>
      <c r="B1184" s="8">
        <v>45320</v>
      </c>
      <c r="C1184" s="9">
        <v>3347597124</v>
      </c>
      <c r="D1184" s="10">
        <v>70</v>
      </c>
      <c r="E1184" s="11">
        <v>70</v>
      </c>
      <c r="F1184" s="11">
        <v>0</v>
      </c>
      <c r="G1184" s="11" t="s">
        <v>221</v>
      </c>
      <c r="H1184" s="11" t="s">
        <v>2042</v>
      </c>
      <c r="I1184" s="11" t="s">
        <v>58</v>
      </c>
      <c r="J1184" s="12" t="s">
        <v>15</v>
      </c>
      <c r="K1184" s="11">
        <v>17.646776000000003</v>
      </c>
      <c r="N1184" s="17"/>
      <c r="O1184" s="16"/>
    </row>
    <row r="1185" spans="1:15" hidden="1" x14ac:dyDescent="0.25">
      <c r="A1185" s="7" t="s">
        <v>2043</v>
      </c>
      <c r="B1185" s="8">
        <v>45320</v>
      </c>
      <c r="C1185" s="9">
        <v>1045513097</v>
      </c>
      <c r="D1185" s="10">
        <v>5100</v>
      </c>
      <c r="E1185" s="11">
        <v>5100</v>
      </c>
      <c r="F1185" s="11">
        <v>0</v>
      </c>
      <c r="G1185" s="11" t="s">
        <v>96</v>
      </c>
      <c r="H1185" s="11" t="s">
        <v>1006</v>
      </c>
      <c r="I1185" s="11" t="s">
        <v>172</v>
      </c>
      <c r="J1185" s="12" t="s">
        <v>15</v>
      </c>
      <c r="K1185" s="11">
        <v>3137.5400000000009</v>
      </c>
      <c r="N1185" s="17"/>
      <c r="O1185" s="16"/>
    </row>
    <row r="1186" spans="1:15" hidden="1" x14ac:dyDescent="0.25">
      <c r="A1186" s="7" t="s">
        <v>2044</v>
      </c>
      <c r="B1186" s="8">
        <v>45320</v>
      </c>
      <c r="C1186" s="9">
        <v>2132757559</v>
      </c>
      <c r="D1186" s="10">
        <v>953.8</v>
      </c>
      <c r="E1186" s="11">
        <v>953.8</v>
      </c>
      <c r="F1186" s="11">
        <v>0</v>
      </c>
      <c r="G1186" s="11" t="s">
        <v>12</v>
      </c>
      <c r="H1186" s="11" t="s">
        <v>2045</v>
      </c>
      <c r="I1186" s="11" t="s">
        <v>14</v>
      </c>
      <c r="J1186" s="12" t="s">
        <v>15</v>
      </c>
      <c r="K1186" s="11">
        <v>657.38358560000006</v>
      </c>
      <c r="N1186" s="17"/>
      <c r="O1186" s="16"/>
    </row>
    <row r="1187" spans="1:15" hidden="1" x14ac:dyDescent="0.25">
      <c r="A1187" s="7" t="s">
        <v>2046</v>
      </c>
      <c r="B1187" s="8">
        <v>45320</v>
      </c>
      <c r="C1187" s="9">
        <v>1237926099</v>
      </c>
      <c r="D1187" s="10">
        <v>86.4</v>
      </c>
      <c r="E1187" s="11">
        <v>86.4</v>
      </c>
      <c r="F1187" s="11">
        <v>0</v>
      </c>
      <c r="G1187" s="11" t="s">
        <v>17</v>
      </c>
      <c r="H1187" s="11" t="s">
        <v>2045</v>
      </c>
      <c r="I1187" s="11" t="s">
        <v>26</v>
      </c>
      <c r="J1187" s="12" t="s">
        <v>15</v>
      </c>
      <c r="K1187" s="11">
        <v>60.000001600000012</v>
      </c>
      <c r="N1187" s="17"/>
      <c r="O1187" s="16"/>
    </row>
    <row r="1188" spans="1:15" hidden="1" x14ac:dyDescent="0.25">
      <c r="A1188" s="7" t="s">
        <v>2047</v>
      </c>
      <c r="B1188" s="8">
        <v>45320</v>
      </c>
      <c r="C1188" s="9">
        <v>1368934039</v>
      </c>
      <c r="D1188" s="10">
        <v>112.15</v>
      </c>
      <c r="E1188" s="11">
        <v>112.15</v>
      </c>
      <c r="F1188" s="11">
        <v>0</v>
      </c>
      <c r="G1188" s="11" t="s">
        <v>17</v>
      </c>
      <c r="H1188" s="11" t="s">
        <v>2048</v>
      </c>
      <c r="I1188" s="11" t="s">
        <v>26</v>
      </c>
      <c r="J1188" s="12" t="s">
        <v>15</v>
      </c>
      <c r="K1188" s="11">
        <v>78.400000000000006</v>
      </c>
      <c r="N1188" s="17"/>
      <c r="O1188" s="16"/>
    </row>
    <row r="1189" spans="1:15" hidden="1" x14ac:dyDescent="0.25">
      <c r="A1189" s="7" t="s">
        <v>2049</v>
      </c>
      <c r="B1189" s="8">
        <v>45320</v>
      </c>
      <c r="C1189" s="9">
        <v>2523220170</v>
      </c>
      <c r="D1189" s="10">
        <v>73.8</v>
      </c>
      <c r="E1189" s="11">
        <v>73.8</v>
      </c>
      <c r="F1189" s="11">
        <v>0</v>
      </c>
      <c r="G1189" s="11" t="s">
        <v>17</v>
      </c>
      <c r="H1189" s="11" t="s">
        <v>2050</v>
      </c>
      <c r="I1189" s="11" t="s">
        <v>26</v>
      </c>
      <c r="J1189" s="12" t="s">
        <v>15</v>
      </c>
      <c r="K1189" s="11">
        <v>44.999998400000003</v>
      </c>
      <c r="N1189" s="17"/>
      <c r="O1189" s="16"/>
    </row>
    <row r="1190" spans="1:15" hidden="1" x14ac:dyDescent="0.25">
      <c r="A1190" s="7" t="s">
        <v>2051</v>
      </c>
      <c r="B1190" s="8">
        <v>45320</v>
      </c>
      <c r="C1190" s="9">
        <v>1807962087</v>
      </c>
      <c r="D1190" s="10">
        <v>4860</v>
      </c>
      <c r="E1190" s="11">
        <v>4860</v>
      </c>
      <c r="F1190" s="11">
        <v>0</v>
      </c>
      <c r="G1190" s="11" t="s">
        <v>43</v>
      </c>
      <c r="H1190" s="11" t="s">
        <v>2052</v>
      </c>
      <c r="I1190" s="11" t="s">
        <v>55</v>
      </c>
      <c r="J1190" s="12" t="s">
        <v>15</v>
      </c>
      <c r="K1190" s="11">
        <v>2315.6076048000004</v>
      </c>
      <c r="N1190" s="17"/>
      <c r="O1190" s="16"/>
    </row>
    <row r="1191" spans="1:15" hidden="1" x14ac:dyDescent="0.25">
      <c r="A1191" s="7" t="s">
        <v>2053</v>
      </c>
      <c r="B1191" s="8">
        <v>45320</v>
      </c>
      <c r="C1191" s="9">
        <v>803884757</v>
      </c>
      <c r="D1191" s="10">
        <v>987</v>
      </c>
      <c r="E1191" s="11">
        <v>987</v>
      </c>
      <c r="F1191" s="11">
        <v>0</v>
      </c>
      <c r="G1191" s="11" t="s">
        <v>43</v>
      </c>
      <c r="H1191" s="11" t="s">
        <v>2054</v>
      </c>
      <c r="I1191" s="11" t="s">
        <v>172</v>
      </c>
      <c r="J1191" s="12" t="s">
        <v>15</v>
      </c>
      <c r="K1191" s="11">
        <v>560.47281920000012</v>
      </c>
      <c r="N1191" s="17"/>
      <c r="O1191" s="16"/>
    </row>
    <row r="1192" spans="1:15" hidden="1" x14ac:dyDescent="0.25">
      <c r="A1192" s="7" t="s">
        <v>2055</v>
      </c>
      <c r="B1192" s="8">
        <v>45320</v>
      </c>
      <c r="C1192" s="9">
        <v>3601682284</v>
      </c>
      <c r="D1192" s="10">
        <v>191.45</v>
      </c>
      <c r="E1192" s="11">
        <v>191.45000000000002</v>
      </c>
      <c r="F1192" s="11">
        <v>-2.8421709430404007E-14</v>
      </c>
      <c r="G1192" s="11" t="s">
        <v>12</v>
      </c>
      <c r="H1192" s="11" t="s">
        <v>2056</v>
      </c>
      <c r="I1192" s="11" t="s">
        <v>14</v>
      </c>
      <c r="J1192" s="12" t="s">
        <v>15</v>
      </c>
      <c r="K1192" s="11">
        <v>116.46253920000002</v>
      </c>
      <c r="N1192" s="17"/>
      <c r="O1192" s="16"/>
    </row>
    <row r="1193" spans="1:15" hidden="1" x14ac:dyDescent="0.25">
      <c r="A1193" s="7" t="s">
        <v>2057</v>
      </c>
      <c r="B1193" s="8">
        <v>45320</v>
      </c>
      <c r="C1193" s="9">
        <v>148456163</v>
      </c>
      <c r="D1193" s="10">
        <v>758.65</v>
      </c>
      <c r="E1193" s="11">
        <v>758.65</v>
      </c>
      <c r="F1193" s="11">
        <v>0</v>
      </c>
      <c r="G1193" s="11" t="s">
        <v>17</v>
      </c>
      <c r="H1193" s="11" t="s">
        <v>2058</v>
      </c>
      <c r="I1193" s="11" t="s">
        <v>26</v>
      </c>
      <c r="J1193" s="12" t="s">
        <v>15</v>
      </c>
      <c r="K1193" s="11">
        <v>547.49982560000012</v>
      </c>
      <c r="N1193" s="17"/>
      <c r="O1193" s="16"/>
    </row>
    <row r="1194" spans="1:15" hidden="1" x14ac:dyDescent="0.25">
      <c r="A1194" s="7" t="s">
        <v>2059</v>
      </c>
      <c r="B1194" s="8">
        <v>45320</v>
      </c>
      <c r="C1194" s="9">
        <v>445402462</v>
      </c>
      <c r="D1194" s="10">
        <v>3432.95</v>
      </c>
      <c r="E1194" s="11">
        <v>3432.95</v>
      </c>
      <c r="F1194" s="11">
        <v>0</v>
      </c>
      <c r="G1194" s="11" t="s">
        <v>37</v>
      </c>
      <c r="H1194" s="11" t="s">
        <v>2060</v>
      </c>
      <c r="I1194" s="11" t="s">
        <v>39</v>
      </c>
      <c r="J1194" s="12" t="s">
        <v>15</v>
      </c>
      <c r="K1194" s="11">
        <v>1997.7281072000003</v>
      </c>
      <c r="N1194" s="17"/>
      <c r="O1194" s="16"/>
    </row>
    <row r="1195" spans="1:15" hidden="1" x14ac:dyDescent="0.25">
      <c r="A1195" s="7" t="s">
        <v>2061</v>
      </c>
      <c r="B1195" s="8">
        <v>45320</v>
      </c>
      <c r="C1195" s="9">
        <v>35602739</v>
      </c>
      <c r="D1195" s="10">
        <v>6291</v>
      </c>
      <c r="E1195" s="11">
        <v>6291</v>
      </c>
      <c r="F1195" s="11">
        <v>0</v>
      </c>
      <c r="G1195" s="11" t="s">
        <v>43</v>
      </c>
      <c r="H1195" s="11" t="s">
        <v>2062</v>
      </c>
      <c r="I1195" s="11" t="s">
        <v>172</v>
      </c>
      <c r="J1195" s="12" t="s">
        <v>15</v>
      </c>
      <c r="K1195" s="11">
        <v>3714.9000000000005</v>
      </c>
      <c r="N1195" s="17"/>
      <c r="O1195" s="16"/>
    </row>
    <row r="1196" spans="1:15" hidden="1" x14ac:dyDescent="0.25">
      <c r="A1196" s="7" t="s">
        <v>2063</v>
      </c>
      <c r="B1196" s="8">
        <v>45320</v>
      </c>
      <c r="C1196" s="9">
        <v>2319926416</v>
      </c>
      <c r="D1196" s="10">
        <v>15.8</v>
      </c>
      <c r="E1196" s="11">
        <v>15.8</v>
      </c>
      <c r="F1196" s="11">
        <v>0</v>
      </c>
      <c r="G1196" s="11" t="s">
        <v>37</v>
      </c>
      <c r="H1196" s="11" t="s">
        <v>2064</v>
      </c>
      <c r="I1196" s="11" t="s">
        <v>14</v>
      </c>
      <c r="J1196" s="12" t="s">
        <v>15</v>
      </c>
      <c r="K1196" s="11">
        <v>10.932712000000002</v>
      </c>
      <c r="N1196" s="17"/>
      <c r="O1196" s="16"/>
    </row>
    <row r="1197" spans="1:15" hidden="1" x14ac:dyDescent="0.25">
      <c r="A1197" s="7" t="s">
        <v>2065</v>
      </c>
      <c r="B1197" s="8">
        <v>45320</v>
      </c>
      <c r="C1197" s="9">
        <v>1998997051</v>
      </c>
      <c r="D1197" s="10">
        <v>11</v>
      </c>
      <c r="E1197" s="11">
        <v>11</v>
      </c>
      <c r="F1197" s="11">
        <v>0</v>
      </c>
      <c r="G1197" s="11" t="s">
        <v>12</v>
      </c>
      <c r="H1197" s="11" t="s">
        <v>2066</v>
      </c>
      <c r="I1197" s="11" t="s">
        <v>14</v>
      </c>
      <c r="J1197" s="12" t="s">
        <v>15</v>
      </c>
      <c r="K1197" s="11">
        <v>7.596187200000001</v>
      </c>
      <c r="N1197" s="17"/>
      <c r="O1197" s="16"/>
    </row>
    <row r="1198" spans="1:15" hidden="1" x14ac:dyDescent="0.25">
      <c r="A1198" s="7" t="s">
        <v>2067</v>
      </c>
      <c r="B1198" s="8">
        <v>45320</v>
      </c>
      <c r="C1198" s="9">
        <v>1779125629</v>
      </c>
      <c r="D1198" s="10">
        <v>6.2</v>
      </c>
      <c r="E1198" s="11">
        <v>6.2</v>
      </c>
      <c r="F1198" s="11">
        <v>0</v>
      </c>
      <c r="G1198" s="11" t="s">
        <v>12</v>
      </c>
      <c r="H1198" s="11" t="s">
        <v>468</v>
      </c>
      <c r="I1198" s="11" t="s">
        <v>14</v>
      </c>
      <c r="J1198" s="12" t="s">
        <v>15</v>
      </c>
      <c r="K1198" s="11">
        <v>4.2596624000000007</v>
      </c>
      <c r="N1198" s="17"/>
      <c r="O1198" s="16"/>
    </row>
    <row r="1199" spans="1:15" hidden="1" x14ac:dyDescent="0.25">
      <c r="A1199" s="7" t="s">
        <v>2068</v>
      </c>
      <c r="B1199" s="8">
        <v>45320</v>
      </c>
      <c r="C1199" s="9">
        <v>3921428710</v>
      </c>
      <c r="D1199" s="10">
        <v>125</v>
      </c>
      <c r="E1199" s="11">
        <v>125</v>
      </c>
      <c r="F1199" s="11">
        <v>0</v>
      </c>
      <c r="G1199" s="11" t="s">
        <v>37</v>
      </c>
      <c r="H1199" s="11" t="s">
        <v>2069</v>
      </c>
      <c r="I1199" s="11" t="s">
        <v>26</v>
      </c>
      <c r="J1199" s="12" t="s">
        <v>15</v>
      </c>
      <c r="K1199" s="11">
        <v>86.999998400000024</v>
      </c>
      <c r="N1199" s="17"/>
      <c r="O1199" s="16"/>
    </row>
    <row r="1200" spans="1:15" hidden="1" x14ac:dyDescent="0.25">
      <c r="A1200" s="7" t="s">
        <v>2070</v>
      </c>
      <c r="B1200" s="8">
        <v>45320</v>
      </c>
      <c r="C1200" s="9">
        <v>4204350244</v>
      </c>
      <c r="D1200" s="10">
        <v>411.05</v>
      </c>
      <c r="E1200" s="11">
        <v>411.05</v>
      </c>
      <c r="F1200" s="11">
        <v>0</v>
      </c>
      <c r="G1200" s="11" t="s">
        <v>12</v>
      </c>
      <c r="H1200" s="11" t="s">
        <v>1403</v>
      </c>
      <c r="I1200" s="11" t="s">
        <v>14</v>
      </c>
      <c r="J1200" s="12" t="s">
        <v>15</v>
      </c>
      <c r="K1200" s="11">
        <v>276.75000640000007</v>
      </c>
      <c r="N1200" s="17"/>
      <c r="O1200" s="16"/>
    </row>
    <row r="1201" spans="1:15" hidden="1" x14ac:dyDescent="0.25">
      <c r="A1201" s="7" t="s">
        <v>2071</v>
      </c>
      <c r="B1201" s="8">
        <v>45320</v>
      </c>
      <c r="C1201" s="9">
        <v>3286125812</v>
      </c>
      <c r="D1201" s="10">
        <v>600</v>
      </c>
      <c r="E1201" s="11">
        <v>600</v>
      </c>
      <c r="F1201" s="11">
        <v>0</v>
      </c>
      <c r="G1201" s="11" t="s">
        <v>113</v>
      </c>
      <c r="H1201" s="11" t="s">
        <v>506</v>
      </c>
      <c r="I1201" s="11" t="s">
        <v>26</v>
      </c>
      <c r="J1201" s="12" t="s">
        <v>15</v>
      </c>
      <c r="K1201" s="11">
        <v>599.99997120000012</v>
      </c>
      <c r="N1201" s="17"/>
      <c r="O1201" s="16"/>
    </row>
    <row r="1202" spans="1:15" hidden="1" x14ac:dyDescent="0.25">
      <c r="A1202" s="7" t="s">
        <v>2072</v>
      </c>
      <c r="B1202" s="8">
        <v>45320</v>
      </c>
      <c r="C1202" s="9">
        <v>2986297621</v>
      </c>
      <c r="D1202" s="10">
        <v>7015</v>
      </c>
      <c r="E1202" s="11">
        <v>7015</v>
      </c>
      <c r="F1202" s="11">
        <v>0</v>
      </c>
      <c r="G1202" s="11" t="s">
        <v>51</v>
      </c>
      <c r="H1202" s="11" t="s">
        <v>2073</v>
      </c>
      <c r="I1202" s="11" t="s">
        <v>55</v>
      </c>
      <c r="J1202" s="12" t="s">
        <v>15</v>
      </c>
      <c r="K1202" s="11">
        <v>2454.3325744000003</v>
      </c>
      <c r="N1202" s="17"/>
      <c r="O1202" s="16"/>
    </row>
    <row r="1203" spans="1:15" hidden="1" x14ac:dyDescent="0.25">
      <c r="A1203" s="7" t="s">
        <v>2074</v>
      </c>
      <c r="B1203" s="8">
        <v>45320</v>
      </c>
      <c r="C1203" s="9">
        <v>551503937</v>
      </c>
      <c r="D1203" s="10">
        <v>514.6</v>
      </c>
      <c r="E1203" s="11">
        <v>514.6</v>
      </c>
      <c r="F1203" s="11">
        <v>0</v>
      </c>
      <c r="G1203" s="11" t="s">
        <v>12</v>
      </c>
      <c r="H1203" s="11" t="s">
        <v>2075</v>
      </c>
      <c r="I1203" s="11" t="s">
        <v>14</v>
      </c>
      <c r="J1203" s="12" t="s">
        <v>15</v>
      </c>
      <c r="K1203" s="11">
        <v>358.32613600000008</v>
      </c>
      <c r="N1203" s="17"/>
      <c r="O1203" s="16"/>
    </row>
    <row r="1204" spans="1:15" hidden="1" x14ac:dyDescent="0.25">
      <c r="A1204" s="7" t="s">
        <v>2076</v>
      </c>
      <c r="B1204" s="8">
        <v>45320</v>
      </c>
      <c r="C1204" s="9">
        <v>2625259570</v>
      </c>
      <c r="D1204" s="10">
        <v>774.65</v>
      </c>
      <c r="E1204" s="11">
        <v>774.65</v>
      </c>
      <c r="F1204" s="11">
        <v>0</v>
      </c>
      <c r="G1204" s="11" t="s">
        <v>17</v>
      </c>
      <c r="H1204" s="11" t="s">
        <v>2075</v>
      </c>
      <c r="I1204" s="11" t="s">
        <v>26</v>
      </c>
      <c r="J1204" s="12" t="s">
        <v>15</v>
      </c>
      <c r="K1204" s="11">
        <v>521.82715200000007</v>
      </c>
      <c r="N1204" s="17"/>
      <c r="O1204" s="16"/>
    </row>
    <row r="1205" spans="1:15" hidden="1" x14ac:dyDescent="0.25">
      <c r="A1205" s="7" t="s">
        <v>2077</v>
      </c>
      <c r="B1205" s="8">
        <v>45320</v>
      </c>
      <c r="C1205" s="9">
        <v>1811169997</v>
      </c>
      <c r="D1205" s="10">
        <v>14.4</v>
      </c>
      <c r="E1205" s="11">
        <v>14.4</v>
      </c>
      <c r="F1205" s="11">
        <v>0</v>
      </c>
      <c r="G1205" s="11" t="s">
        <v>12</v>
      </c>
      <c r="H1205" s="11" t="s">
        <v>2078</v>
      </c>
      <c r="I1205" s="11" t="s">
        <v>14</v>
      </c>
      <c r="J1205" s="12" t="s">
        <v>15</v>
      </c>
      <c r="K1205" s="11">
        <v>9.3322656000000013</v>
      </c>
      <c r="N1205" s="17"/>
      <c r="O1205" s="16"/>
    </row>
    <row r="1206" spans="1:15" hidden="1" x14ac:dyDescent="0.25">
      <c r="A1206" s="7" t="s">
        <v>2079</v>
      </c>
      <c r="B1206" s="8">
        <v>45320</v>
      </c>
      <c r="C1206" s="9">
        <v>2726382344</v>
      </c>
      <c r="D1206" s="10">
        <v>60.45</v>
      </c>
      <c r="E1206" s="11">
        <v>60.45</v>
      </c>
      <c r="F1206" s="11">
        <v>0</v>
      </c>
      <c r="G1206" s="11" t="s">
        <v>37</v>
      </c>
      <c r="H1206" s="11" t="s">
        <v>2080</v>
      </c>
      <c r="I1206" s="11" t="s">
        <v>39</v>
      </c>
      <c r="J1206" s="12" t="s">
        <v>15</v>
      </c>
      <c r="K1206" s="11">
        <v>23.989996800000004</v>
      </c>
      <c r="N1206" s="17"/>
      <c r="O1206" s="16"/>
    </row>
    <row r="1207" spans="1:15" hidden="1" x14ac:dyDescent="0.25">
      <c r="A1207" s="7" t="s">
        <v>2081</v>
      </c>
      <c r="B1207" s="8">
        <v>45320</v>
      </c>
      <c r="C1207" s="9">
        <v>1278888403</v>
      </c>
      <c r="D1207" s="10">
        <v>74.400000000000006</v>
      </c>
      <c r="E1207" s="11">
        <v>74.400000000000006</v>
      </c>
      <c r="F1207" s="11">
        <v>0</v>
      </c>
      <c r="G1207" s="11" t="s">
        <v>17</v>
      </c>
      <c r="H1207" s="11" t="s">
        <v>2082</v>
      </c>
      <c r="I1207" s="11" t="s">
        <v>26</v>
      </c>
      <c r="J1207" s="12" t="s">
        <v>15</v>
      </c>
      <c r="K1207" s="11">
        <v>51.999998400000003</v>
      </c>
      <c r="N1207" s="17"/>
      <c r="O1207" s="16"/>
    </row>
    <row r="1208" spans="1:15" hidden="1" x14ac:dyDescent="0.25">
      <c r="A1208" s="7" t="s">
        <v>2083</v>
      </c>
      <c r="B1208" s="8">
        <v>45320</v>
      </c>
      <c r="C1208" s="9">
        <v>3774696794</v>
      </c>
      <c r="D1208" s="10">
        <v>108.6</v>
      </c>
      <c r="E1208" s="11">
        <v>108.6</v>
      </c>
      <c r="F1208" s="11">
        <v>0</v>
      </c>
      <c r="G1208" s="11" t="s">
        <v>37</v>
      </c>
      <c r="H1208" s="11" t="s">
        <v>2084</v>
      </c>
      <c r="I1208" s="11" t="s">
        <v>14</v>
      </c>
      <c r="J1208" s="12" t="s">
        <v>15</v>
      </c>
      <c r="K1208" s="11">
        <v>71.630563200000012</v>
      </c>
      <c r="N1208" s="17"/>
      <c r="O1208" s="16"/>
    </row>
    <row r="1209" spans="1:15" hidden="1" x14ac:dyDescent="0.25">
      <c r="A1209" s="7" t="s">
        <v>2085</v>
      </c>
      <c r="B1209" s="8">
        <v>45320</v>
      </c>
      <c r="C1209" s="9">
        <v>1751531626</v>
      </c>
      <c r="D1209" s="10">
        <v>61.3</v>
      </c>
      <c r="E1209" s="11">
        <v>61.3</v>
      </c>
      <c r="F1209" s="11">
        <v>0</v>
      </c>
      <c r="G1209" s="11" t="s">
        <v>37</v>
      </c>
      <c r="H1209" s="11" t="s">
        <v>2086</v>
      </c>
      <c r="I1209" s="11" t="s">
        <v>14</v>
      </c>
      <c r="J1209" s="12" t="s">
        <v>15</v>
      </c>
      <c r="K1209" s="11">
        <v>42.56</v>
      </c>
      <c r="N1209" s="17"/>
      <c r="O1209" s="16"/>
    </row>
    <row r="1210" spans="1:15" hidden="1" x14ac:dyDescent="0.25">
      <c r="A1210" s="7" t="s">
        <v>2087</v>
      </c>
      <c r="B1210" s="8">
        <v>45320</v>
      </c>
      <c r="C1210" s="9">
        <v>2336638442</v>
      </c>
      <c r="D1210" s="10">
        <v>279.25</v>
      </c>
      <c r="E1210" s="11">
        <v>279.25</v>
      </c>
      <c r="F1210" s="11">
        <v>0</v>
      </c>
      <c r="G1210" s="11" t="s">
        <v>17</v>
      </c>
      <c r="H1210" s="11" t="s">
        <v>2088</v>
      </c>
      <c r="I1210" s="11" t="s">
        <v>26</v>
      </c>
      <c r="J1210" s="12" t="s">
        <v>15</v>
      </c>
      <c r="K1210" s="11">
        <v>187.36549440000002</v>
      </c>
      <c r="N1210" s="17"/>
      <c r="O1210" s="16"/>
    </row>
    <row r="1211" spans="1:15" hidden="1" x14ac:dyDescent="0.25">
      <c r="A1211" s="7" t="s">
        <v>2089</v>
      </c>
      <c r="B1211" s="8">
        <v>45320</v>
      </c>
      <c r="C1211" s="9">
        <v>4038344943</v>
      </c>
      <c r="D1211" s="10">
        <v>140.44999999999999</v>
      </c>
      <c r="E1211" s="11">
        <v>140.44999999999999</v>
      </c>
      <c r="F1211" s="11">
        <v>0</v>
      </c>
      <c r="G1211" s="11" t="s">
        <v>17</v>
      </c>
      <c r="H1211" s="11" t="s">
        <v>2090</v>
      </c>
      <c r="I1211" s="11" t="s">
        <v>26</v>
      </c>
      <c r="J1211" s="12" t="s">
        <v>15</v>
      </c>
      <c r="K1211" s="11">
        <v>108.41269600000001</v>
      </c>
      <c r="N1211" s="17"/>
      <c r="O1211" s="16"/>
    </row>
    <row r="1212" spans="1:15" hidden="1" x14ac:dyDescent="0.25">
      <c r="A1212" s="7" t="s">
        <v>2091</v>
      </c>
      <c r="B1212" s="8">
        <v>45320</v>
      </c>
      <c r="C1212" s="9">
        <v>2558738850</v>
      </c>
      <c r="D1212" s="10">
        <v>18.149999999999999</v>
      </c>
      <c r="E1212" s="11">
        <v>18.149999999999999</v>
      </c>
      <c r="F1212" s="11">
        <v>0</v>
      </c>
      <c r="G1212" s="11" t="s">
        <v>221</v>
      </c>
      <c r="H1212" s="11" t="s">
        <v>2092</v>
      </c>
      <c r="I1212" s="11" t="s">
        <v>58</v>
      </c>
      <c r="J1212" s="12" t="s">
        <v>15</v>
      </c>
      <c r="K1212" s="11">
        <v>12.950000000000003</v>
      </c>
      <c r="N1212" s="17"/>
      <c r="O1212" s="16"/>
    </row>
    <row r="1213" spans="1:15" x14ac:dyDescent="0.25">
      <c r="A1213" s="7" t="s">
        <v>2093</v>
      </c>
      <c r="B1213" s="8">
        <v>45320</v>
      </c>
      <c r="C1213" s="9">
        <v>1800881673</v>
      </c>
      <c r="D1213" s="10">
        <v>36.299999999999997</v>
      </c>
      <c r="E1213" s="11">
        <v>36.299999999999997</v>
      </c>
      <c r="F1213" s="11">
        <v>0</v>
      </c>
      <c r="G1213" s="11" t="s">
        <v>21</v>
      </c>
      <c r="H1213" s="11" t="s">
        <v>2094</v>
      </c>
      <c r="I1213" s="11" t="s">
        <v>58</v>
      </c>
      <c r="J1213" s="12" t="s">
        <v>15</v>
      </c>
      <c r="K1213" s="11">
        <v>25.900000000000006</v>
      </c>
      <c r="N1213" s="17"/>
      <c r="O1213" s="16"/>
    </row>
    <row r="1214" spans="1:15" hidden="1" x14ac:dyDescent="0.25">
      <c r="A1214" s="7" t="s">
        <v>2095</v>
      </c>
      <c r="B1214" s="8">
        <v>45320</v>
      </c>
      <c r="C1214" s="9">
        <v>3343994030</v>
      </c>
      <c r="D1214" s="10">
        <v>356.5</v>
      </c>
      <c r="E1214" s="11">
        <v>356.5</v>
      </c>
      <c r="F1214" s="11">
        <v>0</v>
      </c>
      <c r="G1214" s="11" t="s">
        <v>37</v>
      </c>
      <c r="H1214" s="11" t="s">
        <v>2096</v>
      </c>
      <c r="I1214" s="11" t="s">
        <v>14</v>
      </c>
      <c r="J1214" s="12" t="s">
        <v>15</v>
      </c>
      <c r="K1214" s="11">
        <v>247.55999520000006</v>
      </c>
      <c r="N1214" s="17"/>
      <c r="O1214" s="16"/>
    </row>
    <row r="1215" spans="1:15" hidden="1" x14ac:dyDescent="0.25">
      <c r="A1215" s="7" t="s">
        <v>2097</v>
      </c>
      <c r="B1215" s="8">
        <v>45320</v>
      </c>
      <c r="C1215" s="9">
        <v>524176251</v>
      </c>
      <c r="D1215" s="10">
        <v>2878.67</v>
      </c>
      <c r="E1215" s="11">
        <v>2878.67</v>
      </c>
      <c r="F1215" s="11">
        <v>0</v>
      </c>
      <c r="G1215" s="11" t="s">
        <v>17</v>
      </c>
      <c r="H1215" s="11" t="s">
        <v>1743</v>
      </c>
      <c r="I1215" s="11" t="s">
        <v>26</v>
      </c>
      <c r="J1215" s="12" t="s">
        <v>15</v>
      </c>
      <c r="K1215" s="11">
        <v>2038.3312544000005</v>
      </c>
      <c r="N1215" s="17"/>
      <c r="O1215" s="16"/>
    </row>
    <row r="1216" spans="1:15" hidden="1" x14ac:dyDescent="0.25">
      <c r="A1216" s="7" t="s">
        <v>2098</v>
      </c>
      <c r="B1216" s="8">
        <v>45320</v>
      </c>
      <c r="C1216" s="9">
        <v>1203586760</v>
      </c>
      <c r="D1216" s="10">
        <v>14.01</v>
      </c>
      <c r="E1216" s="11">
        <v>14.01</v>
      </c>
      <c r="F1216" s="11">
        <v>0</v>
      </c>
      <c r="G1216" s="11" t="s">
        <v>12</v>
      </c>
      <c r="H1216" s="11" t="s">
        <v>2099</v>
      </c>
      <c r="I1216" s="11" t="s">
        <v>39</v>
      </c>
      <c r="J1216" s="12" t="s">
        <v>15</v>
      </c>
      <c r="K1216" s="11">
        <v>6.2333712000000014</v>
      </c>
      <c r="N1216" s="17"/>
      <c r="O1216" s="16"/>
    </row>
    <row r="1217" spans="1:15" hidden="1" x14ac:dyDescent="0.25">
      <c r="A1217" s="7" t="s">
        <v>2100</v>
      </c>
      <c r="B1217" s="8">
        <v>45320</v>
      </c>
      <c r="C1217" s="9">
        <v>1061111096</v>
      </c>
      <c r="D1217" s="10">
        <v>6000</v>
      </c>
      <c r="E1217" s="11">
        <v>6000</v>
      </c>
      <c r="F1217" s="11">
        <v>0</v>
      </c>
      <c r="G1217" s="11" t="s">
        <v>96</v>
      </c>
      <c r="H1217" s="11" t="s">
        <v>2101</v>
      </c>
      <c r="I1217" s="11" t="s">
        <v>159</v>
      </c>
      <c r="J1217" s="12" t="s">
        <v>15</v>
      </c>
      <c r="K1217" s="11">
        <v>3999.9999200000007</v>
      </c>
      <c r="N1217" s="17"/>
      <c r="O1217" s="16"/>
    </row>
    <row r="1218" spans="1:15" x14ac:dyDescent="0.25">
      <c r="A1218" s="7" t="s">
        <v>2102</v>
      </c>
      <c r="B1218" s="8">
        <v>45320</v>
      </c>
      <c r="C1218" s="9">
        <v>1150830047</v>
      </c>
      <c r="D1218" s="10">
        <v>7589</v>
      </c>
      <c r="E1218" s="11">
        <v>7589</v>
      </c>
      <c r="F1218" s="11">
        <v>0</v>
      </c>
      <c r="G1218" s="11" t="s">
        <v>21</v>
      </c>
      <c r="H1218" s="11" t="s">
        <v>2103</v>
      </c>
      <c r="I1218" s="11" t="s">
        <v>2104</v>
      </c>
      <c r="J1218" s="12" t="s">
        <v>15</v>
      </c>
      <c r="K1218" s="11">
        <v>5759.9999968000002</v>
      </c>
      <c r="N1218" s="17"/>
      <c r="O1218" s="16"/>
    </row>
    <row r="1219" spans="1:15" hidden="1" x14ac:dyDescent="0.25">
      <c r="A1219" s="7" t="s">
        <v>2105</v>
      </c>
      <c r="B1219" s="8">
        <v>45320</v>
      </c>
      <c r="C1219" s="9">
        <v>2733460015</v>
      </c>
      <c r="D1219" s="10">
        <v>509.8</v>
      </c>
      <c r="E1219" s="11">
        <v>509.8</v>
      </c>
      <c r="F1219" s="11">
        <v>0</v>
      </c>
      <c r="G1219" s="11" t="s">
        <v>37</v>
      </c>
      <c r="H1219" s="11" t="s">
        <v>2106</v>
      </c>
      <c r="I1219" s="11" t="s">
        <v>26</v>
      </c>
      <c r="J1219" s="12" t="s">
        <v>15</v>
      </c>
      <c r="K1219" s="11">
        <v>353.53301760000005</v>
      </c>
      <c r="N1219" s="17"/>
      <c r="O1219" s="16"/>
    </row>
    <row r="1220" spans="1:15" hidden="1" x14ac:dyDescent="0.25">
      <c r="A1220" s="7" t="s">
        <v>2107</v>
      </c>
      <c r="B1220" s="8">
        <v>45320</v>
      </c>
      <c r="C1220" s="9">
        <v>3251454432</v>
      </c>
      <c r="D1220" s="10">
        <v>7.2</v>
      </c>
      <c r="E1220" s="11">
        <v>7.2</v>
      </c>
      <c r="F1220" s="11">
        <v>0</v>
      </c>
      <c r="G1220" s="11" t="s">
        <v>12</v>
      </c>
      <c r="H1220" s="11" t="s">
        <v>2078</v>
      </c>
      <c r="I1220" s="11" t="s">
        <v>14</v>
      </c>
      <c r="J1220" s="12" t="s">
        <v>15</v>
      </c>
      <c r="K1220" s="11">
        <v>4.6661328000000006</v>
      </c>
      <c r="N1220" s="17"/>
      <c r="O1220" s="16"/>
    </row>
    <row r="1221" spans="1:15" hidden="1" x14ac:dyDescent="0.25">
      <c r="A1221" s="7" t="s">
        <v>2108</v>
      </c>
      <c r="B1221" s="8">
        <v>45320</v>
      </c>
      <c r="C1221" s="9">
        <v>2379696677</v>
      </c>
      <c r="D1221" s="10">
        <v>154.85</v>
      </c>
      <c r="E1221" s="11">
        <v>154.85</v>
      </c>
      <c r="F1221" s="11">
        <v>0</v>
      </c>
      <c r="G1221" s="11" t="s">
        <v>104</v>
      </c>
      <c r="H1221" s="11" t="s">
        <v>1111</v>
      </c>
      <c r="I1221" s="11" t="s">
        <v>14</v>
      </c>
      <c r="J1221" s="12" t="s">
        <v>15</v>
      </c>
      <c r="K1221" s="11">
        <v>145.15919040000003</v>
      </c>
      <c r="N1221" s="17"/>
      <c r="O1221" s="16"/>
    </row>
    <row r="1222" spans="1:15" hidden="1" x14ac:dyDescent="0.25">
      <c r="A1222" s="7" t="s">
        <v>2109</v>
      </c>
      <c r="B1222" s="8">
        <v>45321</v>
      </c>
      <c r="C1222" s="9">
        <v>2043822902</v>
      </c>
      <c r="D1222" s="10">
        <v>4660</v>
      </c>
      <c r="E1222" s="11">
        <v>4660</v>
      </c>
      <c r="F1222" s="11">
        <v>0</v>
      </c>
      <c r="G1222" s="11" t="s">
        <v>17</v>
      </c>
      <c r="H1222" s="11" t="s">
        <v>2110</v>
      </c>
      <c r="I1222" s="11" t="s">
        <v>98</v>
      </c>
      <c r="J1222" s="12" t="s">
        <v>15</v>
      </c>
      <c r="K1222" s="11">
        <v>2966.3300016000007</v>
      </c>
      <c r="N1222" s="17"/>
      <c r="O1222" s="16"/>
    </row>
    <row r="1223" spans="1:15" hidden="1" x14ac:dyDescent="0.25">
      <c r="A1223" s="7" t="s">
        <v>2111</v>
      </c>
      <c r="B1223" s="8">
        <v>45321</v>
      </c>
      <c r="C1223" s="9">
        <v>3304409969</v>
      </c>
      <c r="D1223" s="10">
        <v>1.5</v>
      </c>
      <c r="E1223" s="11">
        <v>1.5</v>
      </c>
      <c r="F1223" s="11">
        <v>0</v>
      </c>
      <c r="G1223" s="11" t="s">
        <v>12</v>
      </c>
      <c r="H1223" s="11" t="s">
        <v>2112</v>
      </c>
      <c r="I1223" s="11" t="s">
        <v>14</v>
      </c>
      <c r="J1223" s="12" t="s">
        <v>15</v>
      </c>
      <c r="K1223" s="11">
        <v>1.0627456000000002</v>
      </c>
      <c r="N1223" s="17"/>
      <c r="O1223" s="16"/>
    </row>
    <row r="1224" spans="1:15" hidden="1" x14ac:dyDescent="0.25">
      <c r="A1224" s="7" t="s">
        <v>2113</v>
      </c>
      <c r="B1224" s="8">
        <v>45321</v>
      </c>
      <c r="C1224" s="9">
        <v>2317503114</v>
      </c>
      <c r="D1224" s="10">
        <v>83</v>
      </c>
      <c r="E1224" s="11">
        <v>83</v>
      </c>
      <c r="F1224" s="11">
        <v>0</v>
      </c>
      <c r="G1224" s="11" t="s">
        <v>196</v>
      </c>
      <c r="H1224" s="11" t="s">
        <v>17</v>
      </c>
      <c r="I1224" s="11" t="s">
        <v>14</v>
      </c>
      <c r="J1224" s="12" t="s">
        <v>15</v>
      </c>
      <c r="K1224" s="11">
        <v>82.95</v>
      </c>
      <c r="N1224" s="17"/>
      <c r="O1224" s="16"/>
    </row>
    <row r="1225" spans="1:15" x14ac:dyDescent="0.25">
      <c r="A1225" s="7" t="s">
        <v>2114</v>
      </c>
      <c r="B1225" s="8">
        <v>45321</v>
      </c>
      <c r="C1225" s="9">
        <v>57230704</v>
      </c>
      <c r="D1225" s="10">
        <v>6.65</v>
      </c>
      <c r="E1225" s="11">
        <v>6.65</v>
      </c>
      <c r="F1225" s="11">
        <v>0</v>
      </c>
      <c r="G1225" s="11" t="s">
        <v>21</v>
      </c>
      <c r="H1225" s="11" t="s">
        <v>2115</v>
      </c>
      <c r="I1225" s="11" t="s">
        <v>29</v>
      </c>
      <c r="J1225" s="12" t="s">
        <v>15</v>
      </c>
      <c r="K1225" s="11">
        <v>5.4096000000000002</v>
      </c>
      <c r="N1225" s="17"/>
      <c r="O1225" s="16"/>
    </row>
    <row r="1226" spans="1:15" hidden="1" x14ac:dyDescent="0.25">
      <c r="A1226" s="7" t="s">
        <v>2116</v>
      </c>
      <c r="B1226" s="8">
        <v>45321</v>
      </c>
      <c r="C1226" s="9">
        <v>2760788339</v>
      </c>
      <c r="D1226" s="10">
        <v>113</v>
      </c>
      <c r="E1226" s="11">
        <v>113</v>
      </c>
      <c r="F1226" s="11">
        <v>0</v>
      </c>
      <c r="G1226" s="11" t="s">
        <v>17</v>
      </c>
      <c r="H1226" s="11" t="s">
        <v>2117</v>
      </c>
      <c r="I1226" s="11" t="s">
        <v>26</v>
      </c>
      <c r="J1226" s="12" t="s">
        <v>15</v>
      </c>
      <c r="K1226" s="11">
        <v>78.399988800000017</v>
      </c>
      <c r="N1226" s="17"/>
      <c r="O1226" s="16"/>
    </row>
    <row r="1227" spans="1:15" hidden="1" x14ac:dyDescent="0.25">
      <c r="A1227" s="7" t="s">
        <v>2118</v>
      </c>
      <c r="B1227" s="8">
        <v>45321</v>
      </c>
      <c r="C1227" s="9">
        <v>2609267708</v>
      </c>
      <c r="D1227" s="10">
        <v>156.19999999999999</v>
      </c>
      <c r="E1227" s="11">
        <v>156.19999999999999</v>
      </c>
      <c r="F1227" s="11">
        <v>0</v>
      </c>
      <c r="G1227" s="11" t="s">
        <v>37</v>
      </c>
      <c r="H1227" s="11" t="s">
        <v>2119</v>
      </c>
      <c r="I1227" s="11" t="s">
        <v>39</v>
      </c>
      <c r="J1227" s="12" t="s">
        <v>15</v>
      </c>
      <c r="K1227" s="11">
        <v>69.079460800000021</v>
      </c>
      <c r="N1227" s="17"/>
      <c r="O1227" s="16"/>
    </row>
    <row r="1228" spans="1:15" hidden="1" x14ac:dyDescent="0.25">
      <c r="A1228" s="7" t="s">
        <v>2120</v>
      </c>
      <c r="B1228" s="8">
        <v>45321</v>
      </c>
      <c r="C1228" s="9">
        <v>534202920</v>
      </c>
      <c r="D1228" s="10">
        <v>10960</v>
      </c>
      <c r="E1228" s="11">
        <v>10960</v>
      </c>
      <c r="F1228" s="11">
        <v>0</v>
      </c>
      <c r="G1228" s="11" t="s">
        <v>43</v>
      </c>
      <c r="H1228" s="11" t="s">
        <v>2121</v>
      </c>
      <c r="I1228" s="11" t="s">
        <v>98</v>
      </c>
      <c r="J1228" s="12" t="s">
        <v>15</v>
      </c>
      <c r="K1228" s="11">
        <v>7654.4854064000001</v>
      </c>
      <c r="N1228" s="17"/>
      <c r="O1228" s="16"/>
    </row>
    <row r="1229" spans="1:15" x14ac:dyDescent="0.25">
      <c r="A1229" s="7" t="s">
        <v>2122</v>
      </c>
      <c r="B1229" s="8">
        <v>45321</v>
      </c>
      <c r="C1229" s="9">
        <v>3042461249</v>
      </c>
      <c r="D1229" s="10">
        <v>3800</v>
      </c>
      <c r="E1229" s="11">
        <v>3800</v>
      </c>
      <c r="F1229" s="11">
        <v>0</v>
      </c>
      <c r="G1229" s="11" t="s">
        <v>21</v>
      </c>
      <c r="H1229" s="11" t="s">
        <v>2123</v>
      </c>
      <c r="I1229" s="11" t="s">
        <v>19</v>
      </c>
      <c r="J1229" s="12" t="s">
        <v>15</v>
      </c>
      <c r="K1229" s="11">
        <v>2269.9040000000005</v>
      </c>
      <c r="N1229" s="17"/>
      <c r="O1229" s="16"/>
    </row>
    <row r="1230" spans="1:15" hidden="1" x14ac:dyDescent="0.25">
      <c r="A1230" s="7" t="s">
        <v>2124</v>
      </c>
      <c r="B1230" s="8">
        <v>45321</v>
      </c>
      <c r="C1230" s="9">
        <v>940984975</v>
      </c>
      <c r="D1230" s="10">
        <v>1000</v>
      </c>
      <c r="E1230" s="11">
        <v>1000</v>
      </c>
      <c r="F1230" s="11">
        <v>0</v>
      </c>
      <c r="G1230" s="11" t="s">
        <v>51</v>
      </c>
      <c r="H1230" s="11" t="s">
        <v>2125</v>
      </c>
      <c r="I1230" s="11" t="s">
        <v>58</v>
      </c>
      <c r="J1230" s="12" t="s">
        <v>15</v>
      </c>
      <c r="K1230" s="11">
        <v>735.00000000000011</v>
      </c>
      <c r="N1230" s="17"/>
      <c r="O1230" s="16"/>
    </row>
    <row r="1231" spans="1:15" x14ac:dyDescent="0.25">
      <c r="A1231" s="7" t="s">
        <v>2126</v>
      </c>
      <c r="B1231" s="8">
        <v>45321</v>
      </c>
      <c r="C1231" s="9">
        <v>4062791139</v>
      </c>
      <c r="D1231" s="10">
        <v>1055</v>
      </c>
      <c r="E1231" s="11">
        <v>1055</v>
      </c>
      <c r="F1231" s="11">
        <v>0</v>
      </c>
      <c r="G1231" s="11" t="s">
        <v>21</v>
      </c>
      <c r="H1231" s="11" t="s">
        <v>2127</v>
      </c>
      <c r="I1231" s="11" t="s">
        <v>58</v>
      </c>
      <c r="J1231" s="12" t="s">
        <v>15</v>
      </c>
      <c r="K1231" s="11">
        <v>735.00000000000011</v>
      </c>
      <c r="N1231" s="17"/>
      <c r="O1231" s="16"/>
    </row>
    <row r="1232" spans="1:15" hidden="1" x14ac:dyDescent="0.25">
      <c r="A1232" s="7" t="s">
        <v>2128</v>
      </c>
      <c r="B1232" s="8">
        <v>45321</v>
      </c>
      <c r="C1232" s="9">
        <v>3016248200</v>
      </c>
      <c r="D1232" s="10">
        <v>157</v>
      </c>
      <c r="E1232" s="11">
        <v>157</v>
      </c>
      <c r="F1232" s="11">
        <v>0</v>
      </c>
      <c r="G1232" s="11" t="s">
        <v>37</v>
      </c>
      <c r="H1232" s="11" t="s">
        <v>2129</v>
      </c>
      <c r="I1232" s="11" t="s">
        <v>39</v>
      </c>
      <c r="J1232" s="12" t="s">
        <v>15</v>
      </c>
      <c r="K1232" s="11">
        <v>70.616705600000017</v>
      </c>
      <c r="N1232" s="17"/>
      <c r="O1232" s="16"/>
    </row>
    <row r="1233" spans="1:15" hidden="1" x14ac:dyDescent="0.25">
      <c r="A1233" s="7" t="s">
        <v>2130</v>
      </c>
      <c r="B1233" s="8">
        <v>45321</v>
      </c>
      <c r="C1233" s="9">
        <v>1075791668</v>
      </c>
      <c r="D1233" s="10">
        <v>18.2</v>
      </c>
      <c r="E1233" s="11">
        <v>18.2</v>
      </c>
      <c r="F1233" s="11">
        <v>0</v>
      </c>
      <c r="G1233" s="11" t="s">
        <v>37</v>
      </c>
      <c r="H1233" s="11" t="s">
        <v>2129</v>
      </c>
      <c r="I1233" s="11" t="s">
        <v>39</v>
      </c>
      <c r="J1233" s="12" t="s">
        <v>15</v>
      </c>
      <c r="K1233" s="11">
        <v>8.120000000000001</v>
      </c>
      <c r="N1233" s="17"/>
      <c r="O1233" s="16"/>
    </row>
    <row r="1234" spans="1:15" hidden="1" x14ac:dyDescent="0.25">
      <c r="A1234" s="7" t="s">
        <v>2131</v>
      </c>
      <c r="B1234" s="8">
        <v>45321</v>
      </c>
      <c r="C1234" s="9">
        <v>1622821199</v>
      </c>
      <c r="D1234" s="10">
        <v>30.25</v>
      </c>
      <c r="E1234" s="11">
        <v>30.25</v>
      </c>
      <c r="F1234" s="11">
        <v>0</v>
      </c>
      <c r="G1234" s="11" t="s">
        <v>37</v>
      </c>
      <c r="H1234" s="11" t="s">
        <v>2132</v>
      </c>
      <c r="I1234" s="11" t="s">
        <v>14</v>
      </c>
      <c r="J1234" s="12" t="s">
        <v>15</v>
      </c>
      <c r="K1234" s="11">
        <v>21.000000000000004</v>
      </c>
      <c r="N1234" s="17"/>
      <c r="O1234" s="16"/>
    </row>
    <row r="1235" spans="1:15" hidden="1" x14ac:dyDescent="0.25">
      <c r="A1235" s="7" t="s">
        <v>2133</v>
      </c>
      <c r="B1235" s="8">
        <v>45321</v>
      </c>
      <c r="C1235" s="9">
        <v>182210215</v>
      </c>
      <c r="D1235" s="10">
        <v>1734.65</v>
      </c>
      <c r="E1235" s="11">
        <v>1734.6499999999999</v>
      </c>
      <c r="F1235" s="11">
        <v>2.2737367544323206E-13</v>
      </c>
      <c r="G1235" s="11" t="s">
        <v>17</v>
      </c>
      <c r="H1235" s="11" t="s">
        <v>2134</v>
      </c>
      <c r="I1235" s="11" t="s">
        <v>26</v>
      </c>
      <c r="J1235" s="12" t="s">
        <v>15</v>
      </c>
      <c r="K1235" s="11">
        <v>1254.7573360000008</v>
      </c>
      <c r="N1235" s="17"/>
      <c r="O1235" s="16"/>
    </row>
    <row r="1236" spans="1:15" hidden="1" x14ac:dyDescent="0.25">
      <c r="A1236" s="7" t="s">
        <v>2135</v>
      </c>
      <c r="B1236" s="8">
        <v>45321</v>
      </c>
      <c r="C1236" s="9">
        <v>3926868380</v>
      </c>
      <c r="D1236" s="10">
        <v>267.7</v>
      </c>
      <c r="E1236" s="11">
        <v>267.7</v>
      </c>
      <c r="F1236" s="11">
        <v>0</v>
      </c>
      <c r="G1236" s="11" t="s">
        <v>17</v>
      </c>
      <c r="H1236" s="11" t="s">
        <v>2134</v>
      </c>
      <c r="I1236" s="11" t="s">
        <v>26</v>
      </c>
      <c r="J1236" s="12" t="s">
        <v>15</v>
      </c>
      <c r="K1236" s="11">
        <v>196.00000000000003</v>
      </c>
      <c r="N1236" s="17"/>
      <c r="O1236" s="16"/>
    </row>
    <row r="1237" spans="1:15" hidden="1" x14ac:dyDescent="0.25">
      <c r="A1237" s="7" t="s">
        <v>2136</v>
      </c>
      <c r="B1237" s="8">
        <v>45321</v>
      </c>
      <c r="C1237" s="9">
        <v>3918285497</v>
      </c>
      <c r="D1237" s="10">
        <v>3500</v>
      </c>
      <c r="E1237" s="11">
        <v>3500</v>
      </c>
      <c r="F1237" s="11">
        <v>0</v>
      </c>
      <c r="G1237" s="11" t="s">
        <v>96</v>
      </c>
      <c r="H1237" s="11" t="s">
        <v>240</v>
      </c>
      <c r="I1237" s="11" t="s">
        <v>157</v>
      </c>
      <c r="J1237" s="12" t="s">
        <v>15</v>
      </c>
      <c r="K1237" s="11">
        <v>2434.9999520000006</v>
      </c>
      <c r="N1237" s="17"/>
      <c r="O1237" s="16"/>
    </row>
    <row r="1238" spans="1:15" hidden="1" x14ac:dyDescent="0.25">
      <c r="A1238" s="7" t="s">
        <v>2137</v>
      </c>
      <c r="B1238" s="8">
        <v>45321</v>
      </c>
      <c r="C1238" s="9">
        <v>2832157217</v>
      </c>
      <c r="D1238" s="10">
        <v>189.6</v>
      </c>
      <c r="E1238" s="11">
        <v>189.6</v>
      </c>
      <c r="F1238" s="11">
        <v>0</v>
      </c>
      <c r="G1238" s="11" t="s">
        <v>17</v>
      </c>
      <c r="H1238" s="11" t="s">
        <v>1730</v>
      </c>
      <c r="I1238" s="11" t="s">
        <v>26</v>
      </c>
      <c r="J1238" s="12" t="s">
        <v>15</v>
      </c>
      <c r="K1238" s="11">
        <v>131.99998560000003</v>
      </c>
      <c r="N1238" s="17"/>
      <c r="O1238" s="16"/>
    </row>
    <row r="1239" spans="1:15" hidden="1" x14ac:dyDescent="0.25">
      <c r="A1239" s="7" t="s">
        <v>2138</v>
      </c>
      <c r="B1239" s="8">
        <v>45321</v>
      </c>
      <c r="C1239" s="9">
        <v>3343339100</v>
      </c>
      <c r="D1239" s="10">
        <v>154</v>
      </c>
      <c r="E1239" s="11">
        <v>154</v>
      </c>
      <c r="F1239" s="11">
        <v>0</v>
      </c>
      <c r="G1239" s="11" t="s">
        <v>12</v>
      </c>
      <c r="H1239" s="11" t="s">
        <v>202</v>
      </c>
      <c r="I1239" s="11" t="s">
        <v>14</v>
      </c>
      <c r="J1239" s="12" t="s">
        <v>15</v>
      </c>
      <c r="K1239" s="11">
        <v>99.999872000000011</v>
      </c>
      <c r="N1239" s="17"/>
      <c r="O1239" s="16"/>
    </row>
    <row r="1240" spans="1:15" hidden="1" x14ac:dyDescent="0.25">
      <c r="A1240" s="7" t="s">
        <v>2139</v>
      </c>
      <c r="B1240" s="8">
        <v>45321</v>
      </c>
      <c r="C1240" s="9">
        <v>1517438439</v>
      </c>
      <c r="D1240" s="10">
        <v>354.8</v>
      </c>
      <c r="E1240" s="11">
        <v>354.80000000000007</v>
      </c>
      <c r="F1240" s="11">
        <v>-5.6843418860808015E-14</v>
      </c>
      <c r="G1240" s="11" t="s">
        <v>12</v>
      </c>
      <c r="H1240" s="11" t="s">
        <v>240</v>
      </c>
      <c r="I1240" s="11" t="s">
        <v>14</v>
      </c>
      <c r="J1240" s="12" t="s">
        <v>15</v>
      </c>
      <c r="K1240" s="11">
        <v>248.39642240000003</v>
      </c>
      <c r="N1240" s="17"/>
      <c r="O1240" s="16"/>
    </row>
    <row r="1241" spans="1:15" hidden="1" x14ac:dyDescent="0.25">
      <c r="A1241" s="7" t="s">
        <v>2140</v>
      </c>
      <c r="B1241" s="8">
        <v>45321</v>
      </c>
      <c r="C1241" s="9">
        <v>3126611412</v>
      </c>
      <c r="D1241" s="10">
        <v>447.5</v>
      </c>
      <c r="E1241" s="11">
        <v>447.5</v>
      </c>
      <c r="F1241" s="11">
        <v>0</v>
      </c>
      <c r="G1241" s="11" t="s">
        <v>17</v>
      </c>
      <c r="H1241" s="11" t="s">
        <v>2141</v>
      </c>
      <c r="I1241" s="11" t="s">
        <v>26</v>
      </c>
      <c r="J1241" s="12" t="s">
        <v>15</v>
      </c>
      <c r="K1241" s="11">
        <v>312.00000160000002</v>
      </c>
      <c r="N1241" s="17"/>
      <c r="O1241" s="16"/>
    </row>
    <row r="1242" spans="1:15" hidden="1" x14ac:dyDescent="0.25">
      <c r="A1242" s="7" t="s">
        <v>2142</v>
      </c>
      <c r="B1242" s="8">
        <v>45321</v>
      </c>
      <c r="C1242" s="9">
        <v>2356757702</v>
      </c>
      <c r="D1242" s="10">
        <v>51.5</v>
      </c>
      <c r="E1242" s="11">
        <v>51.5</v>
      </c>
      <c r="F1242" s="11">
        <v>0</v>
      </c>
      <c r="G1242" s="11" t="s">
        <v>17</v>
      </c>
      <c r="H1242" s="11" t="s">
        <v>211</v>
      </c>
      <c r="I1242" s="11" t="s">
        <v>26</v>
      </c>
      <c r="J1242" s="12" t="s">
        <v>15</v>
      </c>
      <c r="K1242" s="11">
        <v>36.000003200000009</v>
      </c>
      <c r="N1242" s="17"/>
      <c r="O1242" s="16"/>
    </row>
    <row r="1243" spans="1:15" hidden="1" x14ac:dyDescent="0.25">
      <c r="A1243" s="7" t="s">
        <v>2143</v>
      </c>
      <c r="B1243" s="8">
        <v>45321</v>
      </c>
      <c r="C1243" s="9">
        <v>2716156149</v>
      </c>
      <c r="D1243" s="10">
        <v>800</v>
      </c>
      <c r="E1243" s="11">
        <v>800</v>
      </c>
      <c r="F1243" s="11">
        <v>0</v>
      </c>
      <c r="G1243" s="11" t="s">
        <v>104</v>
      </c>
      <c r="H1243" s="11" t="s">
        <v>2144</v>
      </c>
      <c r="I1243" s="11" t="s">
        <v>289</v>
      </c>
      <c r="J1243" s="12" t="s">
        <v>15</v>
      </c>
      <c r="K1243" s="11">
        <v>0</v>
      </c>
      <c r="N1243" s="17"/>
      <c r="O1243" s="16"/>
    </row>
    <row r="1244" spans="1:15" hidden="1" x14ac:dyDescent="0.25">
      <c r="A1244" s="7" t="s">
        <v>2145</v>
      </c>
      <c r="B1244" s="8">
        <v>45321</v>
      </c>
      <c r="C1244" s="9">
        <v>3122611302</v>
      </c>
      <c r="D1244" s="10">
        <v>75</v>
      </c>
      <c r="E1244" s="11">
        <v>75</v>
      </c>
      <c r="F1244" s="11">
        <v>0</v>
      </c>
      <c r="G1244" s="11" t="s">
        <v>51</v>
      </c>
      <c r="H1244" s="11" t="s">
        <v>211</v>
      </c>
      <c r="I1244" s="11" t="s">
        <v>1351</v>
      </c>
      <c r="J1244" s="12" t="s">
        <v>15</v>
      </c>
      <c r="K1244" s="11">
        <v>42.570001600000012</v>
      </c>
      <c r="N1244" s="17"/>
      <c r="O1244" s="16"/>
    </row>
    <row r="1245" spans="1:15" hidden="1" x14ac:dyDescent="0.25">
      <c r="A1245" s="7" t="s">
        <v>2146</v>
      </c>
      <c r="B1245" s="8">
        <v>45321</v>
      </c>
      <c r="C1245" s="9">
        <v>2262976426</v>
      </c>
      <c r="D1245" s="10">
        <v>300</v>
      </c>
      <c r="E1245" s="11">
        <v>300</v>
      </c>
      <c r="F1245" s="11">
        <v>0</v>
      </c>
      <c r="G1245" s="11" t="s">
        <v>17</v>
      </c>
      <c r="H1245" s="11" t="s">
        <v>2147</v>
      </c>
      <c r="I1245" s="11" t="s">
        <v>26</v>
      </c>
      <c r="J1245" s="12" t="s">
        <v>15</v>
      </c>
      <c r="K1245" s="11">
        <v>199.99999040000003</v>
      </c>
      <c r="N1245" s="17"/>
      <c r="O1245" s="16"/>
    </row>
    <row r="1246" spans="1:15" hidden="1" x14ac:dyDescent="0.25">
      <c r="A1246" s="7" t="s">
        <v>2148</v>
      </c>
      <c r="B1246" s="8">
        <v>45321</v>
      </c>
      <c r="C1246" s="9">
        <v>3346417020</v>
      </c>
      <c r="D1246" s="10">
        <v>250</v>
      </c>
      <c r="E1246" s="11">
        <v>250</v>
      </c>
      <c r="F1246" s="11">
        <v>0</v>
      </c>
      <c r="G1246" s="11" t="s">
        <v>113</v>
      </c>
      <c r="H1246" s="11" t="s">
        <v>2149</v>
      </c>
      <c r="I1246" s="11" t="s">
        <v>289</v>
      </c>
      <c r="J1246" s="12" t="s">
        <v>15</v>
      </c>
      <c r="K1246" s="11">
        <v>0</v>
      </c>
      <c r="N1246" s="17"/>
      <c r="O1246" s="16"/>
    </row>
    <row r="1247" spans="1:15" hidden="1" x14ac:dyDescent="0.25">
      <c r="A1247" s="7" t="s">
        <v>2150</v>
      </c>
      <c r="B1247" s="8">
        <v>45321</v>
      </c>
      <c r="C1247" s="9">
        <v>1322533001</v>
      </c>
      <c r="D1247" s="10">
        <v>1312.12</v>
      </c>
      <c r="E1247" s="11">
        <v>1312.12</v>
      </c>
      <c r="F1247" s="11">
        <v>0</v>
      </c>
      <c r="G1247" s="11" t="s">
        <v>37</v>
      </c>
      <c r="H1247" s="11" t="s">
        <v>2151</v>
      </c>
      <c r="I1247" s="11" t="s">
        <v>26</v>
      </c>
      <c r="J1247" s="12" t="s">
        <v>15</v>
      </c>
      <c r="K1247" s="11">
        <v>935.69374080000023</v>
      </c>
      <c r="N1247" s="17"/>
      <c r="O1247" s="16"/>
    </row>
    <row r="1248" spans="1:15" hidden="1" x14ac:dyDescent="0.25">
      <c r="A1248" s="7" t="s">
        <v>2152</v>
      </c>
      <c r="B1248" s="8">
        <v>45321</v>
      </c>
      <c r="C1248" s="9">
        <v>3002483700</v>
      </c>
      <c r="D1248" s="10">
        <v>21.18</v>
      </c>
      <c r="E1248" s="11">
        <v>21.18</v>
      </c>
      <c r="F1248" s="11">
        <v>0</v>
      </c>
      <c r="G1248" s="11" t="s">
        <v>104</v>
      </c>
      <c r="H1248" s="11" t="s">
        <v>105</v>
      </c>
      <c r="I1248" s="11" t="s">
        <v>14</v>
      </c>
      <c r="J1248" s="12" t="s">
        <v>15</v>
      </c>
      <c r="K1248" s="11">
        <v>16.415436800000002</v>
      </c>
      <c r="N1248" s="17"/>
      <c r="O1248" s="16"/>
    </row>
    <row r="1249" spans="1:15" hidden="1" x14ac:dyDescent="0.25">
      <c r="A1249" s="7" t="s">
        <v>2153</v>
      </c>
      <c r="B1249" s="8">
        <v>45321</v>
      </c>
      <c r="C1249" s="9">
        <v>2765832926</v>
      </c>
      <c r="D1249" s="10">
        <v>2774</v>
      </c>
      <c r="E1249" s="11">
        <v>2774</v>
      </c>
      <c r="F1249" s="11">
        <v>0</v>
      </c>
      <c r="G1249" s="11" t="s">
        <v>221</v>
      </c>
      <c r="H1249" s="11" t="s">
        <v>1395</v>
      </c>
      <c r="I1249" s="11" t="s">
        <v>85</v>
      </c>
      <c r="J1249" s="12" t="s">
        <v>15</v>
      </c>
      <c r="K1249" s="11">
        <v>1775.7520000000004</v>
      </c>
      <c r="N1249" s="17"/>
      <c r="O1249" s="16"/>
    </row>
    <row r="1250" spans="1:15" x14ac:dyDescent="0.25">
      <c r="A1250" s="7" t="s">
        <v>2154</v>
      </c>
      <c r="B1250" s="8">
        <v>45321</v>
      </c>
      <c r="C1250" s="9">
        <v>1930316314</v>
      </c>
      <c r="D1250" s="10">
        <v>2115</v>
      </c>
      <c r="E1250" s="11">
        <v>2115</v>
      </c>
      <c r="F1250" s="11">
        <v>0</v>
      </c>
      <c r="G1250" s="11" t="s">
        <v>21</v>
      </c>
      <c r="H1250" s="11" t="s">
        <v>2123</v>
      </c>
      <c r="I1250" s="11" t="s">
        <v>19</v>
      </c>
      <c r="J1250" s="12" t="s">
        <v>15</v>
      </c>
      <c r="K1250" s="11">
        <v>1260.1400000000001</v>
      </c>
      <c r="N1250" s="17"/>
      <c r="O1250" s="16"/>
    </row>
    <row r="1251" spans="1:15" hidden="1" x14ac:dyDescent="0.25">
      <c r="A1251" s="7" t="s">
        <v>2155</v>
      </c>
      <c r="B1251" s="8">
        <v>45321</v>
      </c>
      <c r="C1251" s="9">
        <v>3328198266</v>
      </c>
      <c r="D1251" s="10">
        <v>3.58</v>
      </c>
      <c r="E1251" s="11">
        <v>3.58</v>
      </c>
      <c r="F1251" s="11">
        <v>0</v>
      </c>
      <c r="G1251" s="11" t="s">
        <v>522</v>
      </c>
      <c r="H1251" s="11" t="s">
        <v>315</v>
      </c>
      <c r="I1251" s="11" t="s">
        <v>58</v>
      </c>
      <c r="J1251" s="12" t="s">
        <v>15</v>
      </c>
      <c r="K1251" s="11">
        <v>2.6544448000000007</v>
      </c>
      <c r="N1251" s="17"/>
      <c r="O1251" s="16"/>
    </row>
    <row r="1252" spans="1:15" hidden="1" x14ac:dyDescent="0.25">
      <c r="A1252" s="7" t="s">
        <v>2156</v>
      </c>
      <c r="B1252" s="8">
        <v>45321</v>
      </c>
      <c r="C1252" s="9">
        <v>3120582362</v>
      </c>
      <c r="D1252" s="10">
        <v>81.599999999999994</v>
      </c>
      <c r="E1252" s="11">
        <v>81.599999999999994</v>
      </c>
      <c r="F1252" s="11">
        <v>0</v>
      </c>
      <c r="G1252" s="11" t="s">
        <v>221</v>
      </c>
      <c r="H1252" s="11" t="s">
        <v>2157</v>
      </c>
      <c r="I1252" s="11" t="s">
        <v>58</v>
      </c>
      <c r="J1252" s="12" t="s">
        <v>15</v>
      </c>
      <c r="K1252" s="11">
        <v>54.059084800000008</v>
      </c>
      <c r="N1252" s="17"/>
      <c r="O1252" s="16"/>
    </row>
    <row r="1253" spans="1:15" hidden="1" x14ac:dyDescent="0.25">
      <c r="A1253" s="7" t="s">
        <v>2158</v>
      </c>
      <c r="B1253" s="8">
        <v>45321</v>
      </c>
      <c r="C1253" s="9">
        <v>2502904635</v>
      </c>
      <c r="D1253" s="10">
        <v>195</v>
      </c>
      <c r="E1253" s="11">
        <v>195</v>
      </c>
      <c r="F1253" s="11">
        <v>0</v>
      </c>
      <c r="G1253" s="11" t="s">
        <v>12</v>
      </c>
      <c r="H1253" s="11" t="s">
        <v>242</v>
      </c>
      <c r="I1253" s="11" t="s">
        <v>14</v>
      </c>
      <c r="J1253" s="12" t="s">
        <v>15</v>
      </c>
      <c r="K1253" s="11">
        <v>136.24996000000002</v>
      </c>
      <c r="N1253" s="17"/>
      <c r="O1253" s="16"/>
    </row>
    <row r="1254" spans="1:15" hidden="1" x14ac:dyDescent="0.25">
      <c r="A1254" s="7" t="s">
        <v>2159</v>
      </c>
      <c r="B1254" s="8">
        <v>45321</v>
      </c>
      <c r="C1254" s="9">
        <v>2480490051</v>
      </c>
      <c r="D1254" s="10">
        <v>25</v>
      </c>
      <c r="E1254" s="11">
        <v>25</v>
      </c>
      <c r="F1254" s="11">
        <v>0</v>
      </c>
      <c r="G1254" s="11" t="s">
        <v>17</v>
      </c>
      <c r="H1254" s="11" t="s">
        <v>2160</v>
      </c>
      <c r="I1254" s="11" t="s">
        <v>26</v>
      </c>
      <c r="J1254" s="12" t="s">
        <v>15</v>
      </c>
      <c r="K1254" s="11">
        <v>17.250004800000003</v>
      </c>
      <c r="N1254" s="17"/>
      <c r="O1254" s="16"/>
    </row>
    <row r="1255" spans="1:15" hidden="1" x14ac:dyDescent="0.25">
      <c r="A1255" s="7" t="s">
        <v>2161</v>
      </c>
      <c r="B1255" s="8">
        <v>45321</v>
      </c>
      <c r="C1255" s="9">
        <v>2594916592</v>
      </c>
      <c r="D1255" s="10">
        <v>121.55</v>
      </c>
      <c r="E1255" s="11">
        <v>121.55</v>
      </c>
      <c r="F1255" s="11">
        <v>0</v>
      </c>
      <c r="G1255" s="11" t="s">
        <v>12</v>
      </c>
      <c r="H1255" s="11" t="s">
        <v>1916</v>
      </c>
      <c r="I1255" s="11" t="s">
        <v>14</v>
      </c>
      <c r="J1255" s="12" t="s">
        <v>15</v>
      </c>
      <c r="K1255" s="11">
        <v>84.999936000000019</v>
      </c>
      <c r="N1255" s="17"/>
      <c r="O1255" s="16"/>
    </row>
    <row r="1256" spans="1:15" hidden="1" x14ac:dyDescent="0.25">
      <c r="A1256" s="7" t="s">
        <v>2162</v>
      </c>
      <c r="B1256" s="8">
        <v>45321</v>
      </c>
      <c r="C1256" s="9">
        <v>438390057</v>
      </c>
      <c r="D1256" s="10">
        <v>549.29999999999995</v>
      </c>
      <c r="E1256" s="11">
        <v>549.29999999999995</v>
      </c>
      <c r="F1256" s="11">
        <v>0</v>
      </c>
      <c r="G1256" s="11" t="s">
        <v>37</v>
      </c>
      <c r="H1256" s="11" t="s">
        <v>2163</v>
      </c>
      <c r="I1256" s="11" t="s">
        <v>14</v>
      </c>
      <c r="J1256" s="12" t="s">
        <v>15</v>
      </c>
      <c r="K1256" s="11">
        <v>371.9999808</v>
      </c>
      <c r="N1256" s="17"/>
      <c r="O1256" s="16"/>
    </row>
    <row r="1257" spans="1:15" hidden="1" x14ac:dyDescent="0.25">
      <c r="A1257" s="7" t="s">
        <v>2164</v>
      </c>
      <c r="B1257" s="8">
        <v>45321</v>
      </c>
      <c r="C1257" s="9">
        <v>1198149544</v>
      </c>
      <c r="D1257" s="10">
        <v>69.45</v>
      </c>
      <c r="E1257" s="11">
        <v>69.449999999999989</v>
      </c>
      <c r="F1257" s="11">
        <v>1.4210854715202004E-14</v>
      </c>
      <c r="G1257" s="11" t="s">
        <v>37</v>
      </c>
      <c r="H1257" s="11" t="s">
        <v>2165</v>
      </c>
      <c r="I1257" s="11" t="s">
        <v>39</v>
      </c>
      <c r="J1257" s="12" t="s">
        <v>15</v>
      </c>
      <c r="K1257" s="11">
        <v>28.380240000000004</v>
      </c>
      <c r="N1257" s="17"/>
      <c r="O1257" s="16"/>
    </row>
    <row r="1258" spans="1:15" x14ac:dyDescent="0.25">
      <c r="A1258" s="7" t="s">
        <v>2166</v>
      </c>
      <c r="B1258" s="8">
        <v>45321</v>
      </c>
      <c r="C1258" s="9">
        <v>2969060907</v>
      </c>
      <c r="D1258" s="10">
        <v>2753</v>
      </c>
      <c r="E1258" s="11">
        <v>2753</v>
      </c>
      <c r="F1258" s="11">
        <v>0</v>
      </c>
      <c r="G1258" s="11" t="s">
        <v>21</v>
      </c>
      <c r="H1258" s="11" t="s">
        <v>2167</v>
      </c>
      <c r="I1258" s="11" t="s">
        <v>215</v>
      </c>
      <c r="J1258" s="12" t="s">
        <v>15</v>
      </c>
      <c r="K1258" s="11">
        <v>1671.7598464000002</v>
      </c>
      <c r="N1258" s="17"/>
      <c r="O1258" s="16"/>
    </row>
    <row r="1259" spans="1:15" hidden="1" x14ac:dyDescent="0.25">
      <c r="A1259" s="7" t="s">
        <v>2168</v>
      </c>
      <c r="B1259" s="8">
        <v>45321</v>
      </c>
      <c r="C1259" s="9">
        <v>4099229259</v>
      </c>
      <c r="D1259" s="10">
        <v>73</v>
      </c>
      <c r="E1259" s="11">
        <v>73</v>
      </c>
      <c r="F1259" s="11">
        <v>0</v>
      </c>
      <c r="G1259" s="11" t="s">
        <v>96</v>
      </c>
      <c r="H1259" s="11" t="s">
        <v>2169</v>
      </c>
      <c r="I1259" s="11" t="s">
        <v>58</v>
      </c>
      <c r="J1259" s="12" t="s">
        <v>15</v>
      </c>
      <c r="K1259" s="11">
        <v>52.150000000000013</v>
      </c>
      <c r="N1259" s="17"/>
      <c r="O1259" s="16"/>
    </row>
    <row r="1260" spans="1:15" hidden="1" x14ac:dyDescent="0.25">
      <c r="A1260" s="7" t="s">
        <v>2170</v>
      </c>
      <c r="B1260" s="8">
        <v>45321</v>
      </c>
      <c r="C1260" s="9">
        <v>1213680484</v>
      </c>
      <c r="D1260" s="10">
        <v>185</v>
      </c>
      <c r="E1260" s="11">
        <v>185</v>
      </c>
      <c r="F1260" s="11">
        <v>0</v>
      </c>
      <c r="G1260" s="11" t="s">
        <v>17</v>
      </c>
      <c r="H1260" s="11" t="s">
        <v>2171</v>
      </c>
      <c r="I1260" s="11" t="s">
        <v>26</v>
      </c>
      <c r="J1260" s="12" t="s">
        <v>15</v>
      </c>
      <c r="K1260" s="11">
        <v>128.99992000000003</v>
      </c>
      <c r="N1260" s="17"/>
      <c r="O1260" s="16"/>
    </row>
    <row r="1261" spans="1:15" hidden="1" x14ac:dyDescent="0.25">
      <c r="A1261" s="7" t="s">
        <v>2172</v>
      </c>
      <c r="B1261" s="8">
        <v>45321</v>
      </c>
      <c r="C1261" s="9">
        <v>2213691659</v>
      </c>
      <c r="D1261" s="10">
        <v>3676</v>
      </c>
      <c r="E1261" s="11">
        <v>3676</v>
      </c>
      <c r="F1261" s="11">
        <v>0</v>
      </c>
      <c r="G1261" s="11" t="s">
        <v>51</v>
      </c>
      <c r="H1261" s="11" t="s">
        <v>2173</v>
      </c>
      <c r="I1261" s="11" t="s">
        <v>58</v>
      </c>
      <c r="J1261" s="12" t="s">
        <v>15</v>
      </c>
      <c r="K1261" s="11">
        <v>2018.0799968000006</v>
      </c>
      <c r="N1261" s="17"/>
      <c r="O1261" s="16"/>
    </row>
    <row r="1262" spans="1:15" hidden="1" x14ac:dyDescent="0.25">
      <c r="A1262" s="7" t="s">
        <v>2174</v>
      </c>
      <c r="B1262" s="8">
        <v>45321</v>
      </c>
      <c r="C1262" s="9">
        <v>2309112648</v>
      </c>
      <c r="D1262" s="10">
        <v>91.55</v>
      </c>
      <c r="E1262" s="11">
        <v>91.550000000000011</v>
      </c>
      <c r="F1262" s="11">
        <v>-1.4210854715202004E-14</v>
      </c>
      <c r="G1262" s="11" t="s">
        <v>37</v>
      </c>
      <c r="H1262" s="11" t="s">
        <v>1000</v>
      </c>
      <c r="I1262" s="11" t="s">
        <v>26</v>
      </c>
      <c r="J1262" s="12" t="s">
        <v>15</v>
      </c>
      <c r="K1262" s="11">
        <v>63.999992000000006</v>
      </c>
      <c r="N1262" s="17"/>
      <c r="O1262" s="16"/>
    </row>
    <row r="1263" spans="1:15" hidden="1" x14ac:dyDescent="0.25">
      <c r="A1263" s="7" t="s">
        <v>2175</v>
      </c>
      <c r="B1263" s="8">
        <v>45321</v>
      </c>
      <c r="C1263" s="9">
        <v>1757562485</v>
      </c>
      <c r="D1263" s="10">
        <v>80.099999999999994</v>
      </c>
      <c r="E1263" s="11">
        <v>80.099999999999994</v>
      </c>
      <c r="F1263" s="11">
        <v>0</v>
      </c>
      <c r="G1263" s="11" t="s">
        <v>17</v>
      </c>
      <c r="H1263" s="11" t="s">
        <v>2176</v>
      </c>
      <c r="I1263" s="11" t="s">
        <v>26</v>
      </c>
      <c r="J1263" s="12" t="s">
        <v>15</v>
      </c>
      <c r="K1263" s="11">
        <v>56.000000000000014</v>
      </c>
      <c r="N1263" s="17"/>
      <c r="O1263" s="16"/>
    </row>
    <row r="1264" spans="1:15" hidden="1" x14ac:dyDescent="0.25">
      <c r="A1264" s="7" t="s">
        <v>2177</v>
      </c>
      <c r="B1264" s="8">
        <v>45321</v>
      </c>
      <c r="C1264" s="9">
        <v>2503360517</v>
      </c>
      <c r="D1264" s="10">
        <v>250</v>
      </c>
      <c r="E1264" s="11">
        <v>250</v>
      </c>
      <c r="F1264" s="11">
        <v>0</v>
      </c>
      <c r="G1264" s="11" t="s">
        <v>17</v>
      </c>
      <c r="H1264" s="11" t="s">
        <v>847</v>
      </c>
      <c r="I1264" s="11" t="s">
        <v>29</v>
      </c>
      <c r="J1264" s="12" t="s">
        <v>15</v>
      </c>
      <c r="K1264" s="11">
        <v>177.80000000000004</v>
      </c>
      <c r="N1264" s="17"/>
      <c r="O1264" s="16"/>
    </row>
    <row r="1265" spans="1:15" hidden="1" x14ac:dyDescent="0.25">
      <c r="A1265" s="7" t="s">
        <v>2178</v>
      </c>
      <c r="B1265" s="8">
        <v>45321</v>
      </c>
      <c r="C1265" s="9">
        <v>3057864201</v>
      </c>
      <c r="D1265" s="10">
        <v>406</v>
      </c>
      <c r="E1265" s="11">
        <v>406</v>
      </c>
      <c r="F1265" s="11">
        <v>0</v>
      </c>
      <c r="G1265" s="11" t="s">
        <v>43</v>
      </c>
      <c r="H1265" s="11" t="s">
        <v>2179</v>
      </c>
      <c r="I1265" s="11" t="s">
        <v>58</v>
      </c>
      <c r="J1265" s="12" t="s">
        <v>15</v>
      </c>
      <c r="K1265" s="11">
        <v>264.53085120000003</v>
      </c>
      <c r="N1265" s="17"/>
      <c r="O1265" s="16"/>
    </row>
    <row r="1266" spans="1:15" hidden="1" x14ac:dyDescent="0.25">
      <c r="A1266" s="7" t="s">
        <v>2180</v>
      </c>
      <c r="B1266" s="8">
        <v>45321</v>
      </c>
      <c r="C1266" s="9">
        <v>1180254670</v>
      </c>
      <c r="D1266" s="10">
        <v>2900</v>
      </c>
      <c r="E1266" s="11">
        <v>2900</v>
      </c>
      <c r="F1266" s="11">
        <v>0</v>
      </c>
      <c r="G1266" s="11" t="s">
        <v>96</v>
      </c>
      <c r="H1266" s="11" t="s">
        <v>2181</v>
      </c>
      <c r="I1266" s="11" t="s">
        <v>215</v>
      </c>
      <c r="J1266" s="12" t="s">
        <v>15</v>
      </c>
      <c r="K1266" s="11">
        <v>1159.4499840000003</v>
      </c>
      <c r="N1266" s="17"/>
      <c r="O1266" s="16"/>
    </row>
    <row r="1267" spans="1:15" hidden="1" x14ac:dyDescent="0.25">
      <c r="A1267" s="7" t="s">
        <v>2182</v>
      </c>
      <c r="B1267" s="8">
        <v>45321</v>
      </c>
      <c r="C1267" s="9">
        <v>4092676348</v>
      </c>
      <c r="D1267" s="10">
        <v>20.100000000000001</v>
      </c>
      <c r="E1267" s="11">
        <v>20.100000000000001</v>
      </c>
      <c r="F1267" s="11">
        <v>0</v>
      </c>
      <c r="G1267" s="11" t="s">
        <v>12</v>
      </c>
      <c r="H1267" s="11" t="s">
        <v>2183</v>
      </c>
      <c r="I1267" s="11" t="s">
        <v>14</v>
      </c>
      <c r="J1267" s="12" t="s">
        <v>15</v>
      </c>
      <c r="K1267" s="11">
        <v>14.000000000000004</v>
      </c>
      <c r="N1267" s="17"/>
      <c r="O1267" s="16"/>
    </row>
    <row r="1268" spans="1:15" x14ac:dyDescent="0.25">
      <c r="A1268" s="7" t="s">
        <v>2184</v>
      </c>
      <c r="B1268" s="8">
        <v>45321</v>
      </c>
      <c r="C1268" s="9">
        <v>402148535</v>
      </c>
      <c r="D1268" s="10">
        <v>612</v>
      </c>
      <c r="E1268" s="11">
        <v>612</v>
      </c>
      <c r="F1268" s="11">
        <v>0</v>
      </c>
      <c r="G1268" s="11" t="s">
        <v>21</v>
      </c>
      <c r="H1268" s="11" t="s">
        <v>2185</v>
      </c>
      <c r="I1268" s="11" t="s">
        <v>14</v>
      </c>
      <c r="J1268" s="12" t="s">
        <v>15</v>
      </c>
      <c r="K1268" s="11">
        <v>449.99976000000009</v>
      </c>
      <c r="N1268" s="17"/>
      <c r="O1268" s="16"/>
    </row>
    <row r="1269" spans="1:15" x14ac:dyDescent="0.25">
      <c r="A1269" s="7" t="s">
        <v>2186</v>
      </c>
      <c r="B1269" s="8">
        <v>45321</v>
      </c>
      <c r="C1269" s="9">
        <v>1496335207</v>
      </c>
      <c r="D1269" s="10">
        <v>693.6</v>
      </c>
      <c r="E1269" s="11">
        <v>693.6</v>
      </c>
      <c r="F1269" s="11">
        <v>0</v>
      </c>
      <c r="G1269" s="11" t="s">
        <v>21</v>
      </c>
      <c r="H1269" s="11" t="s">
        <v>2185</v>
      </c>
      <c r="I1269" s="11" t="s">
        <v>26</v>
      </c>
      <c r="J1269" s="12" t="s">
        <v>15</v>
      </c>
      <c r="K1269" s="11">
        <v>505.56036160000014</v>
      </c>
      <c r="N1269" s="17"/>
      <c r="O1269" s="16"/>
    </row>
    <row r="1270" spans="1:15" hidden="1" x14ac:dyDescent="0.25">
      <c r="A1270" s="7" t="s">
        <v>2187</v>
      </c>
      <c r="B1270" s="8">
        <v>45321</v>
      </c>
      <c r="C1270" s="9">
        <v>3325314466</v>
      </c>
      <c r="D1270" s="10">
        <v>104.95</v>
      </c>
      <c r="E1270" s="11">
        <v>104.95</v>
      </c>
      <c r="F1270" s="11">
        <v>0</v>
      </c>
      <c r="G1270" s="11" t="s">
        <v>113</v>
      </c>
      <c r="H1270" s="11" t="s">
        <v>2188</v>
      </c>
      <c r="I1270" s="11" t="s">
        <v>14</v>
      </c>
      <c r="J1270" s="12" t="s">
        <v>15</v>
      </c>
      <c r="K1270" s="11">
        <v>104.95000320000003</v>
      </c>
      <c r="N1270" s="17"/>
      <c r="O1270" s="16"/>
    </row>
    <row r="1271" spans="1:15" hidden="1" x14ac:dyDescent="0.25">
      <c r="A1271" s="7" t="s">
        <v>2189</v>
      </c>
      <c r="B1271" s="8">
        <v>45321</v>
      </c>
      <c r="C1271" s="9">
        <v>4165553880</v>
      </c>
      <c r="D1271" s="10">
        <v>666.87</v>
      </c>
      <c r="E1271" s="11">
        <v>666.87</v>
      </c>
      <c r="F1271" s="11">
        <v>0</v>
      </c>
      <c r="G1271" s="11" t="s">
        <v>113</v>
      </c>
      <c r="H1271" s="11" t="s">
        <v>1261</v>
      </c>
      <c r="I1271" s="11" t="s">
        <v>14</v>
      </c>
      <c r="J1271" s="12" t="s">
        <v>15</v>
      </c>
      <c r="K1271" s="11">
        <v>666.48205120000011</v>
      </c>
      <c r="N1271" s="17"/>
      <c r="O1271" s="16"/>
    </row>
    <row r="1272" spans="1:15" hidden="1" x14ac:dyDescent="0.25">
      <c r="A1272" s="7" t="s">
        <v>2190</v>
      </c>
      <c r="B1272" s="8">
        <v>45321</v>
      </c>
      <c r="C1272" s="9">
        <v>897207685</v>
      </c>
      <c r="D1272" s="10">
        <v>6500</v>
      </c>
      <c r="E1272" s="11">
        <v>6500</v>
      </c>
      <c r="F1272" s="11">
        <v>0</v>
      </c>
      <c r="G1272" s="11" t="s">
        <v>96</v>
      </c>
      <c r="H1272" s="11" t="s">
        <v>2191</v>
      </c>
      <c r="I1272" s="11" t="s">
        <v>82</v>
      </c>
      <c r="J1272" s="12" t="s">
        <v>15</v>
      </c>
      <c r="K1272" s="11">
        <v>3900</v>
      </c>
      <c r="N1272" s="17"/>
      <c r="O1272" s="16"/>
    </row>
    <row r="1273" spans="1:15" hidden="1" x14ac:dyDescent="0.25">
      <c r="A1273" s="7" t="s">
        <v>2192</v>
      </c>
      <c r="B1273" s="8">
        <v>45321</v>
      </c>
      <c r="C1273" s="9">
        <v>2561098158</v>
      </c>
      <c r="D1273" s="10">
        <v>34386</v>
      </c>
      <c r="E1273" s="11">
        <v>34386</v>
      </c>
      <c r="F1273" s="11">
        <v>0</v>
      </c>
      <c r="G1273" s="11" t="s">
        <v>96</v>
      </c>
      <c r="H1273" s="11" t="s">
        <v>2191</v>
      </c>
      <c r="I1273" s="11" t="s">
        <v>45</v>
      </c>
      <c r="J1273" s="12" t="s">
        <v>15</v>
      </c>
      <c r="K1273" s="11">
        <v>14345.598342400002</v>
      </c>
      <c r="N1273" s="17"/>
      <c r="O1273" s="16"/>
    </row>
    <row r="1274" spans="1:15" hidden="1" x14ac:dyDescent="0.25">
      <c r="A1274" s="7" t="s">
        <v>2193</v>
      </c>
      <c r="B1274" s="8">
        <v>45321</v>
      </c>
      <c r="C1274" s="9">
        <v>1266961462</v>
      </c>
      <c r="D1274" s="10">
        <v>851.74</v>
      </c>
      <c r="E1274" s="11">
        <v>851.74</v>
      </c>
      <c r="F1274" s="11">
        <v>0</v>
      </c>
      <c r="G1274" s="11" t="s">
        <v>113</v>
      </c>
      <c r="H1274" s="11" t="s">
        <v>114</v>
      </c>
      <c r="I1274" s="11" t="s">
        <v>14</v>
      </c>
      <c r="J1274" s="12" t="s">
        <v>15</v>
      </c>
      <c r="K1274" s="11">
        <v>851.03287360000013</v>
      </c>
      <c r="N1274" s="17"/>
      <c r="O1274" s="16"/>
    </row>
    <row r="1275" spans="1:15" hidden="1" x14ac:dyDescent="0.25">
      <c r="A1275" s="7" t="s">
        <v>2194</v>
      </c>
      <c r="B1275" s="8">
        <v>45321</v>
      </c>
      <c r="C1275" s="9">
        <v>2493861645</v>
      </c>
      <c r="D1275" s="10">
        <v>1433.75</v>
      </c>
      <c r="E1275" s="11">
        <v>1433.7500000000002</v>
      </c>
      <c r="F1275" s="11">
        <v>-2.2737367544323206E-13</v>
      </c>
      <c r="G1275" s="11" t="s">
        <v>113</v>
      </c>
      <c r="H1275" s="11" t="s">
        <v>114</v>
      </c>
      <c r="I1275" s="11" t="s">
        <v>14</v>
      </c>
      <c r="J1275" s="12" t="s">
        <v>15</v>
      </c>
      <c r="K1275" s="11">
        <v>1432.1862688000001</v>
      </c>
      <c r="N1275" s="17"/>
      <c r="O1275" s="16"/>
    </row>
    <row r="1276" spans="1:15" hidden="1" x14ac:dyDescent="0.25">
      <c r="A1276" s="7" t="s">
        <v>2195</v>
      </c>
      <c r="B1276" s="8">
        <v>45321</v>
      </c>
      <c r="C1276" s="9">
        <v>1629832564</v>
      </c>
      <c r="D1276" s="10">
        <v>508.8</v>
      </c>
      <c r="E1276" s="11">
        <v>508.8</v>
      </c>
      <c r="F1276" s="11">
        <v>0</v>
      </c>
      <c r="G1276" s="11" t="s">
        <v>104</v>
      </c>
      <c r="H1276" s="11" t="s">
        <v>114</v>
      </c>
      <c r="I1276" s="11" t="s">
        <v>14</v>
      </c>
      <c r="J1276" s="12" t="s">
        <v>15</v>
      </c>
      <c r="K1276" s="11">
        <v>508.79920000000016</v>
      </c>
      <c r="N1276" s="17"/>
      <c r="O1276" s="16"/>
    </row>
    <row r="1277" spans="1:15" hidden="1" x14ac:dyDescent="0.25">
      <c r="A1277" s="7" t="s">
        <v>2196</v>
      </c>
      <c r="B1277" s="8">
        <v>45322</v>
      </c>
      <c r="C1277" s="9">
        <v>722552736</v>
      </c>
      <c r="D1277" s="10">
        <v>2451</v>
      </c>
      <c r="E1277" s="11">
        <v>2451</v>
      </c>
      <c r="F1277" s="11">
        <v>0</v>
      </c>
      <c r="G1277" s="11" t="s">
        <v>43</v>
      </c>
      <c r="H1277" s="11" t="s">
        <v>2197</v>
      </c>
      <c r="I1277" s="11" t="s">
        <v>45</v>
      </c>
      <c r="J1277" s="12" t="s">
        <v>15</v>
      </c>
      <c r="K1277" s="11">
        <v>1490.9999776000004</v>
      </c>
      <c r="N1277" s="17"/>
      <c r="O1277" s="16"/>
    </row>
    <row r="1278" spans="1:15" hidden="1" x14ac:dyDescent="0.25">
      <c r="A1278" s="7" t="s">
        <v>2198</v>
      </c>
      <c r="B1278" s="8">
        <v>45322</v>
      </c>
      <c r="C1278" s="9">
        <v>1484344425</v>
      </c>
      <c r="D1278" s="10">
        <v>15</v>
      </c>
      <c r="E1278" s="11">
        <v>15</v>
      </c>
      <c r="F1278" s="11">
        <v>0</v>
      </c>
      <c r="G1278" s="11" t="s">
        <v>96</v>
      </c>
      <c r="H1278" s="11" t="s">
        <v>2199</v>
      </c>
      <c r="I1278" s="11" t="s">
        <v>58</v>
      </c>
      <c r="J1278" s="12" t="s">
        <v>15</v>
      </c>
      <c r="K1278" s="11">
        <v>7.3001600000000018</v>
      </c>
      <c r="N1278" s="17"/>
      <c r="O1278" s="16"/>
    </row>
    <row r="1279" spans="1:15" hidden="1" x14ac:dyDescent="0.25">
      <c r="A1279" s="7" t="s">
        <v>2200</v>
      </c>
      <c r="B1279" s="8">
        <v>45322</v>
      </c>
      <c r="C1279" s="9">
        <v>3857531207</v>
      </c>
      <c r="D1279" s="10">
        <v>2516.25</v>
      </c>
      <c r="E1279" s="11">
        <v>2516.2499999999995</v>
      </c>
      <c r="F1279" s="11">
        <v>4.5474735088646412E-13</v>
      </c>
      <c r="G1279" s="11" t="s">
        <v>17</v>
      </c>
      <c r="H1279" s="11" t="s">
        <v>750</v>
      </c>
      <c r="I1279" s="11" t="s">
        <v>26</v>
      </c>
      <c r="J1279" s="12" t="s">
        <v>15</v>
      </c>
      <c r="K1279" s="11">
        <v>1741.6001328</v>
      </c>
      <c r="N1279" s="17"/>
      <c r="O1279" s="16"/>
    </row>
    <row r="1280" spans="1:15" hidden="1" x14ac:dyDescent="0.25">
      <c r="A1280" s="7" t="s">
        <v>2201</v>
      </c>
      <c r="B1280" s="8">
        <v>45322</v>
      </c>
      <c r="C1280" s="9">
        <v>1440959683</v>
      </c>
      <c r="D1280" s="10">
        <v>139.5</v>
      </c>
      <c r="E1280" s="11">
        <v>139.5</v>
      </c>
      <c r="F1280" s="11">
        <v>0</v>
      </c>
      <c r="G1280" s="11" t="s">
        <v>17</v>
      </c>
      <c r="H1280" s="11" t="s">
        <v>2202</v>
      </c>
      <c r="I1280" s="11" t="s">
        <v>26</v>
      </c>
      <c r="J1280" s="12" t="s">
        <v>15</v>
      </c>
      <c r="K1280" s="11">
        <v>97.600003200000018</v>
      </c>
      <c r="N1280" s="17"/>
      <c r="O1280" s="16"/>
    </row>
    <row r="1281" spans="1:15" hidden="1" x14ac:dyDescent="0.25">
      <c r="A1281" s="7" t="s">
        <v>2203</v>
      </c>
      <c r="B1281" s="8">
        <v>45322</v>
      </c>
      <c r="C1281" s="9">
        <v>515785294</v>
      </c>
      <c r="D1281" s="10">
        <v>21.6</v>
      </c>
      <c r="E1281" s="11">
        <v>21.6</v>
      </c>
      <c r="F1281" s="11">
        <v>0</v>
      </c>
      <c r="G1281" s="11" t="s">
        <v>37</v>
      </c>
      <c r="H1281" s="11" t="s">
        <v>60</v>
      </c>
      <c r="I1281" s="11" t="s">
        <v>61</v>
      </c>
      <c r="J1281" s="12" t="s">
        <v>15</v>
      </c>
      <c r="K1281" s="11">
        <v>7.9999920000000007</v>
      </c>
      <c r="N1281" s="17"/>
      <c r="O1281" s="16"/>
    </row>
    <row r="1282" spans="1:15" hidden="1" x14ac:dyDescent="0.25">
      <c r="A1282" s="7" t="s">
        <v>2204</v>
      </c>
      <c r="B1282" s="8">
        <v>45322</v>
      </c>
      <c r="C1282" s="9">
        <v>646464581</v>
      </c>
      <c r="D1282" s="10">
        <v>33</v>
      </c>
      <c r="E1282" s="11">
        <v>33</v>
      </c>
      <c r="F1282" s="11">
        <v>0</v>
      </c>
      <c r="G1282" s="11" t="s">
        <v>12</v>
      </c>
      <c r="H1282" s="11" t="s">
        <v>2205</v>
      </c>
      <c r="I1282" s="11" t="s">
        <v>14</v>
      </c>
      <c r="J1282" s="12" t="s">
        <v>15</v>
      </c>
      <c r="K1282" s="11">
        <v>23.469376000000004</v>
      </c>
      <c r="N1282" s="17"/>
      <c r="O1282" s="16"/>
    </row>
    <row r="1283" spans="1:15" hidden="1" x14ac:dyDescent="0.25">
      <c r="A1283" s="7" t="s">
        <v>2206</v>
      </c>
      <c r="B1283" s="8">
        <v>45322</v>
      </c>
      <c r="C1283" s="9">
        <v>3153282073</v>
      </c>
      <c r="D1283" s="10">
        <v>1640</v>
      </c>
      <c r="E1283" s="11">
        <v>1640</v>
      </c>
      <c r="F1283" s="11">
        <v>0</v>
      </c>
      <c r="G1283" s="11" t="s">
        <v>51</v>
      </c>
      <c r="H1283" s="11" t="s">
        <v>2207</v>
      </c>
      <c r="I1283" s="11" t="s">
        <v>26</v>
      </c>
      <c r="J1283" s="12" t="s">
        <v>15</v>
      </c>
      <c r="K1283" s="11">
        <v>1198.3333376</v>
      </c>
      <c r="N1283" s="17"/>
      <c r="O1283" s="16"/>
    </row>
    <row r="1284" spans="1:15" hidden="1" x14ac:dyDescent="0.25">
      <c r="A1284" s="7" t="s">
        <v>2208</v>
      </c>
      <c r="B1284" s="8">
        <v>45322</v>
      </c>
      <c r="C1284" s="9">
        <v>2136687088</v>
      </c>
      <c r="D1284" s="10">
        <v>6400</v>
      </c>
      <c r="E1284" s="11">
        <v>6400</v>
      </c>
      <c r="F1284" s="11">
        <v>0</v>
      </c>
      <c r="G1284" s="11" t="s">
        <v>96</v>
      </c>
      <c r="H1284" s="11" t="s">
        <v>2209</v>
      </c>
      <c r="I1284" s="11" t="s">
        <v>55</v>
      </c>
      <c r="J1284" s="12" t="s">
        <v>15</v>
      </c>
      <c r="K1284" s="11">
        <v>3316.9400096000004</v>
      </c>
      <c r="N1284" s="17"/>
      <c r="O1284" s="16"/>
    </row>
    <row r="1285" spans="1:15" hidden="1" x14ac:dyDescent="0.25">
      <c r="A1285" s="7" t="s">
        <v>2210</v>
      </c>
      <c r="B1285" s="8">
        <v>45322</v>
      </c>
      <c r="C1285" s="9">
        <v>1725910808</v>
      </c>
      <c r="D1285" s="10">
        <v>214.2</v>
      </c>
      <c r="E1285" s="11">
        <v>214.2</v>
      </c>
      <c r="F1285" s="11">
        <v>0</v>
      </c>
      <c r="G1285" s="11" t="s">
        <v>12</v>
      </c>
      <c r="H1285" s="11" t="s">
        <v>2211</v>
      </c>
      <c r="I1285" s="11" t="s">
        <v>14</v>
      </c>
      <c r="J1285" s="12" t="s">
        <v>15</v>
      </c>
      <c r="K1285" s="11">
        <v>149.22720960000004</v>
      </c>
      <c r="N1285" s="17"/>
      <c r="O1285" s="16"/>
    </row>
    <row r="1286" spans="1:15" hidden="1" x14ac:dyDescent="0.25">
      <c r="A1286" s="7" t="s">
        <v>2212</v>
      </c>
      <c r="B1286" s="8">
        <v>45322</v>
      </c>
      <c r="C1286" s="9">
        <v>2717336520</v>
      </c>
      <c r="D1286" s="10">
        <v>38.729999999999997</v>
      </c>
      <c r="E1286" s="11">
        <v>38.729999999999997</v>
      </c>
      <c r="F1286" s="11">
        <v>0</v>
      </c>
      <c r="G1286" s="11" t="s">
        <v>17</v>
      </c>
      <c r="H1286" s="11" t="s">
        <v>2213</v>
      </c>
      <c r="I1286" s="11" t="s">
        <v>26</v>
      </c>
      <c r="J1286" s="12" t="s">
        <v>15</v>
      </c>
      <c r="K1286" s="11">
        <v>33.680001600000004</v>
      </c>
      <c r="N1286" s="17"/>
      <c r="O1286" s="16"/>
    </row>
    <row r="1287" spans="1:15" hidden="1" x14ac:dyDescent="0.25">
      <c r="A1287" s="7" t="s">
        <v>2214</v>
      </c>
      <c r="B1287" s="8">
        <v>45322</v>
      </c>
      <c r="C1287" s="9">
        <v>2047822432</v>
      </c>
      <c r="D1287" s="10">
        <v>1636</v>
      </c>
      <c r="E1287" s="11">
        <v>1636</v>
      </c>
      <c r="F1287" s="11">
        <v>0</v>
      </c>
      <c r="G1287" s="11" t="s">
        <v>43</v>
      </c>
      <c r="H1287" s="11" t="s">
        <v>2215</v>
      </c>
      <c r="I1287" s="11" t="s">
        <v>172</v>
      </c>
      <c r="J1287" s="12" t="s">
        <v>15</v>
      </c>
      <c r="K1287" s="11">
        <v>1015.6799968000001</v>
      </c>
      <c r="N1287" s="17"/>
      <c r="O1287" s="16"/>
    </row>
    <row r="1288" spans="1:15" hidden="1" x14ac:dyDescent="0.25">
      <c r="A1288" s="7" t="s">
        <v>2216</v>
      </c>
      <c r="B1288" s="8">
        <v>45322</v>
      </c>
      <c r="C1288" s="9">
        <v>2624866601</v>
      </c>
      <c r="D1288" s="10">
        <v>1935</v>
      </c>
      <c r="E1288" s="11">
        <v>1935</v>
      </c>
      <c r="F1288" s="11">
        <v>0</v>
      </c>
      <c r="G1288" s="11" t="s">
        <v>43</v>
      </c>
      <c r="H1288" s="11" t="s">
        <v>2215</v>
      </c>
      <c r="I1288" s="11" t="s">
        <v>215</v>
      </c>
      <c r="J1288" s="12" t="s">
        <v>15</v>
      </c>
      <c r="K1288" s="11">
        <v>773.83992000000023</v>
      </c>
      <c r="N1288" s="17"/>
      <c r="O1288" s="16"/>
    </row>
    <row r="1289" spans="1:15" hidden="1" x14ac:dyDescent="0.25">
      <c r="A1289" s="7" t="s">
        <v>2217</v>
      </c>
      <c r="B1289" s="8">
        <v>45322</v>
      </c>
      <c r="C1289" s="9">
        <v>1974882121</v>
      </c>
      <c r="D1289" s="10">
        <v>7784</v>
      </c>
      <c r="E1289" s="11">
        <v>7784</v>
      </c>
      <c r="F1289" s="11">
        <v>0</v>
      </c>
      <c r="G1289" s="11" t="s">
        <v>17</v>
      </c>
      <c r="H1289" s="11" t="s">
        <v>2218</v>
      </c>
      <c r="I1289" s="11" t="s">
        <v>82</v>
      </c>
      <c r="J1289" s="12" t="s">
        <v>15</v>
      </c>
      <c r="K1289" s="11">
        <v>4670.3999999999996</v>
      </c>
      <c r="N1289" s="17"/>
      <c r="O1289" s="16"/>
    </row>
    <row r="1290" spans="1:15" hidden="1" x14ac:dyDescent="0.25">
      <c r="A1290" s="7" t="s">
        <v>2219</v>
      </c>
      <c r="B1290" s="8">
        <v>45322</v>
      </c>
      <c r="C1290" s="9">
        <v>2999469463</v>
      </c>
      <c r="D1290" s="10">
        <v>216.2</v>
      </c>
      <c r="E1290" s="11">
        <v>216.20000000000002</v>
      </c>
      <c r="F1290" s="11">
        <v>-2.8421709430404007E-14</v>
      </c>
      <c r="G1290" s="11" t="s">
        <v>12</v>
      </c>
      <c r="H1290" s="11" t="s">
        <v>2220</v>
      </c>
      <c r="I1290" s="11" t="s">
        <v>14</v>
      </c>
      <c r="J1290" s="12" t="s">
        <v>15</v>
      </c>
      <c r="K1290" s="11">
        <v>150.20000800000003</v>
      </c>
      <c r="N1290" s="17"/>
      <c r="O1290" s="16"/>
    </row>
    <row r="1291" spans="1:15" hidden="1" x14ac:dyDescent="0.25">
      <c r="A1291" s="7" t="s">
        <v>2221</v>
      </c>
      <c r="B1291" s="8">
        <v>45322</v>
      </c>
      <c r="C1291" s="9">
        <v>347554838</v>
      </c>
      <c r="D1291" s="10">
        <v>6.45</v>
      </c>
      <c r="E1291" s="11">
        <v>6.45</v>
      </c>
      <c r="F1291" s="11">
        <v>0</v>
      </c>
      <c r="G1291" s="11" t="s">
        <v>12</v>
      </c>
      <c r="H1291" s="11" t="s">
        <v>2222</v>
      </c>
      <c r="I1291" s="11" t="s">
        <v>14</v>
      </c>
      <c r="J1291" s="12" t="s">
        <v>15</v>
      </c>
      <c r="K1291" s="11">
        <v>4.500003200000001</v>
      </c>
      <c r="N1291" s="17"/>
      <c r="O1291" s="16"/>
    </row>
    <row r="1292" spans="1:15" hidden="1" x14ac:dyDescent="0.25">
      <c r="A1292" s="7" t="s">
        <v>2223</v>
      </c>
      <c r="B1292" s="8">
        <v>45322</v>
      </c>
      <c r="C1292" s="9">
        <v>909134055</v>
      </c>
      <c r="D1292" s="10">
        <v>15.8</v>
      </c>
      <c r="E1292" s="11">
        <v>15.8</v>
      </c>
      <c r="F1292" s="11">
        <v>0</v>
      </c>
      <c r="G1292" s="11" t="s">
        <v>12</v>
      </c>
      <c r="H1292" s="11" t="s">
        <v>2224</v>
      </c>
      <c r="I1292" s="11" t="s">
        <v>14</v>
      </c>
      <c r="J1292" s="12" t="s">
        <v>15</v>
      </c>
      <c r="K1292" s="11">
        <v>10.951427200000001</v>
      </c>
      <c r="N1292" s="17"/>
      <c r="O1292" s="16"/>
    </row>
    <row r="1293" spans="1:15" hidden="1" x14ac:dyDescent="0.25">
      <c r="A1293" s="7" t="s">
        <v>2225</v>
      </c>
      <c r="B1293" s="8">
        <v>45322</v>
      </c>
      <c r="C1293" s="9">
        <v>3295105014</v>
      </c>
      <c r="D1293" s="10">
        <v>77.599999999999994</v>
      </c>
      <c r="E1293" s="11">
        <v>77.599999999999994</v>
      </c>
      <c r="F1293" s="11">
        <v>0</v>
      </c>
      <c r="G1293" s="11" t="s">
        <v>12</v>
      </c>
      <c r="H1293" s="11" t="s">
        <v>2226</v>
      </c>
      <c r="I1293" s="11" t="s">
        <v>14</v>
      </c>
      <c r="J1293" s="12" t="s">
        <v>15</v>
      </c>
      <c r="K1293" s="11">
        <v>38.825449600000006</v>
      </c>
      <c r="N1293" s="17"/>
      <c r="O1293" s="16"/>
    </row>
    <row r="1294" spans="1:15" hidden="1" x14ac:dyDescent="0.25">
      <c r="A1294" s="7" t="s">
        <v>2227</v>
      </c>
      <c r="B1294" s="8">
        <v>45322</v>
      </c>
      <c r="C1294" s="9">
        <v>1347766368</v>
      </c>
      <c r="D1294" s="10">
        <v>2485</v>
      </c>
      <c r="E1294" s="11">
        <v>2485</v>
      </c>
      <c r="F1294" s="11">
        <v>0</v>
      </c>
      <c r="G1294" s="11" t="s">
        <v>221</v>
      </c>
      <c r="H1294" s="11" t="s">
        <v>2228</v>
      </c>
      <c r="I1294" s="11" t="s">
        <v>215</v>
      </c>
      <c r="J1294" s="12" t="s">
        <v>15</v>
      </c>
      <c r="K1294" s="11">
        <v>1087.947056</v>
      </c>
      <c r="N1294" s="17"/>
      <c r="O1294" s="16"/>
    </row>
    <row r="1295" spans="1:15" hidden="1" x14ac:dyDescent="0.25">
      <c r="A1295" s="7" t="s">
        <v>2229</v>
      </c>
      <c r="B1295" s="8">
        <v>45322</v>
      </c>
      <c r="C1295" s="9">
        <v>1961771533</v>
      </c>
      <c r="D1295" s="10">
        <v>3.2</v>
      </c>
      <c r="E1295" s="11">
        <v>3.2</v>
      </c>
      <c r="F1295" s="11">
        <v>0</v>
      </c>
      <c r="G1295" s="11" t="s">
        <v>12</v>
      </c>
      <c r="H1295" s="11" t="s">
        <v>2230</v>
      </c>
      <c r="I1295" s="11" t="s">
        <v>14</v>
      </c>
      <c r="J1295" s="12" t="s">
        <v>15</v>
      </c>
      <c r="K1295" s="11">
        <v>2.1999936000000004</v>
      </c>
      <c r="N1295" s="17"/>
      <c r="O1295" s="16"/>
    </row>
    <row r="1296" spans="1:15" hidden="1" x14ac:dyDescent="0.25">
      <c r="A1296" s="7" t="s">
        <v>2231</v>
      </c>
      <c r="B1296" s="8">
        <v>45322</v>
      </c>
      <c r="C1296" s="9">
        <v>4019274776</v>
      </c>
      <c r="D1296" s="10">
        <v>3.2</v>
      </c>
      <c r="E1296" s="11">
        <v>3.2</v>
      </c>
      <c r="F1296" s="11">
        <v>0</v>
      </c>
      <c r="G1296" s="11" t="s">
        <v>12</v>
      </c>
      <c r="H1296" s="11" t="s">
        <v>211</v>
      </c>
      <c r="I1296" s="11" t="s">
        <v>14</v>
      </c>
      <c r="J1296" s="12" t="s">
        <v>15</v>
      </c>
      <c r="K1296" s="11">
        <v>2.1999936000000004</v>
      </c>
      <c r="N1296" s="17"/>
      <c r="O1296" s="16"/>
    </row>
    <row r="1297" spans="1:15" hidden="1" x14ac:dyDescent="0.25">
      <c r="A1297" s="7" t="s">
        <v>2232</v>
      </c>
      <c r="B1297" s="8">
        <v>45322</v>
      </c>
      <c r="C1297" s="9">
        <v>2493468016</v>
      </c>
      <c r="D1297" s="10">
        <v>6.2</v>
      </c>
      <c r="E1297" s="11">
        <v>6.2</v>
      </c>
      <c r="F1297" s="11">
        <v>0</v>
      </c>
      <c r="G1297" s="11" t="s">
        <v>12</v>
      </c>
      <c r="H1297" s="11" t="s">
        <v>2233</v>
      </c>
      <c r="I1297" s="11" t="s">
        <v>14</v>
      </c>
      <c r="J1297" s="12" t="s">
        <v>15</v>
      </c>
      <c r="K1297" s="11">
        <v>4.2596624000000007</v>
      </c>
      <c r="N1297" s="17"/>
      <c r="O1297" s="16"/>
    </row>
    <row r="1298" spans="1:15" hidden="1" x14ac:dyDescent="0.25">
      <c r="A1298" s="7" t="s">
        <v>2234</v>
      </c>
      <c r="B1298" s="8">
        <v>45322</v>
      </c>
      <c r="C1298" s="9">
        <v>764431889</v>
      </c>
      <c r="D1298" s="10">
        <v>29.1</v>
      </c>
      <c r="E1298" s="11">
        <v>29.1</v>
      </c>
      <c r="F1298" s="11">
        <v>0</v>
      </c>
      <c r="G1298" s="11" t="s">
        <v>12</v>
      </c>
      <c r="H1298" s="11" t="s">
        <v>2235</v>
      </c>
      <c r="I1298" s="11" t="s">
        <v>14</v>
      </c>
      <c r="J1298" s="12" t="s">
        <v>15</v>
      </c>
      <c r="K1298" s="11">
        <v>20.599980800000004</v>
      </c>
      <c r="N1298" s="17"/>
      <c r="O1298" s="16"/>
    </row>
    <row r="1299" spans="1:15" hidden="1" x14ac:dyDescent="0.25">
      <c r="A1299" s="7" t="s">
        <v>2236</v>
      </c>
      <c r="B1299" s="8">
        <v>45322</v>
      </c>
      <c r="C1299" s="9">
        <v>3389082165</v>
      </c>
      <c r="D1299" s="10">
        <v>4220</v>
      </c>
      <c r="E1299" s="11">
        <v>4220</v>
      </c>
      <c r="F1299" s="11">
        <v>0</v>
      </c>
      <c r="G1299" s="11" t="s">
        <v>96</v>
      </c>
      <c r="H1299" s="11" t="s">
        <v>2237</v>
      </c>
      <c r="I1299" s="11" t="s">
        <v>172</v>
      </c>
      <c r="J1299" s="12" t="s">
        <v>15</v>
      </c>
      <c r="K1299" s="11">
        <v>2548.3274992000006</v>
      </c>
      <c r="N1299" s="17"/>
      <c r="O1299" s="16"/>
    </row>
    <row r="1300" spans="1:15" hidden="1" x14ac:dyDescent="0.25">
      <c r="A1300" s="7" t="s">
        <v>2238</v>
      </c>
      <c r="B1300" s="8">
        <v>45322</v>
      </c>
      <c r="C1300" s="9">
        <v>580078973</v>
      </c>
      <c r="D1300" s="10">
        <v>24</v>
      </c>
      <c r="E1300" s="11">
        <v>24</v>
      </c>
      <c r="F1300" s="11">
        <v>0</v>
      </c>
      <c r="G1300" s="11" t="s">
        <v>17</v>
      </c>
      <c r="H1300" s="11" t="s">
        <v>211</v>
      </c>
      <c r="I1300" s="11" t="s">
        <v>26</v>
      </c>
      <c r="J1300" s="12" t="s">
        <v>15</v>
      </c>
      <c r="K1300" s="11">
        <v>18.399998400000001</v>
      </c>
      <c r="N1300" s="17"/>
      <c r="O1300" s="16"/>
    </row>
    <row r="1301" spans="1:15" hidden="1" x14ac:dyDescent="0.25">
      <c r="A1301" s="7" t="s">
        <v>2239</v>
      </c>
      <c r="B1301" s="8">
        <v>45322</v>
      </c>
      <c r="C1301" s="9">
        <v>125455648</v>
      </c>
      <c r="D1301" s="10">
        <v>320</v>
      </c>
      <c r="E1301" s="11">
        <v>320</v>
      </c>
      <c r="F1301" s="11">
        <v>0</v>
      </c>
      <c r="G1301" s="11" t="s">
        <v>17</v>
      </c>
      <c r="H1301" s="11" t="s">
        <v>2240</v>
      </c>
      <c r="I1301" s="11" t="s">
        <v>26</v>
      </c>
      <c r="J1301" s="12" t="s">
        <v>15</v>
      </c>
      <c r="K1301" s="11">
        <v>239.99998400000004</v>
      </c>
      <c r="N1301" s="17"/>
      <c r="O1301" s="16"/>
    </row>
    <row r="1302" spans="1:15" hidden="1" x14ac:dyDescent="0.25">
      <c r="A1302" s="7" t="s">
        <v>2241</v>
      </c>
      <c r="B1302" s="8">
        <v>45322</v>
      </c>
      <c r="C1302" s="9">
        <v>2193903334</v>
      </c>
      <c r="D1302" s="10">
        <v>1725</v>
      </c>
      <c r="E1302" s="11">
        <v>1725</v>
      </c>
      <c r="F1302" s="11">
        <v>0</v>
      </c>
      <c r="G1302" s="11" t="s">
        <v>51</v>
      </c>
      <c r="H1302" s="11" t="s">
        <v>2242</v>
      </c>
      <c r="I1302" s="11" t="s">
        <v>85</v>
      </c>
      <c r="J1302" s="12" t="s">
        <v>15</v>
      </c>
      <c r="K1302" s="11">
        <v>1218.3920000000003</v>
      </c>
      <c r="N1302" s="17"/>
      <c r="O1302" s="16"/>
    </row>
    <row r="1303" spans="1:15" hidden="1" x14ac:dyDescent="0.25">
      <c r="A1303" s="7" t="s">
        <v>2243</v>
      </c>
      <c r="B1303" s="8">
        <v>45322</v>
      </c>
      <c r="C1303" s="9">
        <v>3103867456</v>
      </c>
      <c r="D1303" s="10">
        <v>37.200000000000003</v>
      </c>
      <c r="E1303" s="11">
        <v>37.200000000000003</v>
      </c>
      <c r="F1303" s="11">
        <v>0</v>
      </c>
      <c r="G1303" s="11" t="s">
        <v>12</v>
      </c>
      <c r="H1303" s="11" t="s">
        <v>2233</v>
      </c>
      <c r="I1303" s="11" t="s">
        <v>14</v>
      </c>
      <c r="J1303" s="12" t="s">
        <v>15</v>
      </c>
      <c r="K1303" s="11">
        <v>25.999993600000003</v>
      </c>
      <c r="N1303" s="17"/>
      <c r="O1303" s="16"/>
    </row>
    <row r="1304" spans="1:15" hidden="1" x14ac:dyDescent="0.25">
      <c r="A1304" s="7" t="s">
        <v>2244</v>
      </c>
      <c r="B1304" s="8">
        <v>45322</v>
      </c>
      <c r="C1304" s="9">
        <v>1056850420</v>
      </c>
      <c r="D1304" s="10">
        <v>144.65</v>
      </c>
      <c r="E1304" s="11">
        <v>144.65</v>
      </c>
      <c r="F1304" s="11">
        <v>0</v>
      </c>
      <c r="G1304" s="11" t="s">
        <v>17</v>
      </c>
      <c r="H1304" s="11" t="s">
        <v>2245</v>
      </c>
      <c r="I1304" s="11" t="s">
        <v>26</v>
      </c>
      <c r="J1304" s="12" t="s">
        <v>15</v>
      </c>
      <c r="K1304" s="11">
        <v>100.90000480000002</v>
      </c>
      <c r="N1304" s="17"/>
      <c r="O1304" s="16"/>
    </row>
    <row r="1305" spans="1:15" hidden="1" x14ac:dyDescent="0.25">
      <c r="A1305" s="7" t="s">
        <v>2246</v>
      </c>
      <c r="B1305" s="8">
        <v>45322</v>
      </c>
      <c r="C1305" s="9">
        <v>1491812784</v>
      </c>
      <c r="D1305" s="10">
        <v>585.9</v>
      </c>
      <c r="E1305" s="11">
        <v>585.9</v>
      </c>
      <c r="F1305" s="11">
        <v>0</v>
      </c>
      <c r="G1305" s="11" t="s">
        <v>12</v>
      </c>
      <c r="H1305" s="11" t="s">
        <v>69</v>
      </c>
      <c r="I1305" s="11" t="s">
        <v>14</v>
      </c>
      <c r="J1305" s="12" t="s">
        <v>15</v>
      </c>
      <c r="K1305" s="11">
        <v>404.99992960000009</v>
      </c>
      <c r="N1305" s="17"/>
      <c r="O1305" s="16"/>
    </row>
    <row r="1306" spans="1:15" hidden="1" x14ac:dyDescent="0.25">
      <c r="A1306" s="7" t="s">
        <v>2247</v>
      </c>
      <c r="B1306" s="8">
        <v>45322</v>
      </c>
      <c r="C1306" s="9">
        <v>89800888</v>
      </c>
      <c r="D1306" s="10">
        <v>8526</v>
      </c>
      <c r="E1306" s="11">
        <v>8526</v>
      </c>
      <c r="F1306" s="11">
        <v>0</v>
      </c>
      <c r="G1306" s="11" t="s">
        <v>221</v>
      </c>
      <c r="H1306" s="11" t="s">
        <v>2248</v>
      </c>
      <c r="I1306" s="11" t="s">
        <v>157</v>
      </c>
      <c r="J1306" s="12" t="s">
        <v>15</v>
      </c>
      <c r="K1306" s="11">
        <v>5556.9998400000013</v>
      </c>
      <c r="N1306" s="17"/>
      <c r="O1306" s="16"/>
    </row>
    <row r="1307" spans="1:15" hidden="1" x14ac:dyDescent="0.25">
      <c r="A1307" s="7" t="s">
        <v>2249</v>
      </c>
      <c r="B1307" s="8">
        <v>45322</v>
      </c>
      <c r="C1307" s="9">
        <v>2585346683</v>
      </c>
      <c r="D1307" s="10">
        <v>24.1</v>
      </c>
      <c r="E1307" s="11">
        <v>24.1</v>
      </c>
      <c r="F1307" s="11">
        <v>0</v>
      </c>
      <c r="G1307" s="11" t="s">
        <v>12</v>
      </c>
      <c r="H1307" s="11" t="s">
        <v>2250</v>
      </c>
      <c r="I1307" s="11" t="s">
        <v>61</v>
      </c>
      <c r="J1307" s="12" t="s">
        <v>15</v>
      </c>
      <c r="K1307" s="11">
        <v>12.060048000000002</v>
      </c>
      <c r="N1307" s="17"/>
      <c r="O1307" s="16"/>
    </row>
    <row r="1308" spans="1:15" hidden="1" x14ac:dyDescent="0.25">
      <c r="A1308" s="7" t="s">
        <v>2251</v>
      </c>
      <c r="B1308" s="8">
        <v>45322</v>
      </c>
      <c r="C1308" s="9">
        <v>792808371</v>
      </c>
      <c r="D1308" s="10">
        <v>594.24</v>
      </c>
      <c r="E1308" s="11">
        <v>594.24</v>
      </c>
      <c r="F1308" s="11">
        <v>0</v>
      </c>
      <c r="G1308" s="11" t="s">
        <v>37</v>
      </c>
      <c r="H1308" s="11" t="s">
        <v>525</v>
      </c>
      <c r="I1308" s="11" t="s">
        <v>39</v>
      </c>
      <c r="J1308" s="12" t="s">
        <v>15</v>
      </c>
      <c r="K1308" s="11">
        <v>373.10071680000004</v>
      </c>
      <c r="N1308" s="17"/>
      <c r="O1308" s="16"/>
    </row>
    <row r="1309" spans="1:15" hidden="1" x14ac:dyDescent="0.25">
      <c r="A1309" s="7" t="s">
        <v>2252</v>
      </c>
      <c r="B1309" s="8">
        <v>45322</v>
      </c>
      <c r="C1309" s="9">
        <v>956845526</v>
      </c>
      <c r="D1309" s="10">
        <v>10.3</v>
      </c>
      <c r="E1309" s="11">
        <v>10.3</v>
      </c>
      <c r="F1309" s="11">
        <v>0</v>
      </c>
      <c r="G1309" s="11" t="s">
        <v>12</v>
      </c>
      <c r="H1309" s="11" t="s">
        <v>1709</v>
      </c>
      <c r="I1309" s="11" t="s">
        <v>14</v>
      </c>
      <c r="J1309" s="12" t="s">
        <v>15</v>
      </c>
      <c r="K1309" s="11">
        <v>7.199998400000001</v>
      </c>
      <c r="N1309" s="17"/>
      <c r="O1309" s="16"/>
    </row>
    <row r="1310" spans="1:15" hidden="1" x14ac:dyDescent="0.25">
      <c r="A1310" s="7" t="s">
        <v>2253</v>
      </c>
      <c r="B1310" s="8">
        <v>45322</v>
      </c>
      <c r="C1310" s="9">
        <v>3499575031</v>
      </c>
      <c r="D1310" s="10">
        <v>816.55</v>
      </c>
      <c r="E1310" s="11">
        <v>816.55</v>
      </c>
      <c r="F1310" s="11">
        <v>0</v>
      </c>
      <c r="G1310" s="11" t="s">
        <v>17</v>
      </c>
      <c r="H1310" s="11" t="s">
        <v>2248</v>
      </c>
      <c r="I1310" s="11" t="s">
        <v>26</v>
      </c>
      <c r="J1310" s="12" t="s">
        <v>15</v>
      </c>
      <c r="K1310" s="11">
        <v>550.23000480000007</v>
      </c>
      <c r="N1310" s="17"/>
      <c r="O1310" s="16"/>
    </row>
    <row r="1311" spans="1:15" hidden="1" x14ac:dyDescent="0.25">
      <c r="A1311" s="7" t="s">
        <v>2254</v>
      </c>
      <c r="B1311" s="8">
        <v>45322</v>
      </c>
      <c r="C1311" s="9">
        <v>3857468101</v>
      </c>
      <c r="D1311" s="10">
        <v>204</v>
      </c>
      <c r="E1311" s="11">
        <v>204</v>
      </c>
      <c r="F1311" s="11">
        <v>0</v>
      </c>
      <c r="G1311" s="11" t="s">
        <v>37</v>
      </c>
      <c r="H1311" s="11" t="s">
        <v>2255</v>
      </c>
      <c r="I1311" s="11" t="s">
        <v>39</v>
      </c>
      <c r="J1311" s="12" t="s">
        <v>15</v>
      </c>
      <c r="K1311" s="11">
        <v>116.77666560000002</v>
      </c>
      <c r="N1311" s="17"/>
      <c r="O1311" s="16"/>
    </row>
    <row r="1312" spans="1:15" hidden="1" x14ac:dyDescent="0.25">
      <c r="A1312" s="7" t="s">
        <v>2256</v>
      </c>
      <c r="B1312" s="8">
        <v>45322</v>
      </c>
      <c r="C1312" s="9">
        <v>2101953302</v>
      </c>
      <c r="D1312" s="10">
        <v>37.799999999999997</v>
      </c>
      <c r="E1312" s="11">
        <v>37.799999999999997</v>
      </c>
      <c r="F1312" s="11">
        <v>0</v>
      </c>
      <c r="G1312" s="11" t="s">
        <v>17</v>
      </c>
      <c r="H1312" s="11" t="s">
        <v>211</v>
      </c>
      <c r="I1312" s="11" t="s">
        <v>26</v>
      </c>
      <c r="J1312" s="12" t="s">
        <v>15</v>
      </c>
      <c r="K1312" s="11">
        <v>23.999964800000004</v>
      </c>
      <c r="N1312" s="17"/>
      <c r="O1312" s="16"/>
    </row>
    <row r="1313" spans="1:15" hidden="1" x14ac:dyDescent="0.25">
      <c r="A1313" s="7" t="s">
        <v>2257</v>
      </c>
      <c r="B1313" s="8">
        <v>45322</v>
      </c>
      <c r="C1313" s="9">
        <v>3324135854</v>
      </c>
      <c r="D1313" s="10">
        <v>366.2</v>
      </c>
      <c r="E1313" s="11">
        <v>366.2</v>
      </c>
      <c r="F1313" s="11">
        <v>0</v>
      </c>
      <c r="G1313" s="11" t="s">
        <v>37</v>
      </c>
      <c r="H1313" s="11" t="s">
        <v>13</v>
      </c>
      <c r="I1313" s="11" t="s">
        <v>14</v>
      </c>
      <c r="J1313" s="12" t="s">
        <v>15</v>
      </c>
      <c r="K1313" s="11">
        <v>247.99998720000002</v>
      </c>
      <c r="N1313" s="17"/>
      <c r="O1313" s="16"/>
    </row>
    <row r="1314" spans="1:15" x14ac:dyDescent="0.25">
      <c r="A1314" s="7" t="s">
        <v>2258</v>
      </c>
      <c r="B1314" s="8">
        <v>45322</v>
      </c>
      <c r="C1314" s="9">
        <v>4199236935</v>
      </c>
      <c r="D1314" s="10">
        <v>100</v>
      </c>
      <c r="E1314" s="11">
        <v>100</v>
      </c>
      <c r="F1314" s="11">
        <v>0</v>
      </c>
      <c r="G1314" s="11" t="s">
        <v>21</v>
      </c>
      <c r="H1314" s="11" t="s">
        <v>2259</v>
      </c>
      <c r="I1314" s="11" t="s">
        <v>58</v>
      </c>
      <c r="J1314" s="12" t="s">
        <v>15</v>
      </c>
      <c r="K1314" s="11">
        <v>48.473600000000012</v>
      </c>
      <c r="N1314" s="17"/>
      <c r="O1314" s="16"/>
    </row>
    <row r="1315" spans="1:15" x14ac:dyDescent="0.25">
      <c r="A1315" s="7" t="s">
        <v>2260</v>
      </c>
      <c r="B1315" s="8">
        <v>45322</v>
      </c>
      <c r="C1315" s="9">
        <v>977421578</v>
      </c>
      <c r="D1315" s="10">
        <v>2620</v>
      </c>
      <c r="E1315" s="11">
        <v>2620</v>
      </c>
      <c r="F1315" s="11">
        <v>0</v>
      </c>
      <c r="G1315" s="11" t="s">
        <v>21</v>
      </c>
      <c r="H1315" s="11" t="s">
        <v>2261</v>
      </c>
      <c r="I1315" s="11" t="s">
        <v>85</v>
      </c>
      <c r="J1315" s="12" t="s">
        <v>15</v>
      </c>
      <c r="K1315" s="11">
        <v>1616.8399968000003</v>
      </c>
      <c r="N1315" s="17"/>
      <c r="O1315" s="16"/>
    </row>
    <row r="1316" spans="1:15" hidden="1" x14ac:dyDescent="0.25">
      <c r="A1316" s="7" t="s">
        <v>2262</v>
      </c>
      <c r="B1316" s="8">
        <v>45322</v>
      </c>
      <c r="C1316" s="9">
        <v>2831762834</v>
      </c>
      <c r="D1316" s="10">
        <v>92.3</v>
      </c>
      <c r="E1316" s="11">
        <v>92.3</v>
      </c>
      <c r="F1316" s="11">
        <v>0</v>
      </c>
      <c r="G1316" s="11" t="s">
        <v>12</v>
      </c>
      <c r="H1316" s="11" t="s">
        <v>1898</v>
      </c>
      <c r="I1316" s="11" t="s">
        <v>26</v>
      </c>
      <c r="J1316" s="12" t="s">
        <v>15</v>
      </c>
      <c r="K1316" s="11">
        <v>64.000003200000009</v>
      </c>
      <c r="N1316" s="17"/>
      <c r="O1316" s="16"/>
    </row>
    <row r="1317" spans="1:15" hidden="1" x14ac:dyDescent="0.25">
      <c r="A1317" s="7" t="s">
        <v>2263</v>
      </c>
      <c r="B1317" s="8">
        <v>45322</v>
      </c>
      <c r="C1317" s="9">
        <v>3868148000</v>
      </c>
      <c r="D1317" s="10">
        <v>28.65</v>
      </c>
      <c r="E1317" s="11">
        <v>28.65</v>
      </c>
      <c r="F1317" s="11">
        <v>0</v>
      </c>
      <c r="G1317" s="11" t="s">
        <v>12</v>
      </c>
      <c r="H1317" s="11" t="s">
        <v>2264</v>
      </c>
      <c r="I1317" s="11" t="s">
        <v>26</v>
      </c>
      <c r="J1317" s="12" t="s">
        <v>15</v>
      </c>
      <c r="K1317" s="11">
        <v>19.999996800000005</v>
      </c>
      <c r="N1317" s="17"/>
      <c r="O1317" s="16"/>
    </row>
    <row r="1318" spans="1:15" hidden="1" x14ac:dyDescent="0.25">
      <c r="A1318" s="7" t="s">
        <v>2265</v>
      </c>
      <c r="B1318" s="8">
        <v>45322</v>
      </c>
      <c r="C1318" s="9">
        <v>2904244691</v>
      </c>
      <c r="D1318" s="10">
        <v>157.4</v>
      </c>
      <c r="E1318" s="11">
        <v>157.4</v>
      </c>
      <c r="F1318" s="11">
        <v>0</v>
      </c>
      <c r="G1318" s="11" t="s">
        <v>37</v>
      </c>
      <c r="H1318" s="11" t="s">
        <v>2266</v>
      </c>
      <c r="I1318" s="11" t="s">
        <v>26</v>
      </c>
      <c r="J1318" s="12" t="s">
        <v>15</v>
      </c>
      <c r="K1318" s="11">
        <v>94.829985600000015</v>
      </c>
      <c r="N1318" s="17"/>
      <c r="O1318" s="16"/>
    </row>
    <row r="1319" spans="1:15" hidden="1" x14ac:dyDescent="0.25">
      <c r="A1319" s="7" t="s">
        <v>2267</v>
      </c>
      <c r="B1319" s="8">
        <v>45322</v>
      </c>
      <c r="C1319" s="9">
        <v>880888994</v>
      </c>
      <c r="D1319" s="10">
        <v>1695</v>
      </c>
      <c r="E1319" s="11">
        <v>1695</v>
      </c>
      <c r="F1319" s="11">
        <v>0</v>
      </c>
      <c r="G1319" s="11" t="s">
        <v>12</v>
      </c>
      <c r="H1319" s="11" t="s">
        <v>362</v>
      </c>
      <c r="I1319" s="11" t="s">
        <v>14</v>
      </c>
      <c r="J1319" s="12" t="s">
        <v>15</v>
      </c>
      <c r="K1319" s="11">
        <v>1176.0000000000002</v>
      </c>
      <c r="N1319" s="17"/>
      <c r="O1319" s="16"/>
    </row>
    <row r="1320" spans="1:15" hidden="1" x14ac:dyDescent="0.25">
      <c r="A1320" s="7" t="s">
        <v>2268</v>
      </c>
      <c r="B1320" s="8">
        <v>45322</v>
      </c>
      <c r="C1320" s="9">
        <v>855196202</v>
      </c>
      <c r="D1320" s="10">
        <v>1920</v>
      </c>
      <c r="E1320" s="11">
        <v>1920</v>
      </c>
      <c r="F1320" s="11">
        <v>0</v>
      </c>
      <c r="G1320" s="11" t="s">
        <v>51</v>
      </c>
      <c r="H1320" s="11" t="s">
        <v>2269</v>
      </c>
      <c r="I1320" s="11" t="s">
        <v>45</v>
      </c>
      <c r="J1320" s="12" t="s">
        <v>15</v>
      </c>
      <c r="K1320" s="11">
        <v>1197.0503104000002</v>
      </c>
      <c r="N1320" s="17"/>
      <c r="O1320" s="16"/>
    </row>
    <row r="1321" spans="1:15" hidden="1" x14ac:dyDescent="0.25">
      <c r="A1321" s="7" t="s">
        <v>2270</v>
      </c>
      <c r="B1321" s="8">
        <v>45322</v>
      </c>
      <c r="C1321" s="9">
        <v>1889750669</v>
      </c>
      <c r="D1321" s="10">
        <v>190.1</v>
      </c>
      <c r="E1321" s="11">
        <v>190.1</v>
      </c>
      <c r="F1321" s="11">
        <v>0</v>
      </c>
      <c r="G1321" s="11" t="s">
        <v>12</v>
      </c>
      <c r="H1321" s="11" t="s">
        <v>2271</v>
      </c>
      <c r="I1321" s="11" t="s">
        <v>14</v>
      </c>
      <c r="J1321" s="12" t="s">
        <v>15</v>
      </c>
      <c r="K1321" s="11">
        <v>131.99999680000002</v>
      </c>
      <c r="N1321" s="17"/>
      <c r="O1321" s="16"/>
    </row>
    <row r="1322" spans="1:15" hidden="1" x14ac:dyDescent="0.25">
      <c r="A1322" s="7" t="s">
        <v>2272</v>
      </c>
      <c r="B1322" s="8">
        <v>45322</v>
      </c>
      <c r="C1322" s="9">
        <v>2342866187</v>
      </c>
      <c r="D1322" s="10">
        <v>3.2</v>
      </c>
      <c r="E1322" s="11">
        <v>3.2</v>
      </c>
      <c r="F1322" s="11">
        <v>0</v>
      </c>
      <c r="G1322" s="11" t="s">
        <v>37</v>
      </c>
      <c r="H1322" s="11" t="s">
        <v>2273</v>
      </c>
      <c r="I1322" s="11" t="s">
        <v>14</v>
      </c>
      <c r="J1322" s="12" t="s">
        <v>15</v>
      </c>
      <c r="K1322" s="11">
        <v>2.1999936000000004</v>
      </c>
      <c r="N1322" s="17"/>
      <c r="O1322" s="16"/>
    </row>
    <row r="1323" spans="1:15" hidden="1" x14ac:dyDescent="0.25">
      <c r="A1323" s="7" t="s">
        <v>2274</v>
      </c>
      <c r="B1323" s="8">
        <v>45322</v>
      </c>
      <c r="C1323" s="9">
        <v>3214034894</v>
      </c>
      <c r="D1323" s="10">
        <v>5007.47</v>
      </c>
      <c r="E1323" s="11">
        <v>5007.47</v>
      </c>
      <c r="F1323" s="11">
        <v>0</v>
      </c>
      <c r="G1323" s="11" t="s">
        <v>37</v>
      </c>
      <c r="H1323" s="11" t="s">
        <v>2275</v>
      </c>
      <c r="I1323" s="11" t="s">
        <v>39</v>
      </c>
      <c r="J1323" s="12" t="s">
        <v>15</v>
      </c>
      <c r="K1323" s="11">
        <v>2932.9744416000012</v>
      </c>
      <c r="N1323" s="17"/>
      <c r="O1323" s="16"/>
    </row>
    <row r="1324" spans="1:15" x14ac:dyDescent="0.25">
      <c r="A1324" s="7" t="s">
        <v>2276</v>
      </c>
      <c r="B1324" s="8">
        <v>45322</v>
      </c>
      <c r="C1324" s="9">
        <v>3708764995</v>
      </c>
      <c r="D1324" s="10">
        <v>210</v>
      </c>
      <c r="E1324" s="11">
        <v>210</v>
      </c>
      <c r="F1324" s="11">
        <v>0</v>
      </c>
      <c r="G1324" s="11" t="s">
        <v>21</v>
      </c>
      <c r="H1324" s="11" t="s">
        <v>2277</v>
      </c>
      <c r="I1324" s="11" t="s">
        <v>58</v>
      </c>
      <c r="J1324" s="12" t="s">
        <v>15</v>
      </c>
      <c r="K1324" s="11">
        <v>150.00003200000003</v>
      </c>
      <c r="N1324" s="17"/>
      <c r="O1324" s="16"/>
    </row>
    <row r="1325" spans="1:15" hidden="1" x14ac:dyDescent="0.25">
      <c r="A1325" s="7" t="s">
        <v>2278</v>
      </c>
      <c r="B1325" s="8">
        <v>45322</v>
      </c>
      <c r="C1325" s="9">
        <v>2409579509</v>
      </c>
      <c r="D1325" s="10">
        <v>259.2</v>
      </c>
      <c r="E1325" s="11">
        <v>259.2</v>
      </c>
      <c r="F1325" s="11">
        <v>0</v>
      </c>
      <c r="G1325" s="11" t="s">
        <v>12</v>
      </c>
      <c r="H1325" s="11" t="s">
        <v>768</v>
      </c>
      <c r="I1325" s="11" t="s">
        <v>14</v>
      </c>
      <c r="J1325" s="12" t="s">
        <v>15</v>
      </c>
      <c r="K1325" s="11">
        <v>180.24500480000003</v>
      </c>
      <c r="N1325" s="17"/>
      <c r="O1325" s="16"/>
    </row>
    <row r="1326" spans="1:15" hidden="1" x14ac:dyDescent="0.25">
      <c r="A1326" s="7" t="s">
        <v>2279</v>
      </c>
      <c r="B1326" s="8">
        <v>45322</v>
      </c>
      <c r="C1326" s="9">
        <v>873022819</v>
      </c>
      <c r="D1326" s="10">
        <v>52.8</v>
      </c>
      <c r="E1326" s="11">
        <v>52.800000000000004</v>
      </c>
      <c r="F1326" s="11">
        <v>-7.1054273576010019E-15</v>
      </c>
      <c r="G1326" s="11" t="s">
        <v>12</v>
      </c>
      <c r="H1326" s="11" t="s">
        <v>2280</v>
      </c>
      <c r="I1326" s="11" t="s">
        <v>26</v>
      </c>
      <c r="J1326" s="12" t="s">
        <v>15</v>
      </c>
      <c r="K1326" s="11">
        <v>36.799996800000002</v>
      </c>
      <c r="N1326" s="17"/>
      <c r="O1326" s="16"/>
    </row>
    <row r="1327" spans="1:15" hidden="1" x14ac:dyDescent="0.25">
      <c r="A1327" s="7" t="s">
        <v>2281</v>
      </c>
      <c r="B1327" s="8">
        <v>45322</v>
      </c>
      <c r="C1327" s="9">
        <v>1074286403</v>
      </c>
      <c r="D1327" s="10">
        <v>360</v>
      </c>
      <c r="E1327" s="11">
        <v>360</v>
      </c>
      <c r="F1327" s="11">
        <v>0</v>
      </c>
      <c r="G1327" s="11" t="s">
        <v>12</v>
      </c>
      <c r="H1327" s="11" t="s">
        <v>2280</v>
      </c>
      <c r="I1327" s="11" t="s">
        <v>14</v>
      </c>
      <c r="J1327" s="12" t="s">
        <v>15</v>
      </c>
      <c r="K1327" s="11">
        <v>248.85000000000002</v>
      </c>
      <c r="N1327" s="17"/>
      <c r="O1327" s="16"/>
    </row>
    <row r="1328" spans="1:15" hidden="1" x14ac:dyDescent="0.25">
      <c r="A1328" s="7" t="s">
        <v>2282</v>
      </c>
      <c r="B1328" s="8">
        <v>45322</v>
      </c>
      <c r="C1328" s="9">
        <v>3678290691</v>
      </c>
      <c r="D1328" s="10">
        <v>220.5</v>
      </c>
      <c r="E1328" s="11">
        <v>220.5</v>
      </c>
      <c r="F1328" s="11">
        <v>0</v>
      </c>
      <c r="G1328" s="11" t="s">
        <v>12</v>
      </c>
      <c r="H1328" s="11" t="s">
        <v>2280</v>
      </c>
      <c r="I1328" s="11" t="s">
        <v>14</v>
      </c>
      <c r="J1328" s="12" t="s">
        <v>15</v>
      </c>
      <c r="K1328" s="11">
        <v>153.19990560000002</v>
      </c>
      <c r="N1328" s="17"/>
      <c r="O1328" s="16"/>
    </row>
    <row r="1329" spans="1:15" hidden="1" x14ac:dyDescent="0.25">
      <c r="A1329" s="7" t="s">
        <v>2283</v>
      </c>
      <c r="B1329" s="8">
        <v>45322</v>
      </c>
      <c r="C1329" s="9">
        <v>1822443949</v>
      </c>
      <c r="D1329" s="10">
        <v>185</v>
      </c>
      <c r="E1329" s="11">
        <v>185</v>
      </c>
      <c r="F1329" s="11">
        <v>0</v>
      </c>
      <c r="G1329" s="11" t="s">
        <v>12</v>
      </c>
      <c r="H1329" s="11" t="s">
        <v>2280</v>
      </c>
      <c r="I1329" s="11" t="s">
        <v>14</v>
      </c>
      <c r="J1329" s="12" t="s">
        <v>15</v>
      </c>
      <c r="K1329" s="11">
        <v>126.70000000000003</v>
      </c>
      <c r="N1329" s="17"/>
      <c r="O1329" s="16"/>
    </row>
    <row r="1330" spans="1:15" hidden="1" x14ac:dyDescent="0.25">
      <c r="A1330" s="7" t="s">
        <v>2284</v>
      </c>
      <c r="B1330" s="8">
        <v>45322</v>
      </c>
      <c r="C1330" s="9">
        <v>1145195383</v>
      </c>
      <c r="D1330" s="10">
        <v>6429.5</v>
      </c>
      <c r="E1330" s="11">
        <v>6429.5</v>
      </c>
      <c r="F1330" s="11">
        <v>0</v>
      </c>
      <c r="G1330" s="11" t="s">
        <v>17</v>
      </c>
      <c r="H1330" s="11" t="s">
        <v>2285</v>
      </c>
      <c r="I1330" s="11" t="s">
        <v>82</v>
      </c>
      <c r="J1330" s="12" t="s">
        <v>15</v>
      </c>
      <c r="K1330" s="11">
        <v>3857.7</v>
      </c>
      <c r="N1330" s="17"/>
      <c r="O1330" s="16"/>
    </row>
    <row r="1331" spans="1:15" hidden="1" x14ac:dyDescent="0.25">
      <c r="A1331" s="7" t="s">
        <v>2286</v>
      </c>
      <c r="B1331" s="8">
        <v>45322</v>
      </c>
      <c r="C1331" s="9">
        <v>1868579070</v>
      </c>
      <c r="D1331" s="10">
        <v>600</v>
      </c>
      <c r="E1331" s="11">
        <v>600</v>
      </c>
      <c r="F1331" s="11">
        <v>0</v>
      </c>
      <c r="G1331" s="11" t="s">
        <v>113</v>
      </c>
      <c r="H1331" s="11" t="s">
        <v>506</v>
      </c>
      <c r="I1331" s="11" t="s">
        <v>26</v>
      </c>
      <c r="J1331" s="12" t="s">
        <v>15</v>
      </c>
      <c r="K1331" s="11">
        <v>599.99997120000012</v>
      </c>
      <c r="N1331" s="17"/>
      <c r="O1331" s="16"/>
    </row>
    <row r="1332" spans="1:15" hidden="1" x14ac:dyDescent="0.25">
      <c r="A1332" s="7" t="s">
        <v>2287</v>
      </c>
      <c r="B1332" s="8">
        <v>45322</v>
      </c>
      <c r="C1332" s="9">
        <v>1148210662</v>
      </c>
      <c r="D1332" s="10">
        <v>3.25</v>
      </c>
      <c r="E1332" s="11">
        <v>3.25</v>
      </c>
      <c r="F1332" s="11">
        <v>0</v>
      </c>
      <c r="G1332" s="11" t="s">
        <v>113</v>
      </c>
      <c r="H1332" s="11" t="s">
        <v>506</v>
      </c>
      <c r="I1332" s="11" t="s">
        <v>14</v>
      </c>
      <c r="J1332" s="12" t="s">
        <v>15</v>
      </c>
      <c r="K1332" s="11">
        <v>3.2519760000000009</v>
      </c>
      <c r="N1332" s="17"/>
      <c r="O1332" s="16"/>
    </row>
    <row r="1333" spans="1:15" hidden="1" x14ac:dyDescent="0.25">
      <c r="A1333" s="7" t="s">
        <v>2288</v>
      </c>
      <c r="B1333" s="8">
        <v>45322</v>
      </c>
      <c r="C1333" s="9">
        <v>4141433683</v>
      </c>
      <c r="D1333" s="10">
        <v>46.8</v>
      </c>
      <c r="E1333" s="11">
        <v>46.8</v>
      </c>
      <c r="F1333" s="11">
        <v>0</v>
      </c>
      <c r="G1333" s="11" t="s">
        <v>113</v>
      </c>
      <c r="H1333" s="11" t="s">
        <v>506</v>
      </c>
      <c r="I1333" s="11" t="s">
        <v>14</v>
      </c>
      <c r="J1333" s="12" t="s">
        <v>15</v>
      </c>
      <c r="K1333" s="11">
        <v>46.800006400000008</v>
      </c>
      <c r="N1333" s="17"/>
      <c r="O1333" s="16"/>
    </row>
    <row r="1334" spans="1:15" hidden="1" x14ac:dyDescent="0.25">
      <c r="A1334" s="7" t="s">
        <v>2289</v>
      </c>
      <c r="B1334" s="8">
        <v>45322</v>
      </c>
      <c r="C1334" s="9">
        <v>4071638862</v>
      </c>
      <c r="D1334" s="10">
        <v>58.05</v>
      </c>
      <c r="E1334" s="11">
        <v>58.05</v>
      </c>
      <c r="F1334" s="11">
        <v>0</v>
      </c>
      <c r="G1334" s="11" t="s">
        <v>113</v>
      </c>
      <c r="H1334" s="11" t="s">
        <v>506</v>
      </c>
      <c r="I1334" s="11" t="s">
        <v>14</v>
      </c>
      <c r="J1334" s="12" t="s">
        <v>15</v>
      </c>
      <c r="K1334" s="11">
        <v>58.04999200000001</v>
      </c>
      <c r="N1334" s="17"/>
      <c r="O1334" s="16"/>
    </row>
    <row r="1335" spans="1:15" hidden="1" x14ac:dyDescent="0.25">
      <c r="A1335" s="7" t="s">
        <v>2290</v>
      </c>
      <c r="B1335" s="8">
        <v>45322</v>
      </c>
      <c r="C1335" s="9">
        <v>3157741025</v>
      </c>
      <c r="D1335" s="10">
        <v>6.17</v>
      </c>
      <c r="E1335" s="11">
        <v>6.1680000000000001</v>
      </c>
      <c r="F1335" s="11">
        <v>1.9999999999997797E-3</v>
      </c>
      <c r="G1335" s="11" t="s">
        <v>113</v>
      </c>
      <c r="H1335" s="11" t="s">
        <v>506</v>
      </c>
      <c r="I1335" s="11" t="s">
        <v>14</v>
      </c>
      <c r="J1335" s="12" t="s">
        <v>15</v>
      </c>
      <c r="K1335" s="11">
        <v>6.1684224000000007</v>
      </c>
      <c r="N1335" s="17"/>
      <c r="O1335" s="16"/>
    </row>
    <row r="1336" spans="1:15" hidden="1" x14ac:dyDescent="0.25">
      <c r="A1336" s="7" t="s">
        <v>2291</v>
      </c>
      <c r="B1336" s="8">
        <v>45322</v>
      </c>
      <c r="C1336" s="9">
        <v>3562229673</v>
      </c>
      <c r="D1336" s="10">
        <v>9.2200000000000006</v>
      </c>
      <c r="E1336" s="11">
        <v>9.2200000000000006</v>
      </c>
      <c r="F1336" s="11">
        <v>0</v>
      </c>
      <c r="G1336" s="11" t="s">
        <v>113</v>
      </c>
      <c r="H1336" s="11" t="s">
        <v>506</v>
      </c>
      <c r="I1336" s="11" t="s">
        <v>39</v>
      </c>
      <c r="J1336" s="12" t="s">
        <v>15</v>
      </c>
      <c r="K1336" s="11">
        <v>9.2199968000000023</v>
      </c>
      <c r="N1336" s="17"/>
      <c r="O1336" s="16"/>
    </row>
    <row r="1337" spans="1:15" hidden="1" x14ac:dyDescent="0.25">
      <c r="A1337" s="7" t="s">
        <v>2292</v>
      </c>
      <c r="B1337" s="8">
        <v>45322</v>
      </c>
      <c r="C1337" s="9">
        <v>1174425079</v>
      </c>
      <c r="D1337" s="10">
        <v>33.51</v>
      </c>
      <c r="E1337" s="11">
        <v>33.51</v>
      </c>
      <c r="F1337" s="11">
        <v>0</v>
      </c>
      <c r="G1337" s="11" t="s">
        <v>113</v>
      </c>
      <c r="H1337" s="11" t="s">
        <v>506</v>
      </c>
      <c r="I1337" s="11" t="s">
        <v>14</v>
      </c>
      <c r="J1337" s="12" t="s">
        <v>15</v>
      </c>
      <c r="K1337" s="11">
        <v>33.513580800000007</v>
      </c>
      <c r="N1337" s="17"/>
      <c r="O1337" s="16"/>
    </row>
    <row r="1338" spans="1:15" x14ac:dyDescent="0.25">
      <c r="A1338" s="7" t="s">
        <v>2293</v>
      </c>
      <c r="B1338" s="8">
        <v>45322</v>
      </c>
      <c r="C1338" s="9">
        <v>184894593</v>
      </c>
      <c r="D1338" s="10">
        <v>122.4</v>
      </c>
      <c r="E1338" s="11">
        <v>122.39999999999999</v>
      </c>
      <c r="F1338" s="11">
        <v>1.4210854715202004E-14</v>
      </c>
      <c r="G1338" s="11" t="s">
        <v>21</v>
      </c>
      <c r="H1338" s="11" t="s">
        <v>2294</v>
      </c>
      <c r="I1338" s="11" t="s">
        <v>58</v>
      </c>
      <c r="J1338" s="12" t="s">
        <v>15</v>
      </c>
      <c r="K1338" s="11">
        <v>81.088627200000019</v>
      </c>
      <c r="N1338" s="17"/>
      <c r="O1338" s="16"/>
    </row>
    <row r="1339" spans="1:15" hidden="1" x14ac:dyDescent="0.25">
      <c r="A1339" s="7" t="s">
        <v>2295</v>
      </c>
      <c r="B1339" s="8">
        <v>45322</v>
      </c>
      <c r="C1339" s="9">
        <v>3290055359</v>
      </c>
      <c r="D1339" s="10">
        <v>50</v>
      </c>
      <c r="E1339" s="11">
        <v>50</v>
      </c>
      <c r="F1339" s="11">
        <v>0</v>
      </c>
      <c r="G1339" s="11" t="s">
        <v>12</v>
      </c>
      <c r="H1339" s="11" t="s">
        <v>2296</v>
      </c>
      <c r="I1339" s="11" t="s">
        <v>14</v>
      </c>
      <c r="J1339" s="12" t="s">
        <v>15</v>
      </c>
      <c r="K1339" s="11">
        <v>32.581830400000008</v>
      </c>
      <c r="N1339" s="17"/>
      <c r="O1339" s="16"/>
    </row>
    <row r="1340" spans="1:15" hidden="1" x14ac:dyDescent="0.25">
      <c r="A1340" s="7" t="s">
        <v>2297</v>
      </c>
      <c r="B1340" s="8">
        <v>45322</v>
      </c>
      <c r="C1340" s="9">
        <v>2863091168</v>
      </c>
      <c r="D1340" s="10">
        <v>675.4</v>
      </c>
      <c r="E1340" s="11">
        <v>675.4</v>
      </c>
      <c r="F1340" s="11">
        <v>0</v>
      </c>
      <c r="G1340" s="11" t="s">
        <v>12</v>
      </c>
      <c r="H1340" s="11" t="s">
        <v>2296</v>
      </c>
      <c r="I1340" s="11" t="s">
        <v>14</v>
      </c>
      <c r="J1340" s="12" t="s">
        <v>15</v>
      </c>
      <c r="K1340" s="11">
        <v>462.44853760000001</v>
      </c>
      <c r="N1340" s="17"/>
      <c r="O1340" s="16"/>
    </row>
    <row r="1341" spans="1:15" hidden="1" x14ac:dyDescent="0.25">
      <c r="A1341" s="7" t="s">
        <v>2298</v>
      </c>
      <c r="B1341" s="8">
        <v>45322</v>
      </c>
      <c r="C1341" s="9">
        <v>2080262743</v>
      </c>
      <c r="D1341" s="10">
        <v>22.9</v>
      </c>
      <c r="E1341" s="11">
        <v>22.9</v>
      </c>
      <c r="F1341" s="11">
        <v>0</v>
      </c>
      <c r="G1341" s="11" t="s">
        <v>17</v>
      </c>
      <c r="H1341" s="11" t="s">
        <v>211</v>
      </c>
      <c r="I1341" s="11" t="s">
        <v>26</v>
      </c>
      <c r="J1341" s="12" t="s">
        <v>15</v>
      </c>
      <c r="K1341" s="11">
        <v>15.999872000000002</v>
      </c>
      <c r="N1341" s="17"/>
      <c r="O1341" s="16"/>
    </row>
    <row r="1342" spans="1:15" hidden="1" x14ac:dyDescent="0.25">
      <c r="A1342" s="7" t="s">
        <v>2299</v>
      </c>
      <c r="B1342" s="8">
        <v>45322</v>
      </c>
      <c r="C1342" s="9">
        <v>35081409</v>
      </c>
      <c r="D1342" s="10">
        <v>330</v>
      </c>
      <c r="E1342" s="11">
        <v>330</v>
      </c>
      <c r="F1342" s="11">
        <v>0</v>
      </c>
      <c r="G1342" s="11" t="s">
        <v>17</v>
      </c>
      <c r="H1342" s="11" t="s">
        <v>211</v>
      </c>
      <c r="I1342" s="11" t="s">
        <v>26</v>
      </c>
      <c r="J1342" s="12" t="s">
        <v>15</v>
      </c>
      <c r="K1342" s="11">
        <v>147.37309440000001</v>
      </c>
      <c r="N1342" s="17"/>
      <c r="O1342" s="16"/>
    </row>
    <row r="1343" spans="1:15" hidden="1" x14ac:dyDescent="0.25">
      <c r="A1343" s="7" t="s">
        <v>2300</v>
      </c>
      <c r="B1343" s="8">
        <v>45322</v>
      </c>
      <c r="C1343" s="9">
        <v>1471565344</v>
      </c>
      <c r="D1343" s="10">
        <v>4125</v>
      </c>
      <c r="E1343" s="11">
        <v>4125</v>
      </c>
      <c r="F1343" s="11">
        <v>0</v>
      </c>
      <c r="G1343" s="11" t="s">
        <v>17</v>
      </c>
      <c r="H1343" s="11" t="s">
        <v>2301</v>
      </c>
      <c r="I1343" s="11" t="s">
        <v>172</v>
      </c>
      <c r="J1343" s="12" t="s">
        <v>15</v>
      </c>
      <c r="K1343" s="11">
        <v>2229.1799040000005</v>
      </c>
      <c r="N1343" s="17"/>
      <c r="O1343" s="16"/>
    </row>
    <row r="1344" spans="1:15" hidden="1" x14ac:dyDescent="0.25">
      <c r="A1344" s="7" t="s">
        <v>2302</v>
      </c>
      <c r="B1344" s="8">
        <v>45322</v>
      </c>
      <c r="C1344" s="9">
        <v>3298053383</v>
      </c>
      <c r="D1344" s="10">
        <v>4125</v>
      </c>
      <c r="E1344" s="11">
        <v>4125</v>
      </c>
      <c r="F1344" s="11">
        <v>0</v>
      </c>
      <c r="G1344" s="11" t="s">
        <v>17</v>
      </c>
      <c r="H1344" s="11" t="s">
        <v>2303</v>
      </c>
      <c r="I1344" s="11" t="s">
        <v>172</v>
      </c>
      <c r="J1344" s="12" t="s">
        <v>15</v>
      </c>
      <c r="K1344" s="11">
        <v>2907.8</v>
      </c>
      <c r="N1344" s="17"/>
      <c r="O1344" s="16"/>
    </row>
    <row r="1345" spans="1:15" hidden="1" x14ac:dyDescent="0.25">
      <c r="A1345" s="7" t="s">
        <v>2304</v>
      </c>
      <c r="B1345" s="8">
        <v>45322</v>
      </c>
      <c r="C1345" s="9">
        <v>1504919818</v>
      </c>
      <c r="D1345" s="10">
        <v>4125</v>
      </c>
      <c r="E1345" s="11">
        <v>4125</v>
      </c>
      <c r="F1345" s="11">
        <v>0</v>
      </c>
      <c r="G1345" s="11" t="s">
        <v>17</v>
      </c>
      <c r="H1345" s="11" t="s">
        <v>2305</v>
      </c>
      <c r="I1345" s="11" t="s">
        <v>172</v>
      </c>
      <c r="J1345" s="12" t="s">
        <v>15</v>
      </c>
      <c r="K1345" s="11">
        <v>2907.8</v>
      </c>
      <c r="N1345" s="17"/>
      <c r="O1345" s="16"/>
    </row>
    <row r="1346" spans="1:15" hidden="1" x14ac:dyDescent="0.25">
      <c r="A1346" s="7" t="s">
        <v>2306</v>
      </c>
      <c r="B1346" s="8">
        <v>45322</v>
      </c>
      <c r="C1346" s="9">
        <v>2309049481</v>
      </c>
      <c r="D1346" s="10">
        <v>4125</v>
      </c>
      <c r="E1346" s="11">
        <v>4125</v>
      </c>
      <c r="F1346" s="11">
        <v>0</v>
      </c>
      <c r="G1346" s="11" t="s">
        <v>17</v>
      </c>
      <c r="H1346" s="11" t="s">
        <v>2307</v>
      </c>
      <c r="I1346" s="11" t="s">
        <v>172</v>
      </c>
      <c r="J1346" s="12" t="s">
        <v>15</v>
      </c>
      <c r="K1346" s="11">
        <v>2907.8</v>
      </c>
      <c r="N1346" s="17"/>
      <c r="O1346" s="16"/>
    </row>
    <row r="1347" spans="1:15" hidden="1" x14ac:dyDescent="0.25">
      <c r="A1347" s="7" t="s">
        <v>2308</v>
      </c>
      <c r="B1347" s="8">
        <v>45322</v>
      </c>
      <c r="C1347" s="9">
        <v>1046627834</v>
      </c>
      <c r="D1347" s="10">
        <v>62.55</v>
      </c>
      <c r="E1347" s="11">
        <v>62.55</v>
      </c>
      <c r="F1347" s="11">
        <v>0</v>
      </c>
      <c r="G1347" s="11" t="s">
        <v>17</v>
      </c>
      <c r="H1347" s="11" t="s">
        <v>2309</v>
      </c>
      <c r="I1347" s="11" t="s">
        <v>26</v>
      </c>
      <c r="J1347" s="12" t="s">
        <v>15</v>
      </c>
      <c r="K1347" s="11">
        <v>41.600003200000003</v>
      </c>
      <c r="N1347" s="17"/>
      <c r="O1347" s="16"/>
    </row>
    <row r="1348" spans="1:15" hidden="1" x14ac:dyDescent="0.25">
      <c r="A1348" s="7" t="s">
        <v>2310</v>
      </c>
      <c r="B1348" s="8">
        <v>45322</v>
      </c>
      <c r="C1348" s="9">
        <v>3866773489</v>
      </c>
      <c r="D1348" s="10">
        <v>335.15</v>
      </c>
      <c r="E1348" s="11">
        <v>335.15</v>
      </c>
      <c r="F1348" s="11">
        <v>0</v>
      </c>
      <c r="G1348" s="11" t="s">
        <v>17</v>
      </c>
      <c r="H1348" s="11" t="s">
        <v>2311</v>
      </c>
      <c r="I1348" s="11" t="s">
        <v>26</v>
      </c>
      <c r="J1348" s="12" t="s">
        <v>15</v>
      </c>
      <c r="K1348" s="11">
        <v>228.96973120000007</v>
      </c>
      <c r="N1348" s="17"/>
      <c r="O1348" s="16"/>
    </row>
    <row r="1349" spans="1:15" hidden="1" x14ac:dyDescent="0.25">
      <c r="A1349" s="7" t="s">
        <v>2312</v>
      </c>
      <c r="B1349" s="8">
        <v>45322</v>
      </c>
      <c r="C1349" s="9">
        <v>2355907069</v>
      </c>
      <c r="D1349" s="10">
        <v>137.94999999999999</v>
      </c>
      <c r="E1349" s="11">
        <v>137.94999999999999</v>
      </c>
      <c r="F1349" s="11">
        <v>0</v>
      </c>
      <c r="G1349" s="11" t="s">
        <v>17</v>
      </c>
      <c r="H1349" s="11" t="s">
        <v>2313</v>
      </c>
      <c r="I1349" s="11" t="s">
        <v>26</v>
      </c>
      <c r="J1349" s="12" t="s">
        <v>15</v>
      </c>
      <c r="K1349" s="11">
        <v>95.99999360000001</v>
      </c>
      <c r="N1349" s="17"/>
      <c r="O1349" s="16"/>
    </row>
    <row r="1350" spans="1:15" hidden="1" x14ac:dyDescent="0.25">
      <c r="A1350" s="7" t="s">
        <v>2314</v>
      </c>
      <c r="B1350" s="8">
        <v>45322</v>
      </c>
      <c r="C1350" s="9">
        <v>3569504013</v>
      </c>
      <c r="D1350" s="10">
        <v>1910</v>
      </c>
      <c r="E1350" s="11">
        <v>1910</v>
      </c>
      <c r="F1350" s="11">
        <v>0</v>
      </c>
      <c r="G1350" s="11" t="s">
        <v>96</v>
      </c>
      <c r="H1350" s="11" t="s">
        <v>2209</v>
      </c>
      <c r="I1350" s="11" t="s">
        <v>19</v>
      </c>
      <c r="J1350" s="12" t="s">
        <v>15</v>
      </c>
      <c r="K1350" s="11">
        <v>1290.2000048000002</v>
      </c>
      <c r="N1350" s="17"/>
      <c r="O1350" s="16"/>
    </row>
    <row r="1351" spans="1:15" x14ac:dyDescent="0.25">
      <c r="A1351" s="7" t="s">
        <v>2315</v>
      </c>
      <c r="B1351" s="8">
        <v>45322</v>
      </c>
      <c r="C1351" s="9">
        <v>1584415806</v>
      </c>
      <c r="D1351" s="10">
        <v>90.75</v>
      </c>
      <c r="E1351" s="11">
        <v>90.75</v>
      </c>
      <c r="F1351" s="11">
        <v>0</v>
      </c>
      <c r="G1351" s="11" t="s">
        <v>21</v>
      </c>
      <c r="H1351" s="11" t="s">
        <v>2316</v>
      </c>
      <c r="I1351" s="11" t="s">
        <v>45</v>
      </c>
      <c r="J1351" s="12" t="s">
        <v>15</v>
      </c>
      <c r="K1351" s="11">
        <v>54.999996800000005</v>
      </c>
      <c r="N1351" s="17"/>
      <c r="O1351" s="16"/>
    </row>
    <row r="1352" spans="1:15" ht="15.75" thickBot="1" x14ac:dyDescent="0.3">
      <c r="A1352" s="7" t="s">
        <v>2317</v>
      </c>
      <c r="B1352" s="8">
        <v>45322</v>
      </c>
      <c r="C1352" s="9">
        <v>986859946</v>
      </c>
      <c r="D1352" s="10">
        <v>357</v>
      </c>
      <c r="E1352" s="11">
        <v>357</v>
      </c>
      <c r="F1352" s="11">
        <v>0</v>
      </c>
      <c r="G1352" s="11" t="s">
        <v>21</v>
      </c>
      <c r="H1352" s="11" t="s">
        <v>2185</v>
      </c>
      <c r="I1352" s="11" t="s">
        <v>26</v>
      </c>
      <c r="J1352" s="12" t="s">
        <v>15</v>
      </c>
      <c r="K1352" s="11">
        <v>252.00000000000006</v>
      </c>
      <c r="N1352" s="17"/>
      <c r="O1352" s="16"/>
    </row>
    <row r="1353" spans="1:15" ht="15.75" hidden="1" thickBot="1" x14ac:dyDescent="0.3">
      <c r="A1353" s="7" t="s">
        <v>2318</v>
      </c>
      <c r="B1353" s="8">
        <v>45322</v>
      </c>
      <c r="C1353" s="9">
        <v>3778759027</v>
      </c>
      <c r="D1353" s="10">
        <v>1723.2</v>
      </c>
      <c r="E1353" s="11">
        <v>1723.2000000000016</v>
      </c>
      <c r="F1353" s="11">
        <v>-1.5916157281026244E-12</v>
      </c>
      <c r="G1353" s="11" t="s">
        <v>37</v>
      </c>
      <c r="H1353" s="11" t="s">
        <v>815</v>
      </c>
      <c r="I1353" s="11" t="s">
        <v>39</v>
      </c>
      <c r="J1353" s="12" t="s">
        <v>15</v>
      </c>
      <c r="K1353" s="11">
        <v>1181.0869055999995</v>
      </c>
      <c r="N1353" s="17"/>
      <c r="O1353" s="16"/>
    </row>
    <row r="1354" spans="1:15" ht="15.75" hidden="1" thickBot="1" x14ac:dyDescent="0.3">
      <c r="A1354" s="42" t="s">
        <v>2319</v>
      </c>
      <c r="B1354" s="43">
        <v>45322</v>
      </c>
      <c r="C1354" s="44">
        <v>3495117894</v>
      </c>
      <c r="D1354" s="45">
        <v>5029.95</v>
      </c>
      <c r="E1354" s="46">
        <v>5029.9500000000007</v>
      </c>
      <c r="F1354" s="46">
        <v>-9.0949470177292824E-13</v>
      </c>
      <c r="G1354" s="46" t="s">
        <v>37</v>
      </c>
      <c r="H1354" s="46" t="s">
        <v>2320</v>
      </c>
      <c r="I1354" s="46" t="s">
        <v>61</v>
      </c>
      <c r="J1354" s="47" t="s">
        <v>15</v>
      </c>
      <c r="K1354" s="46">
        <v>3504.9641536000008</v>
      </c>
      <c r="N1354" s="17"/>
      <c r="O1354" s="16"/>
    </row>
    <row r="1355" spans="1:15" ht="15.75" thickBot="1" x14ac:dyDescent="0.3">
      <c r="A1355" s="25" t="s">
        <v>2321</v>
      </c>
      <c r="B1355" s="26"/>
      <c r="C1355" s="27"/>
      <c r="D1355" s="28">
        <v>1988311.0599999973</v>
      </c>
      <c r="E1355" s="29">
        <v>1988311.0499999973</v>
      </c>
      <c r="F1355" s="29">
        <f>SUM(F728:F1354)</f>
        <v>1.9999999902253762E-3</v>
      </c>
      <c r="G1355" s="29"/>
      <c r="H1355" s="29"/>
      <c r="I1355" s="29"/>
      <c r="J1355" s="30"/>
      <c r="K1355" s="31">
        <v>1208592.6630575999</v>
      </c>
    </row>
    <row r="1357" spans="1:15" x14ac:dyDescent="0.25">
      <c r="B1357" s="32"/>
    </row>
    <row r="1358" spans="1:15" x14ac:dyDescent="0.25">
      <c r="C1358" s="33"/>
      <c r="H1358" s="34">
        <v>0</v>
      </c>
    </row>
    <row r="1359" spans="1:15" x14ac:dyDescent="0.25">
      <c r="C1359" s="33"/>
      <c r="G1359" s="3">
        <v>0</v>
      </c>
    </row>
  </sheetData>
  <conditionalFormatting sqref="C4:C1042">
    <cfRule type="cellIs" dxfId="31" priority="1" operator="equal">
      <formula>0</formula>
    </cfRule>
  </conditionalFormatting>
  <conditionalFormatting sqref="C1044:C1097 C1100:C1354">
    <cfRule type="cellIs" dxfId="30" priority="2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7C9B-A9E4-4203-9B5D-1E2638346E63}">
  <dimension ref="A1:Y1590"/>
  <sheetViews>
    <sheetView tabSelected="1" topLeftCell="R1" workbookViewId="0">
      <selection activeCell="Y1400" sqref="Y1400"/>
    </sheetView>
  </sheetViews>
  <sheetFormatPr defaultRowHeight="15" x14ac:dyDescent="0.25"/>
  <cols>
    <col min="2" max="2" width="11.7109375" customWidth="1"/>
    <col min="3" max="3" width="18.7109375" style="2" customWidth="1"/>
    <col min="4" max="4" width="12" customWidth="1"/>
    <col min="5" max="5" width="10.5703125" customWidth="1"/>
    <col min="6" max="6" width="12.42578125" customWidth="1"/>
    <col min="7" max="7" width="11" bestFit="1" customWidth="1"/>
    <col min="20" max="20" width="10.7109375" style="4" bestFit="1" customWidth="1"/>
    <col min="21" max="21" width="11" bestFit="1" customWidth="1"/>
    <col min="22" max="22" width="11.85546875" customWidth="1"/>
    <col min="23" max="24" width="11" bestFit="1" customWidth="1"/>
  </cols>
  <sheetData>
    <row r="1" spans="1:25" x14ac:dyDescent="0.25">
      <c r="A1" t="s">
        <v>2322</v>
      </c>
      <c r="B1" t="s">
        <v>2323</v>
      </c>
      <c r="C1" s="2" t="s">
        <v>2324</v>
      </c>
      <c r="D1" t="s">
        <v>2325</v>
      </c>
      <c r="E1" t="s">
        <v>2355</v>
      </c>
      <c r="F1" t="s">
        <v>2339</v>
      </c>
      <c r="G1" t="s">
        <v>2361</v>
      </c>
      <c r="N1" t="s">
        <v>2356</v>
      </c>
      <c r="S1" t="s">
        <v>2365</v>
      </c>
      <c r="T1" s="4" t="s">
        <v>2322</v>
      </c>
      <c r="U1" t="s">
        <v>2357</v>
      </c>
      <c r="V1" t="s">
        <v>2358</v>
      </c>
      <c r="W1" t="s">
        <v>2359</v>
      </c>
      <c r="X1" t="s">
        <v>2360</v>
      </c>
      <c r="Y1" t="s">
        <v>2361</v>
      </c>
    </row>
    <row r="2" spans="1:25" hidden="1" x14ac:dyDescent="0.25">
      <c r="A2">
        <v>45293</v>
      </c>
      <c r="B2">
        <v>3421720338</v>
      </c>
      <c r="C2" s="2">
        <v>512.75</v>
      </c>
      <c r="D2" t="s">
        <v>2326</v>
      </c>
      <c r="E2">
        <v>0</v>
      </c>
      <c r="F2" t="s">
        <v>11</v>
      </c>
      <c r="G2">
        <f>VLOOKUP(Mio[[#This Row],[No. FACT.]],Table7[No],1,FALSE)</f>
        <v>3421720338</v>
      </c>
      <c r="N2" t="str" cm="1">
        <f t="array" ref="N2:N15">_xlfn.UNIQUE(Mio[Vendedor])</f>
        <v>DENISSE ASENCIO</v>
      </c>
      <c r="S2" s="79"/>
      <c r="T2">
        <v>45293</v>
      </c>
      <c r="U2">
        <v>1245794295</v>
      </c>
      <c r="V2">
        <v>20</v>
      </c>
      <c r="W2">
        <f>VLOOKUP(Table7[[#This Row],[No]],Mio[No. FACT.],1,FALSE)</f>
        <v>1245794295</v>
      </c>
      <c r="X2">
        <f>VLOOKUP(Table7[[#This Row],[No]],Conta[DTE NO],1,FALSE)</f>
        <v>1245794295</v>
      </c>
      <c r="Y2" t="b">
        <f>Table7[[#This Row],[borar otro]]=Table7[[#This Row],[Borrar]]</f>
        <v>1</v>
      </c>
    </row>
    <row r="3" spans="1:25" hidden="1" x14ac:dyDescent="0.25">
      <c r="A3">
        <v>45293</v>
      </c>
      <c r="B3">
        <v>479216904</v>
      </c>
      <c r="C3" s="2">
        <v>6800</v>
      </c>
      <c r="D3" t="s">
        <v>2327</v>
      </c>
      <c r="E3">
        <v>0</v>
      </c>
      <c r="F3" t="s">
        <v>16</v>
      </c>
      <c r="G3">
        <f>VLOOKUP(Mio[[#This Row],[No. FACT.]],Table7[No],1,FALSE)</f>
        <v>479216904</v>
      </c>
      <c r="N3" t="str">
        <v>DANIELA PEREZ</v>
      </c>
      <c r="S3" s="79"/>
      <c r="T3">
        <v>45293</v>
      </c>
      <c r="U3">
        <v>1255817699</v>
      </c>
      <c r="V3">
        <v>88.1</v>
      </c>
      <c r="W3">
        <f>VLOOKUP(Table7[[#This Row],[No]],Mio[No. FACT.],1,FALSE)</f>
        <v>1255817699</v>
      </c>
      <c r="X3">
        <f>VLOOKUP(Table7[[#This Row],[No]],Conta[DTE NO],1,FALSE)</f>
        <v>1255817699</v>
      </c>
      <c r="Y3" t="b">
        <f>Table7[[#This Row],[borar otro]]=Table7[[#This Row],[Borrar]]</f>
        <v>1</v>
      </c>
    </row>
    <row r="4" spans="1:25" hidden="1" x14ac:dyDescent="0.25">
      <c r="A4">
        <v>45293</v>
      </c>
      <c r="B4">
        <v>2930658824</v>
      </c>
      <c r="C4" s="2">
        <v>1023</v>
      </c>
      <c r="D4" t="s">
        <v>2328</v>
      </c>
      <c r="E4">
        <v>0</v>
      </c>
      <c r="F4" t="s">
        <v>20</v>
      </c>
      <c r="G4">
        <f>VLOOKUP(Mio[[#This Row],[No. FACT.]],Table7[No],1,FALSE)</f>
        <v>2930658824</v>
      </c>
      <c r="N4" t="str">
        <v>ALEJANDRA TOC</v>
      </c>
      <c r="S4" s="79"/>
      <c r="T4">
        <v>45293</v>
      </c>
      <c r="U4">
        <v>1323778290</v>
      </c>
      <c r="V4">
        <v>326</v>
      </c>
      <c r="W4">
        <f>VLOOKUP(Table7[[#This Row],[No]],Mio[No. FACT.],1,FALSE)</f>
        <v>1323778290</v>
      </c>
      <c r="X4">
        <f>VLOOKUP(Table7[[#This Row],[No]],Conta[DTE NO],1,FALSE)</f>
        <v>1323778290</v>
      </c>
      <c r="Y4" t="b">
        <f>Table7[[#This Row],[borar otro]]=Table7[[#This Row],[Borrar]]</f>
        <v>1</v>
      </c>
    </row>
    <row r="5" spans="1:25" hidden="1" x14ac:dyDescent="0.25">
      <c r="A5">
        <v>45293</v>
      </c>
      <c r="B5">
        <v>4237839496</v>
      </c>
      <c r="C5" s="2">
        <v>178.75</v>
      </c>
      <c r="D5" t="s">
        <v>2327</v>
      </c>
      <c r="E5">
        <v>0</v>
      </c>
      <c r="F5" t="s">
        <v>24</v>
      </c>
      <c r="G5">
        <f>VLOOKUP(Mio[[#This Row],[No. FACT.]],Table7[No],1,FALSE)</f>
        <v>4237839496</v>
      </c>
      <c r="N5" t="str">
        <v>CAROL SAMAYOA</v>
      </c>
      <c r="S5" s="79"/>
      <c r="T5">
        <v>45293</v>
      </c>
      <c r="U5">
        <v>1353466008</v>
      </c>
      <c r="V5">
        <v>1552</v>
      </c>
      <c r="W5">
        <f>VLOOKUP(Table7[[#This Row],[No]],Mio[No. FACT.],1,FALSE)</f>
        <v>1353466008</v>
      </c>
      <c r="X5">
        <f>VLOOKUP(Table7[[#This Row],[No]],Conta[DTE NO],1,FALSE)</f>
        <v>1353466008</v>
      </c>
      <c r="Y5" t="b">
        <f>Table7[[#This Row],[borar otro]]=Table7[[#This Row],[Borrar]]</f>
        <v>1</v>
      </c>
    </row>
    <row r="6" spans="1:25" hidden="1" x14ac:dyDescent="0.25">
      <c r="A6">
        <v>45293</v>
      </c>
      <c r="B6">
        <v>72567990</v>
      </c>
      <c r="C6" s="2">
        <v>366</v>
      </c>
      <c r="D6" t="s">
        <v>2327</v>
      </c>
      <c r="E6">
        <v>0</v>
      </c>
      <c r="F6" t="s">
        <v>27</v>
      </c>
      <c r="G6">
        <f>VLOOKUP(Mio[[#This Row],[No. FACT.]],Table7[No],1,FALSE)</f>
        <v>72567990</v>
      </c>
      <c r="N6" t="str">
        <v>YOSEPH ARCHILA</v>
      </c>
      <c r="S6" s="79"/>
      <c r="T6">
        <v>45293</v>
      </c>
      <c r="U6">
        <v>1507999790</v>
      </c>
      <c r="V6">
        <v>1707</v>
      </c>
      <c r="W6">
        <f>VLOOKUP(Table7[[#This Row],[No]],Mio[No. FACT.],1,FALSE)</f>
        <v>1507999790</v>
      </c>
      <c r="X6">
        <f>VLOOKUP(Table7[[#This Row],[No]],Conta[DTE NO],1,FALSE)</f>
        <v>1507999790</v>
      </c>
      <c r="Y6" t="b">
        <f>Table7[[#This Row],[borar otro]]=Table7[[#This Row],[Borrar]]</f>
        <v>1</v>
      </c>
    </row>
    <row r="7" spans="1:25" hidden="1" x14ac:dyDescent="0.25">
      <c r="A7">
        <v>45293</v>
      </c>
      <c r="B7">
        <v>1654210718</v>
      </c>
      <c r="C7" s="2">
        <v>294.75</v>
      </c>
      <c r="D7" t="s">
        <v>2326</v>
      </c>
      <c r="E7">
        <v>0</v>
      </c>
      <c r="F7" t="s">
        <v>30</v>
      </c>
      <c r="G7">
        <f>VLOOKUP(Mio[[#This Row],[No. FACT.]],Table7[No],1,FALSE)</f>
        <v>1654210718</v>
      </c>
      <c r="N7" t="str">
        <v>ESTHER DE LEÓN</v>
      </c>
      <c r="S7" s="79"/>
      <c r="T7">
        <v>45293</v>
      </c>
      <c r="U7">
        <v>1654210718</v>
      </c>
      <c r="V7">
        <v>294.75</v>
      </c>
      <c r="W7">
        <f>VLOOKUP(Table7[[#This Row],[No]],Mio[No. FACT.],1,FALSE)</f>
        <v>1654210718</v>
      </c>
      <c r="X7">
        <f>VLOOKUP(Table7[[#This Row],[No]],Conta[DTE NO],1,FALSE)</f>
        <v>1654210718</v>
      </c>
      <c r="Y7" t="b">
        <f>Table7[[#This Row],[borar otro]]=Table7[[#This Row],[Borrar]]</f>
        <v>1</v>
      </c>
    </row>
    <row r="8" spans="1:25" hidden="1" x14ac:dyDescent="0.25">
      <c r="A8">
        <v>45293</v>
      </c>
      <c r="B8">
        <v>3428336523</v>
      </c>
      <c r="C8" s="2">
        <v>27.5</v>
      </c>
      <c r="D8" t="s">
        <v>2327</v>
      </c>
      <c r="E8">
        <v>0</v>
      </c>
      <c r="F8" t="s">
        <v>32</v>
      </c>
      <c r="G8">
        <f>VLOOKUP(Mio[[#This Row],[No. FACT.]],Table7[No],1,FALSE)</f>
        <v>3428336523</v>
      </c>
      <c r="N8" t="str">
        <v>EDUARDO COYOY</v>
      </c>
      <c r="S8" s="79"/>
      <c r="T8">
        <v>45293</v>
      </c>
      <c r="U8">
        <v>1700612589</v>
      </c>
      <c r="V8">
        <v>1570</v>
      </c>
      <c r="W8">
        <f>VLOOKUP(Table7[[#This Row],[No]],Mio[No. FACT.],1,FALSE)</f>
        <v>1700612589</v>
      </c>
      <c r="X8">
        <f>VLOOKUP(Table7[[#This Row],[No]],Conta[DTE NO],1,FALSE)</f>
        <v>1700612589</v>
      </c>
      <c r="Y8" t="b">
        <f>Table7[[#This Row],[borar otro]]=Table7[[#This Row],[Borrar]]</f>
        <v>1</v>
      </c>
    </row>
    <row r="9" spans="1:25" hidden="1" x14ac:dyDescent="0.25">
      <c r="A9">
        <v>45293</v>
      </c>
      <c r="B9">
        <v>3468314069</v>
      </c>
      <c r="C9" s="2">
        <v>1426.1</v>
      </c>
      <c r="D9" t="s">
        <v>2327</v>
      </c>
      <c r="E9">
        <v>0</v>
      </c>
      <c r="F9" t="s">
        <v>34</v>
      </c>
      <c r="G9">
        <f>VLOOKUP(Mio[[#This Row],[No. FACT.]],Table7[No],1,FALSE)</f>
        <v>3468314069</v>
      </c>
      <c r="N9" t="str">
        <v>VIVIAN TIXAL</v>
      </c>
      <c r="S9" s="79"/>
      <c r="T9">
        <v>45293</v>
      </c>
      <c r="U9">
        <v>1925599067</v>
      </c>
      <c r="V9">
        <v>1367</v>
      </c>
      <c r="W9">
        <f>VLOOKUP(Table7[[#This Row],[No]],Mio[No. FACT.],1,FALSE)</f>
        <v>1925599067</v>
      </c>
      <c r="X9">
        <f>VLOOKUP(Table7[[#This Row],[No]],Conta[DTE NO],1,FALSE)</f>
        <v>1925599067</v>
      </c>
      <c r="Y9" t="b">
        <f>Table7[[#This Row],[borar otro]]=Table7[[#This Row],[Borrar]]</f>
        <v>1</v>
      </c>
    </row>
    <row r="10" spans="1:25" hidden="1" x14ac:dyDescent="0.25">
      <c r="A10">
        <v>45293</v>
      </c>
      <c r="B10">
        <v>3650700661</v>
      </c>
      <c r="C10" s="2">
        <v>708</v>
      </c>
      <c r="D10" t="s">
        <v>2329</v>
      </c>
      <c r="E10">
        <v>0</v>
      </c>
      <c r="F10" t="s">
        <v>36</v>
      </c>
      <c r="G10">
        <f>VLOOKUP(Mio[[#This Row],[No. FACT.]],Table7[No],1,FALSE)</f>
        <v>3650700661</v>
      </c>
      <c r="N10" t="str">
        <v>WENDY VELASQUEZ</v>
      </c>
      <c r="S10" s="79"/>
      <c r="T10">
        <v>45293</v>
      </c>
      <c r="U10">
        <v>1956138343</v>
      </c>
      <c r="V10">
        <v>4.7</v>
      </c>
      <c r="W10">
        <f>VLOOKUP(Table7[[#This Row],[No]],Mio[No. FACT.],1,FALSE)</f>
        <v>1956138343</v>
      </c>
      <c r="X10">
        <f>VLOOKUP(Table7[[#This Row],[No]],Conta[DTE NO],1,FALSE)</f>
        <v>1956138343</v>
      </c>
      <c r="Y10" t="b">
        <f>Table7[[#This Row],[borar otro]]=Table7[[#This Row],[Borrar]]</f>
        <v>1</v>
      </c>
    </row>
    <row r="11" spans="1:25" hidden="1" x14ac:dyDescent="0.25">
      <c r="A11">
        <v>45293</v>
      </c>
      <c r="B11">
        <v>3827321230</v>
      </c>
      <c r="C11" s="2">
        <v>1023.45</v>
      </c>
      <c r="D11" t="s">
        <v>2327</v>
      </c>
      <c r="E11">
        <v>0</v>
      </c>
      <c r="F11" t="s">
        <v>40</v>
      </c>
      <c r="G11">
        <f>VLOOKUP(Mio[[#This Row],[No. FACT.]],Table7[No],1,FALSE)</f>
        <v>3827321230</v>
      </c>
      <c r="N11" t="str">
        <v>NANCY PEREZ</v>
      </c>
      <c r="S11" s="79"/>
      <c r="T11">
        <v>45293</v>
      </c>
      <c r="U11">
        <v>2052408819</v>
      </c>
      <c r="V11">
        <v>487.65</v>
      </c>
      <c r="W11">
        <f>VLOOKUP(Table7[[#This Row],[No]],Mio[No. FACT.],1,FALSE)</f>
        <v>2052408819</v>
      </c>
      <c r="X11">
        <f>VLOOKUP(Table7[[#This Row],[No]],Conta[DTE NO],1,FALSE)</f>
        <v>2052408819</v>
      </c>
      <c r="Y11" t="b">
        <f>Table7[[#This Row],[borar otro]]=Table7[[#This Row],[Borrar]]</f>
        <v>1</v>
      </c>
    </row>
    <row r="12" spans="1:25" hidden="1" x14ac:dyDescent="0.25">
      <c r="A12">
        <v>45293</v>
      </c>
      <c r="B12">
        <v>3948692938</v>
      </c>
      <c r="C12" s="2">
        <v>1692</v>
      </c>
      <c r="D12" t="s">
        <v>2330</v>
      </c>
      <c r="E12">
        <v>0</v>
      </c>
      <c r="F12" t="s">
        <v>42</v>
      </c>
      <c r="G12">
        <f>VLOOKUP(Mio[[#This Row],[No. FACT.]],Table7[No],1,FALSE)</f>
        <v>3948692938</v>
      </c>
      <c r="N12" t="str">
        <v>EDGAR CASTELLÓN</v>
      </c>
      <c r="S12" s="79"/>
      <c r="T12">
        <v>45293</v>
      </c>
      <c r="U12">
        <v>2804302630</v>
      </c>
      <c r="V12">
        <v>58</v>
      </c>
      <c r="W12">
        <f>VLOOKUP(Table7[[#This Row],[No]],Mio[No. FACT.],1,FALSE)</f>
        <v>2804302630</v>
      </c>
      <c r="X12">
        <f>VLOOKUP(Table7[[#This Row],[No]],Conta[DTE NO],1,FALSE)</f>
        <v>2804302630</v>
      </c>
      <c r="Y12" t="b">
        <f>Table7[[#This Row],[borar otro]]=Table7[[#This Row],[Borrar]]</f>
        <v>1</v>
      </c>
    </row>
    <row r="13" spans="1:25" hidden="1" x14ac:dyDescent="0.25">
      <c r="A13">
        <v>45293</v>
      </c>
      <c r="B13">
        <v>537807502</v>
      </c>
      <c r="C13" s="2">
        <v>343.2</v>
      </c>
      <c r="D13" t="s">
        <v>2327</v>
      </c>
      <c r="E13">
        <v>0</v>
      </c>
      <c r="F13" t="s">
        <v>46</v>
      </c>
      <c r="G13">
        <f>VLOOKUP(Mio[[#This Row],[No. FACT.]],Table7[No],1,FALSE)</f>
        <v>537807502</v>
      </c>
      <c r="N13" t="str">
        <v>ADMINISTRACION</v>
      </c>
      <c r="S13" s="79"/>
      <c r="T13">
        <v>45293</v>
      </c>
      <c r="U13">
        <v>2930658824</v>
      </c>
      <c r="V13">
        <v>1023</v>
      </c>
      <c r="W13">
        <f>VLOOKUP(Table7[[#This Row],[No]],Mio[No. FACT.],1,FALSE)</f>
        <v>2930658824</v>
      </c>
      <c r="X13">
        <f>VLOOKUP(Table7[[#This Row],[No]],Conta[DTE NO],1,FALSE)</f>
        <v>2930658824</v>
      </c>
      <c r="Y13" t="b">
        <f>Table7[[#This Row],[borar otro]]=Table7[[#This Row],[Borrar]]</f>
        <v>1</v>
      </c>
    </row>
    <row r="14" spans="1:25" hidden="1" x14ac:dyDescent="0.25">
      <c r="A14">
        <v>45293</v>
      </c>
      <c r="B14">
        <v>448154658</v>
      </c>
      <c r="C14" s="2">
        <v>671</v>
      </c>
      <c r="D14" t="s">
        <v>2328</v>
      </c>
      <c r="E14">
        <v>0</v>
      </c>
      <c r="F14" t="s">
        <v>48</v>
      </c>
      <c r="G14">
        <f>VLOOKUP(Mio[[#This Row],[No. FACT.]],Table7[No],1,FALSE)</f>
        <v>448154658</v>
      </c>
      <c r="N14" t="str">
        <v>VICTORIA ORTIZ</v>
      </c>
      <c r="S14" s="79"/>
      <c r="T14">
        <v>45293</v>
      </c>
      <c r="U14">
        <v>3000782330</v>
      </c>
      <c r="V14">
        <v>3064</v>
      </c>
      <c r="W14">
        <f>VLOOKUP(Table7[[#This Row],[No]],Mio[No. FACT.],1,FALSE)</f>
        <v>3000782330</v>
      </c>
      <c r="X14">
        <f>VLOOKUP(Table7[[#This Row],[No]],Conta[DTE NO],1,FALSE)</f>
        <v>3000782330</v>
      </c>
      <c r="Y14" t="b">
        <f>Table7[[#This Row],[borar otro]]=Table7[[#This Row],[Borrar]]</f>
        <v>1</v>
      </c>
    </row>
    <row r="15" spans="1:25" hidden="1" x14ac:dyDescent="0.25">
      <c r="A15">
        <v>45293</v>
      </c>
      <c r="B15">
        <v>3411755564</v>
      </c>
      <c r="C15" s="2">
        <v>235</v>
      </c>
      <c r="D15" t="s">
        <v>2331</v>
      </c>
      <c r="E15">
        <v>0</v>
      </c>
      <c r="F15" t="s">
        <v>50</v>
      </c>
      <c r="G15">
        <f>VLOOKUP(Mio[[#This Row],[No. FACT.]],Table7[No],1,FALSE)</f>
        <v>3411755564</v>
      </c>
      <c r="N15" t="str">
        <v>RENE VICENTE</v>
      </c>
      <c r="S15" s="79"/>
      <c r="T15">
        <v>45293</v>
      </c>
      <c r="U15">
        <v>3038792425</v>
      </c>
      <c r="V15">
        <v>3060</v>
      </c>
      <c r="W15">
        <f>VLOOKUP(Table7[[#This Row],[No]],Mio[No. FACT.],1,FALSE)</f>
        <v>3038792425</v>
      </c>
      <c r="X15">
        <f>VLOOKUP(Table7[[#This Row],[No]],Conta[DTE NO],1,FALSE)</f>
        <v>3038792425</v>
      </c>
      <c r="Y15" t="b">
        <f>Table7[[#This Row],[borar otro]]=Table7[[#This Row],[Borrar]]</f>
        <v>1</v>
      </c>
    </row>
    <row r="16" spans="1:25" hidden="1" x14ac:dyDescent="0.25">
      <c r="A16">
        <v>45293</v>
      </c>
      <c r="B16">
        <v>3038792425</v>
      </c>
      <c r="C16" s="2">
        <v>3060</v>
      </c>
      <c r="D16" t="s">
        <v>2330</v>
      </c>
      <c r="E16">
        <v>0</v>
      </c>
      <c r="F16" t="s">
        <v>53</v>
      </c>
      <c r="G16">
        <f>VLOOKUP(Mio[[#This Row],[No. FACT.]],Table7[No],1,FALSE)</f>
        <v>3038792425</v>
      </c>
      <c r="S16" s="79"/>
      <c r="T16">
        <v>45293</v>
      </c>
      <c r="U16">
        <v>3102231364</v>
      </c>
      <c r="V16">
        <v>320.16000000000003</v>
      </c>
      <c r="W16">
        <f>VLOOKUP(Table7[[#This Row],[No]],Mio[No. FACT.],1,FALSE)</f>
        <v>3102231364</v>
      </c>
      <c r="X16">
        <f>VLOOKUP(Table7[[#This Row],[No]],Conta[DTE NO],1,FALSE)</f>
        <v>3102231364</v>
      </c>
      <c r="Y16" t="b">
        <f>Table7[[#This Row],[borar otro]]=Table7[[#This Row],[Borrar]]</f>
        <v>1</v>
      </c>
    </row>
    <row r="17" spans="1:25" hidden="1" x14ac:dyDescent="0.25">
      <c r="A17">
        <v>45293</v>
      </c>
      <c r="B17">
        <v>694898098</v>
      </c>
      <c r="C17" s="2">
        <v>1470</v>
      </c>
      <c r="D17" t="s">
        <v>2331</v>
      </c>
      <c r="E17">
        <v>0</v>
      </c>
      <c r="F17" t="s">
        <v>56</v>
      </c>
      <c r="G17">
        <f>VLOOKUP(Mio[[#This Row],[No. FACT.]],Table7[No],1,FALSE)</f>
        <v>694898098</v>
      </c>
      <c r="S17" s="79"/>
      <c r="T17">
        <v>45293</v>
      </c>
      <c r="U17">
        <v>3127266498</v>
      </c>
      <c r="V17">
        <v>2128.3000000000002</v>
      </c>
      <c r="W17">
        <f>VLOOKUP(Table7[[#This Row],[No]],Mio[No. FACT.],1,FALSE)</f>
        <v>3127266498</v>
      </c>
      <c r="X17">
        <f>VLOOKUP(Table7[[#This Row],[No]],Conta[DTE NO],1,FALSE)</f>
        <v>3127266498</v>
      </c>
      <c r="Y17" t="b">
        <f>Table7[[#This Row],[borar otro]]=Table7[[#This Row],[Borrar]]</f>
        <v>1</v>
      </c>
    </row>
    <row r="18" spans="1:25" hidden="1" x14ac:dyDescent="0.25">
      <c r="A18">
        <v>45293</v>
      </c>
      <c r="B18">
        <v>3826468248</v>
      </c>
      <c r="C18" s="2">
        <v>15</v>
      </c>
      <c r="D18" t="s">
        <v>2329</v>
      </c>
      <c r="E18">
        <v>0</v>
      </c>
      <c r="F18" t="s">
        <v>59</v>
      </c>
      <c r="G18">
        <f>VLOOKUP(Mio[[#This Row],[No. FACT.]],Table7[No],1,FALSE)</f>
        <v>3826468248</v>
      </c>
      <c r="S18" s="79"/>
      <c r="T18">
        <v>45293</v>
      </c>
      <c r="U18">
        <v>3354739654</v>
      </c>
      <c r="V18">
        <v>1975</v>
      </c>
      <c r="W18">
        <f>VLOOKUP(Table7[[#This Row],[No]],Mio[No. FACT.],1,FALSE)</f>
        <v>3354739654</v>
      </c>
      <c r="X18">
        <f>VLOOKUP(Table7[[#This Row],[No]],Conta[DTE NO],1,FALSE)</f>
        <v>3354739654</v>
      </c>
      <c r="Y18" t="b">
        <f>Table7[[#This Row],[borar otro]]=Table7[[#This Row],[Borrar]]</f>
        <v>1</v>
      </c>
    </row>
    <row r="19" spans="1:25" hidden="1" x14ac:dyDescent="0.25">
      <c r="A19">
        <v>45293</v>
      </c>
      <c r="B19">
        <v>2804302630</v>
      </c>
      <c r="C19" s="2">
        <v>58</v>
      </c>
      <c r="D19" t="s">
        <v>2329</v>
      </c>
      <c r="E19">
        <v>0</v>
      </c>
      <c r="F19" t="s">
        <v>62</v>
      </c>
      <c r="G19">
        <f>VLOOKUP(Mio[[#This Row],[No. FACT.]],Table7[No],1,FALSE)</f>
        <v>2804302630</v>
      </c>
      <c r="S19" s="79"/>
      <c r="T19">
        <v>45293</v>
      </c>
      <c r="U19">
        <v>3411755564</v>
      </c>
      <c r="V19">
        <v>235</v>
      </c>
      <c r="W19">
        <f>VLOOKUP(Table7[[#This Row],[No]],Mio[No. FACT.],1,FALSE)</f>
        <v>3411755564</v>
      </c>
      <c r="X19">
        <f>VLOOKUP(Table7[[#This Row],[No]],Conta[DTE NO],1,FALSE)</f>
        <v>3411755564</v>
      </c>
      <c r="Y19" t="b">
        <f>Table7[[#This Row],[borar otro]]=Table7[[#This Row],[Borrar]]</f>
        <v>1</v>
      </c>
    </row>
    <row r="20" spans="1:25" hidden="1" x14ac:dyDescent="0.25">
      <c r="A20">
        <v>45293</v>
      </c>
      <c r="B20">
        <v>3818015010</v>
      </c>
      <c r="C20" s="2">
        <v>814.74</v>
      </c>
      <c r="D20" t="s">
        <v>2329</v>
      </c>
      <c r="E20">
        <v>0</v>
      </c>
      <c r="F20" t="s">
        <v>64</v>
      </c>
      <c r="G20">
        <f>VLOOKUP(Mio[[#This Row],[No. FACT.]],Table7[No],1,FALSE)</f>
        <v>3818015010</v>
      </c>
      <c r="S20" s="79"/>
      <c r="T20">
        <v>45293</v>
      </c>
      <c r="U20">
        <v>3421720338</v>
      </c>
      <c r="V20">
        <v>512.75</v>
      </c>
      <c r="W20">
        <f>VLOOKUP(Table7[[#This Row],[No]],Mio[No. FACT.],1,FALSE)</f>
        <v>3421720338</v>
      </c>
      <c r="X20">
        <f>VLOOKUP(Table7[[#This Row],[No]],Conta[DTE NO],1,FALSE)</f>
        <v>3421720338</v>
      </c>
      <c r="Y20" t="b">
        <f>Table7[[#This Row],[borar otro]]=Table7[[#This Row],[Borrar]]</f>
        <v>1</v>
      </c>
    </row>
    <row r="21" spans="1:25" hidden="1" x14ac:dyDescent="0.25">
      <c r="A21">
        <v>45293</v>
      </c>
      <c r="B21">
        <v>4093070385</v>
      </c>
      <c r="C21" s="2">
        <v>1630.5</v>
      </c>
      <c r="D21" t="s">
        <v>2327</v>
      </c>
      <c r="E21">
        <v>0</v>
      </c>
      <c r="F21" t="s">
        <v>66</v>
      </c>
      <c r="G21">
        <f>VLOOKUP(Mio[[#This Row],[No. FACT.]],Table7[No],1,FALSE)</f>
        <v>4093070385</v>
      </c>
      <c r="S21" s="79"/>
      <c r="T21">
        <v>45293</v>
      </c>
      <c r="U21">
        <v>3428336523</v>
      </c>
      <c r="V21">
        <v>27.5</v>
      </c>
      <c r="W21">
        <f>VLOOKUP(Table7[[#This Row],[No]],Mio[No. FACT.],1,FALSE)</f>
        <v>3428336523</v>
      </c>
      <c r="X21">
        <f>VLOOKUP(Table7[[#This Row],[No]],Conta[DTE NO],1,FALSE)</f>
        <v>3428336523</v>
      </c>
      <c r="Y21" t="b">
        <f>Table7[[#This Row],[borar otro]]=Table7[[#This Row],[Borrar]]</f>
        <v>1</v>
      </c>
    </row>
    <row r="22" spans="1:25" hidden="1" x14ac:dyDescent="0.25">
      <c r="A22">
        <v>45293</v>
      </c>
      <c r="B22">
        <v>2052408819</v>
      </c>
      <c r="C22" s="2">
        <v>487.65</v>
      </c>
      <c r="D22" t="s">
        <v>2326</v>
      </c>
      <c r="E22">
        <v>0</v>
      </c>
      <c r="F22" t="s">
        <v>68</v>
      </c>
      <c r="G22">
        <f>VLOOKUP(Mio[[#This Row],[No. FACT.]],Table7[No],1,FALSE)</f>
        <v>2052408819</v>
      </c>
      <c r="S22" s="79"/>
      <c r="T22">
        <v>45293</v>
      </c>
      <c r="U22">
        <v>3463007823</v>
      </c>
      <c r="V22">
        <v>1367</v>
      </c>
      <c r="W22">
        <f>VLOOKUP(Table7[[#This Row],[No]],Mio[No. FACT.],1,FALSE)</f>
        <v>3463007823</v>
      </c>
      <c r="X22">
        <f>VLOOKUP(Table7[[#This Row],[No]],Conta[DTE NO],1,FALSE)</f>
        <v>3463007823</v>
      </c>
      <c r="Y22" t="b">
        <f>Table7[[#This Row],[borar otro]]=Table7[[#This Row],[Borrar]]</f>
        <v>1</v>
      </c>
    </row>
    <row r="23" spans="1:25" hidden="1" x14ac:dyDescent="0.25">
      <c r="A23">
        <v>45293</v>
      </c>
      <c r="B23">
        <v>4218636935</v>
      </c>
      <c r="C23" s="2">
        <v>40</v>
      </c>
      <c r="D23" t="s">
        <v>2328</v>
      </c>
      <c r="E23">
        <v>0</v>
      </c>
      <c r="F23" t="s">
        <v>70</v>
      </c>
      <c r="G23">
        <f>VLOOKUP(Mio[[#This Row],[No. FACT.]],Table7[No],1,FALSE)</f>
        <v>4218636935</v>
      </c>
      <c r="S23" s="79"/>
      <c r="T23">
        <v>45293</v>
      </c>
      <c r="U23">
        <v>3468314069</v>
      </c>
      <c r="V23">
        <v>1426.1</v>
      </c>
      <c r="W23">
        <f>VLOOKUP(Table7[[#This Row],[No]],Mio[No. FACT.],1,FALSE)</f>
        <v>3468314069</v>
      </c>
      <c r="X23">
        <f>VLOOKUP(Table7[[#This Row],[No]],Conta[DTE NO],1,FALSE)</f>
        <v>3468314069</v>
      </c>
      <c r="Y23" t="b">
        <f>Table7[[#This Row],[borar otro]]=Table7[[#This Row],[Borrar]]</f>
        <v>1</v>
      </c>
    </row>
    <row r="24" spans="1:25" hidden="1" x14ac:dyDescent="0.25">
      <c r="A24">
        <v>45293</v>
      </c>
      <c r="B24">
        <v>3678357705</v>
      </c>
      <c r="C24" s="2">
        <v>254.35</v>
      </c>
      <c r="D24" t="s">
        <v>2329</v>
      </c>
      <c r="E24">
        <v>0</v>
      </c>
      <c r="F24" t="s">
        <v>72</v>
      </c>
      <c r="G24">
        <f>VLOOKUP(Mio[[#This Row],[No. FACT.]],Table7[No],1,FALSE)</f>
        <v>3678357705</v>
      </c>
      <c r="S24" s="79"/>
      <c r="T24">
        <v>45293</v>
      </c>
      <c r="U24">
        <v>3650700661</v>
      </c>
      <c r="V24">
        <v>708</v>
      </c>
      <c r="W24">
        <f>VLOOKUP(Table7[[#This Row],[No]],Mio[No. FACT.],1,FALSE)</f>
        <v>3650700661</v>
      </c>
      <c r="X24">
        <f>VLOOKUP(Table7[[#This Row],[No]],Conta[DTE NO],1,FALSE)</f>
        <v>3650700661</v>
      </c>
      <c r="Y24" t="b">
        <f>Table7[[#This Row],[borar otro]]=Table7[[#This Row],[Borrar]]</f>
        <v>1</v>
      </c>
    </row>
    <row r="25" spans="1:25" hidden="1" x14ac:dyDescent="0.25">
      <c r="A25">
        <v>45293</v>
      </c>
      <c r="B25">
        <v>3971829671</v>
      </c>
      <c r="C25" s="2">
        <v>294.75</v>
      </c>
      <c r="D25" t="s">
        <v>2326</v>
      </c>
      <c r="E25">
        <v>0</v>
      </c>
      <c r="F25" t="s">
        <v>74</v>
      </c>
      <c r="G25">
        <f>VLOOKUP(Mio[[#This Row],[No. FACT.]],Table7[No],1,FALSE)</f>
        <v>3971829671</v>
      </c>
      <c r="S25" s="79"/>
      <c r="T25">
        <v>45293</v>
      </c>
      <c r="U25">
        <v>3678357705</v>
      </c>
      <c r="V25">
        <v>254.35</v>
      </c>
      <c r="W25">
        <f>VLOOKUP(Table7[[#This Row],[No]],Mio[No. FACT.],1,FALSE)</f>
        <v>3678357705</v>
      </c>
      <c r="X25">
        <f>VLOOKUP(Table7[[#This Row],[No]],Conta[DTE NO],1,FALSE)</f>
        <v>3678357705</v>
      </c>
      <c r="Y25" t="b">
        <f>Table7[[#This Row],[borar otro]]=Table7[[#This Row],[Borrar]]</f>
        <v>1</v>
      </c>
    </row>
    <row r="26" spans="1:25" hidden="1" x14ac:dyDescent="0.25">
      <c r="A26">
        <v>45293</v>
      </c>
      <c r="B26">
        <v>1245794295</v>
      </c>
      <c r="C26" s="2">
        <v>20</v>
      </c>
      <c r="D26" t="s">
        <v>2326</v>
      </c>
      <c r="E26">
        <v>0</v>
      </c>
      <c r="F26" t="s">
        <v>76</v>
      </c>
      <c r="G26">
        <f>VLOOKUP(Mio[[#This Row],[No. FACT.]],Table7[No],1,FALSE)</f>
        <v>1245794295</v>
      </c>
      <c r="S26" s="79"/>
      <c r="T26">
        <v>45293</v>
      </c>
      <c r="U26">
        <v>3818015010</v>
      </c>
      <c r="V26">
        <v>814.74</v>
      </c>
      <c r="W26">
        <f>VLOOKUP(Table7[[#This Row],[No]],Mio[No. FACT.],1,FALSE)</f>
        <v>3818015010</v>
      </c>
      <c r="X26">
        <f>VLOOKUP(Table7[[#This Row],[No]],Conta[DTE NO],1,FALSE)</f>
        <v>3818015010</v>
      </c>
      <c r="Y26" t="b">
        <f>Table7[[#This Row],[borar otro]]=Table7[[#This Row],[Borrar]]</f>
        <v>1</v>
      </c>
    </row>
    <row r="27" spans="1:25" hidden="1" x14ac:dyDescent="0.25">
      <c r="A27">
        <v>45293</v>
      </c>
      <c r="B27">
        <v>1700612589</v>
      </c>
      <c r="C27" s="2">
        <v>1570</v>
      </c>
      <c r="D27" t="s">
        <v>2327</v>
      </c>
      <c r="E27">
        <v>0</v>
      </c>
      <c r="F27" t="s">
        <v>78</v>
      </c>
      <c r="G27">
        <f>VLOOKUP(Mio[[#This Row],[No. FACT.]],Table7[No],1,FALSE)</f>
        <v>1700612589</v>
      </c>
      <c r="S27" s="79"/>
      <c r="T27">
        <v>45293</v>
      </c>
      <c r="U27">
        <v>3826468248</v>
      </c>
      <c r="V27">
        <v>15</v>
      </c>
      <c r="W27">
        <f>VLOOKUP(Table7[[#This Row],[No]],Mio[No. FACT.],1,FALSE)</f>
        <v>3826468248</v>
      </c>
      <c r="X27">
        <f>VLOOKUP(Table7[[#This Row],[No]],Conta[DTE NO],1,FALSE)</f>
        <v>3826468248</v>
      </c>
      <c r="Y27" t="b">
        <f>Table7[[#This Row],[borar otro]]=Table7[[#This Row],[Borrar]]</f>
        <v>1</v>
      </c>
    </row>
    <row r="28" spans="1:25" hidden="1" x14ac:dyDescent="0.25">
      <c r="A28">
        <v>45293</v>
      </c>
      <c r="B28">
        <v>1507999790</v>
      </c>
      <c r="C28" s="2">
        <v>1707</v>
      </c>
      <c r="D28" t="s">
        <v>2327</v>
      </c>
      <c r="E28">
        <v>0</v>
      </c>
      <c r="F28" t="s">
        <v>80</v>
      </c>
      <c r="G28">
        <f>VLOOKUP(Mio[[#This Row],[No. FACT.]],Table7[No],1,FALSE)</f>
        <v>1507999790</v>
      </c>
      <c r="S28" s="79"/>
      <c r="T28">
        <v>45293</v>
      </c>
      <c r="U28">
        <v>3827321230</v>
      </c>
      <c r="V28">
        <v>1023.45</v>
      </c>
      <c r="W28">
        <f>VLOOKUP(Table7[[#This Row],[No]],Mio[No. FACT.],1,FALSE)</f>
        <v>3827321230</v>
      </c>
      <c r="X28">
        <f>VLOOKUP(Table7[[#This Row],[No]],Conta[DTE NO],1,FALSE)</f>
        <v>3827321230</v>
      </c>
      <c r="Y28" t="b">
        <f>Table7[[#This Row],[borar otro]]=Table7[[#This Row],[Borrar]]</f>
        <v>1</v>
      </c>
    </row>
    <row r="29" spans="1:25" hidden="1" x14ac:dyDescent="0.25">
      <c r="A29">
        <v>45293</v>
      </c>
      <c r="B29">
        <v>1925599067</v>
      </c>
      <c r="C29" s="2">
        <v>1367</v>
      </c>
      <c r="D29" t="s">
        <v>2331</v>
      </c>
      <c r="E29">
        <v>0</v>
      </c>
      <c r="F29" t="s">
        <v>83</v>
      </c>
      <c r="G29">
        <f>VLOOKUP(Mio[[#This Row],[No. FACT.]],Table7[No],1,FALSE)</f>
        <v>1925599067</v>
      </c>
      <c r="S29" s="79"/>
      <c r="T29">
        <v>45293</v>
      </c>
      <c r="U29">
        <v>3877325105</v>
      </c>
      <c r="V29">
        <v>610</v>
      </c>
      <c r="W29">
        <f>VLOOKUP(Table7[[#This Row],[No]],Mio[No. FACT.],1,FALSE)</f>
        <v>3877325105</v>
      </c>
      <c r="X29">
        <f>VLOOKUP(Table7[[#This Row],[No]],Conta[DTE NO],1,FALSE)</f>
        <v>3877325105</v>
      </c>
      <c r="Y29" t="b">
        <f>Table7[[#This Row],[borar otro]]=Table7[[#This Row],[Borrar]]</f>
        <v>1</v>
      </c>
    </row>
    <row r="30" spans="1:25" hidden="1" x14ac:dyDescent="0.25">
      <c r="A30">
        <v>45293</v>
      </c>
      <c r="B30">
        <v>3463007823</v>
      </c>
      <c r="C30" s="2">
        <v>1367</v>
      </c>
      <c r="D30" t="s">
        <v>2331</v>
      </c>
      <c r="E30">
        <v>0</v>
      </c>
      <c r="F30" t="s">
        <v>86</v>
      </c>
      <c r="G30">
        <f>VLOOKUP(Mio[[#This Row],[No. FACT.]],Table7[No],1,FALSE)</f>
        <v>3463007823</v>
      </c>
      <c r="S30" s="79"/>
      <c r="T30">
        <v>45293</v>
      </c>
      <c r="U30">
        <v>3948692938</v>
      </c>
      <c r="V30">
        <v>1692</v>
      </c>
      <c r="W30">
        <f>VLOOKUP(Table7[[#This Row],[No]],Mio[No. FACT.],1,FALSE)</f>
        <v>3948692938</v>
      </c>
      <c r="X30">
        <f>VLOOKUP(Table7[[#This Row],[No]],Conta[DTE NO],1,FALSE)</f>
        <v>3948692938</v>
      </c>
      <c r="Y30" t="b">
        <f>Table7[[#This Row],[borar otro]]=Table7[[#This Row],[Borrar]]</f>
        <v>1</v>
      </c>
    </row>
    <row r="31" spans="1:25" hidden="1" x14ac:dyDescent="0.25">
      <c r="A31">
        <v>45293</v>
      </c>
      <c r="B31">
        <v>4054928851</v>
      </c>
      <c r="C31" s="2">
        <v>263.8</v>
      </c>
      <c r="D31" t="s">
        <v>2326</v>
      </c>
      <c r="E31">
        <v>0</v>
      </c>
      <c r="F31" t="s">
        <v>88</v>
      </c>
      <c r="G31">
        <f>VLOOKUP(Mio[[#This Row],[No. FACT.]],Table7[No],1,FALSE)</f>
        <v>4054928851</v>
      </c>
      <c r="S31" s="79"/>
      <c r="T31">
        <v>45293</v>
      </c>
      <c r="U31">
        <v>3971829671</v>
      </c>
      <c r="V31">
        <v>294.75</v>
      </c>
      <c r="W31">
        <f>VLOOKUP(Table7[[#This Row],[No]],Mio[No. FACT.],1,FALSE)</f>
        <v>3971829671</v>
      </c>
      <c r="X31">
        <f>VLOOKUP(Table7[[#This Row],[No]],Conta[DTE NO],1,FALSE)</f>
        <v>3971829671</v>
      </c>
      <c r="Y31" t="b">
        <f>Table7[[#This Row],[borar otro]]=Table7[[#This Row],[Borrar]]</f>
        <v>1</v>
      </c>
    </row>
    <row r="32" spans="1:25" hidden="1" x14ac:dyDescent="0.25">
      <c r="A32">
        <v>45293</v>
      </c>
      <c r="B32">
        <v>1323778290</v>
      </c>
      <c r="C32" s="2">
        <v>326</v>
      </c>
      <c r="D32" t="s">
        <v>2327</v>
      </c>
      <c r="E32">
        <v>0</v>
      </c>
      <c r="F32" t="s">
        <v>90</v>
      </c>
      <c r="G32">
        <f>VLOOKUP(Mio[[#This Row],[No. FACT.]],Table7[No],1,FALSE)</f>
        <v>1323778290</v>
      </c>
      <c r="S32" s="79"/>
      <c r="T32">
        <v>45293</v>
      </c>
      <c r="U32">
        <v>4054928851</v>
      </c>
      <c r="V32">
        <v>263.8</v>
      </c>
      <c r="W32">
        <f>VLOOKUP(Table7[[#This Row],[No]],Mio[No. FACT.],1,FALSE)</f>
        <v>4054928851</v>
      </c>
      <c r="X32">
        <f>VLOOKUP(Table7[[#This Row],[No]],Conta[DTE NO],1,FALSE)</f>
        <v>4054928851</v>
      </c>
      <c r="Y32" t="b">
        <f>Table7[[#This Row],[borar otro]]=Table7[[#This Row],[Borrar]]</f>
        <v>1</v>
      </c>
    </row>
    <row r="33" spans="1:25" hidden="1" x14ac:dyDescent="0.25">
      <c r="A33">
        <v>45293</v>
      </c>
      <c r="B33">
        <v>3877325105</v>
      </c>
      <c r="C33" s="2">
        <v>610</v>
      </c>
      <c r="D33" t="s">
        <v>2330</v>
      </c>
      <c r="E33">
        <v>0</v>
      </c>
      <c r="F33" t="s">
        <v>92</v>
      </c>
      <c r="G33">
        <f>VLOOKUP(Mio[[#This Row],[No. FACT.]],Table7[No],1,FALSE)</f>
        <v>3877325105</v>
      </c>
      <c r="S33" s="79"/>
      <c r="T33">
        <v>45293</v>
      </c>
      <c r="U33">
        <v>4093070385</v>
      </c>
      <c r="V33">
        <v>1630.5</v>
      </c>
      <c r="W33">
        <f>VLOOKUP(Table7[[#This Row],[No]],Mio[No. FACT.],1,FALSE)</f>
        <v>4093070385</v>
      </c>
      <c r="X33">
        <f>VLOOKUP(Table7[[#This Row],[No]],Conta[DTE NO],1,FALSE)</f>
        <v>4093070385</v>
      </c>
      <c r="Y33" t="b">
        <f>Table7[[#This Row],[borar otro]]=Table7[[#This Row],[Borrar]]</f>
        <v>1</v>
      </c>
    </row>
    <row r="34" spans="1:25" hidden="1" x14ac:dyDescent="0.25">
      <c r="A34">
        <v>45293</v>
      </c>
      <c r="B34">
        <v>3354739654</v>
      </c>
      <c r="C34" s="2">
        <v>1975</v>
      </c>
      <c r="D34" t="s">
        <v>2332</v>
      </c>
      <c r="E34">
        <v>0</v>
      </c>
      <c r="F34" t="s">
        <v>95</v>
      </c>
      <c r="G34">
        <f>VLOOKUP(Mio[[#This Row],[No. FACT.]],Table7[No],1,FALSE)</f>
        <v>3354739654</v>
      </c>
      <c r="S34" s="79"/>
      <c r="T34">
        <v>45293</v>
      </c>
      <c r="U34">
        <v>4218636935</v>
      </c>
      <c r="V34">
        <v>40</v>
      </c>
      <c r="W34">
        <f>VLOOKUP(Table7[[#This Row],[No]],Mio[No. FACT.],1,FALSE)</f>
        <v>4218636935</v>
      </c>
      <c r="X34">
        <f>VLOOKUP(Table7[[#This Row],[No]],Conta[DTE NO],1,FALSE)</f>
        <v>4218636935</v>
      </c>
      <c r="Y34" t="b">
        <f>Table7[[#This Row],[borar otro]]=Table7[[#This Row],[Borrar]]</f>
        <v>1</v>
      </c>
    </row>
    <row r="35" spans="1:25" hidden="1" x14ac:dyDescent="0.25">
      <c r="A35">
        <v>45293</v>
      </c>
      <c r="B35">
        <v>1255817699</v>
      </c>
      <c r="C35" s="2">
        <v>88.1</v>
      </c>
      <c r="D35" t="s">
        <v>2327</v>
      </c>
      <c r="E35">
        <v>0</v>
      </c>
      <c r="F35" t="s">
        <v>99</v>
      </c>
      <c r="G35">
        <f>VLOOKUP(Mio[[#This Row],[No. FACT.]],Table7[No],1,FALSE)</f>
        <v>1255817699</v>
      </c>
      <c r="S35" s="79"/>
      <c r="T35">
        <v>45293</v>
      </c>
      <c r="U35">
        <v>4237839496</v>
      </c>
      <c r="V35">
        <v>178.75</v>
      </c>
      <c r="W35">
        <f>VLOOKUP(Table7[[#This Row],[No]],Mio[No. FACT.],1,FALSE)</f>
        <v>4237839496</v>
      </c>
      <c r="X35">
        <f>VLOOKUP(Table7[[#This Row],[No]],Conta[DTE NO],1,FALSE)</f>
        <v>4237839496</v>
      </c>
      <c r="Y35" t="b">
        <f>Table7[[#This Row],[borar otro]]=Table7[[#This Row],[Borrar]]</f>
        <v>1</v>
      </c>
    </row>
    <row r="36" spans="1:25" hidden="1" x14ac:dyDescent="0.25">
      <c r="A36">
        <v>45293</v>
      </c>
      <c r="B36">
        <v>3000782330</v>
      </c>
      <c r="C36" s="2">
        <v>3064</v>
      </c>
      <c r="D36" t="s">
        <v>2332</v>
      </c>
      <c r="E36">
        <v>0</v>
      </c>
      <c r="F36" t="s">
        <v>100</v>
      </c>
      <c r="G36">
        <f>VLOOKUP(Mio[[#This Row],[No. FACT.]],Table7[No],1,FALSE)</f>
        <v>3000782330</v>
      </c>
      <c r="S36" s="79"/>
      <c r="T36">
        <v>45293</v>
      </c>
      <c r="U36">
        <v>448154658</v>
      </c>
      <c r="V36">
        <v>671</v>
      </c>
      <c r="W36">
        <f>VLOOKUP(Table7[[#This Row],[No]],Mio[No. FACT.],1,FALSE)</f>
        <v>448154658</v>
      </c>
      <c r="X36">
        <f>VLOOKUP(Table7[[#This Row],[No]],Conta[DTE NO],1,FALSE)</f>
        <v>448154658</v>
      </c>
      <c r="Y36" t="b">
        <f>Table7[[#This Row],[borar otro]]=Table7[[#This Row],[Borrar]]</f>
        <v>1</v>
      </c>
    </row>
    <row r="37" spans="1:25" hidden="1" x14ac:dyDescent="0.25">
      <c r="A37">
        <v>45293</v>
      </c>
      <c r="B37">
        <v>1956138343</v>
      </c>
      <c r="C37" s="2">
        <v>4.7</v>
      </c>
      <c r="D37" t="s">
        <v>2333</v>
      </c>
      <c r="E37">
        <v>0</v>
      </c>
      <c r="F37" t="s">
        <v>103</v>
      </c>
      <c r="G37">
        <f>VLOOKUP(Mio[[#This Row],[No. FACT.]],Table7[No],1,FALSE)</f>
        <v>1956138343</v>
      </c>
      <c r="S37" s="79"/>
      <c r="T37">
        <v>45293</v>
      </c>
      <c r="U37">
        <v>479216904</v>
      </c>
      <c r="V37">
        <v>6800</v>
      </c>
      <c r="W37">
        <f>VLOOKUP(Table7[[#This Row],[No]],Mio[No. FACT.],1,FALSE)</f>
        <v>479216904</v>
      </c>
      <c r="X37">
        <f>VLOOKUP(Table7[[#This Row],[No]],Conta[DTE NO],1,FALSE)</f>
        <v>479216904</v>
      </c>
      <c r="Y37" t="b">
        <f>Table7[[#This Row],[borar otro]]=Table7[[#This Row],[Borrar]]</f>
        <v>1</v>
      </c>
    </row>
    <row r="38" spans="1:25" hidden="1" x14ac:dyDescent="0.25">
      <c r="A38">
        <v>45293</v>
      </c>
      <c r="B38">
        <v>1353466008</v>
      </c>
      <c r="C38" s="2">
        <v>1552</v>
      </c>
      <c r="D38" t="s">
        <v>2327</v>
      </c>
      <c r="E38">
        <v>0</v>
      </c>
      <c r="F38" t="s">
        <v>106</v>
      </c>
      <c r="G38">
        <f>VLOOKUP(Mio[[#This Row],[No. FACT.]],Table7[No],1,FALSE)</f>
        <v>1353466008</v>
      </c>
      <c r="S38" s="79"/>
      <c r="T38">
        <v>45293</v>
      </c>
      <c r="U38">
        <v>537807502</v>
      </c>
      <c r="V38">
        <v>343.2</v>
      </c>
      <c r="W38">
        <f>VLOOKUP(Table7[[#This Row],[No]],Mio[No. FACT.],1,FALSE)</f>
        <v>537807502</v>
      </c>
      <c r="X38">
        <f>VLOOKUP(Table7[[#This Row],[No]],Conta[DTE NO],1,FALSE)</f>
        <v>537807502</v>
      </c>
      <c r="Y38" t="b">
        <f>Table7[[#This Row],[borar otro]]=Table7[[#This Row],[Borrar]]</f>
        <v>1</v>
      </c>
    </row>
    <row r="39" spans="1:25" hidden="1" x14ac:dyDescent="0.25">
      <c r="A39">
        <v>45293</v>
      </c>
      <c r="B39">
        <v>3102231364</v>
      </c>
      <c r="C39" s="2">
        <v>320.16000000000003</v>
      </c>
      <c r="D39" t="s">
        <v>2327</v>
      </c>
      <c r="E39">
        <v>0</v>
      </c>
      <c r="F39" t="s">
        <v>108</v>
      </c>
      <c r="G39">
        <f>VLOOKUP(Mio[[#This Row],[No. FACT.]],Table7[No],1,FALSE)</f>
        <v>3102231364</v>
      </c>
      <c r="S39" s="79"/>
      <c r="T39">
        <v>45293</v>
      </c>
      <c r="U39">
        <v>66473518</v>
      </c>
      <c r="V39">
        <v>161.5</v>
      </c>
      <c r="W39">
        <f>VLOOKUP(Table7[[#This Row],[No]],Mio[No. FACT.],1,FALSE)</f>
        <v>66473518</v>
      </c>
      <c r="X39">
        <f>VLOOKUP(Table7[[#This Row],[No]],Conta[DTE NO],1,FALSE)</f>
        <v>66473518</v>
      </c>
      <c r="Y39" t="b">
        <f>Table7[[#This Row],[borar otro]]=Table7[[#This Row],[Borrar]]</f>
        <v>1</v>
      </c>
    </row>
    <row r="40" spans="1:25" hidden="1" x14ac:dyDescent="0.25">
      <c r="A40">
        <v>45293</v>
      </c>
      <c r="B40">
        <v>66473518</v>
      </c>
      <c r="C40" s="2">
        <v>161.5</v>
      </c>
      <c r="D40" t="s">
        <v>2326</v>
      </c>
      <c r="E40">
        <v>0</v>
      </c>
      <c r="F40" t="s">
        <v>110</v>
      </c>
      <c r="G40">
        <f>VLOOKUP(Mio[[#This Row],[No. FACT.]],Table7[No],1,FALSE)</f>
        <v>66473518</v>
      </c>
      <c r="S40" s="79"/>
      <c r="T40">
        <v>45293</v>
      </c>
      <c r="U40">
        <v>694898098</v>
      </c>
      <c r="V40">
        <v>1470</v>
      </c>
      <c r="W40">
        <f>VLOOKUP(Table7[[#This Row],[No]],Mio[No. FACT.],1,FALSE)</f>
        <v>694898098</v>
      </c>
      <c r="X40">
        <f>VLOOKUP(Table7[[#This Row],[No]],Conta[DTE NO],1,FALSE)</f>
        <v>694898098</v>
      </c>
      <c r="Y40" t="b">
        <f>Table7[[#This Row],[borar otro]]=Table7[[#This Row],[Borrar]]</f>
        <v>1</v>
      </c>
    </row>
    <row r="41" spans="1:25" hidden="1" x14ac:dyDescent="0.25">
      <c r="A41">
        <v>45293</v>
      </c>
      <c r="B41">
        <v>3127266498</v>
      </c>
      <c r="C41" s="2">
        <v>2128.3000000000002</v>
      </c>
      <c r="D41" t="s">
        <v>1845</v>
      </c>
      <c r="E41">
        <v>0</v>
      </c>
      <c r="F41" t="s">
        <v>112</v>
      </c>
      <c r="G41">
        <f>VLOOKUP(Mio[[#This Row],[No. FACT.]],Table7[No],1,FALSE)</f>
        <v>3127266498</v>
      </c>
      <c r="S41" s="79"/>
      <c r="T41">
        <v>45293</v>
      </c>
      <c r="U41">
        <v>72567990</v>
      </c>
      <c r="V41">
        <v>366</v>
      </c>
      <c r="W41">
        <f>VLOOKUP(Table7[[#This Row],[No]],Mio[No. FACT.],1,FALSE)</f>
        <v>72567990</v>
      </c>
      <c r="X41">
        <f>VLOOKUP(Table7[[#This Row],[No]],Conta[DTE NO],1,FALSE)</f>
        <v>72567990</v>
      </c>
      <c r="Y41" t="b">
        <f>Table7[[#This Row],[borar otro]]=Table7[[#This Row],[Borrar]]</f>
        <v>1</v>
      </c>
    </row>
    <row r="42" spans="1:25" hidden="1" x14ac:dyDescent="0.25">
      <c r="A42">
        <v>45294</v>
      </c>
      <c r="B42">
        <v>3924840168</v>
      </c>
      <c r="C42" s="2">
        <v>250</v>
      </c>
      <c r="D42" t="s">
        <v>2328</v>
      </c>
      <c r="E42">
        <v>0</v>
      </c>
      <c r="F42" t="s">
        <v>115</v>
      </c>
      <c r="G42">
        <f>VLOOKUP(Mio[[#This Row],[No. FACT.]],Table7[No],1,FALSE)</f>
        <v>3924840168</v>
      </c>
      <c r="S42" s="79"/>
      <c r="T42">
        <v>45294</v>
      </c>
      <c r="U42">
        <v>1003180005</v>
      </c>
      <c r="V42">
        <v>95</v>
      </c>
      <c r="W42">
        <f>VLOOKUP(Table7[[#This Row],[No]],Mio[No. FACT.],1,FALSE)</f>
        <v>1003180005</v>
      </c>
      <c r="X42">
        <f>VLOOKUP(Table7[[#This Row],[No]],Conta[DTE NO],1,FALSE)</f>
        <v>1003180005</v>
      </c>
      <c r="Y42" t="b">
        <f>Table7[[#This Row],[borar otro]]=Table7[[#This Row],[Borrar]]</f>
        <v>1</v>
      </c>
    </row>
    <row r="43" spans="1:25" hidden="1" x14ac:dyDescent="0.25">
      <c r="A43">
        <v>45294</v>
      </c>
      <c r="B43">
        <v>682706983</v>
      </c>
      <c r="C43" s="2">
        <v>13703</v>
      </c>
      <c r="D43" t="s">
        <v>2328</v>
      </c>
      <c r="E43">
        <v>0</v>
      </c>
      <c r="F43" t="s">
        <v>118</v>
      </c>
      <c r="G43">
        <f>VLOOKUP(Mio[[#This Row],[No. FACT.]],Table7[No],1,FALSE)</f>
        <v>682706983</v>
      </c>
      <c r="S43" s="79"/>
      <c r="T43">
        <v>45294</v>
      </c>
      <c r="U43">
        <v>1019429735</v>
      </c>
      <c r="V43">
        <v>5048</v>
      </c>
      <c r="W43">
        <f>VLOOKUP(Table7[[#This Row],[No]],Mio[No. FACT.],1,FALSE)</f>
        <v>1019429735</v>
      </c>
      <c r="X43">
        <f>VLOOKUP(Table7[[#This Row],[No]],Conta[DTE NO],1,FALSE)</f>
        <v>1019429735</v>
      </c>
      <c r="Y43" t="b">
        <f>Table7[[#This Row],[borar otro]]=Table7[[#This Row],[Borrar]]</f>
        <v>1</v>
      </c>
    </row>
    <row r="44" spans="1:25" hidden="1" x14ac:dyDescent="0.25">
      <c r="A44">
        <v>45294</v>
      </c>
      <c r="B44">
        <v>2464694638</v>
      </c>
      <c r="C44" s="2">
        <v>250</v>
      </c>
      <c r="D44" t="s">
        <v>2328</v>
      </c>
      <c r="E44">
        <v>0</v>
      </c>
      <c r="F44" t="s">
        <v>119</v>
      </c>
      <c r="G44">
        <f>VLOOKUP(Mio[[#This Row],[No. FACT.]],Table7[No],1,FALSE)</f>
        <v>2464694638</v>
      </c>
      <c r="S44" s="79"/>
      <c r="T44">
        <v>45294</v>
      </c>
      <c r="U44">
        <v>109463809</v>
      </c>
      <c r="V44">
        <v>219</v>
      </c>
      <c r="W44">
        <f>VLOOKUP(Table7[[#This Row],[No]],Mio[No. FACT.],1,FALSE)</f>
        <v>109463809</v>
      </c>
      <c r="X44">
        <f>VLOOKUP(Table7[[#This Row],[No]],Conta[DTE NO],1,FALSE)</f>
        <v>109463809</v>
      </c>
      <c r="Y44" t="b">
        <f>Table7[[#This Row],[borar otro]]=Table7[[#This Row],[Borrar]]</f>
        <v>1</v>
      </c>
    </row>
    <row r="45" spans="1:25" hidden="1" x14ac:dyDescent="0.25">
      <c r="A45">
        <v>45294</v>
      </c>
      <c r="B45">
        <v>1627672562</v>
      </c>
      <c r="C45" s="2">
        <v>22830</v>
      </c>
      <c r="D45" t="s">
        <v>2328</v>
      </c>
      <c r="E45">
        <v>0</v>
      </c>
      <c r="F45" t="s">
        <v>121</v>
      </c>
      <c r="G45">
        <f>VLOOKUP(Mio[[#This Row],[No. FACT.]],Table7[No],1,FALSE)</f>
        <v>1627672562</v>
      </c>
      <c r="S45" s="79"/>
      <c r="T45">
        <v>45294</v>
      </c>
      <c r="U45">
        <v>1158693048</v>
      </c>
      <c r="V45">
        <v>124.4</v>
      </c>
      <c r="W45">
        <f>VLOOKUP(Table7[[#This Row],[No]],Mio[No. FACT.],1,FALSE)</f>
        <v>1158693048</v>
      </c>
      <c r="X45">
        <f>VLOOKUP(Table7[[#This Row],[No]],Conta[DTE NO],1,FALSE)</f>
        <v>1158693048</v>
      </c>
      <c r="Y45" t="b">
        <f>Table7[[#This Row],[borar otro]]=Table7[[#This Row],[Borrar]]</f>
        <v>1</v>
      </c>
    </row>
    <row r="46" spans="1:25" hidden="1" x14ac:dyDescent="0.25">
      <c r="A46">
        <v>45294</v>
      </c>
      <c r="B46">
        <v>1651654957</v>
      </c>
      <c r="C46" s="2">
        <v>1830</v>
      </c>
      <c r="D46" t="s">
        <v>2332</v>
      </c>
      <c r="E46">
        <v>0</v>
      </c>
      <c r="F46" t="s">
        <v>122</v>
      </c>
      <c r="G46">
        <f>VLOOKUP(Mio[[#This Row],[No. FACT.]],Table7[No],1,FALSE)</f>
        <v>1651654957</v>
      </c>
      <c r="S46" s="79"/>
      <c r="T46">
        <v>45294</v>
      </c>
      <c r="U46">
        <v>1241597525</v>
      </c>
      <c r="V46">
        <v>42.2</v>
      </c>
      <c r="W46">
        <f>VLOOKUP(Table7[[#This Row],[No]],Mio[No. FACT.],1,FALSE)</f>
        <v>1241597525</v>
      </c>
      <c r="X46">
        <f>VLOOKUP(Table7[[#This Row],[No]],Conta[DTE NO],1,FALSE)</f>
        <v>1241597525</v>
      </c>
      <c r="Y46" t="b">
        <f>Table7[[#This Row],[borar otro]]=Table7[[#This Row],[Borrar]]</f>
        <v>1</v>
      </c>
    </row>
    <row r="47" spans="1:25" hidden="1" x14ac:dyDescent="0.25">
      <c r="A47">
        <v>45294</v>
      </c>
      <c r="B47">
        <v>638404631</v>
      </c>
      <c r="C47" s="2">
        <v>609</v>
      </c>
      <c r="D47" t="s">
        <v>2326</v>
      </c>
      <c r="E47">
        <v>0</v>
      </c>
      <c r="F47" t="s">
        <v>124</v>
      </c>
      <c r="G47">
        <f>VLOOKUP(Mio[[#This Row],[No. FACT.]],Table7[No],1,FALSE)</f>
        <v>638404631</v>
      </c>
      <c r="S47" s="79"/>
      <c r="T47">
        <v>45294</v>
      </c>
      <c r="U47">
        <v>1266502669</v>
      </c>
      <c r="V47">
        <v>286</v>
      </c>
      <c r="W47">
        <f>VLOOKUP(Table7[[#This Row],[No]],Mio[No. FACT.],1,FALSE)</f>
        <v>1266502669</v>
      </c>
      <c r="X47">
        <f>VLOOKUP(Table7[[#This Row],[No]],Conta[DTE NO],1,FALSE)</f>
        <v>1266502669</v>
      </c>
      <c r="Y47" t="b">
        <f>Table7[[#This Row],[borar otro]]=Table7[[#This Row],[Borrar]]</f>
        <v>1</v>
      </c>
    </row>
    <row r="48" spans="1:25" hidden="1" x14ac:dyDescent="0.25">
      <c r="A48">
        <v>45294</v>
      </c>
      <c r="B48">
        <v>213608</v>
      </c>
      <c r="C48" s="2">
        <v>73.650000000000006</v>
      </c>
      <c r="D48" t="s">
        <v>2326</v>
      </c>
      <c r="E48">
        <v>0</v>
      </c>
      <c r="F48" t="s">
        <v>126</v>
      </c>
      <c r="G48">
        <f>VLOOKUP(Mio[[#This Row],[No. FACT.]],Table7[No],1,FALSE)</f>
        <v>213608</v>
      </c>
      <c r="S48" s="79"/>
      <c r="T48">
        <v>45294</v>
      </c>
      <c r="U48">
        <v>1341997964</v>
      </c>
      <c r="V48">
        <v>712.25</v>
      </c>
      <c r="W48">
        <f>VLOOKUP(Table7[[#This Row],[No]],Mio[No. FACT.],1,FALSE)</f>
        <v>1341997964</v>
      </c>
      <c r="X48">
        <f>VLOOKUP(Table7[[#This Row],[No]],Conta[DTE NO],1,FALSE)</f>
        <v>1341997964</v>
      </c>
      <c r="Y48" t="b">
        <f>Table7[[#This Row],[borar otro]]=Table7[[#This Row],[Borrar]]</f>
        <v>1</v>
      </c>
    </row>
    <row r="49" spans="1:25" hidden="1" x14ac:dyDescent="0.25">
      <c r="A49">
        <v>45294</v>
      </c>
      <c r="B49">
        <v>2291222199</v>
      </c>
      <c r="C49" s="2">
        <v>305</v>
      </c>
      <c r="D49" t="s">
        <v>2327</v>
      </c>
      <c r="E49">
        <v>0</v>
      </c>
      <c r="F49" t="s">
        <v>127</v>
      </c>
      <c r="G49">
        <f>VLOOKUP(Mio[[#This Row],[No. FACT.]],Table7[No],1,FALSE)</f>
        <v>2291222199</v>
      </c>
      <c r="S49" s="79"/>
      <c r="T49">
        <v>45294</v>
      </c>
      <c r="U49">
        <v>1444627616</v>
      </c>
      <c r="V49">
        <v>8486.2999999999993</v>
      </c>
      <c r="W49">
        <f>VLOOKUP(Table7[[#This Row],[No]],Mio[No. FACT.],1,FALSE)</f>
        <v>1444627616</v>
      </c>
      <c r="X49">
        <f>VLOOKUP(Table7[[#This Row],[No]],Conta[DTE NO],1,FALSE)</f>
        <v>1444627616</v>
      </c>
      <c r="Y49" t="b">
        <f>Table7[[#This Row],[borar otro]]=Table7[[#This Row],[Borrar]]</f>
        <v>1</v>
      </c>
    </row>
    <row r="50" spans="1:25" hidden="1" x14ac:dyDescent="0.25">
      <c r="A50">
        <v>45294</v>
      </c>
      <c r="B50">
        <v>1341997964</v>
      </c>
      <c r="C50" s="2">
        <v>712.25</v>
      </c>
      <c r="D50" t="s">
        <v>2327</v>
      </c>
      <c r="E50">
        <v>0</v>
      </c>
      <c r="F50" t="s">
        <v>129</v>
      </c>
      <c r="G50">
        <f>VLOOKUP(Mio[[#This Row],[No. FACT.]],Table7[No],1,FALSE)</f>
        <v>1341997964</v>
      </c>
      <c r="S50" s="79"/>
      <c r="T50">
        <v>45294</v>
      </c>
      <c r="U50">
        <v>162613341</v>
      </c>
      <c r="V50">
        <v>1586</v>
      </c>
      <c r="W50">
        <f>VLOOKUP(Table7[[#This Row],[No]],Mio[No. FACT.],1,FALSE)</f>
        <v>162613341</v>
      </c>
      <c r="X50">
        <f>VLOOKUP(Table7[[#This Row],[No]],Conta[DTE NO],1,FALSE)</f>
        <v>162613341</v>
      </c>
      <c r="Y50" t="b">
        <f>Table7[[#This Row],[borar otro]]=Table7[[#This Row],[Borrar]]</f>
        <v>1</v>
      </c>
    </row>
    <row r="51" spans="1:25" hidden="1" x14ac:dyDescent="0.25">
      <c r="A51">
        <v>45294</v>
      </c>
      <c r="B51">
        <v>1766080689</v>
      </c>
      <c r="C51" s="2">
        <v>1746</v>
      </c>
      <c r="D51" t="s">
        <v>2327</v>
      </c>
      <c r="E51">
        <v>0</v>
      </c>
      <c r="F51" t="s">
        <v>131</v>
      </c>
      <c r="G51">
        <f>VLOOKUP(Mio[[#This Row],[No. FACT.]],Table7[No],1,FALSE)</f>
        <v>1766080689</v>
      </c>
      <c r="S51" s="79"/>
      <c r="T51">
        <v>45294</v>
      </c>
      <c r="U51">
        <v>1627672562</v>
      </c>
      <c r="V51">
        <v>22830</v>
      </c>
      <c r="W51">
        <f>VLOOKUP(Table7[[#This Row],[No]],Mio[No. FACT.],1,FALSE)</f>
        <v>1627672562</v>
      </c>
      <c r="X51">
        <f>VLOOKUP(Table7[[#This Row],[No]],Conta[DTE NO],1,FALSE)</f>
        <v>1627672562</v>
      </c>
      <c r="Y51" t="b">
        <f>Table7[[#This Row],[borar otro]]=Table7[[#This Row],[Borrar]]</f>
        <v>1</v>
      </c>
    </row>
    <row r="52" spans="1:25" hidden="1" x14ac:dyDescent="0.25">
      <c r="A52">
        <v>45294</v>
      </c>
      <c r="B52">
        <v>3744612781</v>
      </c>
      <c r="C52" s="2">
        <v>1746</v>
      </c>
      <c r="D52" t="s">
        <v>2327</v>
      </c>
      <c r="E52">
        <v>0</v>
      </c>
      <c r="F52" t="s">
        <v>133</v>
      </c>
      <c r="G52">
        <f>VLOOKUP(Mio[[#This Row],[No. FACT.]],Table7[No],1,FALSE)</f>
        <v>3744612781</v>
      </c>
      <c r="S52" s="79"/>
      <c r="T52">
        <v>45294</v>
      </c>
      <c r="U52">
        <v>1651654957</v>
      </c>
      <c r="V52">
        <v>1830</v>
      </c>
      <c r="W52">
        <f>VLOOKUP(Table7[[#This Row],[No]],Mio[No. FACT.],1,FALSE)</f>
        <v>1651654957</v>
      </c>
      <c r="X52">
        <f>VLOOKUP(Table7[[#This Row],[No]],Conta[DTE NO],1,FALSE)</f>
        <v>1651654957</v>
      </c>
      <c r="Y52" t="b">
        <f>Table7[[#This Row],[borar otro]]=Table7[[#This Row],[Borrar]]</f>
        <v>1</v>
      </c>
    </row>
    <row r="53" spans="1:25" hidden="1" x14ac:dyDescent="0.25">
      <c r="A53">
        <v>45294</v>
      </c>
      <c r="B53">
        <v>109463809</v>
      </c>
      <c r="C53" s="2">
        <v>219</v>
      </c>
      <c r="D53" t="s">
        <v>2327</v>
      </c>
      <c r="E53">
        <v>0</v>
      </c>
      <c r="F53" t="s">
        <v>134</v>
      </c>
      <c r="G53">
        <f>VLOOKUP(Mio[[#This Row],[No. FACT.]],Table7[No],1,FALSE)</f>
        <v>109463809</v>
      </c>
      <c r="S53" s="79"/>
      <c r="T53">
        <v>45294</v>
      </c>
      <c r="U53">
        <v>1702840966</v>
      </c>
      <c r="V53">
        <v>37.479999999999997</v>
      </c>
      <c r="W53">
        <f>VLOOKUP(Table7[[#This Row],[No]],Mio[No. FACT.],1,FALSE)</f>
        <v>1702840966</v>
      </c>
      <c r="X53">
        <f>VLOOKUP(Table7[[#This Row],[No]],Conta[DTE NO],1,FALSE)</f>
        <v>1702840966</v>
      </c>
      <c r="Y53" t="b">
        <f>Table7[[#This Row],[borar otro]]=Table7[[#This Row],[Borrar]]</f>
        <v>1</v>
      </c>
    </row>
    <row r="54" spans="1:25" hidden="1" x14ac:dyDescent="0.25">
      <c r="A54">
        <v>45294</v>
      </c>
      <c r="B54">
        <v>2482129180</v>
      </c>
      <c r="C54" s="2">
        <v>54.95</v>
      </c>
      <c r="D54" t="s">
        <v>2327</v>
      </c>
      <c r="E54">
        <v>0</v>
      </c>
      <c r="F54" t="s">
        <v>136</v>
      </c>
      <c r="G54">
        <f>VLOOKUP(Mio[[#This Row],[No. FACT.]],Table7[No],1,FALSE)</f>
        <v>2482129180</v>
      </c>
      <c r="S54" s="79"/>
      <c r="T54">
        <v>45294</v>
      </c>
      <c r="U54">
        <v>1766080689</v>
      </c>
      <c r="V54">
        <v>1746</v>
      </c>
      <c r="W54">
        <f>VLOOKUP(Table7[[#This Row],[No]],Mio[No. FACT.],1,FALSE)</f>
        <v>1766080689</v>
      </c>
      <c r="X54">
        <f>VLOOKUP(Table7[[#This Row],[No]],Conta[DTE NO],1,FALSE)</f>
        <v>1766080689</v>
      </c>
      <c r="Y54" t="b">
        <f>Table7[[#This Row],[borar otro]]=Table7[[#This Row],[Borrar]]</f>
        <v>1</v>
      </c>
    </row>
    <row r="55" spans="1:25" hidden="1" x14ac:dyDescent="0.25">
      <c r="A55">
        <v>45294</v>
      </c>
      <c r="B55">
        <v>2483310275</v>
      </c>
      <c r="C55" s="2">
        <v>105.25</v>
      </c>
      <c r="D55" t="s">
        <v>2327</v>
      </c>
      <c r="E55">
        <v>0</v>
      </c>
      <c r="F55" t="s">
        <v>138</v>
      </c>
      <c r="G55">
        <f>VLOOKUP(Mio[[#This Row],[No. FACT.]],Table7[No],1,FALSE)</f>
        <v>2483310275</v>
      </c>
      <c r="S55" s="79"/>
      <c r="T55" s="4">
        <v>45294</v>
      </c>
      <c r="U55">
        <v>1809269260</v>
      </c>
      <c r="V55">
        <v>0</v>
      </c>
      <c r="W55" t="e">
        <f>VLOOKUP(Table7[[#This Row],[No]],Mio[No. FACT.],1,FALSE)</f>
        <v>#N/A</v>
      </c>
      <c r="X55" t="e">
        <f>VLOOKUP(Table7[[#This Row],[No]],Conta[DTE NO],1,FALSE)</f>
        <v>#N/A</v>
      </c>
      <c r="Y55" t="e">
        <f>Table7[[#This Row],[borar otro]]=Table7[[#This Row],[Borrar]]</f>
        <v>#N/A</v>
      </c>
    </row>
    <row r="56" spans="1:25" hidden="1" x14ac:dyDescent="0.25">
      <c r="A56">
        <v>45294</v>
      </c>
      <c r="B56">
        <v>3421391232</v>
      </c>
      <c r="C56" s="2">
        <v>610</v>
      </c>
      <c r="D56" t="s">
        <v>2330</v>
      </c>
      <c r="E56">
        <v>0</v>
      </c>
      <c r="F56" t="s">
        <v>140</v>
      </c>
      <c r="G56">
        <f>VLOOKUP(Mio[[#This Row],[No. FACT.]],Table7[No],1,FALSE)</f>
        <v>3421391232</v>
      </c>
      <c r="S56" s="79"/>
      <c r="T56">
        <v>45294</v>
      </c>
      <c r="U56">
        <v>1825390597</v>
      </c>
      <c r="V56">
        <v>5365</v>
      </c>
      <c r="W56">
        <f>VLOOKUP(Table7[[#This Row],[No]],Mio[No. FACT.],1,FALSE)</f>
        <v>1825390597</v>
      </c>
      <c r="X56">
        <f>VLOOKUP(Table7[[#This Row],[No]],Conta[DTE NO],1,FALSE)</f>
        <v>1825390597</v>
      </c>
      <c r="Y56" t="b">
        <f>Table7[[#This Row],[borar otro]]=Table7[[#This Row],[Borrar]]</f>
        <v>1</v>
      </c>
    </row>
    <row r="57" spans="1:25" hidden="1" x14ac:dyDescent="0.25">
      <c r="A57">
        <v>45294</v>
      </c>
      <c r="B57">
        <v>1266502669</v>
      </c>
      <c r="C57" s="2">
        <v>286</v>
      </c>
      <c r="D57" t="s">
        <v>2327</v>
      </c>
      <c r="E57">
        <v>0</v>
      </c>
      <c r="F57" t="s">
        <v>142</v>
      </c>
      <c r="G57">
        <f>VLOOKUP(Mio[[#This Row],[No. FACT.]],Table7[No],1,FALSE)</f>
        <v>1266502669</v>
      </c>
      <c r="S57" s="79"/>
      <c r="T57">
        <v>45294</v>
      </c>
      <c r="U57">
        <v>1913801094</v>
      </c>
      <c r="V57">
        <v>913.55</v>
      </c>
      <c r="W57">
        <f>VLOOKUP(Table7[[#This Row],[No]],Mio[No. FACT.],1,FALSE)</f>
        <v>1913801094</v>
      </c>
      <c r="X57">
        <f>VLOOKUP(Table7[[#This Row],[No]],Conta[DTE NO],1,FALSE)</f>
        <v>1913801094</v>
      </c>
      <c r="Y57" t="b">
        <f>Table7[[#This Row],[borar otro]]=Table7[[#This Row],[Borrar]]</f>
        <v>1</v>
      </c>
    </row>
    <row r="58" spans="1:25" hidden="1" x14ac:dyDescent="0.25">
      <c r="A58">
        <v>45294</v>
      </c>
      <c r="B58">
        <v>1444627616</v>
      </c>
      <c r="C58" s="2">
        <v>8486.2999999999993</v>
      </c>
      <c r="D58" t="s">
        <v>2330</v>
      </c>
      <c r="E58">
        <v>0</v>
      </c>
      <c r="F58" t="s">
        <v>144</v>
      </c>
      <c r="G58">
        <f>VLOOKUP(Mio[[#This Row],[No. FACT.]],Table7[No],1,FALSE)</f>
        <v>1444627616</v>
      </c>
      <c r="S58" s="79"/>
      <c r="T58">
        <v>45294</v>
      </c>
      <c r="U58">
        <v>2133806843</v>
      </c>
      <c r="V58">
        <v>150</v>
      </c>
      <c r="W58">
        <f>VLOOKUP(Table7[[#This Row],[No]],Mio[No. FACT.],1,FALSE)</f>
        <v>2133806843</v>
      </c>
      <c r="X58">
        <f>VLOOKUP(Table7[[#This Row],[No]],Conta[DTE NO],1,FALSE)</f>
        <v>2133806843</v>
      </c>
      <c r="Y58" t="b">
        <f>Table7[[#This Row],[borar otro]]=Table7[[#This Row],[Borrar]]</f>
        <v>1</v>
      </c>
    </row>
    <row r="59" spans="1:25" hidden="1" x14ac:dyDescent="0.25">
      <c r="A59">
        <v>45294</v>
      </c>
      <c r="B59">
        <v>890716874</v>
      </c>
      <c r="C59" s="2">
        <v>438.97</v>
      </c>
      <c r="D59" t="s">
        <v>2326</v>
      </c>
      <c r="E59">
        <v>0</v>
      </c>
      <c r="F59" t="s">
        <v>147</v>
      </c>
      <c r="G59">
        <f>VLOOKUP(Mio[[#This Row],[No. FACT.]],Table7[No],1,FALSE)</f>
        <v>890716874</v>
      </c>
      <c r="S59" s="79"/>
      <c r="T59">
        <v>45294</v>
      </c>
      <c r="U59">
        <v>213608</v>
      </c>
      <c r="V59">
        <v>73.650000000000006</v>
      </c>
      <c r="W59">
        <f>VLOOKUP(Table7[[#This Row],[No]],Mio[No. FACT.],1,FALSE)</f>
        <v>213608</v>
      </c>
      <c r="X59">
        <f>VLOOKUP(Table7[[#This Row],[No]],Conta[DTE NO],1,FALSE)</f>
        <v>213608</v>
      </c>
      <c r="Y59" t="b">
        <f>Table7[[#This Row],[borar otro]]=Table7[[#This Row],[Borrar]]</f>
        <v>1</v>
      </c>
    </row>
    <row r="60" spans="1:25" hidden="1" x14ac:dyDescent="0.25">
      <c r="A60">
        <v>45294</v>
      </c>
      <c r="B60">
        <v>2384414595</v>
      </c>
      <c r="C60" s="2">
        <v>611.79999999999995</v>
      </c>
      <c r="D60" t="s">
        <v>2327</v>
      </c>
      <c r="E60">
        <v>0</v>
      </c>
      <c r="F60" t="s">
        <v>148</v>
      </c>
      <c r="G60">
        <f>VLOOKUP(Mio[[#This Row],[No. FACT.]],Table7[No],1,FALSE)</f>
        <v>2384414595</v>
      </c>
      <c r="S60" s="79"/>
      <c r="T60">
        <v>45294</v>
      </c>
      <c r="U60">
        <v>2291222199</v>
      </c>
      <c r="V60">
        <v>305</v>
      </c>
      <c r="W60">
        <f>VLOOKUP(Table7[[#This Row],[No]],Mio[No. FACT.],1,FALSE)</f>
        <v>2291222199</v>
      </c>
      <c r="X60">
        <f>VLOOKUP(Table7[[#This Row],[No]],Conta[DTE NO],1,FALSE)</f>
        <v>2291222199</v>
      </c>
      <c r="Y60" t="b">
        <f>Table7[[#This Row],[borar otro]]=Table7[[#This Row],[Borrar]]</f>
        <v>1</v>
      </c>
    </row>
    <row r="61" spans="1:25" hidden="1" x14ac:dyDescent="0.25">
      <c r="A61">
        <v>45294</v>
      </c>
      <c r="B61">
        <v>2133806843</v>
      </c>
      <c r="C61" s="2">
        <v>150</v>
      </c>
      <c r="D61" t="s">
        <v>2327</v>
      </c>
      <c r="E61">
        <v>0</v>
      </c>
      <c r="F61" t="s">
        <v>150</v>
      </c>
      <c r="G61">
        <f>VLOOKUP(Mio[[#This Row],[No. FACT.]],Table7[No],1,FALSE)</f>
        <v>2133806843</v>
      </c>
      <c r="S61" s="79"/>
      <c r="T61">
        <v>45294</v>
      </c>
      <c r="U61">
        <v>2384414595</v>
      </c>
      <c r="V61">
        <v>611.79999999999995</v>
      </c>
      <c r="W61">
        <f>VLOOKUP(Table7[[#This Row],[No]],Mio[No. FACT.],1,FALSE)</f>
        <v>2384414595</v>
      </c>
      <c r="X61">
        <f>VLOOKUP(Table7[[#This Row],[No]],Conta[DTE NO],1,FALSE)</f>
        <v>2384414595</v>
      </c>
      <c r="Y61" t="b">
        <f>Table7[[#This Row],[borar otro]]=Table7[[#This Row],[Borrar]]</f>
        <v>1</v>
      </c>
    </row>
    <row r="62" spans="1:25" hidden="1" x14ac:dyDescent="0.25">
      <c r="A62">
        <v>45294</v>
      </c>
      <c r="B62">
        <v>3934015436</v>
      </c>
      <c r="C62" s="2">
        <v>108.7</v>
      </c>
      <c r="D62" t="s">
        <v>2327</v>
      </c>
      <c r="E62">
        <v>0</v>
      </c>
      <c r="F62" t="s">
        <v>153</v>
      </c>
      <c r="G62">
        <f>VLOOKUP(Mio[[#This Row],[No. FACT.]],Table7[No],1,FALSE)</f>
        <v>3934015436</v>
      </c>
      <c r="S62" s="79"/>
      <c r="T62">
        <v>45294</v>
      </c>
      <c r="U62">
        <v>2393786020</v>
      </c>
      <c r="V62">
        <v>4044</v>
      </c>
      <c r="W62">
        <f>VLOOKUP(Table7[[#This Row],[No]],Mio[No. FACT.],1,FALSE)</f>
        <v>2393786020</v>
      </c>
      <c r="X62">
        <f>VLOOKUP(Table7[[#This Row],[No]],Conta[DTE NO],1,FALSE)</f>
        <v>2393786020</v>
      </c>
      <c r="Y62" t="b">
        <f>Table7[[#This Row],[borar otro]]=Table7[[#This Row],[Borrar]]</f>
        <v>1</v>
      </c>
    </row>
    <row r="63" spans="1:25" hidden="1" x14ac:dyDescent="0.25">
      <c r="A63">
        <v>45294</v>
      </c>
      <c r="B63">
        <v>2393786020</v>
      </c>
      <c r="C63" s="2">
        <v>4044</v>
      </c>
      <c r="D63" t="s">
        <v>2332</v>
      </c>
      <c r="E63">
        <v>0</v>
      </c>
      <c r="F63" t="s">
        <v>155</v>
      </c>
      <c r="G63">
        <f>VLOOKUP(Mio[[#This Row],[No. FACT.]],Table7[No],1,FALSE)</f>
        <v>2393786020</v>
      </c>
      <c r="S63" s="79"/>
      <c r="T63">
        <v>45294</v>
      </c>
      <c r="U63">
        <v>2460041891</v>
      </c>
      <c r="V63">
        <v>499.3</v>
      </c>
      <c r="W63">
        <f>VLOOKUP(Table7[[#This Row],[No]],Mio[No. FACT.],1,FALSE)</f>
        <v>2460041891</v>
      </c>
      <c r="X63">
        <f>VLOOKUP(Table7[[#This Row],[No]],Conta[DTE NO],1,FALSE)</f>
        <v>2460041891</v>
      </c>
      <c r="Y63" t="b">
        <f>Table7[[#This Row],[borar otro]]=Table7[[#This Row],[Borrar]]</f>
        <v>1</v>
      </c>
    </row>
    <row r="64" spans="1:25" hidden="1" x14ac:dyDescent="0.25">
      <c r="A64">
        <v>45294</v>
      </c>
      <c r="B64">
        <v>404966026</v>
      </c>
      <c r="C64" s="2">
        <v>1235</v>
      </c>
      <c r="D64" t="s">
        <v>2332</v>
      </c>
      <c r="E64">
        <v>0</v>
      </c>
      <c r="F64" t="s">
        <v>158</v>
      </c>
      <c r="G64">
        <f>VLOOKUP(Mio[[#This Row],[No. FACT.]],Table7[No],1,FALSE)</f>
        <v>404966026</v>
      </c>
      <c r="S64" s="79"/>
      <c r="T64">
        <v>45294</v>
      </c>
      <c r="U64">
        <v>2482129180</v>
      </c>
      <c r="V64">
        <v>54.95</v>
      </c>
      <c r="W64">
        <f>VLOOKUP(Table7[[#This Row],[No]],Mio[No. FACT.],1,FALSE)</f>
        <v>2482129180</v>
      </c>
      <c r="X64">
        <f>VLOOKUP(Table7[[#This Row],[No]],Conta[DTE NO],1,FALSE)</f>
        <v>2482129180</v>
      </c>
      <c r="Y64" t="b">
        <f>Table7[[#This Row],[borar otro]]=Table7[[#This Row],[Borrar]]</f>
        <v>1</v>
      </c>
    </row>
    <row r="65" spans="1:25" hidden="1" x14ac:dyDescent="0.25">
      <c r="A65">
        <v>45294</v>
      </c>
      <c r="B65">
        <v>1158693048</v>
      </c>
      <c r="C65" s="2">
        <v>124.4</v>
      </c>
      <c r="D65" t="s">
        <v>2329</v>
      </c>
      <c r="E65">
        <v>0</v>
      </c>
      <c r="F65" t="s">
        <v>160</v>
      </c>
      <c r="G65">
        <f>VLOOKUP(Mio[[#This Row],[No. FACT.]],Table7[No],1,FALSE)</f>
        <v>1158693048</v>
      </c>
      <c r="S65" s="79"/>
      <c r="T65">
        <v>45294</v>
      </c>
      <c r="U65">
        <v>2483310275</v>
      </c>
      <c r="V65">
        <v>105.25</v>
      </c>
      <c r="W65">
        <f>VLOOKUP(Table7[[#This Row],[No]],Mio[No. FACT.],1,FALSE)</f>
        <v>2483310275</v>
      </c>
      <c r="X65">
        <f>VLOOKUP(Table7[[#This Row],[No]],Conta[DTE NO],1,FALSE)</f>
        <v>2483310275</v>
      </c>
      <c r="Y65" t="b">
        <f>Table7[[#This Row],[borar otro]]=Table7[[#This Row],[Borrar]]</f>
        <v>1</v>
      </c>
    </row>
    <row r="66" spans="1:25" hidden="1" x14ac:dyDescent="0.25">
      <c r="A66">
        <v>45294</v>
      </c>
      <c r="B66">
        <v>2778745961</v>
      </c>
      <c r="C66" s="2">
        <v>3060</v>
      </c>
      <c r="D66" t="s">
        <v>2328</v>
      </c>
      <c r="E66">
        <v>0</v>
      </c>
      <c r="F66" t="s">
        <v>161</v>
      </c>
      <c r="G66">
        <f>VLOOKUP(Mio[[#This Row],[No. FACT.]],Table7[No],1,FALSE)</f>
        <v>2778745961</v>
      </c>
      <c r="S66" s="79"/>
      <c r="T66">
        <v>45294</v>
      </c>
      <c r="U66">
        <v>2746435252</v>
      </c>
      <c r="V66">
        <v>570</v>
      </c>
      <c r="W66">
        <f>VLOOKUP(Table7[[#This Row],[No]],Mio[No. FACT.],1,FALSE)</f>
        <v>2746435252</v>
      </c>
      <c r="X66">
        <f>VLOOKUP(Table7[[#This Row],[No]],Conta[DTE NO],1,FALSE)</f>
        <v>2746435252</v>
      </c>
      <c r="Y66" t="b">
        <f>Table7[[#This Row],[borar otro]]=Table7[[#This Row],[Borrar]]</f>
        <v>1</v>
      </c>
    </row>
    <row r="67" spans="1:25" hidden="1" x14ac:dyDescent="0.25">
      <c r="A67">
        <v>45294</v>
      </c>
      <c r="B67">
        <v>3022999032</v>
      </c>
      <c r="C67" s="2">
        <v>75.099999999999994</v>
      </c>
      <c r="D67" t="s">
        <v>2329</v>
      </c>
      <c r="E67">
        <v>0</v>
      </c>
      <c r="F67" t="s">
        <v>163</v>
      </c>
      <c r="G67">
        <f>VLOOKUP(Mio[[#This Row],[No. FACT.]],Table7[No],1,FALSE)</f>
        <v>3022999032</v>
      </c>
      <c r="S67" s="79"/>
      <c r="T67">
        <v>45294</v>
      </c>
      <c r="U67">
        <v>2778745961</v>
      </c>
      <c r="V67">
        <v>3060</v>
      </c>
      <c r="W67">
        <f>VLOOKUP(Table7[[#This Row],[No]],Mio[No. FACT.],1,FALSE)</f>
        <v>2778745961</v>
      </c>
      <c r="X67">
        <f>VLOOKUP(Table7[[#This Row],[No]],Conta[DTE NO],1,FALSE)</f>
        <v>2778745961</v>
      </c>
      <c r="Y67" t="b">
        <f>Table7[[#This Row],[borar otro]]=Table7[[#This Row],[Borrar]]</f>
        <v>1</v>
      </c>
    </row>
    <row r="68" spans="1:25" hidden="1" x14ac:dyDescent="0.25">
      <c r="A68">
        <v>45294</v>
      </c>
      <c r="B68">
        <v>1019429735</v>
      </c>
      <c r="C68" s="2">
        <v>5048</v>
      </c>
      <c r="D68" t="s">
        <v>2327</v>
      </c>
      <c r="E68">
        <v>0</v>
      </c>
      <c r="F68" t="s">
        <v>164</v>
      </c>
      <c r="G68">
        <f>VLOOKUP(Mio[[#This Row],[No. FACT.]],Table7[No],1,FALSE)</f>
        <v>1019429735</v>
      </c>
      <c r="S68" s="79"/>
      <c r="T68">
        <v>45294</v>
      </c>
      <c r="U68">
        <v>3022999032</v>
      </c>
      <c r="V68">
        <v>75.099999999999994</v>
      </c>
      <c r="W68">
        <f>VLOOKUP(Table7[[#This Row],[No]],Mio[No. FACT.],1,FALSE)</f>
        <v>3022999032</v>
      </c>
      <c r="X68">
        <f>VLOOKUP(Table7[[#This Row],[No]],Conta[DTE NO],1,FALSE)</f>
        <v>3022999032</v>
      </c>
      <c r="Y68" t="b">
        <f>Table7[[#This Row],[borar otro]]=Table7[[#This Row],[Borrar]]</f>
        <v>1</v>
      </c>
    </row>
    <row r="69" spans="1:25" hidden="1" x14ac:dyDescent="0.25">
      <c r="A69">
        <v>45294</v>
      </c>
      <c r="B69">
        <v>1913801094</v>
      </c>
      <c r="C69" s="2">
        <v>913.55</v>
      </c>
      <c r="D69" t="s">
        <v>2329</v>
      </c>
      <c r="E69">
        <v>0</v>
      </c>
      <c r="F69" t="s">
        <v>166</v>
      </c>
      <c r="G69">
        <f>VLOOKUP(Mio[[#This Row],[No. FACT.]],Table7[No],1,FALSE)</f>
        <v>1913801094</v>
      </c>
      <c r="S69" s="79"/>
      <c r="T69">
        <v>45294</v>
      </c>
      <c r="U69">
        <v>3309062009</v>
      </c>
      <c r="V69">
        <v>2280</v>
      </c>
      <c r="W69">
        <f>VLOOKUP(Table7[[#This Row],[No]],Mio[No. FACT.],1,FALSE)</f>
        <v>3309062009</v>
      </c>
      <c r="X69">
        <f>VLOOKUP(Table7[[#This Row],[No]],Conta[DTE NO],1,FALSE)</f>
        <v>3309062009</v>
      </c>
      <c r="Y69" t="b">
        <f>Table7[[#This Row],[borar otro]]=Table7[[#This Row],[Borrar]]</f>
        <v>1</v>
      </c>
    </row>
    <row r="70" spans="1:25" hidden="1" x14ac:dyDescent="0.25">
      <c r="A70">
        <v>45294</v>
      </c>
      <c r="B70">
        <v>3343076362</v>
      </c>
      <c r="C70" s="2">
        <v>128.85</v>
      </c>
      <c r="D70" t="s">
        <v>2329</v>
      </c>
      <c r="E70">
        <v>0</v>
      </c>
      <c r="F70" t="s">
        <v>168</v>
      </c>
      <c r="G70">
        <f>VLOOKUP(Mio[[#This Row],[No. FACT.]],Table7[No],1,FALSE)</f>
        <v>3343076362</v>
      </c>
      <c r="S70" s="79"/>
      <c r="T70">
        <v>45294</v>
      </c>
      <c r="U70">
        <v>3343076362</v>
      </c>
      <c r="V70">
        <v>128.85</v>
      </c>
      <c r="W70">
        <f>VLOOKUP(Table7[[#This Row],[No]],Mio[No. FACT.],1,FALSE)</f>
        <v>3343076362</v>
      </c>
      <c r="X70">
        <f>VLOOKUP(Table7[[#This Row],[No]],Conta[DTE NO],1,FALSE)</f>
        <v>3343076362</v>
      </c>
      <c r="Y70" t="b">
        <f>Table7[[#This Row],[borar otro]]=Table7[[#This Row],[Borrar]]</f>
        <v>1</v>
      </c>
    </row>
    <row r="71" spans="1:25" hidden="1" x14ac:dyDescent="0.25">
      <c r="A71">
        <v>45294</v>
      </c>
      <c r="B71">
        <v>162613341</v>
      </c>
      <c r="C71" s="2">
        <v>1586</v>
      </c>
      <c r="D71" t="s">
        <v>2331</v>
      </c>
      <c r="E71">
        <v>0</v>
      </c>
      <c r="F71" t="s">
        <v>170</v>
      </c>
      <c r="G71">
        <f>VLOOKUP(Mio[[#This Row],[No. FACT.]],Table7[No],1,FALSE)</f>
        <v>162613341</v>
      </c>
      <c r="S71" s="79"/>
      <c r="T71">
        <v>45294</v>
      </c>
      <c r="U71">
        <v>3421391232</v>
      </c>
      <c r="V71">
        <v>610</v>
      </c>
      <c r="W71">
        <f>VLOOKUP(Table7[[#This Row],[No]],Mio[No. FACT.],1,FALSE)</f>
        <v>3421391232</v>
      </c>
      <c r="X71">
        <f>VLOOKUP(Table7[[#This Row],[No]],Conta[DTE NO],1,FALSE)</f>
        <v>3421391232</v>
      </c>
      <c r="Y71" t="b">
        <f>Table7[[#This Row],[borar otro]]=Table7[[#This Row],[Borrar]]</f>
        <v>1</v>
      </c>
    </row>
    <row r="72" spans="1:25" hidden="1" x14ac:dyDescent="0.25">
      <c r="A72">
        <v>45294</v>
      </c>
      <c r="B72">
        <v>3637396590</v>
      </c>
      <c r="C72" s="2">
        <v>24.5</v>
      </c>
      <c r="D72" t="s">
        <v>2326</v>
      </c>
      <c r="E72">
        <v>0</v>
      </c>
      <c r="F72" t="s">
        <v>173</v>
      </c>
      <c r="G72">
        <f>VLOOKUP(Mio[[#This Row],[No. FACT.]],Table7[No],1,FALSE)</f>
        <v>3637396590</v>
      </c>
      <c r="S72" s="79"/>
      <c r="T72">
        <v>45294</v>
      </c>
      <c r="U72">
        <v>3637396590</v>
      </c>
      <c r="V72">
        <v>24.5</v>
      </c>
      <c r="W72">
        <f>VLOOKUP(Table7[[#This Row],[No]],Mio[No. FACT.],1,FALSE)</f>
        <v>3637396590</v>
      </c>
      <c r="X72">
        <f>VLOOKUP(Table7[[#This Row],[No]],Conta[DTE NO],1,FALSE)</f>
        <v>3637396590</v>
      </c>
      <c r="Y72" t="b">
        <f>Table7[[#This Row],[borar otro]]=Table7[[#This Row],[Borrar]]</f>
        <v>1</v>
      </c>
    </row>
    <row r="73" spans="1:25" hidden="1" x14ac:dyDescent="0.25">
      <c r="A73">
        <v>45294</v>
      </c>
      <c r="B73">
        <v>3814867393</v>
      </c>
      <c r="C73" s="2">
        <v>2520.6</v>
      </c>
      <c r="D73" t="s">
        <v>2326</v>
      </c>
      <c r="E73">
        <v>0</v>
      </c>
      <c r="F73" t="s">
        <v>175</v>
      </c>
      <c r="G73">
        <f>VLOOKUP(Mio[[#This Row],[No. FACT.]],Table7[No],1,FALSE)</f>
        <v>3814867393</v>
      </c>
      <c r="S73" s="79"/>
      <c r="T73">
        <v>45294</v>
      </c>
      <c r="U73">
        <v>3744612781</v>
      </c>
      <c r="V73">
        <v>1746</v>
      </c>
      <c r="W73">
        <f>VLOOKUP(Table7[[#This Row],[No]],Mio[No. FACT.],1,FALSE)</f>
        <v>3744612781</v>
      </c>
      <c r="X73">
        <f>VLOOKUP(Table7[[#This Row],[No]],Conta[DTE NO],1,FALSE)</f>
        <v>3744612781</v>
      </c>
      <c r="Y73" t="b">
        <f>Table7[[#This Row],[borar otro]]=Table7[[#This Row],[Borrar]]</f>
        <v>1</v>
      </c>
    </row>
    <row r="74" spans="1:25" hidden="1" x14ac:dyDescent="0.25">
      <c r="A74">
        <v>45294</v>
      </c>
      <c r="B74">
        <v>2746435252</v>
      </c>
      <c r="C74" s="2">
        <v>570</v>
      </c>
      <c r="D74" t="s">
        <v>2331</v>
      </c>
      <c r="E74">
        <v>0</v>
      </c>
      <c r="F74" t="s">
        <v>176</v>
      </c>
      <c r="G74">
        <f>VLOOKUP(Mio[[#This Row],[No. FACT.]],Table7[No],1,FALSE)</f>
        <v>2746435252</v>
      </c>
      <c r="S74" s="79"/>
      <c r="T74">
        <v>45294</v>
      </c>
      <c r="U74">
        <v>3814867393</v>
      </c>
      <c r="V74">
        <v>2520.6</v>
      </c>
      <c r="W74">
        <f>VLOOKUP(Table7[[#This Row],[No]],Mio[No. FACT.],1,FALSE)</f>
        <v>3814867393</v>
      </c>
      <c r="X74">
        <f>VLOOKUP(Table7[[#This Row],[No]],Conta[DTE NO],1,FALSE)</f>
        <v>3814867393</v>
      </c>
      <c r="Y74" t="b">
        <f>Table7[[#This Row],[borar otro]]=Table7[[#This Row],[Borrar]]</f>
        <v>1</v>
      </c>
    </row>
    <row r="75" spans="1:25" hidden="1" x14ac:dyDescent="0.25">
      <c r="A75">
        <v>45294</v>
      </c>
      <c r="B75">
        <v>1241597525</v>
      </c>
      <c r="C75" s="2">
        <v>42.2</v>
      </c>
      <c r="D75" t="s">
        <v>2329</v>
      </c>
      <c r="E75">
        <v>0</v>
      </c>
      <c r="F75" t="s">
        <v>178</v>
      </c>
      <c r="G75">
        <f>VLOOKUP(Mio[[#This Row],[No. FACT.]],Table7[No],1,FALSE)</f>
        <v>1241597525</v>
      </c>
      <c r="S75" s="79"/>
      <c r="T75">
        <v>45294</v>
      </c>
      <c r="U75">
        <v>3907996695</v>
      </c>
      <c r="V75">
        <v>675</v>
      </c>
      <c r="W75">
        <f>VLOOKUP(Table7[[#This Row],[No]],Mio[No. FACT.],1,FALSE)</f>
        <v>3907996695</v>
      </c>
      <c r="X75">
        <f>VLOOKUP(Table7[[#This Row],[No]],Conta[DTE NO],1,FALSE)</f>
        <v>3907996695</v>
      </c>
      <c r="Y75" t="b">
        <f>Table7[[#This Row],[borar otro]]=Table7[[#This Row],[Borrar]]</f>
        <v>1</v>
      </c>
    </row>
    <row r="76" spans="1:25" hidden="1" x14ac:dyDescent="0.25">
      <c r="A76">
        <v>45294</v>
      </c>
      <c r="B76">
        <v>4127149110</v>
      </c>
      <c r="C76" s="2">
        <v>504.35</v>
      </c>
      <c r="D76" t="s">
        <v>2327</v>
      </c>
      <c r="E76">
        <v>0</v>
      </c>
      <c r="F76" t="s">
        <v>180</v>
      </c>
      <c r="G76">
        <f>VLOOKUP(Mio[[#This Row],[No. FACT.]],Table7[No],1,FALSE)</f>
        <v>4127149110</v>
      </c>
      <c r="S76" s="79"/>
      <c r="T76">
        <v>45294</v>
      </c>
      <c r="U76">
        <v>3934015436</v>
      </c>
      <c r="V76">
        <v>108.7</v>
      </c>
      <c r="W76">
        <f>VLOOKUP(Table7[[#This Row],[No]],Mio[No. FACT.],1,FALSE)</f>
        <v>3934015436</v>
      </c>
      <c r="X76">
        <f>VLOOKUP(Table7[[#This Row],[No]],Conta[DTE NO],1,FALSE)</f>
        <v>3934015436</v>
      </c>
      <c r="Y76" t="b">
        <f>Table7[[#This Row],[borar otro]]=Table7[[#This Row],[Borrar]]</f>
        <v>1</v>
      </c>
    </row>
    <row r="77" spans="1:25" hidden="1" x14ac:dyDescent="0.25">
      <c r="A77">
        <v>45294</v>
      </c>
      <c r="B77">
        <v>3907996695</v>
      </c>
      <c r="C77" s="2">
        <v>675</v>
      </c>
      <c r="D77" t="s">
        <v>2331</v>
      </c>
      <c r="E77">
        <v>0</v>
      </c>
      <c r="F77" t="s">
        <v>182</v>
      </c>
      <c r="G77">
        <f>VLOOKUP(Mio[[#This Row],[No. FACT.]],Table7[No],1,FALSE)</f>
        <v>3907996695</v>
      </c>
      <c r="S77" s="79"/>
      <c r="T77">
        <v>45294</v>
      </c>
      <c r="U77">
        <v>4006234650</v>
      </c>
      <c r="V77">
        <v>35.1</v>
      </c>
      <c r="W77">
        <f>VLOOKUP(Table7[[#This Row],[No]],Mio[No. FACT.],1,FALSE)</f>
        <v>4006234650</v>
      </c>
      <c r="X77">
        <f>VLOOKUP(Table7[[#This Row],[No]],Conta[DTE NO],1,FALSE)</f>
        <v>4006234650</v>
      </c>
      <c r="Y77" t="b">
        <f>Table7[[#This Row],[borar otro]]=Table7[[#This Row],[Borrar]]</f>
        <v>1</v>
      </c>
    </row>
    <row r="78" spans="1:25" hidden="1" x14ac:dyDescent="0.25">
      <c r="A78">
        <v>45294</v>
      </c>
      <c r="B78">
        <v>1825390597</v>
      </c>
      <c r="C78" s="2">
        <v>5365</v>
      </c>
      <c r="D78" t="s">
        <v>2332</v>
      </c>
      <c r="E78">
        <v>0</v>
      </c>
      <c r="F78" t="s">
        <v>184</v>
      </c>
      <c r="G78">
        <f>VLOOKUP(Mio[[#This Row],[No. FACT.]],Table7[No],1,FALSE)</f>
        <v>1825390597</v>
      </c>
      <c r="S78" s="79"/>
      <c r="T78">
        <v>45294</v>
      </c>
      <c r="U78">
        <v>404966026</v>
      </c>
      <c r="V78">
        <v>1235</v>
      </c>
      <c r="W78">
        <f>VLOOKUP(Table7[[#This Row],[No]],Mio[No. FACT.],1,FALSE)</f>
        <v>404966026</v>
      </c>
      <c r="X78">
        <f>VLOOKUP(Table7[[#This Row],[No]],Conta[DTE NO],1,FALSE)</f>
        <v>404966026</v>
      </c>
      <c r="Y78" t="b">
        <f>Table7[[#This Row],[borar otro]]=Table7[[#This Row],[Borrar]]</f>
        <v>1</v>
      </c>
    </row>
    <row r="79" spans="1:25" hidden="1" x14ac:dyDescent="0.25">
      <c r="A79">
        <v>45294</v>
      </c>
      <c r="B79">
        <v>1702840966</v>
      </c>
      <c r="C79" s="2">
        <v>37.479999999999997</v>
      </c>
      <c r="D79" t="s">
        <v>2329</v>
      </c>
      <c r="E79">
        <v>0</v>
      </c>
      <c r="F79" t="s">
        <v>186</v>
      </c>
      <c r="G79">
        <f>VLOOKUP(Mio[[#This Row],[No. FACT.]],Table7[No],1,FALSE)</f>
        <v>1702840966</v>
      </c>
      <c r="S79" s="79"/>
      <c r="T79">
        <v>45294</v>
      </c>
      <c r="U79">
        <v>4127149110</v>
      </c>
      <c r="V79">
        <v>504.35</v>
      </c>
      <c r="W79">
        <f>VLOOKUP(Table7[[#This Row],[No]],Mio[No. FACT.],1,FALSE)</f>
        <v>4127149110</v>
      </c>
      <c r="X79">
        <f>VLOOKUP(Table7[[#This Row],[No]],Conta[DTE NO],1,FALSE)</f>
        <v>4127149110</v>
      </c>
      <c r="Y79" t="b">
        <f>Table7[[#This Row],[borar otro]]=Table7[[#This Row],[Borrar]]</f>
        <v>1</v>
      </c>
    </row>
    <row r="80" spans="1:25" hidden="1" x14ac:dyDescent="0.25">
      <c r="A80">
        <v>45294</v>
      </c>
      <c r="B80">
        <v>2460041891</v>
      </c>
      <c r="C80" s="2">
        <v>499.3</v>
      </c>
      <c r="D80" t="s">
        <v>2327</v>
      </c>
      <c r="E80">
        <v>0</v>
      </c>
      <c r="F80" t="s">
        <v>188</v>
      </c>
      <c r="G80">
        <f>VLOOKUP(Mio[[#This Row],[No. FACT.]],Table7[No],1,FALSE)</f>
        <v>2460041891</v>
      </c>
      <c r="S80" s="79"/>
      <c r="T80">
        <v>45294</v>
      </c>
      <c r="U80">
        <v>638404631</v>
      </c>
      <c r="V80">
        <v>609</v>
      </c>
      <c r="W80">
        <f>VLOOKUP(Table7[[#This Row],[No]],Mio[No. FACT.],1,FALSE)</f>
        <v>638404631</v>
      </c>
      <c r="X80">
        <f>VLOOKUP(Table7[[#This Row],[No]],Conta[DTE NO],1,FALSE)</f>
        <v>638404631</v>
      </c>
      <c r="Y80" t="b">
        <f>Table7[[#This Row],[borar otro]]=Table7[[#This Row],[Borrar]]</f>
        <v>1</v>
      </c>
    </row>
    <row r="81" spans="1:25" hidden="1" x14ac:dyDescent="0.25">
      <c r="A81">
        <v>45294</v>
      </c>
      <c r="B81">
        <v>3309062009</v>
      </c>
      <c r="C81" s="2">
        <v>2280</v>
      </c>
      <c r="D81" t="s">
        <v>2327</v>
      </c>
      <c r="E81">
        <v>0</v>
      </c>
      <c r="F81" t="s">
        <v>190</v>
      </c>
      <c r="G81">
        <f>VLOOKUP(Mio[[#This Row],[No. FACT.]],Table7[No],1,FALSE)</f>
        <v>3309062009</v>
      </c>
      <c r="S81" s="79"/>
      <c r="T81">
        <v>45294</v>
      </c>
      <c r="U81">
        <v>682706983</v>
      </c>
      <c r="V81">
        <v>13703</v>
      </c>
      <c r="W81">
        <f>VLOOKUP(Table7[[#This Row],[No]],Mio[No. FACT.],1,FALSE)</f>
        <v>682706983</v>
      </c>
      <c r="X81">
        <f>VLOOKUP(Table7[[#This Row],[No]],Conta[DTE NO],1,FALSE)</f>
        <v>682706983</v>
      </c>
      <c r="Y81" t="b">
        <f>Table7[[#This Row],[borar otro]]=Table7[[#This Row],[Borrar]]</f>
        <v>1</v>
      </c>
    </row>
    <row r="82" spans="1:25" hidden="1" x14ac:dyDescent="0.25">
      <c r="A82">
        <v>45294</v>
      </c>
      <c r="B82">
        <v>988760857</v>
      </c>
      <c r="C82" s="2">
        <v>1520</v>
      </c>
      <c r="D82" t="s">
        <v>2332</v>
      </c>
      <c r="E82">
        <v>0</v>
      </c>
      <c r="F82" t="s">
        <v>192</v>
      </c>
      <c r="G82">
        <f>VLOOKUP(Mio[[#This Row],[No. FACT.]],Table7[No],1,FALSE)</f>
        <v>988760857</v>
      </c>
      <c r="S82" s="79"/>
      <c r="T82" s="4">
        <v>45294</v>
      </c>
      <c r="U82">
        <v>747589516</v>
      </c>
      <c r="V82">
        <v>0</v>
      </c>
      <c r="W82" t="e">
        <f>VLOOKUP(Table7[[#This Row],[No]],Mio[No. FACT.],1,FALSE)</f>
        <v>#N/A</v>
      </c>
      <c r="X82" t="e">
        <f>VLOOKUP(Table7[[#This Row],[No]],Conta[DTE NO],1,FALSE)</f>
        <v>#N/A</v>
      </c>
      <c r="Y82" t="e">
        <f>Table7[[#This Row],[borar otro]]=Table7[[#This Row],[Borrar]]</f>
        <v>#N/A</v>
      </c>
    </row>
    <row r="83" spans="1:25" hidden="1" x14ac:dyDescent="0.25">
      <c r="A83">
        <v>45294</v>
      </c>
      <c r="B83">
        <v>1003180005</v>
      </c>
      <c r="C83" s="2">
        <v>95</v>
      </c>
      <c r="D83" t="s">
        <v>2327</v>
      </c>
      <c r="E83">
        <v>0</v>
      </c>
      <c r="F83" t="s">
        <v>194</v>
      </c>
      <c r="G83">
        <f>VLOOKUP(Mio[[#This Row],[No. FACT.]],Table7[No],1,FALSE)</f>
        <v>1003180005</v>
      </c>
      <c r="S83" s="79"/>
      <c r="T83">
        <v>45294</v>
      </c>
      <c r="U83">
        <v>890716874</v>
      </c>
      <c r="V83">
        <v>438.97</v>
      </c>
      <c r="W83">
        <f>VLOOKUP(Table7[[#This Row],[No]],Mio[No. FACT.],1,FALSE)</f>
        <v>890716874</v>
      </c>
      <c r="X83">
        <f>VLOOKUP(Table7[[#This Row],[No]],Conta[DTE NO],1,FALSE)</f>
        <v>890716874</v>
      </c>
      <c r="Y83" t="b">
        <f>Table7[[#This Row],[borar otro]]=Table7[[#This Row],[Borrar]]</f>
        <v>1</v>
      </c>
    </row>
    <row r="84" spans="1:25" hidden="1" x14ac:dyDescent="0.25">
      <c r="A84">
        <v>45294</v>
      </c>
      <c r="B84">
        <v>4006234650</v>
      </c>
      <c r="C84" s="2">
        <v>35.1</v>
      </c>
      <c r="D84" t="s">
        <v>2335</v>
      </c>
      <c r="E84">
        <v>0</v>
      </c>
      <c r="F84" t="s">
        <v>195</v>
      </c>
      <c r="G84">
        <f>VLOOKUP(Mio[[#This Row],[No. FACT.]],Table7[No],1,FALSE)</f>
        <v>4006234650</v>
      </c>
      <c r="S84" s="79"/>
      <c r="T84">
        <v>45294</v>
      </c>
      <c r="U84">
        <v>988760857</v>
      </c>
      <c r="V84">
        <v>1520</v>
      </c>
      <c r="W84">
        <f>VLOOKUP(Table7[[#This Row],[No]],Mio[No. FACT.],1,FALSE)</f>
        <v>988760857</v>
      </c>
      <c r="X84">
        <f>VLOOKUP(Table7[[#This Row],[No]],Conta[DTE NO],1,FALSE)</f>
        <v>988760857</v>
      </c>
      <c r="Y84" t="b">
        <f>Table7[[#This Row],[borar otro]]=Table7[[#This Row],[Borrar]]</f>
        <v>1</v>
      </c>
    </row>
    <row r="85" spans="1:25" hidden="1" x14ac:dyDescent="0.25">
      <c r="A85">
        <v>45295</v>
      </c>
      <c r="B85">
        <v>2121092440</v>
      </c>
      <c r="C85" s="2">
        <v>1001</v>
      </c>
      <c r="D85" t="s">
        <v>2327</v>
      </c>
      <c r="E85">
        <v>0</v>
      </c>
      <c r="F85" t="s">
        <v>197</v>
      </c>
      <c r="G85">
        <f>VLOOKUP(Mio[[#This Row],[No. FACT.]],Table7[No],1,FALSE)</f>
        <v>2121092440</v>
      </c>
      <c r="S85" s="79"/>
      <c r="T85">
        <v>45295</v>
      </c>
      <c r="U85">
        <v>1066026066</v>
      </c>
      <c r="V85">
        <v>374.2</v>
      </c>
      <c r="W85">
        <f>VLOOKUP(Table7[[#This Row],[No]],Mio[No. FACT.],1,FALSE)</f>
        <v>1066026066</v>
      </c>
      <c r="X85">
        <f>VLOOKUP(Table7[[#This Row],[No]],Conta[DTE NO],1,FALSE)</f>
        <v>1066026066</v>
      </c>
      <c r="Y85" t="b">
        <f>Table7[[#This Row],[borar otro]]=Table7[[#This Row],[Borrar]]</f>
        <v>1</v>
      </c>
    </row>
    <row r="86" spans="1:25" hidden="1" x14ac:dyDescent="0.25">
      <c r="A86">
        <v>45295</v>
      </c>
      <c r="B86">
        <v>1866416137</v>
      </c>
      <c r="C86" s="2">
        <v>263</v>
      </c>
      <c r="D86" t="s">
        <v>2329</v>
      </c>
      <c r="E86">
        <v>0</v>
      </c>
      <c r="F86" t="s">
        <v>199</v>
      </c>
      <c r="G86">
        <f>VLOOKUP(Mio[[#This Row],[No. FACT.]],Table7[No],1,FALSE)</f>
        <v>1866416137</v>
      </c>
      <c r="S86" s="79"/>
      <c r="T86">
        <v>45295</v>
      </c>
      <c r="U86">
        <v>1086867379</v>
      </c>
      <c r="V86">
        <v>1915</v>
      </c>
      <c r="W86">
        <f>VLOOKUP(Table7[[#This Row],[No]],Mio[No. FACT.],1,FALSE)</f>
        <v>1086867379</v>
      </c>
      <c r="X86">
        <f>VLOOKUP(Table7[[#This Row],[No]],Conta[DTE NO],1,FALSE)</f>
        <v>1086867379</v>
      </c>
      <c r="Y86" t="b">
        <f>Table7[[#This Row],[borar otro]]=Table7[[#This Row],[Borrar]]</f>
        <v>1</v>
      </c>
    </row>
    <row r="87" spans="1:25" hidden="1" x14ac:dyDescent="0.25">
      <c r="A87">
        <v>45295</v>
      </c>
      <c r="B87">
        <v>1702842103</v>
      </c>
      <c r="C87" s="2">
        <v>310.45</v>
      </c>
      <c r="D87" t="s">
        <v>2327</v>
      </c>
      <c r="E87">
        <v>0</v>
      </c>
      <c r="F87" t="s">
        <v>201</v>
      </c>
      <c r="G87">
        <f>VLOOKUP(Mio[[#This Row],[No. FACT.]],Table7[No],1,FALSE)</f>
        <v>1702842103</v>
      </c>
      <c r="S87" s="79"/>
      <c r="T87">
        <v>45295</v>
      </c>
      <c r="U87">
        <v>121916554</v>
      </c>
      <c r="V87">
        <v>85</v>
      </c>
      <c r="W87">
        <f>VLOOKUP(Table7[[#This Row],[No]],Mio[No. FACT.],1,FALSE)</f>
        <v>121916554</v>
      </c>
      <c r="X87">
        <f>VLOOKUP(Table7[[#This Row],[No]],Conta[DTE NO],1,FALSE)</f>
        <v>121916554</v>
      </c>
      <c r="Y87" t="b">
        <f>Table7[[#This Row],[borar otro]]=Table7[[#This Row],[Borrar]]</f>
        <v>1</v>
      </c>
    </row>
    <row r="88" spans="1:25" hidden="1" x14ac:dyDescent="0.25">
      <c r="A88">
        <v>45295</v>
      </c>
      <c r="B88">
        <v>3939716558</v>
      </c>
      <c r="C88" s="2">
        <v>76.5</v>
      </c>
      <c r="D88" t="s">
        <v>2326</v>
      </c>
      <c r="E88">
        <v>0</v>
      </c>
      <c r="F88" t="s">
        <v>203</v>
      </c>
      <c r="G88">
        <f>VLOOKUP(Mio[[#This Row],[No. FACT.]],Table7[No],1,FALSE)</f>
        <v>3939716558</v>
      </c>
      <c r="S88" s="79"/>
      <c r="T88">
        <v>45295</v>
      </c>
      <c r="U88">
        <v>1230458273</v>
      </c>
      <c r="V88">
        <v>1454.81</v>
      </c>
      <c r="W88">
        <f>VLOOKUP(Table7[[#This Row],[No]],Mio[No. FACT.],1,FALSE)</f>
        <v>1230458273</v>
      </c>
      <c r="X88">
        <f>VLOOKUP(Table7[[#This Row],[No]],Conta[DTE NO],1,FALSE)</f>
        <v>1230458273</v>
      </c>
      <c r="Y88" t="b">
        <f>Table7[[#This Row],[borar otro]]=Table7[[#This Row],[Borrar]]</f>
        <v>1</v>
      </c>
    </row>
    <row r="89" spans="1:25" hidden="1" x14ac:dyDescent="0.25">
      <c r="A89">
        <v>45295</v>
      </c>
      <c r="B89">
        <v>2094810473</v>
      </c>
      <c r="C89" s="2">
        <v>129.05000000000001</v>
      </c>
      <c r="D89" t="s">
        <v>2326</v>
      </c>
      <c r="E89">
        <v>0</v>
      </c>
      <c r="F89" t="s">
        <v>204</v>
      </c>
      <c r="G89">
        <f>VLOOKUP(Mio[[#This Row],[No. FACT.]],Table7[No],1,FALSE)</f>
        <v>2094810473</v>
      </c>
      <c r="S89" s="79"/>
      <c r="T89">
        <v>45295</v>
      </c>
      <c r="U89">
        <v>1263554296</v>
      </c>
      <c r="V89">
        <v>1262.25</v>
      </c>
      <c r="W89">
        <f>VLOOKUP(Table7[[#This Row],[No]],Mio[No. FACT.],1,FALSE)</f>
        <v>1263554296</v>
      </c>
      <c r="X89">
        <f>VLOOKUP(Table7[[#This Row],[No]],Conta[DTE NO],1,FALSE)</f>
        <v>1263554296</v>
      </c>
      <c r="Y89" t="b">
        <f>Table7[[#This Row],[borar otro]]=Table7[[#This Row],[Borrar]]</f>
        <v>1</v>
      </c>
    </row>
    <row r="90" spans="1:25" hidden="1" x14ac:dyDescent="0.25">
      <c r="A90">
        <v>45295</v>
      </c>
      <c r="B90">
        <v>1882932069</v>
      </c>
      <c r="C90" s="2">
        <v>58</v>
      </c>
      <c r="D90" t="s">
        <v>2329</v>
      </c>
      <c r="E90">
        <v>0</v>
      </c>
      <c r="F90" t="s">
        <v>206</v>
      </c>
      <c r="G90">
        <f>VLOOKUP(Mio[[#This Row],[No. FACT.]],Table7[No],1,FALSE)</f>
        <v>1882932069</v>
      </c>
      <c r="S90" s="79"/>
      <c r="T90">
        <v>45295</v>
      </c>
      <c r="U90">
        <v>1681737242</v>
      </c>
      <c r="V90">
        <v>294.75</v>
      </c>
      <c r="W90">
        <f>VLOOKUP(Table7[[#This Row],[No]],Mio[No. FACT.],1,FALSE)</f>
        <v>1681737242</v>
      </c>
      <c r="X90">
        <f>VLOOKUP(Table7[[#This Row],[No]],Conta[DTE NO],1,FALSE)</f>
        <v>1681737242</v>
      </c>
      <c r="Y90" t="b">
        <f>Table7[[#This Row],[borar otro]]=Table7[[#This Row],[Borrar]]</f>
        <v>1</v>
      </c>
    </row>
    <row r="91" spans="1:25" hidden="1" x14ac:dyDescent="0.25">
      <c r="A91">
        <v>45295</v>
      </c>
      <c r="B91">
        <v>985877126</v>
      </c>
      <c r="C91" s="2">
        <v>4159</v>
      </c>
      <c r="D91" t="s">
        <v>2331</v>
      </c>
      <c r="E91">
        <v>0</v>
      </c>
      <c r="F91" t="s">
        <v>208</v>
      </c>
      <c r="G91">
        <f>VLOOKUP(Mio[[#This Row],[No. FACT.]],Table7[No],1,FALSE)</f>
        <v>985877126</v>
      </c>
      <c r="S91" s="79"/>
      <c r="T91">
        <v>45295</v>
      </c>
      <c r="U91">
        <v>1702842103</v>
      </c>
      <c r="V91">
        <v>310.45</v>
      </c>
      <c r="W91">
        <f>VLOOKUP(Table7[[#This Row],[No]],Mio[No. FACT.],1,FALSE)</f>
        <v>1702842103</v>
      </c>
      <c r="X91">
        <f>VLOOKUP(Table7[[#This Row],[No]],Conta[DTE NO],1,FALSE)</f>
        <v>1702842103</v>
      </c>
      <c r="Y91" t="b">
        <f>Table7[[#This Row],[borar otro]]=Table7[[#This Row],[Borrar]]</f>
        <v>1</v>
      </c>
    </row>
    <row r="92" spans="1:25" hidden="1" x14ac:dyDescent="0.25">
      <c r="A92">
        <v>45295</v>
      </c>
      <c r="B92">
        <v>2853193161</v>
      </c>
      <c r="C92" s="2">
        <v>265.25</v>
      </c>
      <c r="D92" t="s">
        <v>2327</v>
      </c>
      <c r="E92">
        <v>0</v>
      </c>
      <c r="F92" t="s">
        <v>210</v>
      </c>
      <c r="G92">
        <f>VLOOKUP(Mio[[#This Row],[No. FACT.]],Table7[No],1,FALSE)</f>
        <v>2853193161</v>
      </c>
      <c r="S92" s="79"/>
      <c r="T92">
        <v>45295</v>
      </c>
      <c r="U92">
        <v>1777615841</v>
      </c>
      <c r="V92">
        <v>1620.6</v>
      </c>
      <c r="W92">
        <f>VLOOKUP(Table7[[#This Row],[No]],Mio[No. FACT.],1,FALSE)</f>
        <v>1777615841</v>
      </c>
      <c r="X92">
        <f>VLOOKUP(Table7[[#This Row],[No]],Conta[DTE NO],1,FALSE)</f>
        <v>1777615841</v>
      </c>
      <c r="Y92" t="b">
        <f>Table7[[#This Row],[borar otro]]=Table7[[#This Row],[Borrar]]</f>
        <v>1</v>
      </c>
    </row>
    <row r="93" spans="1:25" hidden="1" x14ac:dyDescent="0.25">
      <c r="A93">
        <v>45295</v>
      </c>
      <c r="B93">
        <v>421873494</v>
      </c>
      <c r="C93" s="2">
        <v>139.19999999999999</v>
      </c>
      <c r="D93" t="s">
        <v>2327</v>
      </c>
      <c r="E93">
        <v>0</v>
      </c>
      <c r="F93" t="s">
        <v>212</v>
      </c>
      <c r="G93">
        <f>VLOOKUP(Mio[[#This Row],[No. FACT.]],Table7[No],1,FALSE)</f>
        <v>421873494</v>
      </c>
      <c r="S93" s="79"/>
      <c r="T93">
        <v>45295</v>
      </c>
      <c r="U93">
        <v>1804943623</v>
      </c>
      <c r="V93">
        <v>450</v>
      </c>
      <c r="W93">
        <f>VLOOKUP(Table7[[#This Row],[No]],Mio[No. FACT.],1,FALSE)</f>
        <v>1804943623</v>
      </c>
      <c r="X93">
        <f>VLOOKUP(Table7[[#This Row],[No]],Conta[DTE NO],1,FALSE)</f>
        <v>1804943623</v>
      </c>
      <c r="Y93" t="b">
        <f>Table7[[#This Row],[borar otro]]=Table7[[#This Row],[Borrar]]</f>
        <v>1</v>
      </c>
    </row>
    <row r="94" spans="1:25" hidden="1" x14ac:dyDescent="0.25">
      <c r="A94">
        <v>45295</v>
      </c>
      <c r="B94">
        <v>328615135</v>
      </c>
      <c r="C94" s="2">
        <v>1500</v>
      </c>
      <c r="D94" t="s">
        <v>2331</v>
      </c>
      <c r="E94">
        <v>0</v>
      </c>
      <c r="F94" t="s">
        <v>214</v>
      </c>
      <c r="G94">
        <f>VLOOKUP(Mio[[#This Row],[No. FACT.]],Table7[No],1,FALSE)</f>
        <v>328615135</v>
      </c>
      <c r="S94" s="79"/>
      <c r="T94">
        <v>45295</v>
      </c>
      <c r="U94">
        <v>1811366937</v>
      </c>
      <c r="V94">
        <v>27</v>
      </c>
      <c r="W94">
        <f>VLOOKUP(Table7[[#This Row],[No]],Mio[No. FACT.],1,FALSE)</f>
        <v>1811366937</v>
      </c>
      <c r="X94">
        <f>VLOOKUP(Table7[[#This Row],[No]],Conta[DTE NO],1,FALSE)</f>
        <v>1811366937</v>
      </c>
      <c r="Y94" t="b">
        <f>Table7[[#This Row],[borar otro]]=Table7[[#This Row],[Borrar]]</f>
        <v>1</v>
      </c>
    </row>
    <row r="95" spans="1:25" hidden="1" x14ac:dyDescent="0.25">
      <c r="A95">
        <v>45295</v>
      </c>
      <c r="B95">
        <v>4169747013</v>
      </c>
      <c r="C95" s="2">
        <v>737.25</v>
      </c>
      <c r="D95" t="s">
        <v>2329</v>
      </c>
      <c r="E95">
        <v>0</v>
      </c>
      <c r="F95" t="s">
        <v>216</v>
      </c>
      <c r="G95">
        <f>VLOOKUP(Mio[[#This Row],[No. FACT.]],Table7[No],1,FALSE)</f>
        <v>4169747013</v>
      </c>
      <c r="S95" s="79"/>
      <c r="T95">
        <v>45295</v>
      </c>
      <c r="U95">
        <v>1866416137</v>
      </c>
      <c r="V95">
        <v>263</v>
      </c>
      <c r="W95">
        <f>VLOOKUP(Table7[[#This Row],[No]],Mio[No. FACT.],1,FALSE)</f>
        <v>1866416137</v>
      </c>
      <c r="X95">
        <f>VLOOKUP(Table7[[#This Row],[No]],Conta[DTE NO],1,FALSE)</f>
        <v>1866416137</v>
      </c>
      <c r="Y95" t="b">
        <f>Table7[[#This Row],[borar otro]]=Table7[[#This Row],[Borrar]]</f>
        <v>1</v>
      </c>
    </row>
    <row r="96" spans="1:25" hidden="1" x14ac:dyDescent="0.25">
      <c r="A96">
        <v>45295</v>
      </c>
      <c r="B96">
        <v>3336586817</v>
      </c>
      <c r="C96" s="2">
        <v>77.400000000000006</v>
      </c>
      <c r="D96" t="s">
        <v>2327</v>
      </c>
      <c r="E96">
        <v>0</v>
      </c>
      <c r="F96" t="s">
        <v>218</v>
      </c>
      <c r="G96">
        <f>VLOOKUP(Mio[[#This Row],[No. FACT.]],Table7[No],1,FALSE)</f>
        <v>3336586817</v>
      </c>
      <c r="S96" s="79"/>
      <c r="T96">
        <v>45295</v>
      </c>
      <c r="U96">
        <v>1882932069</v>
      </c>
      <c r="V96">
        <v>58</v>
      </c>
      <c r="W96">
        <f>VLOOKUP(Table7[[#This Row],[No]],Mio[No. FACT.],1,FALSE)</f>
        <v>1882932069</v>
      </c>
      <c r="X96">
        <f>VLOOKUP(Table7[[#This Row],[No]],Conta[DTE NO],1,FALSE)</f>
        <v>1882932069</v>
      </c>
      <c r="Y96" t="b">
        <f>Table7[[#This Row],[borar otro]]=Table7[[#This Row],[Borrar]]</f>
        <v>1</v>
      </c>
    </row>
    <row r="97" spans="1:25" hidden="1" x14ac:dyDescent="0.25">
      <c r="A97">
        <v>45295</v>
      </c>
      <c r="B97">
        <v>3902293633</v>
      </c>
      <c r="C97" s="2">
        <v>1411.8</v>
      </c>
      <c r="D97" t="s">
        <v>2336</v>
      </c>
      <c r="E97">
        <v>0</v>
      </c>
      <c r="F97" t="s">
        <v>220</v>
      </c>
      <c r="G97">
        <f>VLOOKUP(Mio[[#This Row],[No. FACT.]],Table7[No],1,FALSE)</f>
        <v>3902293633</v>
      </c>
      <c r="S97" s="79"/>
      <c r="T97">
        <v>45295</v>
      </c>
      <c r="U97">
        <v>1957642888</v>
      </c>
      <c r="V97">
        <v>7.3</v>
      </c>
      <c r="W97">
        <f>VLOOKUP(Table7[[#This Row],[No]],Mio[No. FACT.],1,FALSE)</f>
        <v>1957642888</v>
      </c>
      <c r="X97">
        <f>VLOOKUP(Table7[[#This Row],[No]],Conta[DTE NO],1,FALSE)</f>
        <v>1957642888</v>
      </c>
      <c r="Y97" t="b">
        <f>Table7[[#This Row],[borar otro]]=Table7[[#This Row],[Borrar]]</f>
        <v>1</v>
      </c>
    </row>
    <row r="98" spans="1:25" hidden="1" x14ac:dyDescent="0.25">
      <c r="A98">
        <v>45295</v>
      </c>
      <c r="B98">
        <v>1263554296</v>
      </c>
      <c r="C98" s="2">
        <v>1262.25</v>
      </c>
      <c r="D98" t="s">
        <v>2327</v>
      </c>
      <c r="E98">
        <v>0</v>
      </c>
      <c r="F98" t="s">
        <v>218</v>
      </c>
      <c r="G98">
        <f>VLOOKUP(Mio[[#This Row],[No. FACT.]],Table7[No],1,FALSE)</f>
        <v>1263554296</v>
      </c>
      <c r="S98" s="79"/>
      <c r="T98">
        <v>45295</v>
      </c>
      <c r="U98">
        <v>1971798553</v>
      </c>
      <c r="V98">
        <v>1691</v>
      </c>
      <c r="W98">
        <f>VLOOKUP(Table7[[#This Row],[No]],Mio[No. FACT.],1,FALSE)</f>
        <v>1971798553</v>
      </c>
      <c r="X98">
        <f>VLOOKUP(Table7[[#This Row],[No]],Conta[DTE NO],1,FALSE)</f>
        <v>1971798553</v>
      </c>
      <c r="Y98" t="b">
        <f>Table7[[#This Row],[borar otro]]=Table7[[#This Row],[Borrar]]</f>
        <v>1</v>
      </c>
    </row>
    <row r="99" spans="1:25" hidden="1" x14ac:dyDescent="0.25">
      <c r="A99">
        <v>45295</v>
      </c>
      <c r="B99">
        <v>3631630920</v>
      </c>
      <c r="C99" s="2">
        <v>146.26</v>
      </c>
      <c r="D99" t="s">
        <v>2336</v>
      </c>
      <c r="E99">
        <v>0</v>
      </c>
      <c r="F99" t="s">
        <v>224</v>
      </c>
      <c r="G99">
        <f>VLOOKUP(Mio[[#This Row],[No. FACT.]],Table7[No],1,FALSE)</f>
        <v>3631630920</v>
      </c>
      <c r="S99" s="79"/>
      <c r="T99">
        <v>45295</v>
      </c>
      <c r="U99">
        <v>2094810473</v>
      </c>
      <c r="V99">
        <v>129.05000000000001</v>
      </c>
      <c r="W99">
        <f>VLOOKUP(Table7[[#This Row],[No]],Mio[No. FACT.],1,FALSE)</f>
        <v>2094810473</v>
      </c>
      <c r="X99">
        <f>VLOOKUP(Table7[[#This Row],[No]],Conta[DTE NO],1,FALSE)</f>
        <v>2094810473</v>
      </c>
      <c r="Y99" t="b">
        <f>Table7[[#This Row],[borar otro]]=Table7[[#This Row],[Borrar]]</f>
        <v>1</v>
      </c>
    </row>
    <row r="100" spans="1:25" hidden="1" x14ac:dyDescent="0.25">
      <c r="A100">
        <v>45295</v>
      </c>
      <c r="B100">
        <v>4184493857</v>
      </c>
      <c r="C100" s="2">
        <v>1235.25</v>
      </c>
      <c r="D100" t="s">
        <v>2327</v>
      </c>
      <c r="E100">
        <v>0</v>
      </c>
      <c r="F100" t="s">
        <v>226</v>
      </c>
      <c r="G100">
        <f>VLOOKUP(Mio[[#This Row],[No. FACT.]],Table7[No],1,FALSE)</f>
        <v>4184493857</v>
      </c>
      <c r="S100" s="79"/>
      <c r="T100">
        <v>45295</v>
      </c>
      <c r="U100">
        <v>2121092440</v>
      </c>
      <c r="V100">
        <v>1001</v>
      </c>
      <c r="W100">
        <f>VLOOKUP(Table7[[#This Row],[No]],Mio[No. FACT.],1,FALSE)</f>
        <v>2121092440</v>
      </c>
      <c r="X100">
        <f>VLOOKUP(Table7[[#This Row],[No]],Conta[DTE NO],1,FALSE)</f>
        <v>2121092440</v>
      </c>
      <c r="Y100" t="b">
        <f>Table7[[#This Row],[borar otro]]=Table7[[#This Row],[Borrar]]</f>
        <v>1</v>
      </c>
    </row>
    <row r="101" spans="1:25" hidden="1" x14ac:dyDescent="0.25">
      <c r="A101">
        <v>45295</v>
      </c>
      <c r="B101">
        <v>785991931</v>
      </c>
      <c r="C101" s="2">
        <v>1112</v>
      </c>
      <c r="D101" t="s">
        <v>2330</v>
      </c>
      <c r="E101">
        <v>0</v>
      </c>
      <c r="F101" t="s">
        <v>228</v>
      </c>
      <c r="G101">
        <f>VLOOKUP(Mio[[#This Row],[No. FACT.]],Table7[No],1,FALSE)</f>
        <v>785991931</v>
      </c>
      <c r="S101" s="79"/>
      <c r="T101">
        <v>45295</v>
      </c>
      <c r="U101">
        <v>2215985324</v>
      </c>
      <c r="V101">
        <v>2499</v>
      </c>
      <c r="W101">
        <f>VLOOKUP(Table7[[#This Row],[No]],Mio[No. FACT.],1,FALSE)</f>
        <v>2215985324</v>
      </c>
      <c r="X101">
        <f>VLOOKUP(Table7[[#This Row],[No]],Conta[DTE NO],1,FALSE)</f>
        <v>2215985324</v>
      </c>
      <c r="Y101" t="b">
        <f>Table7[[#This Row],[borar otro]]=Table7[[#This Row],[Borrar]]</f>
        <v>1</v>
      </c>
    </row>
    <row r="102" spans="1:25" hidden="1" x14ac:dyDescent="0.25">
      <c r="A102">
        <v>45295</v>
      </c>
      <c r="B102">
        <v>1681737242</v>
      </c>
      <c r="C102" s="2">
        <v>294.75</v>
      </c>
      <c r="D102" t="s">
        <v>2326</v>
      </c>
      <c r="E102">
        <v>0</v>
      </c>
      <c r="F102" t="s">
        <v>230</v>
      </c>
      <c r="G102">
        <f>VLOOKUP(Mio[[#This Row],[No. FACT.]],Table7[No],1,FALSE)</f>
        <v>1681737242</v>
      </c>
      <c r="S102" s="79"/>
      <c r="T102">
        <v>45295</v>
      </c>
      <c r="U102">
        <v>2221688215</v>
      </c>
      <c r="V102">
        <v>5419</v>
      </c>
      <c r="W102">
        <f>VLOOKUP(Table7[[#This Row],[No]],Mio[No. FACT.],1,FALSE)</f>
        <v>2221688215</v>
      </c>
      <c r="X102">
        <f>VLOOKUP(Table7[[#This Row],[No]],Conta[DTE NO],1,FALSE)</f>
        <v>2221688215</v>
      </c>
      <c r="Y102" t="b">
        <f>Table7[[#This Row],[borar otro]]=Table7[[#This Row],[Borrar]]</f>
        <v>1</v>
      </c>
    </row>
    <row r="103" spans="1:25" hidden="1" x14ac:dyDescent="0.25">
      <c r="A103">
        <v>45295</v>
      </c>
      <c r="B103">
        <v>4261037461</v>
      </c>
      <c r="C103" s="2">
        <v>7120</v>
      </c>
      <c r="D103" t="s">
        <v>2328</v>
      </c>
      <c r="E103">
        <v>0</v>
      </c>
      <c r="F103" t="s">
        <v>232</v>
      </c>
      <c r="G103">
        <f>VLOOKUP(Mio[[#This Row],[No. FACT.]],Table7[No],1,FALSE)</f>
        <v>4261037461</v>
      </c>
      <c r="S103" s="79"/>
      <c r="T103">
        <v>45295</v>
      </c>
      <c r="U103">
        <v>229721158</v>
      </c>
      <c r="V103">
        <v>77.400000000000006</v>
      </c>
      <c r="W103">
        <f>VLOOKUP(Table7[[#This Row],[No]],Mio[No. FACT.],1,FALSE)</f>
        <v>229721158</v>
      </c>
      <c r="X103">
        <f>VLOOKUP(Table7[[#This Row],[No]],Conta[DTE NO],1,FALSE)</f>
        <v>229721158</v>
      </c>
      <c r="Y103" t="b">
        <f>Table7[[#This Row],[borar otro]]=Table7[[#This Row],[Borrar]]</f>
        <v>1</v>
      </c>
    </row>
    <row r="104" spans="1:25" hidden="1" x14ac:dyDescent="0.25">
      <c r="A104">
        <v>45295</v>
      </c>
      <c r="B104">
        <v>896157774</v>
      </c>
      <c r="C104" s="2">
        <v>289.2</v>
      </c>
      <c r="D104" t="s">
        <v>2329</v>
      </c>
      <c r="E104">
        <v>0</v>
      </c>
      <c r="F104" t="s">
        <v>234</v>
      </c>
      <c r="G104">
        <f>VLOOKUP(Mio[[#This Row],[No. FACT.]],Table7[No],1,FALSE)</f>
        <v>896157774</v>
      </c>
      <c r="S104" s="79"/>
      <c r="T104">
        <v>45295</v>
      </c>
      <c r="U104">
        <v>2395818204</v>
      </c>
      <c r="V104">
        <v>293.14999999999998</v>
      </c>
      <c r="W104">
        <f>VLOOKUP(Table7[[#This Row],[No]],Mio[No. FACT.],1,FALSE)</f>
        <v>2395818204</v>
      </c>
      <c r="X104">
        <f>VLOOKUP(Table7[[#This Row],[No]],Conta[DTE NO],1,FALSE)</f>
        <v>2395818204</v>
      </c>
      <c r="Y104" t="b">
        <f>Table7[[#This Row],[borar otro]]=Table7[[#This Row],[Borrar]]</f>
        <v>1</v>
      </c>
    </row>
    <row r="105" spans="1:25" hidden="1" x14ac:dyDescent="0.25">
      <c r="A105">
        <v>45295</v>
      </c>
      <c r="B105">
        <v>4161749655</v>
      </c>
      <c r="C105" s="2">
        <v>128</v>
      </c>
      <c r="D105" t="s">
        <v>2336</v>
      </c>
      <c r="E105">
        <v>0</v>
      </c>
      <c r="F105" t="s">
        <v>236</v>
      </c>
      <c r="G105">
        <f>VLOOKUP(Mio[[#This Row],[No. FACT.]],Table7[No],1,FALSE)</f>
        <v>4161749655</v>
      </c>
      <c r="S105" s="79"/>
      <c r="T105">
        <v>45295</v>
      </c>
      <c r="U105">
        <v>2407484658</v>
      </c>
      <c r="V105">
        <v>33.200000000000003</v>
      </c>
      <c r="W105">
        <f>VLOOKUP(Table7[[#This Row],[No]],Mio[No. FACT.],1,FALSE)</f>
        <v>2407484658</v>
      </c>
      <c r="X105">
        <f>VLOOKUP(Table7[[#This Row],[No]],Conta[DTE NO],1,FALSE)</f>
        <v>2407484658</v>
      </c>
      <c r="Y105" t="b">
        <f>Table7[[#This Row],[borar otro]]=Table7[[#This Row],[Borrar]]</f>
        <v>1</v>
      </c>
    </row>
    <row r="106" spans="1:25" hidden="1" x14ac:dyDescent="0.25">
      <c r="A106">
        <v>45295</v>
      </c>
      <c r="B106">
        <v>3632808514</v>
      </c>
      <c r="C106" s="2">
        <v>2060</v>
      </c>
      <c r="D106" t="s">
        <v>2331</v>
      </c>
      <c r="E106">
        <v>0</v>
      </c>
      <c r="F106" t="s">
        <v>237</v>
      </c>
      <c r="G106">
        <f>VLOOKUP(Mio[[#This Row],[No. FACT.]],Table7[No],1,FALSE)</f>
        <v>3632808514</v>
      </c>
      <c r="S106" s="79"/>
      <c r="T106">
        <v>45295</v>
      </c>
      <c r="U106">
        <v>2462731569</v>
      </c>
      <c r="V106">
        <v>3024</v>
      </c>
      <c r="W106">
        <f>VLOOKUP(Table7[[#This Row],[No]],Mio[No. FACT.],1,FALSE)</f>
        <v>2462731569</v>
      </c>
      <c r="X106">
        <f>VLOOKUP(Table7[[#This Row],[No]],Conta[DTE NO],1,FALSE)</f>
        <v>2462731569</v>
      </c>
      <c r="Y106" t="b">
        <f>Table7[[#This Row],[borar otro]]=Table7[[#This Row],[Borrar]]</f>
        <v>1</v>
      </c>
    </row>
    <row r="107" spans="1:25" hidden="1" x14ac:dyDescent="0.25">
      <c r="A107">
        <v>45295</v>
      </c>
      <c r="B107">
        <v>2950514093</v>
      </c>
      <c r="C107" s="2">
        <v>20.3</v>
      </c>
      <c r="D107" t="s">
        <v>2326</v>
      </c>
      <c r="E107">
        <v>0</v>
      </c>
      <c r="F107" t="s">
        <v>239</v>
      </c>
      <c r="G107">
        <f>VLOOKUP(Mio[[#This Row],[No. FACT.]],Table7[No],1,FALSE)</f>
        <v>2950514093</v>
      </c>
      <c r="S107" s="79"/>
      <c r="T107">
        <v>45295</v>
      </c>
      <c r="U107">
        <v>2466729536</v>
      </c>
      <c r="V107">
        <v>440</v>
      </c>
      <c r="W107">
        <f>VLOOKUP(Table7[[#This Row],[No]],Mio[No. FACT.],1,FALSE)</f>
        <v>2466729536</v>
      </c>
      <c r="X107">
        <f>VLOOKUP(Table7[[#This Row],[No]],Conta[DTE NO],1,FALSE)</f>
        <v>2466729536</v>
      </c>
      <c r="Y107" t="b">
        <f>Table7[[#This Row],[borar otro]]=Table7[[#This Row],[Borrar]]</f>
        <v>1</v>
      </c>
    </row>
    <row r="108" spans="1:25" hidden="1" x14ac:dyDescent="0.25">
      <c r="A108">
        <v>45295</v>
      </c>
      <c r="B108">
        <v>3782493141</v>
      </c>
      <c r="C108" s="2">
        <v>458.1</v>
      </c>
      <c r="D108" t="s">
        <v>2329</v>
      </c>
      <c r="E108">
        <v>0</v>
      </c>
      <c r="F108" t="s">
        <v>241</v>
      </c>
      <c r="G108">
        <f>VLOOKUP(Mio[[#This Row],[No. FACT.]],Table7[No],1,FALSE)</f>
        <v>3782493141</v>
      </c>
      <c r="S108" s="79"/>
      <c r="T108">
        <v>45295</v>
      </c>
      <c r="U108">
        <v>2519681961</v>
      </c>
      <c r="V108">
        <v>319.3</v>
      </c>
      <c r="W108">
        <f>VLOOKUP(Table7[[#This Row],[No]],Mio[No. FACT.],1,FALSE)</f>
        <v>2519681961</v>
      </c>
      <c r="X108">
        <f>VLOOKUP(Table7[[#This Row],[No]],Conta[DTE NO],1,FALSE)</f>
        <v>2519681961</v>
      </c>
      <c r="Y108" t="b">
        <f>Table7[[#This Row],[borar otro]]=Table7[[#This Row],[Borrar]]</f>
        <v>1</v>
      </c>
    </row>
    <row r="109" spans="1:25" hidden="1" x14ac:dyDescent="0.25">
      <c r="A109">
        <v>45295</v>
      </c>
      <c r="B109">
        <v>2407484658</v>
      </c>
      <c r="C109" s="2">
        <v>33.200000000000003</v>
      </c>
      <c r="D109" t="s">
        <v>2329</v>
      </c>
      <c r="E109">
        <v>0</v>
      </c>
      <c r="F109" t="s">
        <v>243</v>
      </c>
      <c r="G109">
        <f>VLOOKUP(Mio[[#This Row],[No. FACT.]],Table7[No],1,FALSE)</f>
        <v>2407484658</v>
      </c>
      <c r="S109" s="79"/>
      <c r="T109">
        <v>45295</v>
      </c>
      <c r="U109">
        <v>2597341181</v>
      </c>
      <c r="V109">
        <v>302.85000000000002</v>
      </c>
      <c r="W109">
        <f>VLOOKUP(Table7[[#This Row],[No]],Mio[No. FACT.],1,FALSE)</f>
        <v>2597341181</v>
      </c>
      <c r="X109">
        <f>VLOOKUP(Table7[[#This Row],[No]],Conta[DTE NO],1,FALSE)</f>
        <v>2597341181</v>
      </c>
      <c r="Y109" t="b">
        <f>Table7[[#This Row],[borar otro]]=Table7[[#This Row],[Borrar]]</f>
        <v>1</v>
      </c>
    </row>
    <row r="110" spans="1:25" hidden="1" x14ac:dyDescent="0.25">
      <c r="A110">
        <v>45295</v>
      </c>
      <c r="B110">
        <v>1811366937</v>
      </c>
      <c r="C110" s="2">
        <v>27</v>
      </c>
      <c r="D110" t="s">
        <v>2329</v>
      </c>
      <c r="E110">
        <v>0</v>
      </c>
      <c r="F110" t="s">
        <v>244</v>
      </c>
      <c r="G110">
        <f>VLOOKUP(Mio[[#This Row],[No. FACT.]],Table7[No],1,FALSE)</f>
        <v>1811366937</v>
      </c>
      <c r="S110" s="79"/>
      <c r="T110">
        <v>45295</v>
      </c>
      <c r="U110">
        <v>2693352519</v>
      </c>
      <c r="V110">
        <v>787.5</v>
      </c>
      <c r="W110">
        <f>VLOOKUP(Table7[[#This Row],[No]],Mio[No. FACT.],1,FALSE)</f>
        <v>2693352519</v>
      </c>
      <c r="X110">
        <f>VLOOKUP(Table7[[#This Row],[No]],Conta[DTE NO],1,FALSE)</f>
        <v>2693352519</v>
      </c>
      <c r="Y110" t="b">
        <f>Table7[[#This Row],[borar otro]]=Table7[[#This Row],[Borrar]]</f>
        <v>1</v>
      </c>
    </row>
    <row r="111" spans="1:25" hidden="1" x14ac:dyDescent="0.25">
      <c r="A111">
        <v>45295</v>
      </c>
      <c r="B111">
        <v>514868629</v>
      </c>
      <c r="C111" s="2">
        <v>723</v>
      </c>
      <c r="D111" t="s">
        <v>2330</v>
      </c>
      <c r="E111">
        <v>0</v>
      </c>
      <c r="F111" t="s">
        <v>245</v>
      </c>
      <c r="G111">
        <f>VLOOKUP(Mio[[#This Row],[No. FACT.]],Table7[No],1,FALSE)</f>
        <v>514868629</v>
      </c>
      <c r="S111" s="79"/>
      <c r="T111">
        <v>45295</v>
      </c>
      <c r="U111">
        <v>2714190221</v>
      </c>
      <c r="V111">
        <v>31.3</v>
      </c>
      <c r="W111">
        <f>VLOOKUP(Table7[[#This Row],[No]],Mio[No. FACT.],1,FALSE)</f>
        <v>2714190221</v>
      </c>
      <c r="X111">
        <f>VLOOKUP(Table7[[#This Row],[No]],Conta[DTE NO],1,FALSE)</f>
        <v>2714190221</v>
      </c>
      <c r="Y111" t="b">
        <f>Table7[[#This Row],[borar otro]]=Table7[[#This Row],[Borrar]]</f>
        <v>1</v>
      </c>
    </row>
    <row r="112" spans="1:25" hidden="1" x14ac:dyDescent="0.25">
      <c r="A112">
        <v>45295</v>
      </c>
      <c r="B112">
        <v>1066026066</v>
      </c>
      <c r="C112" s="2">
        <v>374.2</v>
      </c>
      <c r="D112" t="s">
        <v>2331</v>
      </c>
      <c r="E112">
        <v>0</v>
      </c>
      <c r="F112" t="s">
        <v>247</v>
      </c>
      <c r="G112">
        <f>VLOOKUP(Mio[[#This Row],[No. FACT.]],Table7[No],1,FALSE)</f>
        <v>1066026066</v>
      </c>
      <c r="S112" s="79"/>
      <c r="T112">
        <v>45295</v>
      </c>
      <c r="U112">
        <v>2853193161</v>
      </c>
      <c r="V112">
        <v>265.25</v>
      </c>
      <c r="W112">
        <f>VLOOKUP(Table7[[#This Row],[No]],Mio[No. FACT.],1,FALSE)</f>
        <v>2853193161</v>
      </c>
      <c r="X112">
        <f>VLOOKUP(Table7[[#This Row],[No]],Conta[DTE NO],1,FALSE)</f>
        <v>2853193161</v>
      </c>
      <c r="Y112" t="b">
        <f>Table7[[#This Row],[borar otro]]=Table7[[#This Row],[Borrar]]</f>
        <v>1</v>
      </c>
    </row>
    <row r="113" spans="1:25" hidden="1" x14ac:dyDescent="0.25">
      <c r="A113">
        <v>45295</v>
      </c>
      <c r="B113">
        <v>755712375</v>
      </c>
      <c r="C113" s="2">
        <v>54</v>
      </c>
      <c r="D113" t="s">
        <v>2326</v>
      </c>
      <c r="E113">
        <v>0</v>
      </c>
      <c r="F113" t="s">
        <v>249</v>
      </c>
      <c r="G113">
        <f>VLOOKUP(Mio[[#This Row],[No. FACT.]],Table7[No],1,FALSE)</f>
        <v>755712375</v>
      </c>
      <c r="S113" s="79"/>
      <c r="T113">
        <v>45295</v>
      </c>
      <c r="U113">
        <v>2950514093</v>
      </c>
      <c r="V113">
        <v>20.3</v>
      </c>
      <c r="W113">
        <f>VLOOKUP(Table7[[#This Row],[No]],Mio[No. FACT.],1,FALSE)</f>
        <v>2950514093</v>
      </c>
      <c r="X113">
        <f>VLOOKUP(Table7[[#This Row],[No]],Conta[DTE NO],1,FALSE)</f>
        <v>2950514093</v>
      </c>
      <c r="Y113" t="b">
        <f>Table7[[#This Row],[borar otro]]=Table7[[#This Row],[Borrar]]</f>
        <v>1</v>
      </c>
    </row>
    <row r="114" spans="1:25" hidden="1" x14ac:dyDescent="0.25">
      <c r="A114">
        <v>45295</v>
      </c>
      <c r="B114">
        <v>3682682872</v>
      </c>
      <c r="C114" s="2">
        <v>1460</v>
      </c>
      <c r="D114" t="s">
        <v>2328</v>
      </c>
      <c r="E114">
        <v>0</v>
      </c>
      <c r="F114" t="s">
        <v>251</v>
      </c>
      <c r="G114">
        <f>VLOOKUP(Mio[[#This Row],[No. FACT.]],Table7[No],1,FALSE)</f>
        <v>3682682872</v>
      </c>
      <c r="S114" s="79"/>
      <c r="T114">
        <v>45295</v>
      </c>
      <c r="U114">
        <v>3271836590</v>
      </c>
      <c r="V114">
        <v>13114</v>
      </c>
      <c r="W114">
        <f>VLOOKUP(Table7[[#This Row],[No]],Mio[No. FACT.],1,FALSE)</f>
        <v>3271836590</v>
      </c>
      <c r="X114">
        <f>VLOOKUP(Table7[[#This Row],[No]],Conta[DTE NO],1,FALSE)</f>
        <v>3271836590</v>
      </c>
      <c r="Y114" t="b">
        <f>Table7[[#This Row],[borar otro]]=Table7[[#This Row],[Borrar]]</f>
        <v>1</v>
      </c>
    </row>
    <row r="115" spans="1:25" hidden="1" x14ac:dyDescent="0.25">
      <c r="A115">
        <v>45295</v>
      </c>
      <c r="B115">
        <v>2215985324</v>
      </c>
      <c r="C115" s="2">
        <v>2499</v>
      </c>
      <c r="D115" t="s">
        <v>2328</v>
      </c>
      <c r="E115">
        <v>0</v>
      </c>
      <c r="F115" t="s">
        <v>252</v>
      </c>
      <c r="G115">
        <f>VLOOKUP(Mio[[#This Row],[No. FACT.]],Table7[No],1,FALSE)</f>
        <v>2215985324</v>
      </c>
      <c r="S115" s="79"/>
      <c r="T115">
        <v>45295</v>
      </c>
      <c r="U115">
        <v>328615135</v>
      </c>
      <c r="V115">
        <v>1500</v>
      </c>
      <c r="W115">
        <f>VLOOKUP(Table7[[#This Row],[No]],Mio[No. FACT.],1,FALSE)</f>
        <v>328615135</v>
      </c>
      <c r="X115">
        <f>VLOOKUP(Table7[[#This Row],[No]],Conta[DTE NO],1,FALSE)</f>
        <v>328615135</v>
      </c>
      <c r="Y115" t="b">
        <f>Table7[[#This Row],[borar otro]]=Table7[[#This Row],[Borrar]]</f>
        <v>1</v>
      </c>
    </row>
    <row r="116" spans="1:25" hidden="1" x14ac:dyDescent="0.25">
      <c r="A116">
        <v>45295</v>
      </c>
      <c r="B116">
        <v>1971798553</v>
      </c>
      <c r="C116" s="2">
        <v>1691</v>
      </c>
      <c r="D116" t="s">
        <v>2328</v>
      </c>
      <c r="E116">
        <v>0</v>
      </c>
      <c r="F116" t="s">
        <v>253</v>
      </c>
      <c r="G116">
        <f>VLOOKUP(Mio[[#This Row],[No. FACT.]],Table7[No],1,FALSE)</f>
        <v>1971798553</v>
      </c>
      <c r="S116" s="79"/>
      <c r="T116">
        <v>45295</v>
      </c>
      <c r="U116">
        <v>3336586817</v>
      </c>
      <c r="V116">
        <v>77.400000000000006</v>
      </c>
      <c r="W116">
        <f>VLOOKUP(Table7[[#This Row],[No]],Mio[No. FACT.],1,FALSE)</f>
        <v>3336586817</v>
      </c>
      <c r="X116">
        <f>VLOOKUP(Table7[[#This Row],[No]],Conta[DTE NO],1,FALSE)</f>
        <v>3336586817</v>
      </c>
      <c r="Y116" t="b">
        <f>Table7[[#This Row],[borar otro]]=Table7[[#This Row],[Borrar]]</f>
        <v>1</v>
      </c>
    </row>
    <row r="117" spans="1:25" hidden="1" x14ac:dyDescent="0.25">
      <c r="A117">
        <v>45295</v>
      </c>
      <c r="B117">
        <v>4080093425</v>
      </c>
      <c r="C117" s="2">
        <v>152.4</v>
      </c>
      <c r="D117" t="s">
        <v>2329</v>
      </c>
      <c r="E117">
        <v>0</v>
      </c>
      <c r="F117" t="s">
        <v>254</v>
      </c>
      <c r="G117">
        <f>VLOOKUP(Mio[[#This Row],[No. FACT.]],Table7[No],1,FALSE)</f>
        <v>4080093425</v>
      </c>
      <c r="S117" s="79"/>
      <c r="T117">
        <v>45295</v>
      </c>
      <c r="U117">
        <v>3361358377</v>
      </c>
      <c r="V117">
        <v>390.4</v>
      </c>
      <c r="W117">
        <f>VLOOKUP(Table7[[#This Row],[No]],Mio[No. FACT.],1,FALSE)</f>
        <v>3361358377</v>
      </c>
      <c r="X117">
        <f>VLOOKUP(Table7[[#This Row],[No]],Conta[DTE NO],1,FALSE)</f>
        <v>3361358377</v>
      </c>
      <c r="Y117" t="b">
        <f>Table7[[#This Row],[borar otro]]=Table7[[#This Row],[Borrar]]</f>
        <v>1</v>
      </c>
    </row>
    <row r="118" spans="1:25" hidden="1" x14ac:dyDescent="0.25">
      <c r="A118">
        <v>45295</v>
      </c>
      <c r="B118">
        <v>3361751759</v>
      </c>
      <c r="C118" s="2">
        <v>666</v>
      </c>
      <c r="D118" t="s">
        <v>2329</v>
      </c>
      <c r="E118">
        <v>0</v>
      </c>
      <c r="F118" t="s">
        <v>255</v>
      </c>
      <c r="G118">
        <f>VLOOKUP(Mio[[#This Row],[No. FACT.]],Table7[No],1,FALSE)</f>
        <v>3361751759</v>
      </c>
      <c r="S118" s="79"/>
      <c r="T118">
        <v>45295</v>
      </c>
      <c r="U118">
        <v>3361751759</v>
      </c>
      <c r="V118">
        <v>666</v>
      </c>
      <c r="W118">
        <f>VLOOKUP(Table7[[#This Row],[No]],Mio[No. FACT.],1,FALSE)</f>
        <v>3361751759</v>
      </c>
      <c r="X118">
        <f>VLOOKUP(Table7[[#This Row],[No]],Conta[DTE NO],1,FALSE)</f>
        <v>3361751759</v>
      </c>
      <c r="Y118" t="b">
        <f>Table7[[#This Row],[borar otro]]=Table7[[#This Row],[Borrar]]</f>
        <v>1</v>
      </c>
    </row>
    <row r="119" spans="1:25" hidden="1" x14ac:dyDescent="0.25">
      <c r="A119">
        <v>45295</v>
      </c>
      <c r="B119">
        <v>1230458273</v>
      </c>
      <c r="C119" s="2">
        <v>1454.81</v>
      </c>
      <c r="D119" t="s">
        <v>2329</v>
      </c>
      <c r="E119">
        <v>0</v>
      </c>
      <c r="F119" t="s">
        <v>257</v>
      </c>
      <c r="G119">
        <f>VLOOKUP(Mio[[#This Row],[No. FACT.]],Table7[No],1,FALSE)</f>
        <v>1230458273</v>
      </c>
      <c r="S119" s="79"/>
      <c r="T119">
        <v>45295</v>
      </c>
      <c r="U119">
        <v>3592767288</v>
      </c>
      <c r="V119">
        <v>440</v>
      </c>
      <c r="W119">
        <f>VLOOKUP(Table7[[#This Row],[No]],Mio[No. FACT.],1,FALSE)</f>
        <v>3592767288</v>
      </c>
      <c r="X119">
        <f>VLOOKUP(Table7[[#This Row],[No]],Conta[DTE NO],1,FALSE)</f>
        <v>3592767288</v>
      </c>
      <c r="Y119" t="b">
        <f>Table7[[#This Row],[borar otro]]=Table7[[#This Row],[Borrar]]</f>
        <v>1</v>
      </c>
    </row>
    <row r="120" spans="1:25" hidden="1" x14ac:dyDescent="0.25">
      <c r="A120">
        <v>45295</v>
      </c>
      <c r="B120">
        <v>2265204368</v>
      </c>
      <c r="C120" s="2">
        <v>50</v>
      </c>
      <c r="D120" t="s">
        <v>2329</v>
      </c>
      <c r="E120">
        <v>0</v>
      </c>
      <c r="F120" t="s">
        <v>259</v>
      </c>
      <c r="G120">
        <f>VLOOKUP(Mio[[#This Row],[No. FACT.]],Table7[No],1,FALSE)</f>
        <v>2265204368</v>
      </c>
      <c r="S120" s="79"/>
      <c r="T120">
        <v>45295</v>
      </c>
      <c r="U120">
        <v>362106743</v>
      </c>
      <c r="V120">
        <v>99750</v>
      </c>
      <c r="W120">
        <f>VLOOKUP(Table7[[#This Row],[No]],Mio[No. FACT.],1,FALSE)</f>
        <v>362106743</v>
      </c>
      <c r="X120">
        <f>VLOOKUP(Table7[[#This Row],[No]],Conta[DTE NO],1,FALSE)</f>
        <v>362106743</v>
      </c>
      <c r="Y120" t="b">
        <f>Table7[[#This Row],[borar otro]]=Table7[[#This Row],[Borrar]]</f>
        <v>1</v>
      </c>
    </row>
    <row r="121" spans="1:25" hidden="1" x14ac:dyDescent="0.25">
      <c r="A121">
        <v>45295</v>
      </c>
      <c r="B121">
        <v>1777615841</v>
      </c>
      <c r="C121" s="2">
        <v>1620.6</v>
      </c>
      <c r="D121" t="s">
        <v>2326</v>
      </c>
      <c r="E121">
        <v>0</v>
      </c>
      <c r="F121" t="s">
        <v>260</v>
      </c>
      <c r="G121">
        <f>VLOOKUP(Mio[[#This Row],[No. FACT.]],Table7[No],1,FALSE)</f>
        <v>1777615841</v>
      </c>
      <c r="S121" s="79"/>
      <c r="T121">
        <v>45295</v>
      </c>
      <c r="U121">
        <v>3631630920</v>
      </c>
      <c r="V121">
        <v>146.26</v>
      </c>
      <c r="W121">
        <f>VLOOKUP(Table7[[#This Row],[No]],Mio[No. FACT.],1,FALSE)</f>
        <v>3631630920</v>
      </c>
      <c r="X121">
        <f>VLOOKUP(Table7[[#This Row],[No]],Conta[DTE NO],1,FALSE)</f>
        <v>3631630920</v>
      </c>
      <c r="Y121" t="b">
        <f>Table7[[#This Row],[borar otro]]=Table7[[#This Row],[Borrar]]</f>
        <v>1</v>
      </c>
    </row>
    <row r="122" spans="1:25" hidden="1" x14ac:dyDescent="0.25">
      <c r="A122">
        <v>45295</v>
      </c>
      <c r="B122">
        <v>2714190221</v>
      </c>
      <c r="C122" s="2">
        <v>31.3</v>
      </c>
      <c r="D122" t="s">
        <v>2329</v>
      </c>
      <c r="E122">
        <v>0</v>
      </c>
      <c r="F122" t="s">
        <v>262</v>
      </c>
      <c r="G122">
        <f>VLOOKUP(Mio[[#This Row],[No. FACT.]],Table7[No],1,FALSE)</f>
        <v>2714190221</v>
      </c>
      <c r="S122" s="79"/>
      <c r="T122">
        <v>45295</v>
      </c>
      <c r="U122">
        <v>3632808514</v>
      </c>
      <c r="V122">
        <v>2060</v>
      </c>
      <c r="W122">
        <f>VLOOKUP(Table7[[#This Row],[No]],Mio[No. FACT.],1,FALSE)</f>
        <v>3632808514</v>
      </c>
      <c r="X122">
        <f>VLOOKUP(Table7[[#This Row],[No]],Conta[DTE NO],1,FALSE)</f>
        <v>3632808514</v>
      </c>
      <c r="Y122" t="b">
        <f>Table7[[#This Row],[borar otro]]=Table7[[#This Row],[Borrar]]</f>
        <v>1</v>
      </c>
    </row>
    <row r="123" spans="1:25" hidden="1" x14ac:dyDescent="0.25">
      <c r="A123">
        <v>45295</v>
      </c>
      <c r="B123">
        <v>1086867379</v>
      </c>
      <c r="C123" s="2">
        <v>1915</v>
      </c>
      <c r="D123" t="s">
        <v>2328</v>
      </c>
      <c r="E123">
        <v>0</v>
      </c>
      <c r="F123" t="s">
        <v>264</v>
      </c>
      <c r="G123">
        <f>VLOOKUP(Mio[[#This Row],[No. FACT.]],Table7[No],1,FALSE)</f>
        <v>1086867379</v>
      </c>
      <c r="S123" s="79"/>
      <c r="T123">
        <v>45295</v>
      </c>
      <c r="U123">
        <v>3647753597</v>
      </c>
      <c r="V123">
        <v>440</v>
      </c>
      <c r="W123">
        <f>VLOOKUP(Table7[[#This Row],[No]],Mio[No. FACT.],1,FALSE)</f>
        <v>3647753597</v>
      </c>
      <c r="X123">
        <f>VLOOKUP(Table7[[#This Row],[No]],Conta[DTE NO],1,FALSE)</f>
        <v>3647753597</v>
      </c>
      <c r="Y123" t="b">
        <f>Table7[[#This Row],[borar otro]]=Table7[[#This Row],[Borrar]]</f>
        <v>1</v>
      </c>
    </row>
    <row r="124" spans="1:25" hidden="1" x14ac:dyDescent="0.25">
      <c r="A124">
        <v>45295</v>
      </c>
      <c r="B124">
        <v>2693352519</v>
      </c>
      <c r="C124" s="2">
        <v>787.5</v>
      </c>
      <c r="D124" t="s">
        <v>2329</v>
      </c>
      <c r="E124">
        <v>0</v>
      </c>
      <c r="F124" t="s">
        <v>266</v>
      </c>
      <c r="G124">
        <f>VLOOKUP(Mio[[#This Row],[No. FACT.]],Table7[No],1,FALSE)</f>
        <v>2693352519</v>
      </c>
      <c r="S124" s="79"/>
      <c r="T124">
        <v>45295</v>
      </c>
      <c r="U124">
        <v>3682682872</v>
      </c>
      <c r="V124">
        <v>1460</v>
      </c>
      <c r="W124">
        <f>VLOOKUP(Table7[[#This Row],[No]],Mio[No. FACT.],1,FALSE)</f>
        <v>3682682872</v>
      </c>
      <c r="X124">
        <f>VLOOKUP(Table7[[#This Row],[No]],Conta[DTE NO],1,FALSE)</f>
        <v>3682682872</v>
      </c>
      <c r="Y124" t="b">
        <f>Table7[[#This Row],[borar otro]]=Table7[[#This Row],[Borrar]]</f>
        <v>1</v>
      </c>
    </row>
    <row r="125" spans="1:25" hidden="1" x14ac:dyDescent="0.25">
      <c r="A125">
        <v>45295</v>
      </c>
      <c r="B125">
        <v>1804943623</v>
      </c>
      <c r="C125" s="2">
        <v>450</v>
      </c>
      <c r="D125" t="s">
        <v>2336</v>
      </c>
      <c r="E125">
        <v>0</v>
      </c>
      <c r="F125" t="s">
        <v>268</v>
      </c>
      <c r="G125">
        <f>VLOOKUP(Mio[[#This Row],[No. FACT.]],Table7[No],1,FALSE)</f>
        <v>1804943623</v>
      </c>
      <c r="S125" s="79"/>
      <c r="T125">
        <v>45295</v>
      </c>
      <c r="U125">
        <v>3782493141</v>
      </c>
      <c r="V125">
        <v>458.1</v>
      </c>
      <c r="W125">
        <f>VLOOKUP(Table7[[#This Row],[No]],Mio[No. FACT.],1,FALSE)</f>
        <v>3782493141</v>
      </c>
      <c r="X125">
        <f>VLOOKUP(Table7[[#This Row],[No]],Conta[DTE NO],1,FALSE)</f>
        <v>3782493141</v>
      </c>
      <c r="Y125" t="b">
        <f>Table7[[#This Row],[borar otro]]=Table7[[#This Row],[Borrar]]</f>
        <v>1</v>
      </c>
    </row>
    <row r="126" spans="1:25" hidden="1" x14ac:dyDescent="0.25">
      <c r="A126">
        <v>45295</v>
      </c>
      <c r="B126">
        <v>2519681961</v>
      </c>
      <c r="C126" s="2">
        <v>319.3</v>
      </c>
      <c r="D126" t="s">
        <v>2328</v>
      </c>
      <c r="E126">
        <v>0</v>
      </c>
      <c r="F126" t="s">
        <v>270</v>
      </c>
      <c r="G126">
        <f>VLOOKUP(Mio[[#This Row],[No. FACT.]],Table7[No],1,FALSE)</f>
        <v>2519681961</v>
      </c>
      <c r="S126" s="79"/>
      <c r="T126">
        <v>45295</v>
      </c>
      <c r="U126">
        <v>3794290051</v>
      </c>
      <c r="V126">
        <v>440</v>
      </c>
      <c r="W126">
        <f>VLOOKUP(Table7[[#This Row],[No]],Mio[No. FACT.],1,FALSE)</f>
        <v>3794290051</v>
      </c>
      <c r="X126">
        <f>VLOOKUP(Table7[[#This Row],[No]],Conta[DTE NO],1,FALSE)</f>
        <v>3794290051</v>
      </c>
      <c r="Y126" t="b">
        <f>Table7[[#This Row],[borar otro]]=Table7[[#This Row],[Borrar]]</f>
        <v>1</v>
      </c>
    </row>
    <row r="127" spans="1:25" hidden="1" x14ac:dyDescent="0.25">
      <c r="A127">
        <v>45295</v>
      </c>
      <c r="B127">
        <v>2462731569</v>
      </c>
      <c r="C127" s="2">
        <v>3024</v>
      </c>
      <c r="D127" t="s">
        <v>2327</v>
      </c>
      <c r="E127">
        <v>0</v>
      </c>
      <c r="F127" t="s">
        <v>272</v>
      </c>
      <c r="G127">
        <f>VLOOKUP(Mio[[#This Row],[No. FACT.]],Table7[No],1,FALSE)</f>
        <v>2462731569</v>
      </c>
      <c r="S127" s="79"/>
      <c r="T127">
        <v>45295</v>
      </c>
      <c r="U127">
        <v>3835248794</v>
      </c>
      <c r="V127">
        <v>1204</v>
      </c>
      <c r="W127">
        <f>VLOOKUP(Table7[[#This Row],[No]],Mio[No. FACT.],1,FALSE)</f>
        <v>3835248794</v>
      </c>
      <c r="X127">
        <f>VLOOKUP(Table7[[#This Row],[No]],Conta[DTE NO],1,FALSE)</f>
        <v>3835248794</v>
      </c>
      <c r="Y127" t="b">
        <f>Table7[[#This Row],[borar otro]]=Table7[[#This Row],[Borrar]]</f>
        <v>1</v>
      </c>
    </row>
    <row r="128" spans="1:25" hidden="1" x14ac:dyDescent="0.25">
      <c r="A128">
        <v>45295</v>
      </c>
      <c r="B128">
        <v>2466729536</v>
      </c>
      <c r="C128" s="2">
        <v>440</v>
      </c>
      <c r="D128" t="s">
        <v>2329</v>
      </c>
      <c r="E128">
        <v>0</v>
      </c>
      <c r="F128" t="s">
        <v>274</v>
      </c>
      <c r="G128">
        <f>VLOOKUP(Mio[[#This Row],[No. FACT.]],Table7[No],1,FALSE)</f>
        <v>2466729536</v>
      </c>
      <c r="S128" s="79"/>
      <c r="T128">
        <v>45295</v>
      </c>
      <c r="U128">
        <v>3902293633</v>
      </c>
      <c r="V128">
        <v>1411.8</v>
      </c>
      <c r="W128">
        <f>VLOOKUP(Table7[[#This Row],[No]],Mio[No. FACT.],1,FALSE)</f>
        <v>3902293633</v>
      </c>
      <c r="X128">
        <f>VLOOKUP(Table7[[#This Row],[No]],Conta[DTE NO],1,FALSE)</f>
        <v>3902293633</v>
      </c>
      <c r="Y128" t="b">
        <f>Table7[[#This Row],[borar otro]]=Table7[[#This Row],[Borrar]]</f>
        <v>1</v>
      </c>
    </row>
    <row r="129" spans="1:25" hidden="1" x14ac:dyDescent="0.25">
      <c r="A129">
        <v>45295</v>
      </c>
      <c r="B129">
        <v>3647753597</v>
      </c>
      <c r="C129" s="2">
        <v>440</v>
      </c>
      <c r="D129" t="s">
        <v>2329</v>
      </c>
      <c r="E129">
        <v>0</v>
      </c>
      <c r="F129" t="s">
        <v>276</v>
      </c>
      <c r="G129">
        <f>VLOOKUP(Mio[[#This Row],[No. FACT.]],Table7[No],1,FALSE)</f>
        <v>3647753597</v>
      </c>
      <c r="S129" s="79"/>
      <c r="T129">
        <v>45295</v>
      </c>
      <c r="U129">
        <v>393430806</v>
      </c>
      <c r="V129">
        <v>31.5</v>
      </c>
      <c r="W129">
        <f>VLOOKUP(Table7[[#This Row],[No]],Mio[No. FACT.],1,FALSE)</f>
        <v>393430806</v>
      </c>
      <c r="X129">
        <f>VLOOKUP(Table7[[#This Row],[No]],Conta[DTE NO],1,FALSE)</f>
        <v>393430806</v>
      </c>
      <c r="Y129" t="b">
        <f>Table7[[#This Row],[borar otro]]=Table7[[#This Row],[Borrar]]</f>
        <v>1</v>
      </c>
    </row>
    <row r="130" spans="1:25" hidden="1" x14ac:dyDescent="0.25">
      <c r="A130">
        <v>45295</v>
      </c>
      <c r="B130">
        <v>3592767288</v>
      </c>
      <c r="C130" s="2">
        <v>440</v>
      </c>
      <c r="D130" t="s">
        <v>2329</v>
      </c>
      <c r="E130">
        <v>0</v>
      </c>
      <c r="F130" t="s">
        <v>277</v>
      </c>
      <c r="G130">
        <f>VLOOKUP(Mio[[#This Row],[No. FACT.]],Table7[No],1,FALSE)</f>
        <v>3592767288</v>
      </c>
      <c r="S130" s="79"/>
      <c r="T130">
        <v>45295</v>
      </c>
      <c r="U130">
        <v>3939716558</v>
      </c>
      <c r="V130">
        <v>76.5</v>
      </c>
      <c r="W130">
        <f>VLOOKUP(Table7[[#This Row],[No]],Mio[No. FACT.],1,FALSE)</f>
        <v>3939716558</v>
      </c>
      <c r="X130">
        <f>VLOOKUP(Table7[[#This Row],[No]],Conta[DTE NO],1,FALSE)</f>
        <v>3939716558</v>
      </c>
      <c r="Y130" t="b">
        <f>Table7[[#This Row],[borar otro]]=Table7[[#This Row],[Borrar]]</f>
        <v>1</v>
      </c>
    </row>
    <row r="131" spans="1:25" hidden="1" x14ac:dyDescent="0.25">
      <c r="A131">
        <v>45295</v>
      </c>
      <c r="B131">
        <v>3794290051</v>
      </c>
      <c r="C131" s="2">
        <v>440</v>
      </c>
      <c r="D131" t="s">
        <v>2329</v>
      </c>
      <c r="E131">
        <v>0</v>
      </c>
      <c r="F131" t="s">
        <v>278</v>
      </c>
      <c r="G131">
        <f>VLOOKUP(Mio[[#This Row],[No. FACT.]],Table7[No],1,FALSE)</f>
        <v>3794290051</v>
      </c>
      <c r="S131" s="79"/>
      <c r="T131">
        <v>45295</v>
      </c>
      <c r="U131">
        <v>4080093425</v>
      </c>
      <c r="V131">
        <v>152.4</v>
      </c>
      <c r="W131">
        <f>VLOOKUP(Table7[[#This Row],[No]],Mio[No. FACT.],1,FALSE)</f>
        <v>4080093425</v>
      </c>
      <c r="X131">
        <f>VLOOKUP(Table7[[#This Row],[No]],Conta[DTE NO],1,FALSE)</f>
        <v>4080093425</v>
      </c>
      <c r="Y131" t="b">
        <f>Table7[[#This Row],[borar otro]]=Table7[[#This Row],[Borrar]]</f>
        <v>1</v>
      </c>
    </row>
    <row r="132" spans="1:25" hidden="1" x14ac:dyDescent="0.25">
      <c r="A132">
        <v>45295</v>
      </c>
      <c r="B132">
        <v>3835248794</v>
      </c>
      <c r="C132" s="2">
        <v>1204</v>
      </c>
      <c r="D132" t="s">
        <v>2327</v>
      </c>
      <c r="E132">
        <v>0</v>
      </c>
      <c r="F132" t="s">
        <v>279</v>
      </c>
      <c r="G132">
        <f>VLOOKUP(Mio[[#This Row],[No. FACT.]],Table7[No],1,FALSE)</f>
        <v>3835248794</v>
      </c>
      <c r="S132" s="79"/>
      <c r="T132">
        <v>45295</v>
      </c>
      <c r="U132">
        <v>4161749655</v>
      </c>
      <c r="V132">
        <v>128</v>
      </c>
      <c r="W132">
        <f>VLOOKUP(Table7[[#This Row],[No]],Mio[No. FACT.],1,FALSE)</f>
        <v>4161749655</v>
      </c>
      <c r="X132">
        <f>VLOOKUP(Table7[[#This Row],[No]],Conta[DTE NO],1,FALSE)</f>
        <v>4161749655</v>
      </c>
      <c r="Y132" t="b">
        <f>Table7[[#This Row],[borar otro]]=Table7[[#This Row],[Borrar]]</f>
        <v>1</v>
      </c>
    </row>
    <row r="133" spans="1:25" hidden="1" x14ac:dyDescent="0.25">
      <c r="A133">
        <v>45295</v>
      </c>
      <c r="B133">
        <v>229721158</v>
      </c>
      <c r="C133" s="2">
        <v>77.400000000000006</v>
      </c>
      <c r="D133" t="s">
        <v>2329</v>
      </c>
      <c r="E133">
        <v>0</v>
      </c>
      <c r="F133" t="s">
        <v>281</v>
      </c>
      <c r="G133">
        <f>VLOOKUP(Mio[[#This Row],[No. FACT.]],Table7[No],1,FALSE)</f>
        <v>229721158</v>
      </c>
      <c r="S133" s="79"/>
      <c r="T133">
        <v>45295</v>
      </c>
      <c r="U133">
        <v>4169747013</v>
      </c>
      <c r="V133">
        <v>737.25</v>
      </c>
      <c r="W133">
        <f>VLOOKUP(Table7[[#This Row],[No]],Mio[No. FACT.],1,FALSE)</f>
        <v>4169747013</v>
      </c>
      <c r="X133">
        <f>VLOOKUP(Table7[[#This Row],[No]],Conta[DTE NO],1,FALSE)</f>
        <v>4169747013</v>
      </c>
      <c r="Y133" t="b">
        <f>Table7[[#This Row],[borar otro]]=Table7[[#This Row],[Borrar]]</f>
        <v>1</v>
      </c>
    </row>
    <row r="134" spans="1:25" hidden="1" x14ac:dyDescent="0.25">
      <c r="A134">
        <v>45295</v>
      </c>
      <c r="B134">
        <v>56839262</v>
      </c>
      <c r="C134" s="2">
        <v>58</v>
      </c>
      <c r="D134" t="s">
        <v>2328</v>
      </c>
      <c r="E134">
        <v>0</v>
      </c>
      <c r="F134" t="s">
        <v>283</v>
      </c>
      <c r="G134">
        <f>VLOOKUP(Mio[[#This Row],[No. FACT.]],Table7[No],1,FALSE)</f>
        <v>56839262</v>
      </c>
      <c r="S134" s="79"/>
      <c r="T134">
        <v>45295</v>
      </c>
      <c r="U134">
        <v>4184493857</v>
      </c>
      <c r="V134">
        <v>1235.25</v>
      </c>
      <c r="W134">
        <f>VLOOKUP(Table7[[#This Row],[No]],Mio[No. FACT.],1,FALSE)</f>
        <v>4184493857</v>
      </c>
      <c r="X134">
        <f>VLOOKUP(Table7[[#This Row],[No]],Conta[DTE NO],1,FALSE)</f>
        <v>4184493857</v>
      </c>
      <c r="Y134" t="b">
        <f>Table7[[#This Row],[borar otro]]=Table7[[#This Row],[Borrar]]</f>
        <v>1</v>
      </c>
    </row>
    <row r="135" spans="1:25" hidden="1" x14ac:dyDescent="0.25">
      <c r="A135">
        <v>45295</v>
      </c>
      <c r="B135">
        <v>3361358377</v>
      </c>
      <c r="C135" s="2">
        <v>390.4</v>
      </c>
      <c r="D135" t="s">
        <v>2329</v>
      </c>
      <c r="E135">
        <v>0</v>
      </c>
      <c r="F135" t="s">
        <v>284</v>
      </c>
      <c r="G135">
        <f>VLOOKUP(Mio[[#This Row],[No. FACT.]],Table7[No],1,FALSE)</f>
        <v>3361358377</v>
      </c>
      <c r="S135" s="79"/>
      <c r="T135">
        <v>45295</v>
      </c>
      <c r="U135">
        <v>421873494</v>
      </c>
      <c r="V135">
        <v>139.19999999999999</v>
      </c>
      <c r="W135">
        <f>VLOOKUP(Table7[[#This Row],[No]],Mio[No. FACT.],1,FALSE)</f>
        <v>421873494</v>
      </c>
      <c r="X135">
        <f>VLOOKUP(Table7[[#This Row],[No]],Conta[DTE NO],1,FALSE)</f>
        <v>421873494</v>
      </c>
      <c r="Y135" t="b">
        <f>Table7[[#This Row],[borar otro]]=Table7[[#This Row],[Borrar]]</f>
        <v>1</v>
      </c>
    </row>
    <row r="136" spans="1:25" hidden="1" x14ac:dyDescent="0.25">
      <c r="A136">
        <v>45295</v>
      </c>
      <c r="B136">
        <v>2395818204</v>
      </c>
      <c r="C136" s="2">
        <v>293.14999999999998</v>
      </c>
      <c r="D136" t="s">
        <v>2327</v>
      </c>
      <c r="E136">
        <v>0</v>
      </c>
      <c r="F136" t="s">
        <v>286</v>
      </c>
      <c r="G136">
        <f>VLOOKUP(Mio[[#This Row],[No. FACT.]],Table7[No],1,FALSE)</f>
        <v>2395818204</v>
      </c>
      <c r="S136" s="79"/>
      <c r="T136">
        <v>45295</v>
      </c>
      <c r="U136">
        <v>4261037461</v>
      </c>
      <c r="V136">
        <v>7120</v>
      </c>
      <c r="W136">
        <f>VLOOKUP(Table7[[#This Row],[No]],Mio[No. FACT.],1,FALSE)</f>
        <v>4261037461</v>
      </c>
      <c r="X136">
        <f>VLOOKUP(Table7[[#This Row],[No]],Conta[DTE NO],1,FALSE)</f>
        <v>4261037461</v>
      </c>
      <c r="Y136" t="b">
        <f>Table7[[#This Row],[borar otro]]=Table7[[#This Row],[Borrar]]</f>
        <v>1</v>
      </c>
    </row>
    <row r="137" spans="1:25" hidden="1" x14ac:dyDescent="0.25">
      <c r="A137">
        <v>45295</v>
      </c>
      <c r="B137">
        <v>88686871</v>
      </c>
      <c r="C137" s="2">
        <v>792.95</v>
      </c>
      <c r="D137" t="s">
        <v>2327</v>
      </c>
      <c r="E137">
        <v>0</v>
      </c>
      <c r="F137" t="s">
        <v>288</v>
      </c>
      <c r="G137">
        <f>VLOOKUP(Mio[[#This Row],[No. FACT.]],Table7[No],1,FALSE)</f>
        <v>88686871</v>
      </c>
      <c r="S137" s="79"/>
      <c r="T137">
        <v>45295</v>
      </c>
      <c r="U137">
        <v>514868629</v>
      </c>
      <c r="V137">
        <v>723</v>
      </c>
      <c r="W137">
        <f>VLOOKUP(Table7[[#This Row],[No]],Mio[No. FACT.],1,FALSE)</f>
        <v>514868629</v>
      </c>
      <c r="X137">
        <f>VLOOKUP(Table7[[#This Row],[No]],Conta[DTE NO],1,FALSE)</f>
        <v>514868629</v>
      </c>
      <c r="Y137" t="b">
        <f>Table7[[#This Row],[borar otro]]=Table7[[#This Row],[Borrar]]</f>
        <v>1</v>
      </c>
    </row>
    <row r="138" spans="1:25" hidden="1" x14ac:dyDescent="0.25">
      <c r="A138">
        <v>45295</v>
      </c>
      <c r="B138">
        <v>393430806</v>
      </c>
      <c r="C138" s="2">
        <v>31.5</v>
      </c>
      <c r="D138" t="s">
        <v>2327</v>
      </c>
      <c r="E138">
        <v>0</v>
      </c>
      <c r="F138" t="s">
        <v>290</v>
      </c>
      <c r="G138">
        <f>VLOOKUP(Mio[[#This Row],[No. FACT.]],Table7[No],1,FALSE)</f>
        <v>393430806</v>
      </c>
      <c r="S138" s="79"/>
      <c r="T138">
        <v>45295</v>
      </c>
      <c r="U138">
        <v>56839262</v>
      </c>
      <c r="V138">
        <v>58</v>
      </c>
      <c r="W138">
        <f>VLOOKUP(Table7[[#This Row],[No]],Mio[No. FACT.],1,FALSE)</f>
        <v>56839262</v>
      </c>
      <c r="X138">
        <f>VLOOKUP(Table7[[#This Row],[No]],Conta[DTE NO],1,FALSE)</f>
        <v>56839262</v>
      </c>
      <c r="Y138" t="b">
        <f>Table7[[#This Row],[borar otro]]=Table7[[#This Row],[Borrar]]</f>
        <v>1</v>
      </c>
    </row>
    <row r="139" spans="1:25" hidden="1" x14ac:dyDescent="0.25">
      <c r="A139">
        <v>45295</v>
      </c>
      <c r="B139">
        <v>2597341181</v>
      </c>
      <c r="C139" s="2">
        <v>302.85000000000002</v>
      </c>
      <c r="D139" t="s">
        <v>2326</v>
      </c>
      <c r="E139">
        <v>0</v>
      </c>
      <c r="F139" t="s">
        <v>291</v>
      </c>
      <c r="G139">
        <f>VLOOKUP(Mio[[#This Row],[No. FACT.]],Table7[No],1,FALSE)</f>
        <v>2597341181</v>
      </c>
      <c r="S139" s="79"/>
      <c r="T139">
        <v>45295</v>
      </c>
      <c r="U139">
        <v>755712375</v>
      </c>
      <c r="V139">
        <v>54</v>
      </c>
      <c r="W139">
        <f>VLOOKUP(Table7[[#This Row],[No]],Mio[No. FACT.],1,FALSE)</f>
        <v>755712375</v>
      </c>
      <c r="X139">
        <f>VLOOKUP(Table7[[#This Row],[No]],Conta[DTE NO],1,FALSE)</f>
        <v>755712375</v>
      </c>
      <c r="Y139" t="b">
        <f>Table7[[#This Row],[borar otro]]=Table7[[#This Row],[Borrar]]</f>
        <v>1</v>
      </c>
    </row>
    <row r="140" spans="1:25" hidden="1" x14ac:dyDescent="0.25">
      <c r="A140">
        <v>45295</v>
      </c>
      <c r="B140">
        <v>2221688215</v>
      </c>
      <c r="C140" s="2">
        <v>5419</v>
      </c>
      <c r="D140" t="s">
        <v>2330</v>
      </c>
      <c r="E140">
        <v>0</v>
      </c>
      <c r="F140" t="s">
        <v>293</v>
      </c>
      <c r="G140">
        <f>VLOOKUP(Mio[[#This Row],[No. FACT.]],Table7[No],1,FALSE)</f>
        <v>2221688215</v>
      </c>
      <c r="S140" s="79"/>
      <c r="T140">
        <v>45295</v>
      </c>
      <c r="U140">
        <v>785991931</v>
      </c>
      <c r="V140">
        <v>1112</v>
      </c>
      <c r="W140">
        <f>VLOOKUP(Table7[[#This Row],[No]],Mio[No. FACT.],1,FALSE)</f>
        <v>785991931</v>
      </c>
      <c r="X140">
        <f>VLOOKUP(Table7[[#This Row],[No]],Conta[DTE NO],1,FALSE)</f>
        <v>785991931</v>
      </c>
      <c r="Y140" t="b">
        <f>Table7[[#This Row],[borar otro]]=Table7[[#This Row],[Borrar]]</f>
        <v>1</v>
      </c>
    </row>
    <row r="141" spans="1:25" hidden="1" x14ac:dyDescent="0.25">
      <c r="A141">
        <v>45295</v>
      </c>
      <c r="B141">
        <v>3271836590</v>
      </c>
      <c r="C141" s="2">
        <v>13114</v>
      </c>
      <c r="D141" t="s">
        <v>2330</v>
      </c>
      <c r="E141">
        <v>0</v>
      </c>
      <c r="F141" t="s">
        <v>295</v>
      </c>
      <c r="G141">
        <f>VLOOKUP(Mio[[#This Row],[No. FACT.]],Table7[No],1,FALSE)</f>
        <v>3271836590</v>
      </c>
      <c r="S141" s="79"/>
      <c r="T141">
        <v>45295</v>
      </c>
      <c r="U141">
        <v>896157774</v>
      </c>
      <c r="V141">
        <v>289.2</v>
      </c>
      <c r="W141">
        <f>VLOOKUP(Table7[[#This Row],[No]],Mio[No. FACT.],1,FALSE)</f>
        <v>896157774</v>
      </c>
      <c r="X141">
        <f>VLOOKUP(Table7[[#This Row],[No]],Conta[DTE NO],1,FALSE)</f>
        <v>896157774</v>
      </c>
      <c r="Y141" t="b">
        <f>Table7[[#This Row],[borar otro]]=Table7[[#This Row],[Borrar]]</f>
        <v>1</v>
      </c>
    </row>
    <row r="142" spans="1:25" hidden="1" x14ac:dyDescent="0.25">
      <c r="A142">
        <v>45295</v>
      </c>
      <c r="B142">
        <v>362106743</v>
      </c>
      <c r="C142" s="2">
        <v>99750</v>
      </c>
      <c r="D142" t="s">
        <v>2330</v>
      </c>
      <c r="E142">
        <v>0</v>
      </c>
      <c r="F142" t="s">
        <v>296</v>
      </c>
      <c r="G142">
        <f>VLOOKUP(Mio[[#This Row],[No. FACT.]],Table7[No],1,FALSE)</f>
        <v>362106743</v>
      </c>
      <c r="S142" s="79"/>
      <c r="T142">
        <v>45295</v>
      </c>
      <c r="U142">
        <v>985877126</v>
      </c>
      <c r="V142">
        <v>4159</v>
      </c>
      <c r="W142">
        <f>VLOOKUP(Table7[[#This Row],[No]],Mio[No. FACT.],1,FALSE)</f>
        <v>985877126</v>
      </c>
      <c r="X142">
        <f>VLOOKUP(Table7[[#This Row],[No]],Conta[DTE NO],1,FALSE)</f>
        <v>985877126</v>
      </c>
      <c r="Y142" t="b">
        <f>Table7[[#This Row],[borar otro]]=Table7[[#This Row],[Borrar]]</f>
        <v>1</v>
      </c>
    </row>
    <row r="143" spans="1:25" hidden="1" x14ac:dyDescent="0.25">
      <c r="A143">
        <v>45295</v>
      </c>
      <c r="B143">
        <v>1957642888</v>
      </c>
      <c r="C143" s="2">
        <v>7.3</v>
      </c>
      <c r="D143" t="s">
        <v>2335</v>
      </c>
      <c r="E143">
        <v>0</v>
      </c>
      <c r="F143" t="s">
        <v>297</v>
      </c>
      <c r="G143">
        <f>VLOOKUP(Mio[[#This Row],[No. FACT.]],Table7[No],1,FALSE)</f>
        <v>1957642888</v>
      </c>
      <c r="S143" s="79"/>
      <c r="T143">
        <v>45296</v>
      </c>
      <c r="U143">
        <v>1115702240</v>
      </c>
      <c r="V143">
        <v>7500</v>
      </c>
      <c r="W143">
        <f>VLOOKUP(Table7[[#This Row],[No]],Mio[No. FACT.],1,FALSE)</f>
        <v>1115702240</v>
      </c>
      <c r="X143">
        <f>VLOOKUP(Table7[[#This Row],[No]],Conta[DTE NO],1,FALSE)</f>
        <v>1115702240</v>
      </c>
      <c r="Y143" t="b">
        <f>Table7[[#This Row],[borar otro]]=Table7[[#This Row],[Borrar]]</f>
        <v>1</v>
      </c>
    </row>
    <row r="144" spans="1:25" hidden="1" x14ac:dyDescent="0.25">
      <c r="A144">
        <v>45295</v>
      </c>
      <c r="B144">
        <v>121916554</v>
      </c>
      <c r="C144" s="2">
        <v>85</v>
      </c>
      <c r="D144" t="s">
        <v>1845</v>
      </c>
      <c r="E144">
        <v>0</v>
      </c>
      <c r="F144" t="s">
        <v>299</v>
      </c>
      <c r="G144">
        <f>VLOOKUP(Mio[[#This Row],[No. FACT.]],Table7[No],1,FALSE)</f>
        <v>121916554</v>
      </c>
      <c r="S144" s="79"/>
      <c r="T144">
        <v>45296</v>
      </c>
      <c r="U144">
        <v>117591167</v>
      </c>
      <c r="V144">
        <v>1390</v>
      </c>
      <c r="W144">
        <f>VLOOKUP(Table7[[#This Row],[No]],Mio[No. FACT.],1,FALSE)</f>
        <v>117591167</v>
      </c>
      <c r="X144">
        <f>VLOOKUP(Table7[[#This Row],[No]],Conta[DTE NO],1,FALSE)</f>
        <v>117591167</v>
      </c>
      <c r="Y144" t="b">
        <f>Table7[[#This Row],[borar otro]]=Table7[[#This Row],[Borrar]]</f>
        <v>1</v>
      </c>
    </row>
    <row r="145" spans="1:25" hidden="1" x14ac:dyDescent="0.25">
      <c r="A145">
        <v>45296</v>
      </c>
      <c r="B145">
        <v>167267393</v>
      </c>
      <c r="C145" s="2">
        <v>15.2</v>
      </c>
      <c r="D145" t="s">
        <v>2329</v>
      </c>
      <c r="E145">
        <v>0</v>
      </c>
      <c r="F145" t="s">
        <v>301</v>
      </c>
      <c r="G145">
        <f>VLOOKUP(Mio[[#This Row],[No. FACT.]],Table7[No],1,FALSE)</f>
        <v>167267393</v>
      </c>
      <c r="S145" s="79"/>
      <c r="T145">
        <v>45296</v>
      </c>
      <c r="U145">
        <v>1385712943</v>
      </c>
      <c r="V145">
        <v>74</v>
      </c>
      <c r="W145">
        <f>VLOOKUP(Table7[[#This Row],[No]],Mio[No. FACT.],1,FALSE)</f>
        <v>1385712943</v>
      </c>
      <c r="X145">
        <f>VLOOKUP(Table7[[#This Row],[No]],Conta[DTE NO],1,FALSE)</f>
        <v>1385712943</v>
      </c>
      <c r="Y145" t="b">
        <f>Table7[[#This Row],[borar otro]]=Table7[[#This Row],[Borrar]]</f>
        <v>1</v>
      </c>
    </row>
    <row r="146" spans="1:25" hidden="1" x14ac:dyDescent="0.25">
      <c r="A146">
        <v>45296</v>
      </c>
      <c r="B146">
        <v>3188476839</v>
      </c>
      <c r="C146" s="2">
        <v>106.8</v>
      </c>
      <c r="D146" t="s">
        <v>2328</v>
      </c>
      <c r="E146">
        <v>0</v>
      </c>
      <c r="F146" t="s">
        <v>303</v>
      </c>
      <c r="G146">
        <f>VLOOKUP(Mio[[#This Row],[No. FACT.]],Table7[No],1,FALSE)</f>
        <v>3188476839</v>
      </c>
      <c r="S146" s="79"/>
      <c r="T146">
        <v>45296</v>
      </c>
      <c r="U146">
        <v>1546997288</v>
      </c>
      <c r="V146">
        <v>1007.05</v>
      </c>
      <c r="W146">
        <f>VLOOKUP(Table7[[#This Row],[No]],Mio[No. FACT.],1,FALSE)</f>
        <v>1546997288</v>
      </c>
      <c r="X146">
        <f>VLOOKUP(Table7[[#This Row],[No]],Conta[DTE NO],1,FALSE)</f>
        <v>1546997288</v>
      </c>
      <c r="Y146" t="b">
        <f>Table7[[#This Row],[borar otro]]=Table7[[#This Row],[Borrar]]</f>
        <v>1</v>
      </c>
    </row>
    <row r="147" spans="1:25" hidden="1" x14ac:dyDescent="0.25">
      <c r="A147">
        <v>45296</v>
      </c>
      <c r="B147">
        <v>4104864670</v>
      </c>
      <c r="C147" s="2">
        <v>610</v>
      </c>
      <c r="D147" t="s">
        <v>2332</v>
      </c>
      <c r="E147">
        <v>0</v>
      </c>
      <c r="F147" t="s">
        <v>304</v>
      </c>
      <c r="G147">
        <f>VLOOKUP(Mio[[#This Row],[No. FACT.]],Table7[No],1,FALSE)</f>
        <v>4104864670</v>
      </c>
      <c r="S147" s="79"/>
      <c r="T147">
        <v>45296</v>
      </c>
      <c r="U147">
        <v>1636320979</v>
      </c>
      <c r="V147">
        <v>94.7</v>
      </c>
      <c r="W147">
        <f>VLOOKUP(Table7[[#This Row],[No]],Mio[No. FACT.],1,FALSE)</f>
        <v>1636320979</v>
      </c>
      <c r="X147">
        <f>VLOOKUP(Table7[[#This Row],[No]],Conta[DTE NO],1,FALSE)</f>
        <v>1636320979</v>
      </c>
      <c r="Y147" t="b">
        <f>Table7[[#This Row],[borar otro]]=Table7[[#This Row],[Borrar]]</f>
        <v>1</v>
      </c>
    </row>
    <row r="148" spans="1:25" hidden="1" x14ac:dyDescent="0.25">
      <c r="A148">
        <v>45296</v>
      </c>
      <c r="B148">
        <v>2018066670</v>
      </c>
      <c r="C148" s="2">
        <v>71.5</v>
      </c>
      <c r="D148" t="s">
        <v>2326</v>
      </c>
      <c r="E148">
        <v>0</v>
      </c>
      <c r="F148" t="s">
        <v>306</v>
      </c>
      <c r="G148">
        <f>VLOOKUP(Mio[[#This Row],[No. FACT.]],Table7[No],1,FALSE)</f>
        <v>2018066670</v>
      </c>
      <c r="S148" s="79"/>
      <c r="T148">
        <v>45296</v>
      </c>
      <c r="U148">
        <v>167267393</v>
      </c>
      <c r="V148">
        <v>15.2</v>
      </c>
      <c r="W148">
        <f>VLOOKUP(Table7[[#This Row],[No]],Mio[No. FACT.],1,FALSE)</f>
        <v>167267393</v>
      </c>
      <c r="X148">
        <f>VLOOKUP(Table7[[#This Row],[No]],Conta[DTE NO],1,FALSE)</f>
        <v>167267393</v>
      </c>
      <c r="Y148" t="b">
        <f>Table7[[#This Row],[borar otro]]=Table7[[#This Row],[Borrar]]</f>
        <v>1</v>
      </c>
    </row>
    <row r="149" spans="1:25" hidden="1" x14ac:dyDescent="0.25">
      <c r="A149">
        <v>45296</v>
      </c>
      <c r="B149">
        <v>3791668913</v>
      </c>
      <c r="C149" s="2">
        <v>2100</v>
      </c>
      <c r="D149" t="s">
        <v>2331</v>
      </c>
      <c r="E149">
        <v>0</v>
      </c>
      <c r="F149" t="s">
        <v>308</v>
      </c>
      <c r="G149">
        <f>VLOOKUP(Mio[[#This Row],[No. FACT.]],Table7[No],1,FALSE)</f>
        <v>3791668913</v>
      </c>
      <c r="S149" s="79"/>
      <c r="T149">
        <v>45296</v>
      </c>
      <c r="U149">
        <v>172835552</v>
      </c>
      <c r="V149">
        <v>283</v>
      </c>
      <c r="W149">
        <f>VLOOKUP(Table7[[#This Row],[No]],Mio[No. FACT.],1,FALSE)</f>
        <v>172835552</v>
      </c>
      <c r="X149">
        <f>VLOOKUP(Table7[[#This Row],[No]],Conta[DTE NO],1,FALSE)</f>
        <v>172835552</v>
      </c>
      <c r="Y149" t="b">
        <f>Table7[[#This Row],[borar otro]]=Table7[[#This Row],[Borrar]]</f>
        <v>1</v>
      </c>
    </row>
    <row r="150" spans="1:25" hidden="1" x14ac:dyDescent="0.25">
      <c r="A150">
        <v>45296</v>
      </c>
      <c r="B150">
        <v>725041838</v>
      </c>
      <c r="C150" s="2">
        <v>646.54999999999995</v>
      </c>
      <c r="D150" t="s">
        <v>2326</v>
      </c>
      <c r="E150">
        <v>0</v>
      </c>
      <c r="F150" t="s">
        <v>310</v>
      </c>
      <c r="G150">
        <f>VLOOKUP(Mio[[#This Row],[No. FACT.]],Table7[No],1,FALSE)</f>
        <v>725041838</v>
      </c>
      <c r="S150" s="79"/>
      <c r="T150">
        <v>45296</v>
      </c>
      <c r="U150">
        <v>1766346380</v>
      </c>
      <c r="V150">
        <v>98</v>
      </c>
      <c r="W150">
        <f>VLOOKUP(Table7[[#This Row],[No]],Mio[No. FACT.],1,FALSE)</f>
        <v>1766346380</v>
      </c>
      <c r="X150">
        <f>VLOOKUP(Table7[[#This Row],[No]],Conta[DTE NO],1,FALSE)</f>
        <v>1766346380</v>
      </c>
      <c r="Y150" t="b">
        <f>Table7[[#This Row],[borar otro]]=Table7[[#This Row],[Borrar]]</f>
        <v>1</v>
      </c>
    </row>
    <row r="151" spans="1:25" hidden="1" x14ac:dyDescent="0.25">
      <c r="A151">
        <v>45296</v>
      </c>
      <c r="B151">
        <v>1636320979</v>
      </c>
      <c r="C151" s="2">
        <v>94.7</v>
      </c>
      <c r="D151" t="s">
        <v>2326</v>
      </c>
      <c r="E151">
        <v>0</v>
      </c>
      <c r="F151" t="s">
        <v>312</v>
      </c>
      <c r="G151">
        <f>VLOOKUP(Mio[[#This Row],[No. FACT.]],Table7[No],1,FALSE)</f>
        <v>1636320979</v>
      </c>
      <c r="S151" s="79"/>
      <c r="T151">
        <v>45296</v>
      </c>
      <c r="U151">
        <v>1846759014</v>
      </c>
      <c r="V151">
        <v>2332.5</v>
      </c>
      <c r="W151">
        <f>VLOOKUP(Table7[[#This Row],[No]],Mio[No. FACT.],1,FALSE)</f>
        <v>1846759014</v>
      </c>
      <c r="X151">
        <f>VLOOKUP(Table7[[#This Row],[No]],Conta[DTE NO],1,FALSE)</f>
        <v>1846759014</v>
      </c>
      <c r="Y151" t="b">
        <f>Table7[[#This Row],[borar otro]]=Table7[[#This Row],[Borrar]]</f>
        <v>1</v>
      </c>
    </row>
    <row r="152" spans="1:25" hidden="1" x14ac:dyDescent="0.25">
      <c r="A152">
        <v>45296</v>
      </c>
      <c r="B152">
        <v>600392292</v>
      </c>
      <c r="C152" s="2">
        <v>195</v>
      </c>
      <c r="D152" t="s">
        <v>2329</v>
      </c>
      <c r="E152">
        <v>0</v>
      </c>
      <c r="F152" t="s">
        <v>313</v>
      </c>
      <c r="G152">
        <f>VLOOKUP(Mio[[#This Row],[No. FACT.]],Table7[No],1,FALSE)</f>
        <v>600392292</v>
      </c>
      <c r="S152" s="79"/>
      <c r="T152">
        <v>45296</v>
      </c>
      <c r="U152">
        <v>1988905098</v>
      </c>
      <c r="V152">
        <v>250</v>
      </c>
      <c r="W152">
        <f>VLOOKUP(Table7[[#This Row],[No]],Mio[No. FACT.],1,FALSE)</f>
        <v>1988905098</v>
      </c>
      <c r="X152">
        <f>VLOOKUP(Table7[[#This Row],[No]],Conta[DTE NO],1,FALSE)</f>
        <v>1988905098</v>
      </c>
      <c r="Y152" t="b">
        <f>Table7[[#This Row],[borar otro]]=Table7[[#This Row],[Borrar]]</f>
        <v>1</v>
      </c>
    </row>
    <row r="153" spans="1:25" hidden="1" x14ac:dyDescent="0.25">
      <c r="A153">
        <v>45296</v>
      </c>
      <c r="B153">
        <v>4036642767</v>
      </c>
      <c r="C153" s="2">
        <v>202.5</v>
      </c>
      <c r="D153" t="s">
        <v>2331</v>
      </c>
      <c r="E153">
        <v>0</v>
      </c>
      <c r="F153" t="s">
        <v>314</v>
      </c>
      <c r="G153">
        <f>VLOOKUP(Mio[[#This Row],[No. FACT.]],Table7[No],1,FALSE)</f>
        <v>4036642767</v>
      </c>
      <c r="S153" s="79"/>
      <c r="T153">
        <v>45296</v>
      </c>
      <c r="U153">
        <v>2018066670</v>
      </c>
      <c r="V153">
        <v>71.5</v>
      </c>
      <c r="W153">
        <f>VLOOKUP(Table7[[#This Row],[No]],Mio[No. FACT.],1,FALSE)</f>
        <v>2018066670</v>
      </c>
      <c r="X153">
        <f>VLOOKUP(Table7[[#This Row],[No]],Conta[DTE NO],1,FALSE)</f>
        <v>2018066670</v>
      </c>
      <c r="Y153" t="b">
        <f>Table7[[#This Row],[borar otro]]=Table7[[#This Row],[Borrar]]</f>
        <v>1</v>
      </c>
    </row>
    <row r="154" spans="1:25" hidden="1" x14ac:dyDescent="0.25">
      <c r="A154">
        <v>45296</v>
      </c>
      <c r="B154">
        <v>613172613</v>
      </c>
      <c r="C154" s="2">
        <v>2645</v>
      </c>
      <c r="D154" t="s">
        <v>2328</v>
      </c>
      <c r="E154">
        <v>0</v>
      </c>
      <c r="F154" t="s">
        <v>316</v>
      </c>
      <c r="G154">
        <f>VLOOKUP(Mio[[#This Row],[No. FACT.]],Table7[No],1,FALSE)</f>
        <v>613172613</v>
      </c>
      <c r="S154" s="79"/>
      <c r="T154">
        <v>45296</v>
      </c>
      <c r="U154">
        <v>2112048012</v>
      </c>
      <c r="V154">
        <v>80.099999999999994</v>
      </c>
      <c r="W154">
        <f>VLOOKUP(Table7[[#This Row],[No]],Mio[No. FACT.],1,FALSE)</f>
        <v>2112048012</v>
      </c>
      <c r="X154">
        <f>VLOOKUP(Table7[[#This Row],[No]],Conta[DTE NO],1,FALSE)</f>
        <v>2112048012</v>
      </c>
      <c r="Y154" t="b">
        <f>Table7[[#This Row],[borar otro]]=Table7[[#This Row],[Borrar]]</f>
        <v>1</v>
      </c>
    </row>
    <row r="155" spans="1:25" hidden="1" x14ac:dyDescent="0.25">
      <c r="A155">
        <v>45296</v>
      </c>
      <c r="B155">
        <v>3464643058</v>
      </c>
      <c r="C155" s="2">
        <v>8</v>
      </c>
      <c r="D155" t="s">
        <v>2328</v>
      </c>
      <c r="E155">
        <v>0</v>
      </c>
      <c r="F155" t="s">
        <v>318</v>
      </c>
      <c r="G155">
        <f>VLOOKUP(Mio[[#This Row],[No. FACT.]],Table7[No],1,FALSE)</f>
        <v>3464643058</v>
      </c>
      <c r="S155" s="79"/>
      <c r="T155">
        <v>45296</v>
      </c>
      <c r="U155">
        <v>2173455667</v>
      </c>
      <c r="V155">
        <v>15</v>
      </c>
      <c r="W155">
        <f>VLOOKUP(Table7[[#This Row],[No]],Mio[No. FACT.],1,FALSE)</f>
        <v>2173455667</v>
      </c>
      <c r="X155">
        <f>VLOOKUP(Table7[[#This Row],[No]],Conta[DTE NO],1,FALSE)</f>
        <v>2173455667</v>
      </c>
      <c r="Y155" t="b">
        <f>Table7[[#This Row],[borar otro]]=Table7[[#This Row],[Borrar]]</f>
        <v>1</v>
      </c>
    </row>
    <row r="156" spans="1:25" hidden="1" x14ac:dyDescent="0.25">
      <c r="A156">
        <v>45296</v>
      </c>
      <c r="B156">
        <v>518342285</v>
      </c>
      <c r="C156" s="2">
        <v>37600</v>
      </c>
      <c r="D156" t="s">
        <v>2330</v>
      </c>
      <c r="E156">
        <v>0</v>
      </c>
      <c r="F156" t="s">
        <v>320</v>
      </c>
      <c r="G156">
        <f>VLOOKUP(Mio[[#This Row],[No. FACT.]],Table7[No],1,FALSE)</f>
        <v>518342285</v>
      </c>
      <c r="S156" s="79"/>
      <c r="T156">
        <v>45296</v>
      </c>
      <c r="U156">
        <v>2203665729</v>
      </c>
      <c r="V156">
        <v>297.45</v>
      </c>
      <c r="W156">
        <f>VLOOKUP(Table7[[#This Row],[No]],Mio[No. FACT.],1,FALSE)</f>
        <v>2203665729</v>
      </c>
      <c r="X156">
        <f>VLOOKUP(Table7[[#This Row],[No]],Conta[DTE NO],1,FALSE)</f>
        <v>2203665729</v>
      </c>
      <c r="Y156" t="b">
        <f>Table7[[#This Row],[borar otro]]=Table7[[#This Row],[Borrar]]</f>
        <v>1</v>
      </c>
    </row>
    <row r="157" spans="1:25" hidden="1" x14ac:dyDescent="0.25">
      <c r="A157">
        <v>45296</v>
      </c>
      <c r="B157">
        <v>117591167</v>
      </c>
      <c r="C157" s="2">
        <v>1390</v>
      </c>
      <c r="D157" t="s">
        <v>2328</v>
      </c>
      <c r="E157">
        <v>0</v>
      </c>
      <c r="F157" t="s">
        <v>322</v>
      </c>
      <c r="G157">
        <f>VLOOKUP(Mio[[#This Row],[No. FACT.]],Table7[No],1,FALSE)</f>
        <v>117591167</v>
      </c>
      <c r="S157" s="79"/>
      <c r="T157">
        <v>45296</v>
      </c>
      <c r="U157">
        <v>2499167540</v>
      </c>
      <c r="V157">
        <v>148.38999999999999</v>
      </c>
      <c r="W157">
        <f>VLOOKUP(Table7[[#This Row],[No]],Mio[No. FACT.],1,FALSE)</f>
        <v>2499167540</v>
      </c>
      <c r="X157">
        <f>VLOOKUP(Table7[[#This Row],[No]],Conta[DTE NO],1,FALSE)</f>
        <v>2499167540</v>
      </c>
      <c r="Y157" t="b">
        <f>Table7[[#This Row],[borar otro]]=Table7[[#This Row],[Borrar]]</f>
        <v>1</v>
      </c>
    </row>
    <row r="158" spans="1:25" hidden="1" x14ac:dyDescent="0.25">
      <c r="A158">
        <v>45296</v>
      </c>
      <c r="B158">
        <v>1988905098</v>
      </c>
      <c r="C158" s="2">
        <v>250</v>
      </c>
      <c r="D158" t="s">
        <v>2327</v>
      </c>
      <c r="E158">
        <v>0</v>
      </c>
      <c r="F158" t="s">
        <v>324</v>
      </c>
      <c r="G158">
        <f>VLOOKUP(Mio[[#This Row],[No. FACT.]],Table7[No],1,FALSE)</f>
        <v>1988905098</v>
      </c>
      <c r="S158" s="79"/>
      <c r="T158">
        <v>45296</v>
      </c>
      <c r="U158">
        <v>263016137</v>
      </c>
      <c r="V158">
        <v>1225.9000000000001</v>
      </c>
      <c r="W158">
        <f>VLOOKUP(Table7[[#This Row],[No]],Mio[No. FACT.],1,FALSE)</f>
        <v>263016137</v>
      </c>
      <c r="X158">
        <f>VLOOKUP(Table7[[#This Row],[No]],Conta[DTE NO],1,FALSE)</f>
        <v>263016137</v>
      </c>
      <c r="Y158" t="b">
        <f>Table7[[#This Row],[borar otro]]=Table7[[#This Row],[Borrar]]</f>
        <v>1</v>
      </c>
    </row>
    <row r="159" spans="1:25" hidden="1" x14ac:dyDescent="0.25">
      <c r="A159">
        <v>45296</v>
      </c>
      <c r="B159">
        <v>2203665729</v>
      </c>
      <c r="C159" s="2">
        <v>297.45</v>
      </c>
      <c r="D159" t="s">
        <v>2326</v>
      </c>
      <c r="E159">
        <v>0</v>
      </c>
      <c r="F159" t="s">
        <v>326</v>
      </c>
      <c r="G159">
        <f>VLOOKUP(Mio[[#This Row],[No. FACT.]],Table7[No],1,FALSE)</f>
        <v>2203665729</v>
      </c>
      <c r="S159" s="79"/>
      <c r="T159">
        <v>45296</v>
      </c>
      <c r="U159">
        <v>2895464852</v>
      </c>
      <c r="V159">
        <v>8.5</v>
      </c>
      <c r="W159">
        <f>VLOOKUP(Table7[[#This Row],[No]],Mio[No. FACT.],1,FALSE)</f>
        <v>2895464852</v>
      </c>
      <c r="X159">
        <f>VLOOKUP(Table7[[#This Row],[No]],Conta[DTE NO],1,FALSE)</f>
        <v>2895464852</v>
      </c>
      <c r="Y159" t="b">
        <f>Table7[[#This Row],[borar otro]]=Table7[[#This Row],[Borrar]]</f>
        <v>1</v>
      </c>
    </row>
    <row r="160" spans="1:25" hidden="1" x14ac:dyDescent="0.25">
      <c r="A160">
        <v>45296</v>
      </c>
      <c r="B160">
        <v>2173455667</v>
      </c>
      <c r="C160" s="2">
        <v>15</v>
      </c>
      <c r="D160" t="s">
        <v>2331</v>
      </c>
      <c r="E160">
        <v>0</v>
      </c>
      <c r="F160" t="s">
        <v>327</v>
      </c>
      <c r="G160">
        <f>VLOOKUP(Mio[[#This Row],[No. FACT.]],Table7[No],1,FALSE)</f>
        <v>2173455667</v>
      </c>
      <c r="S160" s="79"/>
      <c r="T160">
        <v>45296</v>
      </c>
      <c r="U160">
        <v>2924298833</v>
      </c>
      <c r="V160">
        <v>30</v>
      </c>
      <c r="W160">
        <f>VLOOKUP(Table7[[#This Row],[No]],Mio[No. FACT.],1,FALSE)</f>
        <v>2924298833</v>
      </c>
      <c r="X160">
        <f>VLOOKUP(Table7[[#This Row],[No]],Conta[DTE NO],1,FALSE)</f>
        <v>2924298833</v>
      </c>
      <c r="Y160" t="b">
        <f>Table7[[#This Row],[borar otro]]=Table7[[#This Row],[Borrar]]</f>
        <v>1</v>
      </c>
    </row>
    <row r="161" spans="1:25" hidden="1" x14ac:dyDescent="0.25">
      <c r="A161">
        <v>45296</v>
      </c>
      <c r="B161">
        <v>3434367725</v>
      </c>
      <c r="C161" s="2">
        <v>9760</v>
      </c>
      <c r="D161" t="s">
        <v>2331</v>
      </c>
      <c r="E161">
        <v>0</v>
      </c>
      <c r="F161" t="s">
        <v>329</v>
      </c>
      <c r="G161">
        <f>VLOOKUP(Mio[[#This Row],[No. FACT.]],Table7[No],1,FALSE)</f>
        <v>3434367725</v>
      </c>
      <c r="S161" s="79"/>
      <c r="T161">
        <v>45296</v>
      </c>
      <c r="U161">
        <v>2972667820</v>
      </c>
      <c r="V161">
        <v>33.25</v>
      </c>
      <c r="W161">
        <f>VLOOKUP(Table7[[#This Row],[No]],Mio[No. FACT.],1,FALSE)</f>
        <v>2972667820</v>
      </c>
      <c r="X161">
        <f>VLOOKUP(Table7[[#This Row],[No]],Conta[DTE NO],1,FALSE)</f>
        <v>2972667820</v>
      </c>
      <c r="Y161" t="b">
        <f>Table7[[#This Row],[borar otro]]=Table7[[#This Row],[Borrar]]</f>
        <v>1</v>
      </c>
    </row>
    <row r="162" spans="1:25" hidden="1" x14ac:dyDescent="0.25">
      <c r="A162">
        <v>45296</v>
      </c>
      <c r="B162">
        <v>172835552</v>
      </c>
      <c r="C162" s="2">
        <v>283</v>
      </c>
      <c r="D162" t="s">
        <v>2327</v>
      </c>
      <c r="E162">
        <v>0</v>
      </c>
      <c r="F162" t="s">
        <v>331</v>
      </c>
      <c r="G162">
        <f>VLOOKUP(Mio[[#This Row],[No. FACT.]],Table7[No],1,FALSE)</f>
        <v>172835552</v>
      </c>
      <c r="S162" s="79"/>
      <c r="T162">
        <v>45296</v>
      </c>
      <c r="U162">
        <v>3100655993</v>
      </c>
      <c r="V162">
        <v>369.65</v>
      </c>
      <c r="W162">
        <f>VLOOKUP(Table7[[#This Row],[No]],Mio[No. FACT.],1,FALSE)</f>
        <v>3100655993</v>
      </c>
      <c r="X162">
        <f>VLOOKUP(Table7[[#This Row],[No]],Conta[DTE NO],1,FALSE)</f>
        <v>3100655993</v>
      </c>
      <c r="Y162" t="b">
        <f>Table7[[#This Row],[borar otro]]=Table7[[#This Row],[Borrar]]</f>
        <v>1</v>
      </c>
    </row>
    <row r="163" spans="1:25" hidden="1" x14ac:dyDescent="0.25">
      <c r="A163">
        <v>45296</v>
      </c>
      <c r="B163">
        <v>631326984</v>
      </c>
      <c r="C163" s="2">
        <v>356.63</v>
      </c>
      <c r="D163" t="s">
        <v>2331</v>
      </c>
      <c r="E163">
        <v>0</v>
      </c>
      <c r="F163" t="s">
        <v>332</v>
      </c>
      <c r="G163">
        <f>VLOOKUP(Mio[[#This Row],[No. FACT.]],Table7[No],1,FALSE)</f>
        <v>631326984</v>
      </c>
      <c r="S163" s="79"/>
      <c r="T163">
        <v>45296</v>
      </c>
      <c r="U163">
        <v>3135193298</v>
      </c>
      <c r="V163">
        <v>263.35000000000002</v>
      </c>
      <c r="W163">
        <f>VLOOKUP(Table7[[#This Row],[No]],Mio[No. FACT.],1,FALSE)</f>
        <v>3135193298</v>
      </c>
      <c r="X163">
        <f>VLOOKUP(Table7[[#This Row],[No]],Conta[DTE NO],1,FALSE)</f>
        <v>3135193298</v>
      </c>
      <c r="Y163" t="b">
        <f>Table7[[#This Row],[borar otro]]=Table7[[#This Row],[Borrar]]</f>
        <v>1</v>
      </c>
    </row>
    <row r="164" spans="1:25" hidden="1" x14ac:dyDescent="0.25">
      <c r="A164">
        <v>45296</v>
      </c>
      <c r="B164">
        <v>1385712943</v>
      </c>
      <c r="C164" s="2">
        <v>74</v>
      </c>
      <c r="D164" t="s">
        <v>2332</v>
      </c>
      <c r="E164">
        <v>0</v>
      </c>
      <c r="F164" t="s">
        <v>334</v>
      </c>
      <c r="G164">
        <f>VLOOKUP(Mio[[#This Row],[No. FACT.]],Table7[No],1,FALSE)</f>
        <v>1385712943</v>
      </c>
      <c r="S164" s="79"/>
      <c r="T164">
        <v>45296</v>
      </c>
      <c r="U164">
        <v>3188476839</v>
      </c>
      <c r="V164">
        <v>106.8</v>
      </c>
      <c r="W164">
        <f>VLOOKUP(Table7[[#This Row],[No]],Mio[No. FACT.],1,FALSE)</f>
        <v>3188476839</v>
      </c>
      <c r="X164">
        <f>VLOOKUP(Table7[[#This Row],[No]],Conta[DTE NO],1,FALSE)</f>
        <v>3188476839</v>
      </c>
      <c r="Y164" t="b">
        <f>Table7[[#This Row],[borar otro]]=Table7[[#This Row],[Borrar]]</f>
        <v>1</v>
      </c>
    </row>
    <row r="165" spans="1:25" hidden="1" x14ac:dyDescent="0.25">
      <c r="A165">
        <v>45296</v>
      </c>
      <c r="B165">
        <v>263016137</v>
      </c>
      <c r="C165" s="2">
        <v>1225.9000000000001</v>
      </c>
      <c r="D165" t="s">
        <v>2329</v>
      </c>
      <c r="E165">
        <v>0</v>
      </c>
      <c r="F165" t="s">
        <v>336</v>
      </c>
      <c r="G165">
        <f>VLOOKUP(Mio[[#This Row],[No. FACT.]],Table7[No],1,FALSE)</f>
        <v>263016137</v>
      </c>
      <c r="S165" s="79"/>
      <c r="T165">
        <v>45296</v>
      </c>
      <c r="U165">
        <v>333726880</v>
      </c>
      <c r="V165">
        <v>251.7</v>
      </c>
      <c r="W165">
        <f>VLOOKUP(Table7[[#This Row],[No]],Mio[No. FACT.],1,FALSE)</f>
        <v>333726880</v>
      </c>
      <c r="X165">
        <f>VLOOKUP(Table7[[#This Row],[No]],Conta[DTE NO],1,FALSE)</f>
        <v>333726880</v>
      </c>
      <c r="Y165" t="b">
        <f>Table7[[#This Row],[borar otro]]=Table7[[#This Row],[Borrar]]</f>
        <v>1</v>
      </c>
    </row>
    <row r="166" spans="1:25" hidden="1" x14ac:dyDescent="0.25">
      <c r="A166">
        <v>45296</v>
      </c>
      <c r="B166">
        <v>1546997288</v>
      </c>
      <c r="C166" s="2">
        <v>1007.05</v>
      </c>
      <c r="D166" t="s">
        <v>2326</v>
      </c>
      <c r="E166">
        <v>0</v>
      </c>
      <c r="F166" t="s">
        <v>338</v>
      </c>
      <c r="G166">
        <f>VLOOKUP(Mio[[#This Row],[No. FACT.]],Table7[No],1,FALSE)</f>
        <v>1546997288</v>
      </c>
      <c r="S166" s="79"/>
      <c r="T166">
        <v>45296</v>
      </c>
      <c r="U166">
        <v>3434367725</v>
      </c>
      <c r="V166">
        <v>9760</v>
      </c>
      <c r="W166">
        <f>VLOOKUP(Table7[[#This Row],[No]],Mio[No. FACT.],1,FALSE)</f>
        <v>3434367725</v>
      </c>
      <c r="X166">
        <f>VLOOKUP(Table7[[#This Row],[No]],Conta[DTE NO],1,FALSE)</f>
        <v>3434367725</v>
      </c>
      <c r="Y166" t="b">
        <f>Table7[[#This Row],[borar otro]]=Table7[[#This Row],[Borrar]]</f>
        <v>1</v>
      </c>
    </row>
    <row r="167" spans="1:25" hidden="1" x14ac:dyDescent="0.25">
      <c r="A167">
        <v>45296</v>
      </c>
      <c r="B167">
        <v>2895464852</v>
      </c>
      <c r="C167" s="2">
        <v>8.5</v>
      </c>
      <c r="D167" t="s">
        <v>2326</v>
      </c>
      <c r="E167">
        <v>0</v>
      </c>
      <c r="F167" t="s">
        <v>340</v>
      </c>
      <c r="G167">
        <f>VLOOKUP(Mio[[#This Row],[No. FACT.]],Table7[No],1,FALSE)</f>
        <v>2895464852</v>
      </c>
      <c r="S167" s="79"/>
      <c r="T167">
        <v>45296</v>
      </c>
      <c r="U167">
        <v>3464643058</v>
      </c>
      <c r="V167">
        <v>8</v>
      </c>
      <c r="W167">
        <f>VLOOKUP(Table7[[#This Row],[No]],Mio[No. FACT.],1,FALSE)</f>
        <v>3464643058</v>
      </c>
      <c r="X167">
        <f>VLOOKUP(Table7[[#This Row],[No]],Conta[DTE NO],1,FALSE)</f>
        <v>3464643058</v>
      </c>
      <c r="Y167" t="b">
        <f>Table7[[#This Row],[borar otro]]=Table7[[#This Row],[Borrar]]</f>
        <v>1</v>
      </c>
    </row>
    <row r="168" spans="1:25" hidden="1" x14ac:dyDescent="0.25">
      <c r="A168">
        <v>45296</v>
      </c>
      <c r="B168">
        <v>3708505317</v>
      </c>
      <c r="C168" s="2">
        <v>28.1</v>
      </c>
      <c r="D168" t="s">
        <v>2326</v>
      </c>
      <c r="E168">
        <v>0</v>
      </c>
      <c r="F168" t="s">
        <v>342</v>
      </c>
      <c r="G168">
        <f>VLOOKUP(Mio[[#This Row],[No. FACT.]],Table7[No],1,FALSE)</f>
        <v>3708505317</v>
      </c>
      <c r="S168" s="79"/>
      <c r="T168">
        <v>45296</v>
      </c>
      <c r="U168">
        <v>3473296126</v>
      </c>
      <c r="V168">
        <v>150</v>
      </c>
      <c r="W168">
        <f>VLOOKUP(Table7[[#This Row],[No]],Mio[No. FACT.],1,FALSE)</f>
        <v>3473296126</v>
      </c>
      <c r="X168">
        <f>VLOOKUP(Table7[[#This Row],[No]],Conta[DTE NO],1,FALSE)</f>
        <v>3473296126</v>
      </c>
      <c r="Y168" t="b">
        <f>Table7[[#This Row],[borar otro]]=Table7[[#This Row],[Borrar]]</f>
        <v>1</v>
      </c>
    </row>
    <row r="169" spans="1:25" hidden="1" x14ac:dyDescent="0.25">
      <c r="A169">
        <v>45296</v>
      </c>
      <c r="B169">
        <v>333726880</v>
      </c>
      <c r="C169" s="2">
        <v>251.7</v>
      </c>
      <c r="D169" t="s">
        <v>2327</v>
      </c>
      <c r="E169">
        <v>0</v>
      </c>
      <c r="F169" t="s">
        <v>344</v>
      </c>
      <c r="G169">
        <f>VLOOKUP(Mio[[#This Row],[No. FACT.]],Table7[No],1,FALSE)</f>
        <v>333726880</v>
      </c>
      <c r="S169" s="79"/>
      <c r="T169">
        <v>45296</v>
      </c>
      <c r="U169">
        <v>3708505317</v>
      </c>
      <c r="V169">
        <v>28.1</v>
      </c>
      <c r="W169">
        <f>VLOOKUP(Table7[[#This Row],[No]],Mio[No. FACT.],1,FALSE)</f>
        <v>3708505317</v>
      </c>
      <c r="X169">
        <f>VLOOKUP(Table7[[#This Row],[No]],Conta[DTE NO],1,FALSE)</f>
        <v>3708505317</v>
      </c>
      <c r="Y169" t="b">
        <f>Table7[[#This Row],[borar otro]]=Table7[[#This Row],[Borrar]]</f>
        <v>1</v>
      </c>
    </row>
    <row r="170" spans="1:25" hidden="1" x14ac:dyDescent="0.25">
      <c r="A170">
        <v>45296</v>
      </c>
      <c r="B170">
        <v>3921429428</v>
      </c>
      <c r="C170" s="2">
        <v>170</v>
      </c>
      <c r="D170" t="s">
        <v>2327</v>
      </c>
      <c r="E170">
        <v>0</v>
      </c>
      <c r="F170" t="s">
        <v>345</v>
      </c>
      <c r="G170">
        <f>VLOOKUP(Mio[[#This Row],[No. FACT.]],Table7[No],1,FALSE)</f>
        <v>3921429428</v>
      </c>
      <c r="S170" s="79"/>
      <c r="T170">
        <v>45296</v>
      </c>
      <c r="U170">
        <v>3791668913</v>
      </c>
      <c r="V170">
        <v>2100</v>
      </c>
      <c r="W170">
        <f>VLOOKUP(Table7[[#This Row],[No]],Mio[No. FACT.],1,FALSE)</f>
        <v>3791668913</v>
      </c>
      <c r="X170">
        <f>VLOOKUP(Table7[[#This Row],[No]],Conta[DTE NO],1,FALSE)</f>
        <v>3791668913</v>
      </c>
      <c r="Y170" t="b">
        <f>Table7[[#This Row],[borar otro]]=Table7[[#This Row],[Borrar]]</f>
        <v>1</v>
      </c>
    </row>
    <row r="171" spans="1:25" hidden="1" x14ac:dyDescent="0.25">
      <c r="A171">
        <v>45296</v>
      </c>
      <c r="B171">
        <v>3135193298</v>
      </c>
      <c r="C171" s="2">
        <v>263.35000000000002</v>
      </c>
      <c r="D171" t="s">
        <v>2327</v>
      </c>
      <c r="E171">
        <v>0</v>
      </c>
      <c r="F171" t="s">
        <v>347</v>
      </c>
      <c r="G171">
        <f>VLOOKUP(Mio[[#This Row],[No. FACT.]],Table7[No],1,FALSE)</f>
        <v>3135193298</v>
      </c>
      <c r="S171" s="79"/>
      <c r="T171">
        <v>45296</v>
      </c>
      <c r="U171">
        <v>3921429428</v>
      </c>
      <c r="V171">
        <v>170</v>
      </c>
      <c r="W171">
        <f>VLOOKUP(Table7[[#This Row],[No]],Mio[No. FACT.],1,FALSE)</f>
        <v>3921429428</v>
      </c>
      <c r="X171">
        <f>VLOOKUP(Table7[[#This Row],[No]],Conta[DTE NO],1,FALSE)</f>
        <v>3921429428</v>
      </c>
      <c r="Y171" t="b">
        <f>Table7[[#This Row],[borar otro]]=Table7[[#This Row],[Borrar]]</f>
        <v>1</v>
      </c>
    </row>
    <row r="172" spans="1:25" hidden="1" x14ac:dyDescent="0.25">
      <c r="A172">
        <v>45296</v>
      </c>
      <c r="B172">
        <v>1115702240</v>
      </c>
      <c r="C172" s="2">
        <v>7500</v>
      </c>
      <c r="D172" t="s">
        <v>2330</v>
      </c>
      <c r="E172">
        <v>0</v>
      </c>
      <c r="F172" t="s">
        <v>349</v>
      </c>
      <c r="G172">
        <f>VLOOKUP(Mio[[#This Row],[No. FACT.]],Table7[No],1,FALSE)</f>
        <v>1115702240</v>
      </c>
      <c r="S172" s="79"/>
      <c r="T172">
        <v>45296</v>
      </c>
      <c r="U172">
        <v>4036642767</v>
      </c>
      <c r="V172">
        <v>202.5</v>
      </c>
      <c r="W172">
        <f>VLOOKUP(Table7[[#This Row],[No]],Mio[No. FACT.],1,FALSE)</f>
        <v>4036642767</v>
      </c>
      <c r="X172">
        <f>VLOOKUP(Table7[[#This Row],[No]],Conta[DTE NO],1,FALSE)</f>
        <v>4036642767</v>
      </c>
      <c r="Y172" t="b">
        <f>Table7[[#This Row],[borar otro]]=Table7[[#This Row],[Borrar]]</f>
        <v>1</v>
      </c>
    </row>
    <row r="173" spans="1:25" hidden="1" x14ac:dyDescent="0.25">
      <c r="A173">
        <v>45296</v>
      </c>
      <c r="B173">
        <v>2924298833</v>
      </c>
      <c r="C173" s="2">
        <v>30</v>
      </c>
      <c r="D173" t="s">
        <v>2329</v>
      </c>
      <c r="E173">
        <v>0</v>
      </c>
      <c r="F173" t="s">
        <v>351</v>
      </c>
      <c r="G173">
        <f>VLOOKUP(Mio[[#This Row],[No. FACT.]],Table7[No],1,FALSE)</f>
        <v>2924298833</v>
      </c>
      <c r="S173" s="79"/>
      <c r="T173">
        <v>45296</v>
      </c>
      <c r="U173">
        <v>4104864670</v>
      </c>
      <c r="V173">
        <v>610</v>
      </c>
      <c r="W173">
        <f>VLOOKUP(Table7[[#This Row],[No]],Mio[No. FACT.],1,FALSE)</f>
        <v>4104864670</v>
      </c>
      <c r="X173">
        <f>VLOOKUP(Table7[[#This Row],[No]],Conta[DTE NO],1,FALSE)</f>
        <v>4104864670</v>
      </c>
      <c r="Y173" t="b">
        <f>Table7[[#This Row],[borar otro]]=Table7[[#This Row],[Borrar]]</f>
        <v>1</v>
      </c>
    </row>
    <row r="174" spans="1:25" hidden="1" x14ac:dyDescent="0.25">
      <c r="A174">
        <v>45296</v>
      </c>
      <c r="B174">
        <v>2499167540</v>
      </c>
      <c r="C174" s="2">
        <v>148.38999999999999</v>
      </c>
      <c r="D174" t="s">
        <v>2329</v>
      </c>
      <c r="E174">
        <v>0</v>
      </c>
      <c r="F174" t="s">
        <v>353</v>
      </c>
      <c r="G174">
        <f>VLOOKUP(Mio[[#This Row],[No. FACT.]],Table7[No],1,FALSE)</f>
        <v>2499167540</v>
      </c>
      <c r="S174" s="79"/>
      <c r="T174">
        <v>45296</v>
      </c>
      <c r="U174">
        <v>518342285</v>
      </c>
      <c r="V174">
        <v>37600</v>
      </c>
      <c r="W174">
        <f>VLOOKUP(Table7[[#This Row],[No]],Mio[No. FACT.],1,FALSE)</f>
        <v>518342285</v>
      </c>
      <c r="X174">
        <f>VLOOKUP(Table7[[#This Row],[No]],Conta[DTE NO],1,FALSE)</f>
        <v>518342285</v>
      </c>
      <c r="Y174" t="b">
        <f>Table7[[#This Row],[borar otro]]=Table7[[#This Row],[Borrar]]</f>
        <v>1</v>
      </c>
    </row>
    <row r="175" spans="1:25" hidden="1" x14ac:dyDescent="0.25">
      <c r="A175">
        <v>45296</v>
      </c>
      <c r="B175">
        <v>3473296126</v>
      </c>
      <c r="C175" s="2">
        <v>150</v>
      </c>
      <c r="D175" t="s">
        <v>2328</v>
      </c>
      <c r="E175">
        <v>0</v>
      </c>
      <c r="F175" t="s">
        <v>355</v>
      </c>
      <c r="G175">
        <f>VLOOKUP(Mio[[#This Row],[No. FACT.]],Table7[No],1,FALSE)</f>
        <v>3473296126</v>
      </c>
      <c r="S175" s="79"/>
      <c r="T175">
        <v>45296</v>
      </c>
      <c r="U175">
        <v>600392292</v>
      </c>
      <c r="V175">
        <v>195</v>
      </c>
      <c r="W175">
        <f>VLOOKUP(Table7[[#This Row],[No]],Mio[No. FACT.],1,FALSE)</f>
        <v>600392292</v>
      </c>
      <c r="X175">
        <f>VLOOKUP(Table7[[#This Row],[No]],Conta[DTE NO],1,FALSE)</f>
        <v>600392292</v>
      </c>
      <c r="Y175" t="b">
        <f>Table7[[#This Row],[borar otro]]=Table7[[#This Row],[Borrar]]</f>
        <v>1</v>
      </c>
    </row>
    <row r="176" spans="1:25" hidden="1" x14ac:dyDescent="0.25">
      <c r="A176">
        <v>45296</v>
      </c>
      <c r="B176">
        <v>2112048012</v>
      </c>
      <c r="C176" s="2">
        <v>80.099999999999994</v>
      </c>
      <c r="D176" t="s">
        <v>2327</v>
      </c>
      <c r="E176">
        <v>0</v>
      </c>
      <c r="F176" t="s">
        <v>357</v>
      </c>
      <c r="G176">
        <f>VLOOKUP(Mio[[#This Row],[No. FACT.]],Table7[No],1,FALSE)</f>
        <v>2112048012</v>
      </c>
      <c r="S176" s="79"/>
      <c r="T176">
        <v>45296</v>
      </c>
      <c r="U176">
        <v>613172613</v>
      </c>
      <c r="V176">
        <v>2645</v>
      </c>
      <c r="W176">
        <f>VLOOKUP(Table7[[#This Row],[No]],Mio[No. FACT.],1,FALSE)</f>
        <v>613172613</v>
      </c>
      <c r="X176">
        <f>VLOOKUP(Table7[[#This Row],[No]],Conta[DTE NO],1,FALSE)</f>
        <v>613172613</v>
      </c>
      <c r="Y176" t="b">
        <f>Table7[[#This Row],[borar otro]]=Table7[[#This Row],[Borrar]]</f>
        <v>1</v>
      </c>
    </row>
    <row r="177" spans="1:25" hidden="1" x14ac:dyDescent="0.25">
      <c r="A177">
        <v>45296</v>
      </c>
      <c r="B177">
        <v>646727098</v>
      </c>
      <c r="C177" s="2">
        <v>750</v>
      </c>
      <c r="D177" t="s">
        <v>2336</v>
      </c>
      <c r="E177">
        <v>0</v>
      </c>
      <c r="F177" t="s">
        <v>359</v>
      </c>
      <c r="G177">
        <f>VLOOKUP(Mio[[#This Row],[No. FACT.]],Table7[No],1,FALSE)</f>
        <v>646727098</v>
      </c>
      <c r="S177" s="79"/>
      <c r="T177">
        <v>45296</v>
      </c>
      <c r="U177">
        <v>631326984</v>
      </c>
      <c r="V177">
        <v>356.6</v>
      </c>
      <c r="W177">
        <f>VLOOKUP(Table7[[#This Row],[No]],Mio[No. FACT.],1,FALSE)</f>
        <v>631326984</v>
      </c>
      <c r="X177">
        <f>VLOOKUP(Table7[[#This Row],[No]],Conta[DTE NO],1,FALSE)</f>
        <v>631326984</v>
      </c>
      <c r="Y177" t="b">
        <f>Table7[[#This Row],[borar otro]]=Table7[[#This Row],[Borrar]]</f>
        <v>1</v>
      </c>
    </row>
    <row r="178" spans="1:25" hidden="1" x14ac:dyDescent="0.25">
      <c r="A178">
        <v>45296</v>
      </c>
      <c r="B178">
        <v>1846759014</v>
      </c>
      <c r="C178" s="2">
        <v>2332.5</v>
      </c>
      <c r="D178" t="s">
        <v>2326</v>
      </c>
      <c r="E178">
        <v>0</v>
      </c>
      <c r="F178" t="s">
        <v>361</v>
      </c>
      <c r="G178">
        <f>VLOOKUP(Mio[[#This Row],[No. FACT.]],Table7[No],1,FALSE)</f>
        <v>1846759014</v>
      </c>
      <c r="S178" s="79"/>
      <c r="T178">
        <v>45296</v>
      </c>
      <c r="U178">
        <v>646727098</v>
      </c>
      <c r="V178">
        <v>750</v>
      </c>
      <c r="W178">
        <f>VLOOKUP(Table7[[#This Row],[No]],Mio[No. FACT.],1,FALSE)</f>
        <v>646727098</v>
      </c>
      <c r="X178">
        <f>VLOOKUP(Table7[[#This Row],[No]],Conta[DTE NO],1,FALSE)</f>
        <v>646727098</v>
      </c>
      <c r="Y178" t="b">
        <f>Table7[[#This Row],[borar otro]]=Table7[[#This Row],[Borrar]]</f>
        <v>1</v>
      </c>
    </row>
    <row r="179" spans="1:25" hidden="1" x14ac:dyDescent="0.25">
      <c r="A179">
        <v>45296</v>
      </c>
      <c r="B179">
        <v>3100655993</v>
      </c>
      <c r="C179" s="2">
        <v>369.65</v>
      </c>
      <c r="D179" t="s">
        <v>2326</v>
      </c>
      <c r="E179">
        <v>0</v>
      </c>
      <c r="F179" t="s">
        <v>363</v>
      </c>
      <c r="G179">
        <f>VLOOKUP(Mio[[#This Row],[No. FACT.]],Table7[No],1,FALSE)</f>
        <v>3100655993</v>
      </c>
      <c r="S179" s="79"/>
      <c r="T179">
        <v>45296</v>
      </c>
      <c r="U179">
        <v>725041838</v>
      </c>
      <c r="V179">
        <v>646.54999999999995</v>
      </c>
      <c r="W179">
        <f>VLOOKUP(Table7[[#This Row],[No]],Mio[No. FACT.],1,FALSE)</f>
        <v>725041838</v>
      </c>
      <c r="X179">
        <f>VLOOKUP(Table7[[#This Row],[No]],Conta[DTE NO],1,FALSE)</f>
        <v>725041838</v>
      </c>
      <c r="Y179" t="b">
        <f>Table7[[#This Row],[borar otro]]=Table7[[#This Row],[Borrar]]</f>
        <v>1</v>
      </c>
    </row>
    <row r="180" spans="1:25" hidden="1" x14ac:dyDescent="0.25">
      <c r="A180">
        <v>45296</v>
      </c>
      <c r="B180">
        <v>773539242</v>
      </c>
      <c r="C180" s="2">
        <v>100</v>
      </c>
      <c r="D180" t="s">
        <v>2329</v>
      </c>
      <c r="E180">
        <v>0</v>
      </c>
      <c r="F180" t="s">
        <v>365</v>
      </c>
      <c r="G180">
        <f>VLOOKUP(Mio[[#This Row],[No. FACT.]],Table7[No],1,FALSE)</f>
        <v>773539242</v>
      </c>
      <c r="S180" s="79"/>
      <c r="T180">
        <v>45296</v>
      </c>
      <c r="U180">
        <v>773539242</v>
      </c>
      <c r="V180">
        <v>100</v>
      </c>
      <c r="W180">
        <f>VLOOKUP(Table7[[#This Row],[No]],Mio[No. FACT.],1,FALSE)</f>
        <v>773539242</v>
      </c>
      <c r="X180">
        <f>VLOOKUP(Table7[[#This Row],[No]],Conta[DTE NO],1,FALSE)</f>
        <v>773539242</v>
      </c>
      <c r="Y180" t="b">
        <f>Table7[[#This Row],[borar otro]]=Table7[[#This Row],[Borrar]]</f>
        <v>1</v>
      </c>
    </row>
    <row r="181" spans="1:25" hidden="1" x14ac:dyDescent="0.25">
      <c r="A181">
        <v>45296</v>
      </c>
      <c r="B181">
        <v>1766346380</v>
      </c>
      <c r="C181" s="2">
        <v>98</v>
      </c>
      <c r="D181" t="s">
        <v>2329</v>
      </c>
      <c r="E181">
        <v>0</v>
      </c>
      <c r="F181" t="s">
        <v>367</v>
      </c>
      <c r="G181">
        <f>VLOOKUP(Mio[[#This Row],[No. FACT.]],Table7[No],1,FALSE)</f>
        <v>1766346380</v>
      </c>
      <c r="S181" s="79"/>
      <c r="T181">
        <v>45297</v>
      </c>
      <c r="U181">
        <v>1312115885</v>
      </c>
      <c r="V181">
        <v>610</v>
      </c>
      <c r="W181">
        <f>VLOOKUP(Table7[[#This Row],[No]],Mio[No. FACT.],1,FALSE)</f>
        <v>1312115885</v>
      </c>
      <c r="X181">
        <f>VLOOKUP(Table7[[#This Row],[No]],Conta[DTE NO],1,FALSE)</f>
        <v>1312115885</v>
      </c>
      <c r="Y181" t="b">
        <f>Table7[[#This Row],[borar otro]]=Table7[[#This Row],[Borrar]]</f>
        <v>1</v>
      </c>
    </row>
    <row r="182" spans="1:25" hidden="1" x14ac:dyDescent="0.25">
      <c r="A182">
        <v>45296</v>
      </c>
      <c r="B182">
        <v>2972667820</v>
      </c>
      <c r="C182" s="2">
        <v>33.25</v>
      </c>
      <c r="D182" t="s">
        <v>2336</v>
      </c>
      <c r="E182">
        <v>0</v>
      </c>
      <c r="F182" t="s">
        <v>368</v>
      </c>
      <c r="G182">
        <f>VLOOKUP(Mio[[#This Row],[No. FACT.]],Table7[No],1,FALSE)</f>
        <v>2972667820</v>
      </c>
      <c r="S182" s="79"/>
      <c r="T182">
        <v>45297</v>
      </c>
      <c r="U182">
        <v>1362054368</v>
      </c>
      <c r="V182">
        <v>97.25</v>
      </c>
      <c r="W182">
        <f>VLOOKUP(Table7[[#This Row],[No]],Mio[No. FACT.],1,FALSE)</f>
        <v>1362054368</v>
      </c>
      <c r="X182">
        <f>VLOOKUP(Table7[[#This Row],[No]],Conta[DTE NO],1,FALSE)</f>
        <v>1362054368</v>
      </c>
      <c r="Y182" t="b">
        <f>Table7[[#This Row],[borar otro]]=Table7[[#This Row],[Borrar]]</f>
        <v>1</v>
      </c>
    </row>
    <row r="183" spans="1:25" hidden="1" x14ac:dyDescent="0.25">
      <c r="A183">
        <v>45297</v>
      </c>
      <c r="B183">
        <v>4187374453</v>
      </c>
      <c r="C183" s="2">
        <v>1990</v>
      </c>
      <c r="D183" t="s">
        <v>2331</v>
      </c>
      <c r="E183">
        <v>0</v>
      </c>
      <c r="F183" t="s">
        <v>370</v>
      </c>
      <c r="G183">
        <f>VLOOKUP(Mio[[#This Row],[No. FACT.]],Table7[No],1,FALSE)</f>
        <v>4187374453</v>
      </c>
      <c r="S183" s="79"/>
      <c r="T183">
        <v>45297</v>
      </c>
      <c r="U183">
        <v>1373258301</v>
      </c>
      <c r="V183">
        <v>1947.9</v>
      </c>
      <c r="W183">
        <f>VLOOKUP(Table7[[#This Row],[No]],Mio[No. FACT.],1,FALSE)</f>
        <v>1373258301</v>
      </c>
      <c r="X183">
        <f>VLOOKUP(Table7[[#This Row],[No]],Conta[DTE NO],1,FALSE)</f>
        <v>1373258301</v>
      </c>
      <c r="Y183" t="b">
        <f>Table7[[#This Row],[borar otro]]=Table7[[#This Row],[Borrar]]</f>
        <v>1</v>
      </c>
    </row>
    <row r="184" spans="1:25" hidden="1" x14ac:dyDescent="0.25">
      <c r="A184">
        <v>45297</v>
      </c>
      <c r="B184">
        <v>3173337651</v>
      </c>
      <c r="C184" s="2">
        <v>176.2</v>
      </c>
      <c r="D184" t="s">
        <v>2329</v>
      </c>
      <c r="E184">
        <v>0</v>
      </c>
      <c r="F184" t="s">
        <v>372</v>
      </c>
      <c r="G184">
        <f>VLOOKUP(Mio[[#This Row],[No. FACT.]],Table7[No],1,FALSE)</f>
        <v>3173337651</v>
      </c>
      <c r="S184" s="79"/>
      <c r="T184">
        <v>45297</v>
      </c>
      <c r="U184">
        <v>1452689736</v>
      </c>
      <c r="V184">
        <v>200</v>
      </c>
      <c r="W184">
        <f>VLOOKUP(Table7[[#This Row],[No]],Mio[No. FACT.],1,FALSE)</f>
        <v>1452689736</v>
      </c>
      <c r="X184">
        <f>VLOOKUP(Table7[[#This Row],[No]],Conta[DTE NO],1,FALSE)</f>
        <v>1452689736</v>
      </c>
      <c r="Y184" t="b">
        <f>Table7[[#This Row],[borar otro]]=Table7[[#This Row],[Borrar]]</f>
        <v>1</v>
      </c>
    </row>
    <row r="185" spans="1:25" hidden="1" x14ac:dyDescent="0.25">
      <c r="A185">
        <v>45297</v>
      </c>
      <c r="B185">
        <v>57033565</v>
      </c>
      <c r="C185" s="2">
        <v>1090</v>
      </c>
      <c r="D185" t="s">
        <v>2336</v>
      </c>
      <c r="E185">
        <v>0</v>
      </c>
      <c r="F185" t="s">
        <v>373</v>
      </c>
      <c r="G185">
        <f>VLOOKUP(Mio[[#This Row],[No. FACT.]],Table7[No],1,FALSE)</f>
        <v>57033565</v>
      </c>
      <c r="S185" s="79"/>
      <c r="T185">
        <v>45297</v>
      </c>
      <c r="U185">
        <v>1628194885</v>
      </c>
      <c r="V185">
        <v>55.36</v>
      </c>
      <c r="W185">
        <f>VLOOKUP(Table7[[#This Row],[No]],Mio[No. FACT.],1,FALSE)</f>
        <v>1628194885</v>
      </c>
      <c r="X185">
        <f>VLOOKUP(Table7[[#This Row],[No]],Conta[DTE NO],1,FALSE)</f>
        <v>1628194885</v>
      </c>
      <c r="Y185" t="b">
        <f>Table7[[#This Row],[borar otro]]=Table7[[#This Row],[Borrar]]</f>
        <v>1</v>
      </c>
    </row>
    <row r="186" spans="1:25" hidden="1" x14ac:dyDescent="0.25">
      <c r="A186">
        <v>45297</v>
      </c>
      <c r="B186">
        <v>3599321501</v>
      </c>
      <c r="C186" s="2">
        <v>775</v>
      </c>
      <c r="D186" t="s">
        <v>2330</v>
      </c>
      <c r="E186">
        <v>45301.688900462963</v>
      </c>
      <c r="F186" t="s">
        <v>2340</v>
      </c>
      <c r="G186">
        <f>VLOOKUP(Mio[[#This Row],[No. FACT.]],Table7[No],1,FALSE)</f>
        <v>3599321501</v>
      </c>
      <c r="S186" s="79"/>
      <c r="T186">
        <v>45297</v>
      </c>
      <c r="U186">
        <v>1653559039</v>
      </c>
      <c r="V186">
        <v>377.8</v>
      </c>
      <c r="W186">
        <f>VLOOKUP(Table7[[#This Row],[No]],Mio[No. FACT.],1,FALSE)</f>
        <v>1653559039</v>
      </c>
      <c r="X186">
        <f>VLOOKUP(Table7[[#This Row],[No]],Conta[DTE NO],1,FALSE)</f>
        <v>1653559039</v>
      </c>
      <c r="Y186" t="b">
        <f>Table7[[#This Row],[borar otro]]=Table7[[#This Row],[Borrar]]</f>
        <v>1</v>
      </c>
    </row>
    <row r="187" spans="1:25" hidden="1" x14ac:dyDescent="0.25">
      <c r="A187">
        <v>45297</v>
      </c>
      <c r="B187">
        <v>3671278632</v>
      </c>
      <c r="C187" s="2">
        <v>672.4</v>
      </c>
      <c r="D187" t="s">
        <v>1845</v>
      </c>
      <c r="E187">
        <v>0</v>
      </c>
      <c r="F187" t="s">
        <v>375</v>
      </c>
      <c r="G187">
        <f>VLOOKUP(Mio[[#This Row],[No. FACT.]],Table7[No],1,FALSE)</f>
        <v>3671278632</v>
      </c>
      <c r="S187" s="79"/>
      <c r="T187">
        <v>45297</v>
      </c>
      <c r="U187">
        <v>207178594</v>
      </c>
      <c r="V187">
        <v>8282</v>
      </c>
      <c r="W187">
        <f>VLOOKUP(Table7[[#This Row],[No]],Mio[No. FACT.],1,FALSE)</f>
        <v>207178594</v>
      </c>
      <c r="X187">
        <f>VLOOKUP(Table7[[#This Row],[No]],Conta[DTE NO],1,FALSE)</f>
        <v>207178594</v>
      </c>
      <c r="Y187" t="b">
        <f>Table7[[#This Row],[borar otro]]=Table7[[#This Row],[Borrar]]</f>
        <v>1</v>
      </c>
    </row>
    <row r="188" spans="1:25" hidden="1" x14ac:dyDescent="0.25">
      <c r="A188">
        <v>45297</v>
      </c>
      <c r="B188">
        <v>4291382583</v>
      </c>
      <c r="C188" s="2">
        <v>239.95</v>
      </c>
      <c r="D188" t="s">
        <v>2326</v>
      </c>
      <c r="E188">
        <v>0</v>
      </c>
      <c r="F188" t="s">
        <v>377</v>
      </c>
      <c r="G188">
        <f>VLOOKUP(Mio[[#This Row],[No. FACT.]],Table7[No],1,FALSE)</f>
        <v>4291382583</v>
      </c>
      <c r="S188" s="79"/>
      <c r="T188">
        <v>45297</v>
      </c>
      <c r="U188">
        <v>2072399700</v>
      </c>
      <c r="V188">
        <v>15</v>
      </c>
      <c r="W188">
        <f>VLOOKUP(Table7[[#This Row],[No]],Mio[No. FACT.],1,FALSE)</f>
        <v>2072399700</v>
      </c>
      <c r="X188">
        <f>VLOOKUP(Table7[[#This Row],[No]],Conta[DTE NO],1,FALSE)</f>
        <v>2072399700</v>
      </c>
      <c r="Y188" t="b">
        <f>Table7[[#This Row],[borar otro]]=Table7[[#This Row],[Borrar]]</f>
        <v>1</v>
      </c>
    </row>
    <row r="189" spans="1:25" hidden="1" x14ac:dyDescent="0.25">
      <c r="A189">
        <v>45297</v>
      </c>
      <c r="B189">
        <v>1628194885</v>
      </c>
      <c r="C189" s="2">
        <v>55.36</v>
      </c>
      <c r="D189" t="s">
        <v>2332</v>
      </c>
      <c r="E189">
        <v>0</v>
      </c>
      <c r="F189" t="s">
        <v>379</v>
      </c>
      <c r="G189">
        <f>VLOOKUP(Mio[[#This Row],[No. FACT.]],Table7[No],1,FALSE)</f>
        <v>1628194885</v>
      </c>
      <c r="S189" s="79"/>
      <c r="T189">
        <v>45297</v>
      </c>
      <c r="U189">
        <v>2147172692</v>
      </c>
      <c r="V189">
        <v>3422</v>
      </c>
      <c r="W189">
        <f>VLOOKUP(Table7[[#This Row],[No]],Mio[No. FACT.],1,FALSE)</f>
        <v>2147172692</v>
      </c>
      <c r="X189">
        <f>VLOOKUP(Table7[[#This Row],[No]],Conta[DTE NO],1,FALSE)</f>
        <v>2147172692</v>
      </c>
      <c r="Y189" t="b">
        <f>Table7[[#This Row],[borar otro]]=Table7[[#This Row],[Borrar]]</f>
        <v>1</v>
      </c>
    </row>
    <row r="190" spans="1:25" hidden="1" x14ac:dyDescent="0.25">
      <c r="A190">
        <v>45297</v>
      </c>
      <c r="B190">
        <v>825377504</v>
      </c>
      <c r="C190" s="2">
        <v>57.2</v>
      </c>
      <c r="D190" t="s">
        <v>1845</v>
      </c>
      <c r="E190">
        <v>0</v>
      </c>
      <c r="F190" t="s">
        <v>381</v>
      </c>
      <c r="G190">
        <f>VLOOKUP(Mio[[#This Row],[No. FACT.]],Table7[No],1,FALSE)</f>
        <v>825377504</v>
      </c>
      <c r="S190" s="79"/>
      <c r="T190">
        <v>45297</v>
      </c>
      <c r="U190">
        <v>2775403894</v>
      </c>
      <c r="V190">
        <v>808.4</v>
      </c>
      <c r="W190">
        <f>VLOOKUP(Table7[[#This Row],[No]],Mio[No. FACT.],1,FALSE)</f>
        <v>2775403894</v>
      </c>
      <c r="X190">
        <f>VLOOKUP(Table7[[#This Row],[No]],Conta[DTE NO],1,FALSE)</f>
        <v>2775403894</v>
      </c>
      <c r="Y190" t="b">
        <f>Table7[[#This Row],[borar otro]]=Table7[[#This Row],[Borrar]]</f>
        <v>1</v>
      </c>
    </row>
    <row r="191" spans="1:25" hidden="1" x14ac:dyDescent="0.25">
      <c r="A191">
        <v>45297</v>
      </c>
      <c r="B191">
        <v>4250683512</v>
      </c>
      <c r="C191" s="2">
        <v>6106</v>
      </c>
      <c r="D191" t="s">
        <v>2336</v>
      </c>
      <c r="E191">
        <v>0</v>
      </c>
      <c r="F191" t="s">
        <v>382</v>
      </c>
      <c r="G191">
        <f>VLOOKUP(Mio[[#This Row],[No. FACT.]],Table7[No],1,FALSE)</f>
        <v>4250683512</v>
      </c>
      <c r="S191" s="79"/>
      <c r="T191">
        <v>45297</v>
      </c>
      <c r="U191">
        <v>3036889854</v>
      </c>
      <c r="V191">
        <v>31.5</v>
      </c>
      <c r="W191">
        <f>VLOOKUP(Table7[[#This Row],[No]],Mio[No. FACT.],1,FALSE)</f>
        <v>3036889854</v>
      </c>
      <c r="X191">
        <f>VLOOKUP(Table7[[#This Row],[No]],Conta[DTE NO],1,FALSE)</f>
        <v>3036889854</v>
      </c>
      <c r="Y191" t="b">
        <f>Table7[[#This Row],[borar otro]]=Table7[[#This Row],[Borrar]]</f>
        <v>1</v>
      </c>
    </row>
    <row r="192" spans="1:25" hidden="1" x14ac:dyDescent="0.25">
      <c r="A192">
        <v>45297</v>
      </c>
      <c r="B192">
        <v>2147172692</v>
      </c>
      <c r="C192" s="2">
        <v>3422</v>
      </c>
      <c r="D192" t="s">
        <v>2332</v>
      </c>
      <c r="E192">
        <v>0</v>
      </c>
      <c r="F192" t="s">
        <v>384</v>
      </c>
      <c r="G192">
        <f>VLOOKUP(Mio[[#This Row],[No. FACT.]],Table7[No],1,FALSE)</f>
        <v>2147172692</v>
      </c>
      <c r="S192" s="79"/>
      <c r="T192">
        <v>45297</v>
      </c>
      <c r="U192">
        <v>3148432866</v>
      </c>
      <c r="V192">
        <v>1809.6</v>
      </c>
      <c r="W192">
        <f>VLOOKUP(Table7[[#This Row],[No]],Mio[No. FACT.],1,FALSE)</f>
        <v>3148432866</v>
      </c>
      <c r="X192">
        <f>VLOOKUP(Table7[[#This Row],[No]],Conta[DTE NO],1,FALSE)</f>
        <v>3148432866</v>
      </c>
      <c r="Y192" t="b">
        <f>Table7[[#This Row],[borar otro]]=Table7[[#This Row],[Borrar]]</f>
        <v>1</v>
      </c>
    </row>
    <row r="193" spans="1:25" hidden="1" x14ac:dyDescent="0.25">
      <c r="A193">
        <v>45297</v>
      </c>
      <c r="B193">
        <v>2072399700</v>
      </c>
      <c r="C193" s="2">
        <v>15</v>
      </c>
      <c r="D193" t="s">
        <v>2331</v>
      </c>
      <c r="E193">
        <v>0</v>
      </c>
      <c r="F193" t="s">
        <v>386</v>
      </c>
      <c r="G193">
        <f>VLOOKUP(Mio[[#This Row],[No. FACT.]],Table7[No],1,FALSE)</f>
        <v>2072399700</v>
      </c>
      <c r="S193" s="79"/>
      <c r="T193">
        <v>45297</v>
      </c>
      <c r="U193">
        <v>3173337651</v>
      </c>
      <c r="V193">
        <v>176.2</v>
      </c>
      <c r="W193">
        <f>VLOOKUP(Table7[[#This Row],[No]],Mio[No. FACT.],1,FALSE)</f>
        <v>3173337651</v>
      </c>
      <c r="X193">
        <f>VLOOKUP(Table7[[#This Row],[No]],Conta[DTE NO],1,FALSE)</f>
        <v>3173337651</v>
      </c>
      <c r="Y193" t="b">
        <f>Table7[[#This Row],[borar otro]]=Table7[[#This Row],[Borrar]]</f>
        <v>1</v>
      </c>
    </row>
    <row r="194" spans="1:25" hidden="1" x14ac:dyDescent="0.25">
      <c r="A194">
        <v>45297</v>
      </c>
      <c r="B194">
        <v>4193534294</v>
      </c>
      <c r="C194" s="2">
        <v>1678.05</v>
      </c>
      <c r="D194" t="s">
        <v>2329</v>
      </c>
      <c r="E194">
        <v>0</v>
      </c>
      <c r="F194" t="s">
        <v>388</v>
      </c>
      <c r="G194">
        <f>VLOOKUP(Mio[[#This Row],[No. FACT.]],Table7[No],1,FALSE)</f>
        <v>4193534294</v>
      </c>
      <c r="S194" s="79"/>
      <c r="T194">
        <v>45297</v>
      </c>
      <c r="U194">
        <v>3216657979</v>
      </c>
      <c r="V194">
        <v>102.8</v>
      </c>
      <c r="W194">
        <f>VLOOKUP(Table7[[#This Row],[No]],Mio[No. FACT.],1,FALSE)</f>
        <v>3216657979</v>
      </c>
      <c r="X194">
        <f>VLOOKUP(Table7[[#This Row],[No]],Conta[DTE NO],1,FALSE)</f>
        <v>3216657979</v>
      </c>
      <c r="Y194" t="b">
        <f>Table7[[#This Row],[borar otro]]=Table7[[#This Row],[Borrar]]</f>
        <v>1</v>
      </c>
    </row>
    <row r="195" spans="1:25" hidden="1" x14ac:dyDescent="0.25">
      <c r="A195">
        <v>45297</v>
      </c>
      <c r="B195">
        <v>1362054368</v>
      </c>
      <c r="C195" s="2">
        <v>97.25</v>
      </c>
      <c r="D195" t="s">
        <v>2329</v>
      </c>
      <c r="E195">
        <v>0</v>
      </c>
      <c r="F195" t="s">
        <v>390</v>
      </c>
      <c r="G195">
        <f>VLOOKUP(Mio[[#This Row],[No. FACT.]],Table7[No],1,FALSE)</f>
        <v>1362054368</v>
      </c>
      <c r="S195" s="79"/>
      <c r="T195">
        <v>45297</v>
      </c>
      <c r="U195">
        <v>3523363571</v>
      </c>
      <c r="V195">
        <v>931</v>
      </c>
      <c r="W195">
        <f>VLOOKUP(Table7[[#This Row],[No]],Mio[No. FACT.],1,FALSE)</f>
        <v>3523363571</v>
      </c>
      <c r="X195">
        <f>VLOOKUP(Table7[[#This Row],[No]],Conta[DTE NO],1,FALSE)</f>
        <v>3523363571</v>
      </c>
      <c r="Y195" t="b">
        <f>Table7[[#This Row],[borar otro]]=Table7[[#This Row],[Borrar]]</f>
        <v>1</v>
      </c>
    </row>
    <row r="196" spans="1:25" hidden="1" x14ac:dyDescent="0.25">
      <c r="A196">
        <v>45297</v>
      </c>
      <c r="B196">
        <v>1452689736</v>
      </c>
      <c r="C196" s="2">
        <v>200</v>
      </c>
      <c r="D196" t="s">
        <v>2328</v>
      </c>
      <c r="E196">
        <v>0</v>
      </c>
      <c r="F196" t="s">
        <v>392</v>
      </c>
      <c r="G196">
        <f>VLOOKUP(Mio[[#This Row],[No. FACT.]],Table7[No],1,FALSE)</f>
        <v>1452689736</v>
      </c>
      <c r="S196" s="79"/>
      <c r="T196">
        <v>45297</v>
      </c>
      <c r="U196">
        <v>3599321501</v>
      </c>
      <c r="V196">
        <v>0</v>
      </c>
      <c r="W196">
        <f>VLOOKUP(Table7[[#This Row],[No]],Mio[No. FACT.],1,FALSE)</f>
        <v>3599321501</v>
      </c>
      <c r="X196">
        <f>VLOOKUP(Table7[[#This Row],[No]],Conta[DTE NO],1,FALSE)</f>
        <v>3599321501</v>
      </c>
      <c r="Y196" t="b">
        <f>Table7[[#This Row],[borar otro]]=Table7[[#This Row],[Borrar]]</f>
        <v>1</v>
      </c>
    </row>
    <row r="197" spans="1:25" hidden="1" x14ac:dyDescent="0.25">
      <c r="A197">
        <v>45297</v>
      </c>
      <c r="B197">
        <v>3523363571</v>
      </c>
      <c r="C197" s="2">
        <v>931</v>
      </c>
      <c r="D197" t="s">
        <v>2327</v>
      </c>
      <c r="E197">
        <v>0</v>
      </c>
      <c r="F197" t="s">
        <v>394</v>
      </c>
      <c r="G197">
        <f>VLOOKUP(Mio[[#This Row],[No. FACT.]],Table7[No],1,FALSE)</f>
        <v>3523363571</v>
      </c>
      <c r="S197" s="79"/>
      <c r="T197">
        <v>45297</v>
      </c>
      <c r="U197">
        <v>3671278632</v>
      </c>
      <c r="V197">
        <v>672.4</v>
      </c>
      <c r="W197">
        <f>VLOOKUP(Table7[[#This Row],[No]],Mio[No. FACT.],1,FALSE)</f>
        <v>3671278632</v>
      </c>
      <c r="X197">
        <f>VLOOKUP(Table7[[#This Row],[No]],Conta[DTE NO],1,FALSE)</f>
        <v>3671278632</v>
      </c>
      <c r="Y197" t="b">
        <f>Table7[[#This Row],[borar otro]]=Table7[[#This Row],[Borrar]]</f>
        <v>1</v>
      </c>
    </row>
    <row r="198" spans="1:25" hidden="1" x14ac:dyDescent="0.25">
      <c r="A198">
        <v>45297</v>
      </c>
      <c r="B198">
        <v>1312115885</v>
      </c>
      <c r="C198" s="2">
        <v>610</v>
      </c>
      <c r="D198" t="s">
        <v>2332</v>
      </c>
      <c r="E198">
        <v>0</v>
      </c>
      <c r="F198" t="s">
        <v>396</v>
      </c>
      <c r="G198">
        <f>VLOOKUP(Mio[[#This Row],[No. FACT.]],Table7[No],1,FALSE)</f>
        <v>1312115885</v>
      </c>
      <c r="S198" s="79"/>
      <c r="T198">
        <v>45297</v>
      </c>
      <c r="U198">
        <v>3874835797</v>
      </c>
      <c r="V198">
        <v>999.65</v>
      </c>
      <c r="W198">
        <f>VLOOKUP(Table7[[#This Row],[No]],Mio[No. FACT.],1,FALSE)</f>
        <v>3874835797</v>
      </c>
      <c r="X198">
        <f>VLOOKUP(Table7[[#This Row],[No]],Conta[DTE NO],1,FALSE)</f>
        <v>3874835797</v>
      </c>
      <c r="Y198" t="b">
        <f>Table7[[#This Row],[borar otro]]=Table7[[#This Row],[Borrar]]</f>
        <v>1</v>
      </c>
    </row>
    <row r="199" spans="1:25" hidden="1" x14ac:dyDescent="0.25">
      <c r="A199">
        <v>45297</v>
      </c>
      <c r="B199">
        <v>516377873</v>
      </c>
      <c r="C199" s="2">
        <v>700</v>
      </c>
      <c r="D199" t="s">
        <v>2334</v>
      </c>
      <c r="E199">
        <v>0</v>
      </c>
      <c r="F199" t="s">
        <v>398</v>
      </c>
      <c r="G199">
        <f>VLOOKUP(Mio[[#This Row],[No. FACT.]],Table7[No],1,FALSE)</f>
        <v>516377873</v>
      </c>
      <c r="S199" s="79"/>
      <c r="T199">
        <v>45297</v>
      </c>
      <c r="U199">
        <v>4187374453</v>
      </c>
      <c r="V199">
        <v>1990</v>
      </c>
      <c r="W199">
        <f>VLOOKUP(Table7[[#This Row],[No]],Mio[No. FACT.],1,FALSE)</f>
        <v>4187374453</v>
      </c>
      <c r="X199">
        <f>VLOOKUP(Table7[[#This Row],[No]],Conta[DTE NO],1,FALSE)</f>
        <v>4187374453</v>
      </c>
      <c r="Y199" t="b">
        <f>Table7[[#This Row],[borar otro]]=Table7[[#This Row],[Borrar]]</f>
        <v>1</v>
      </c>
    </row>
    <row r="200" spans="1:25" hidden="1" x14ac:dyDescent="0.25">
      <c r="A200">
        <v>45297</v>
      </c>
      <c r="B200">
        <v>3036889854</v>
      </c>
      <c r="C200" s="2">
        <v>31.5</v>
      </c>
      <c r="D200" t="s">
        <v>2328</v>
      </c>
      <c r="E200">
        <v>0</v>
      </c>
      <c r="F200" t="s">
        <v>400</v>
      </c>
      <c r="G200">
        <f>VLOOKUP(Mio[[#This Row],[No. FACT.]],Table7[No],1,FALSE)</f>
        <v>3036889854</v>
      </c>
      <c r="S200" s="79"/>
      <c r="T200">
        <v>45297</v>
      </c>
      <c r="U200">
        <v>4193534294</v>
      </c>
      <c r="V200">
        <v>1678.05</v>
      </c>
      <c r="W200">
        <f>VLOOKUP(Table7[[#This Row],[No]],Mio[No. FACT.],1,FALSE)</f>
        <v>4193534294</v>
      </c>
      <c r="X200">
        <f>VLOOKUP(Table7[[#This Row],[No]],Conta[DTE NO],1,FALSE)</f>
        <v>4193534294</v>
      </c>
      <c r="Y200" t="b">
        <f>Table7[[#This Row],[borar otro]]=Table7[[#This Row],[Borrar]]</f>
        <v>1</v>
      </c>
    </row>
    <row r="201" spans="1:25" hidden="1" x14ac:dyDescent="0.25">
      <c r="A201">
        <v>45297</v>
      </c>
      <c r="B201">
        <v>3216657979</v>
      </c>
      <c r="C201" s="2">
        <v>102.8</v>
      </c>
      <c r="D201" t="s">
        <v>2329</v>
      </c>
      <c r="E201">
        <v>0</v>
      </c>
      <c r="F201" t="s">
        <v>402</v>
      </c>
      <c r="G201">
        <f>VLOOKUP(Mio[[#This Row],[No. FACT.]],Table7[No],1,FALSE)</f>
        <v>3216657979</v>
      </c>
      <c r="S201" s="79"/>
      <c r="T201">
        <v>45297</v>
      </c>
      <c r="U201">
        <v>4250683512</v>
      </c>
      <c r="V201">
        <v>6106</v>
      </c>
      <c r="W201">
        <f>VLOOKUP(Table7[[#This Row],[No]],Mio[No. FACT.],1,FALSE)</f>
        <v>4250683512</v>
      </c>
      <c r="X201">
        <f>VLOOKUP(Table7[[#This Row],[No]],Conta[DTE NO],1,FALSE)</f>
        <v>4250683512</v>
      </c>
      <c r="Y201" t="b">
        <f>Table7[[#This Row],[borar otro]]=Table7[[#This Row],[Borrar]]</f>
        <v>1</v>
      </c>
    </row>
    <row r="202" spans="1:25" hidden="1" x14ac:dyDescent="0.25">
      <c r="A202">
        <v>45297</v>
      </c>
      <c r="B202">
        <v>207178594</v>
      </c>
      <c r="C202" s="2">
        <v>8282</v>
      </c>
      <c r="D202" t="s">
        <v>2328</v>
      </c>
      <c r="E202">
        <v>0</v>
      </c>
      <c r="F202" t="s">
        <v>404</v>
      </c>
      <c r="G202">
        <f>VLOOKUP(Mio[[#This Row],[No. FACT.]],Table7[No],1,FALSE)</f>
        <v>207178594</v>
      </c>
      <c r="S202" s="79"/>
      <c r="T202">
        <v>45297</v>
      </c>
      <c r="U202">
        <v>4291382583</v>
      </c>
      <c r="V202">
        <v>239.95</v>
      </c>
      <c r="W202">
        <f>VLOOKUP(Table7[[#This Row],[No]],Mio[No. FACT.],1,FALSE)</f>
        <v>4291382583</v>
      </c>
      <c r="X202">
        <f>VLOOKUP(Table7[[#This Row],[No]],Conta[DTE NO],1,FALSE)</f>
        <v>4291382583</v>
      </c>
      <c r="Y202" t="b">
        <f>Table7[[#This Row],[borar otro]]=Table7[[#This Row],[Borrar]]</f>
        <v>1</v>
      </c>
    </row>
    <row r="203" spans="1:25" hidden="1" x14ac:dyDescent="0.25">
      <c r="A203">
        <v>45297</v>
      </c>
      <c r="B203">
        <v>3148432866</v>
      </c>
      <c r="C203" s="2">
        <v>1809.6</v>
      </c>
      <c r="D203" t="s">
        <v>2331</v>
      </c>
      <c r="E203">
        <v>0</v>
      </c>
      <c r="F203" t="s">
        <v>406</v>
      </c>
      <c r="G203">
        <f>VLOOKUP(Mio[[#This Row],[No. FACT.]],Table7[No],1,FALSE)</f>
        <v>3148432866</v>
      </c>
      <c r="S203" s="79"/>
      <c r="T203">
        <v>45297</v>
      </c>
      <c r="U203">
        <v>547441663</v>
      </c>
      <c r="V203">
        <v>260.25</v>
      </c>
      <c r="W203">
        <f>VLOOKUP(Table7[[#This Row],[No]],Mio[No. FACT.],1,FALSE)</f>
        <v>547441663</v>
      </c>
      <c r="X203">
        <f>VLOOKUP(Table7[[#This Row],[No]],Conta[DTE NO],1,FALSE)</f>
        <v>547441663</v>
      </c>
      <c r="Y203" t="b">
        <f>Table7[[#This Row],[borar otro]]=Table7[[#This Row],[Borrar]]</f>
        <v>1</v>
      </c>
    </row>
    <row r="204" spans="1:25" hidden="1" x14ac:dyDescent="0.25">
      <c r="A204">
        <v>45297</v>
      </c>
      <c r="B204">
        <v>1373258301</v>
      </c>
      <c r="C204" s="2">
        <v>1947.9</v>
      </c>
      <c r="D204" t="s">
        <v>1845</v>
      </c>
      <c r="E204">
        <v>0</v>
      </c>
      <c r="F204" t="s">
        <v>408</v>
      </c>
      <c r="G204">
        <f>VLOOKUP(Mio[[#This Row],[No. FACT.]],Table7[No],1,FALSE)</f>
        <v>1373258301</v>
      </c>
      <c r="S204" s="79"/>
      <c r="T204">
        <v>45297</v>
      </c>
      <c r="U204">
        <v>562186390</v>
      </c>
      <c r="V204">
        <v>78.7</v>
      </c>
      <c r="W204">
        <f>VLOOKUP(Table7[[#This Row],[No]],Mio[No. FACT.],1,FALSE)</f>
        <v>562186390</v>
      </c>
      <c r="X204">
        <f>VLOOKUP(Table7[[#This Row],[No]],Conta[DTE NO],1,FALSE)</f>
        <v>562186390</v>
      </c>
      <c r="Y204" t="b">
        <f>Table7[[#This Row],[borar otro]]=Table7[[#This Row],[Borrar]]</f>
        <v>1</v>
      </c>
    </row>
    <row r="205" spans="1:25" hidden="1" x14ac:dyDescent="0.25">
      <c r="A205">
        <v>45297</v>
      </c>
      <c r="B205">
        <v>3874835797</v>
      </c>
      <c r="C205" s="2">
        <v>999.65</v>
      </c>
      <c r="D205" t="s">
        <v>1845</v>
      </c>
      <c r="E205">
        <v>0</v>
      </c>
      <c r="F205" t="s">
        <v>410</v>
      </c>
      <c r="G205">
        <f>VLOOKUP(Mio[[#This Row],[No. FACT.]],Table7[No],1,FALSE)</f>
        <v>3874835797</v>
      </c>
      <c r="S205" s="79"/>
      <c r="T205">
        <v>45297</v>
      </c>
      <c r="U205">
        <v>57033565</v>
      </c>
      <c r="V205">
        <v>1090</v>
      </c>
      <c r="W205">
        <f>VLOOKUP(Table7[[#This Row],[No]],Mio[No. FACT.],1,FALSE)</f>
        <v>57033565</v>
      </c>
      <c r="X205">
        <f>VLOOKUP(Table7[[#This Row],[No]],Conta[DTE NO],1,FALSE)</f>
        <v>57033565</v>
      </c>
      <c r="Y205" t="b">
        <f>Table7[[#This Row],[borar otro]]=Table7[[#This Row],[Borrar]]</f>
        <v>1</v>
      </c>
    </row>
    <row r="206" spans="1:25" hidden="1" x14ac:dyDescent="0.25">
      <c r="A206">
        <v>45297</v>
      </c>
      <c r="B206">
        <v>547441663</v>
      </c>
      <c r="C206" s="2">
        <v>260.25</v>
      </c>
      <c r="D206" t="s">
        <v>2326</v>
      </c>
      <c r="E206">
        <v>0</v>
      </c>
      <c r="F206" t="s">
        <v>411</v>
      </c>
      <c r="G206">
        <f>VLOOKUP(Mio[[#This Row],[No. FACT.]],Table7[No],1,FALSE)</f>
        <v>547441663</v>
      </c>
      <c r="S206" s="79"/>
      <c r="T206">
        <v>45297</v>
      </c>
      <c r="U206">
        <v>825377504</v>
      </c>
      <c r="V206">
        <v>57.2</v>
      </c>
      <c r="W206">
        <f>VLOOKUP(Table7[[#This Row],[No]],Mio[No. FACT.],1,FALSE)</f>
        <v>825377504</v>
      </c>
      <c r="X206">
        <f>VLOOKUP(Table7[[#This Row],[No]],Conta[DTE NO],1,FALSE)</f>
        <v>825377504</v>
      </c>
      <c r="Y206" t="b">
        <f>Table7[[#This Row],[borar otro]]=Table7[[#This Row],[Borrar]]</f>
        <v>1</v>
      </c>
    </row>
    <row r="207" spans="1:25" hidden="1" x14ac:dyDescent="0.25">
      <c r="A207">
        <v>45297</v>
      </c>
      <c r="B207">
        <v>2775403894</v>
      </c>
      <c r="C207" s="2">
        <v>808.4</v>
      </c>
      <c r="D207" t="s">
        <v>2336</v>
      </c>
      <c r="E207">
        <v>0</v>
      </c>
      <c r="F207" t="s">
        <v>413</v>
      </c>
      <c r="G207">
        <f>VLOOKUP(Mio[[#This Row],[No. FACT.]],Table7[No],1,FALSE)</f>
        <v>2775403894</v>
      </c>
      <c r="S207" s="79"/>
      <c r="T207">
        <v>45297</v>
      </c>
      <c r="U207">
        <v>877609458</v>
      </c>
      <c r="V207">
        <v>1600</v>
      </c>
      <c r="W207">
        <f>VLOOKUP(Table7[[#This Row],[No]],Mio[No. FACT.],1,FALSE)</f>
        <v>877609458</v>
      </c>
      <c r="X207">
        <f>VLOOKUP(Table7[[#This Row],[No]],Conta[DTE NO],1,FALSE)</f>
        <v>877609458</v>
      </c>
      <c r="Y207" t="b">
        <f>Table7[[#This Row],[borar otro]]=Table7[[#This Row],[Borrar]]</f>
        <v>1</v>
      </c>
    </row>
    <row r="208" spans="1:25" hidden="1" x14ac:dyDescent="0.25">
      <c r="A208">
        <v>45297</v>
      </c>
      <c r="B208">
        <v>562186390</v>
      </c>
      <c r="C208" s="2">
        <v>78.7</v>
      </c>
      <c r="D208" t="s">
        <v>2326</v>
      </c>
      <c r="E208">
        <v>0</v>
      </c>
      <c r="F208" t="s">
        <v>415</v>
      </c>
      <c r="G208">
        <f>VLOOKUP(Mio[[#This Row],[No. FACT.]],Table7[No],1,FALSE)</f>
        <v>562186390</v>
      </c>
      <c r="S208" s="79"/>
      <c r="T208">
        <v>45299</v>
      </c>
      <c r="U208">
        <v>1076906790</v>
      </c>
      <c r="V208">
        <v>18</v>
      </c>
      <c r="W208">
        <f>VLOOKUP(Table7[[#This Row],[No]],Mio[No. FACT.],1,FALSE)</f>
        <v>1076906790</v>
      </c>
      <c r="X208">
        <f>VLOOKUP(Table7[[#This Row],[No]],Conta[DTE NO],1,FALSE)</f>
        <v>1076906790</v>
      </c>
      <c r="Y208" t="b">
        <f>Table7[[#This Row],[borar otro]]=Table7[[#This Row],[Borrar]]</f>
        <v>1</v>
      </c>
    </row>
    <row r="209" spans="1:25" hidden="1" x14ac:dyDescent="0.25">
      <c r="A209">
        <v>45297</v>
      </c>
      <c r="B209">
        <v>877609458</v>
      </c>
      <c r="C209" s="2">
        <v>1600</v>
      </c>
      <c r="D209" t="s">
        <v>2330</v>
      </c>
      <c r="E209">
        <v>0</v>
      </c>
      <c r="F209" t="s">
        <v>417</v>
      </c>
      <c r="G209">
        <f>VLOOKUP(Mio[[#This Row],[No. FACT.]],Table7[No],1,FALSE)</f>
        <v>877609458</v>
      </c>
      <c r="S209" s="79"/>
      <c r="T209">
        <v>45299</v>
      </c>
      <c r="U209">
        <v>1147224556</v>
      </c>
      <c r="V209">
        <v>985.7</v>
      </c>
      <c r="W209">
        <f>VLOOKUP(Table7[[#This Row],[No]],Mio[No. FACT.],1,FALSE)</f>
        <v>1147224556</v>
      </c>
      <c r="X209">
        <f>VLOOKUP(Table7[[#This Row],[No]],Conta[DTE NO],1,FALSE)</f>
        <v>1147224556</v>
      </c>
      <c r="Y209" t="b">
        <f>Table7[[#This Row],[borar otro]]=Table7[[#This Row],[Borrar]]</f>
        <v>1</v>
      </c>
    </row>
    <row r="210" spans="1:25" hidden="1" x14ac:dyDescent="0.25">
      <c r="A210">
        <v>45297</v>
      </c>
      <c r="B210">
        <v>1653559039</v>
      </c>
      <c r="C210" s="2">
        <v>377.8</v>
      </c>
      <c r="D210" t="s">
        <v>2333</v>
      </c>
      <c r="E210">
        <v>0</v>
      </c>
      <c r="F210" t="s">
        <v>419</v>
      </c>
      <c r="G210">
        <f>VLOOKUP(Mio[[#This Row],[No. FACT.]],Table7[No],1,FALSE)</f>
        <v>1653559039</v>
      </c>
      <c r="S210" s="79"/>
      <c r="T210">
        <v>45299</v>
      </c>
      <c r="U210">
        <v>116475100</v>
      </c>
      <c r="V210">
        <v>62.45</v>
      </c>
      <c r="W210">
        <f>VLOOKUP(Table7[[#This Row],[No]],Mio[No. FACT.],1,FALSE)</f>
        <v>116475100</v>
      </c>
      <c r="X210">
        <f>VLOOKUP(Table7[[#This Row],[No]],Conta[DTE NO],1,FALSE)</f>
        <v>116475100</v>
      </c>
      <c r="Y210" t="b">
        <f>Table7[[#This Row],[borar otro]]=Table7[[#This Row],[Borrar]]</f>
        <v>1</v>
      </c>
    </row>
    <row r="211" spans="1:25" hidden="1" x14ac:dyDescent="0.25">
      <c r="A211">
        <v>45299</v>
      </c>
      <c r="B211">
        <v>1969769515</v>
      </c>
      <c r="C211" s="2">
        <v>58</v>
      </c>
      <c r="D211" t="s">
        <v>2330</v>
      </c>
      <c r="E211">
        <v>0</v>
      </c>
      <c r="F211" t="s">
        <v>420</v>
      </c>
      <c r="G211">
        <f>VLOOKUP(Mio[[#This Row],[No. FACT.]],Table7[No],1,FALSE)</f>
        <v>1969769515</v>
      </c>
      <c r="S211" s="79"/>
      <c r="T211">
        <v>45299</v>
      </c>
      <c r="U211">
        <v>1215840724</v>
      </c>
      <c r="V211">
        <v>480</v>
      </c>
      <c r="W211">
        <f>VLOOKUP(Table7[[#This Row],[No]],Mio[No. FACT.],1,FALSE)</f>
        <v>1215840724</v>
      </c>
      <c r="X211">
        <f>VLOOKUP(Table7[[#This Row],[No]],Conta[DTE NO],1,FALSE)</f>
        <v>1215840724</v>
      </c>
      <c r="Y211" t="b">
        <f>Table7[[#This Row],[borar otro]]=Table7[[#This Row],[Borrar]]</f>
        <v>1</v>
      </c>
    </row>
    <row r="212" spans="1:25" hidden="1" x14ac:dyDescent="0.25">
      <c r="A212">
        <v>45299</v>
      </c>
      <c r="B212">
        <v>3628090569</v>
      </c>
      <c r="C212" s="2">
        <v>1194</v>
      </c>
      <c r="D212" t="s">
        <v>2332</v>
      </c>
      <c r="E212">
        <v>0</v>
      </c>
      <c r="F212" t="s">
        <v>422</v>
      </c>
      <c r="G212">
        <f>VLOOKUP(Mio[[#This Row],[No. FACT.]],Table7[No],1,FALSE)</f>
        <v>3628090569</v>
      </c>
      <c r="S212" s="79"/>
      <c r="T212">
        <v>45299</v>
      </c>
      <c r="U212">
        <v>1389118058</v>
      </c>
      <c r="V212">
        <v>7</v>
      </c>
      <c r="W212">
        <f>VLOOKUP(Table7[[#This Row],[No]],Mio[No. FACT.],1,FALSE)</f>
        <v>1389118058</v>
      </c>
      <c r="X212">
        <f>VLOOKUP(Table7[[#This Row],[No]],Conta[DTE NO],1,FALSE)</f>
        <v>1389118058</v>
      </c>
      <c r="Y212" t="b">
        <f>Table7[[#This Row],[borar otro]]=Table7[[#This Row],[Borrar]]</f>
        <v>1</v>
      </c>
    </row>
    <row r="213" spans="1:25" hidden="1" x14ac:dyDescent="0.25">
      <c r="A213">
        <v>45299</v>
      </c>
      <c r="B213">
        <v>3232515408</v>
      </c>
      <c r="C213" s="2">
        <v>647.75</v>
      </c>
      <c r="D213" t="s">
        <v>2326</v>
      </c>
      <c r="E213">
        <v>0</v>
      </c>
      <c r="F213" t="s">
        <v>424</v>
      </c>
      <c r="G213">
        <f>VLOOKUP(Mio[[#This Row],[No. FACT.]],Table7[No],1,FALSE)</f>
        <v>3232515408</v>
      </c>
      <c r="S213" s="79"/>
      <c r="T213">
        <v>45299</v>
      </c>
      <c r="U213">
        <v>1413170276</v>
      </c>
      <c r="V213">
        <v>78</v>
      </c>
      <c r="W213">
        <f>VLOOKUP(Table7[[#This Row],[No]],Mio[No. FACT.],1,FALSE)</f>
        <v>1413170276</v>
      </c>
      <c r="X213">
        <f>VLOOKUP(Table7[[#This Row],[No]],Conta[DTE NO],1,FALSE)</f>
        <v>1413170276</v>
      </c>
      <c r="Y213" t="b">
        <f>Table7[[#This Row],[borar otro]]=Table7[[#This Row],[Borrar]]</f>
        <v>1</v>
      </c>
    </row>
    <row r="214" spans="1:25" hidden="1" x14ac:dyDescent="0.25">
      <c r="A214">
        <v>45299</v>
      </c>
      <c r="B214">
        <v>50086362</v>
      </c>
      <c r="C214" s="2">
        <v>389</v>
      </c>
      <c r="D214" t="s">
        <v>2329</v>
      </c>
      <c r="E214">
        <v>0</v>
      </c>
      <c r="F214" t="s">
        <v>426</v>
      </c>
      <c r="G214">
        <f>VLOOKUP(Mio[[#This Row],[No. FACT.]],Table7[No],1,FALSE)</f>
        <v>50086362</v>
      </c>
      <c r="S214" s="79"/>
      <c r="T214">
        <v>45299</v>
      </c>
      <c r="U214">
        <v>1430864615</v>
      </c>
      <c r="V214">
        <v>80</v>
      </c>
      <c r="W214">
        <f>VLOOKUP(Table7[[#This Row],[No]],Mio[No. FACT.],1,FALSE)</f>
        <v>1430864615</v>
      </c>
      <c r="X214">
        <f>VLOOKUP(Table7[[#This Row],[No]],Conta[DTE NO],1,FALSE)</f>
        <v>1430864615</v>
      </c>
      <c r="Y214" t="b">
        <f>Table7[[#This Row],[borar otro]]=Table7[[#This Row],[Borrar]]</f>
        <v>1</v>
      </c>
    </row>
    <row r="215" spans="1:25" hidden="1" x14ac:dyDescent="0.25">
      <c r="A215">
        <v>45299</v>
      </c>
      <c r="B215">
        <v>3277344674</v>
      </c>
      <c r="C215" s="2">
        <v>39.5</v>
      </c>
      <c r="D215" t="s">
        <v>2329</v>
      </c>
      <c r="E215">
        <v>0</v>
      </c>
      <c r="F215" t="s">
        <v>428</v>
      </c>
      <c r="G215">
        <f>VLOOKUP(Mio[[#This Row],[No. FACT.]],Table7[No],1,FALSE)</f>
        <v>3277344674</v>
      </c>
      <c r="S215" s="79"/>
      <c r="T215">
        <v>45299</v>
      </c>
      <c r="U215">
        <v>1448562325</v>
      </c>
      <c r="V215">
        <v>1274.8</v>
      </c>
      <c r="W215">
        <f>VLOOKUP(Table7[[#This Row],[No]],Mio[No. FACT.],1,FALSE)</f>
        <v>1448562325</v>
      </c>
      <c r="X215">
        <f>VLOOKUP(Table7[[#This Row],[No]],Conta[DTE NO],1,FALSE)</f>
        <v>1448562325</v>
      </c>
      <c r="Y215" t="b">
        <f>Table7[[#This Row],[borar otro]]=Table7[[#This Row],[Borrar]]</f>
        <v>1</v>
      </c>
    </row>
    <row r="216" spans="1:25" hidden="1" x14ac:dyDescent="0.25">
      <c r="A216">
        <v>45299</v>
      </c>
      <c r="B216">
        <v>2413577990</v>
      </c>
      <c r="C216" s="2">
        <v>514.79999999999995</v>
      </c>
      <c r="D216" t="s">
        <v>2327</v>
      </c>
      <c r="E216">
        <v>0</v>
      </c>
      <c r="F216" t="s">
        <v>430</v>
      </c>
      <c r="G216">
        <f>VLOOKUP(Mio[[#This Row],[No. FACT.]],Table7[No],1,FALSE)</f>
        <v>2413577990</v>
      </c>
      <c r="S216" s="79"/>
      <c r="T216">
        <v>45299</v>
      </c>
      <c r="U216">
        <v>1448624721</v>
      </c>
      <c r="V216">
        <v>1600</v>
      </c>
      <c r="W216">
        <f>VLOOKUP(Table7[[#This Row],[No]],Mio[No. FACT.],1,FALSE)</f>
        <v>1448624721</v>
      </c>
      <c r="X216">
        <f>VLOOKUP(Table7[[#This Row],[No]],Conta[DTE NO],1,FALSE)</f>
        <v>1448624721</v>
      </c>
      <c r="Y216" t="b">
        <f>Table7[[#This Row],[borar otro]]=Table7[[#This Row],[Borrar]]</f>
        <v>1</v>
      </c>
    </row>
    <row r="217" spans="1:25" hidden="1" x14ac:dyDescent="0.25">
      <c r="A217">
        <v>45299</v>
      </c>
      <c r="B217">
        <v>360137619</v>
      </c>
      <c r="C217" s="2">
        <v>1177.6500000000001</v>
      </c>
      <c r="D217" t="s">
        <v>2327</v>
      </c>
      <c r="E217">
        <v>0</v>
      </c>
      <c r="F217" t="s">
        <v>432</v>
      </c>
      <c r="G217">
        <f>VLOOKUP(Mio[[#This Row],[No. FACT.]],Table7[No],1,FALSE)</f>
        <v>360137619</v>
      </c>
      <c r="S217" s="79"/>
      <c r="T217">
        <v>45299</v>
      </c>
      <c r="U217">
        <v>1500725526</v>
      </c>
      <c r="V217">
        <v>422.4</v>
      </c>
      <c r="W217">
        <f>VLOOKUP(Table7[[#This Row],[No]],Mio[No. FACT.],1,FALSE)</f>
        <v>1500725526</v>
      </c>
      <c r="X217">
        <f>VLOOKUP(Table7[[#This Row],[No]],Conta[DTE NO],1,FALSE)</f>
        <v>1500725526</v>
      </c>
      <c r="Y217" t="b">
        <f>Table7[[#This Row],[borar otro]]=Table7[[#This Row],[Borrar]]</f>
        <v>1</v>
      </c>
    </row>
    <row r="218" spans="1:25" hidden="1" x14ac:dyDescent="0.25">
      <c r="A218">
        <v>45299</v>
      </c>
      <c r="B218">
        <v>1430864615</v>
      </c>
      <c r="C218" s="2">
        <v>80</v>
      </c>
      <c r="D218" t="s">
        <v>2329</v>
      </c>
      <c r="E218">
        <v>0</v>
      </c>
      <c r="F218" t="s">
        <v>434</v>
      </c>
      <c r="G218">
        <f>VLOOKUP(Mio[[#This Row],[No. FACT.]],Table7[No],1,FALSE)</f>
        <v>1430864615</v>
      </c>
      <c r="S218" s="79"/>
      <c r="T218">
        <v>45299</v>
      </c>
      <c r="U218">
        <v>1607681268</v>
      </c>
      <c r="V218">
        <v>97.25</v>
      </c>
      <c r="W218">
        <f>VLOOKUP(Table7[[#This Row],[No]],Mio[No. FACT.],1,FALSE)</f>
        <v>1607681268</v>
      </c>
      <c r="X218">
        <f>VLOOKUP(Table7[[#This Row],[No]],Conta[DTE NO],1,FALSE)</f>
        <v>1607681268</v>
      </c>
      <c r="Y218" t="b">
        <f>Table7[[#This Row],[borar otro]]=Table7[[#This Row],[Borrar]]</f>
        <v>1</v>
      </c>
    </row>
    <row r="219" spans="1:25" hidden="1" x14ac:dyDescent="0.25">
      <c r="A219">
        <v>45299</v>
      </c>
      <c r="B219">
        <v>3742843964</v>
      </c>
      <c r="C219" s="2">
        <v>157</v>
      </c>
      <c r="D219" t="s">
        <v>2329</v>
      </c>
      <c r="E219">
        <v>0</v>
      </c>
      <c r="F219" t="s">
        <v>436</v>
      </c>
      <c r="G219">
        <f>VLOOKUP(Mio[[#This Row],[No. FACT.]],Table7[No],1,FALSE)</f>
        <v>3742843964</v>
      </c>
      <c r="S219" s="79"/>
      <c r="T219">
        <v>45299</v>
      </c>
      <c r="U219">
        <v>1627079679</v>
      </c>
      <c r="V219">
        <v>100</v>
      </c>
      <c r="W219">
        <f>VLOOKUP(Table7[[#This Row],[No]],Mio[No. FACT.],1,FALSE)</f>
        <v>1627079679</v>
      </c>
      <c r="X219">
        <f>VLOOKUP(Table7[[#This Row],[No]],Conta[DTE NO],1,FALSE)</f>
        <v>1627079679</v>
      </c>
      <c r="Y219" t="b">
        <f>Table7[[#This Row],[borar otro]]=Table7[[#This Row],[Borrar]]</f>
        <v>1</v>
      </c>
    </row>
    <row r="220" spans="1:25" hidden="1" x14ac:dyDescent="0.25">
      <c r="A220">
        <v>45299</v>
      </c>
      <c r="B220">
        <v>4118365802</v>
      </c>
      <c r="C220" s="2">
        <v>70.2</v>
      </c>
      <c r="D220" t="s">
        <v>2335</v>
      </c>
      <c r="E220">
        <v>0</v>
      </c>
      <c r="F220" t="s">
        <v>438</v>
      </c>
      <c r="G220">
        <f>VLOOKUP(Mio[[#This Row],[No. FACT.]],Table7[No],1,FALSE)</f>
        <v>4118365802</v>
      </c>
      <c r="S220" s="79"/>
      <c r="T220">
        <v>45299</v>
      </c>
      <c r="U220">
        <v>166479142</v>
      </c>
      <c r="V220">
        <v>12.65</v>
      </c>
      <c r="W220">
        <f>VLOOKUP(Table7[[#This Row],[No]],Mio[No. FACT.],1,FALSE)</f>
        <v>166479142</v>
      </c>
      <c r="X220">
        <f>VLOOKUP(Table7[[#This Row],[No]],Conta[DTE NO],1,FALSE)</f>
        <v>166479142</v>
      </c>
      <c r="Y220" t="b">
        <f>Table7[[#This Row],[borar otro]]=Table7[[#This Row],[Borrar]]</f>
        <v>1</v>
      </c>
    </row>
    <row r="221" spans="1:25" hidden="1" x14ac:dyDescent="0.25">
      <c r="A221">
        <v>45299</v>
      </c>
      <c r="B221">
        <v>3221636812</v>
      </c>
      <c r="C221" s="2">
        <v>94.7</v>
      </c>
      <c r="D221" t="s">
        <v>2326</v>
      </c>
      <c r="E221">
        <v>0</v>
      </c>
      <c r="F221" t="s">
        <v>440</v>
      </c>
      <c r="G221">
        <f>VLOOKUP(Mio[[#This Row],[No. FACT.]],Table7[No],1,FALSE)</f>
        <v>3221636812</v>
      </c>
      <c r="S221" s="79"/>
      <c r="T221">
        <v>45299</v>
      </c>
      <c r="U221">
        <v>1862158654</v>
      </c>
      <c r="V221">
        <v>6443</v>
      </c>
      <c r="W221">
        <f>VLOOKUP(Table7[[#This Row],[No]],Mio[No. FACT.],1,FALSE)</f>
        <v>1862158654</v>
      </c>
      <c r="X221">
        <f>VLOOKUP(Table7[[#This Row],[No]],Conta[DTE NO],1,FALSE)</f>
        <v>1862158654</v>
      </c>
      <c r="Y221" t="b">
        <f>Table7[[#This Row],[borar otro]]=Table7[[#This Row],[Borrar]]</f>
        <v>1</v>
      </c>
    </row>
    <row r="222" spans="1:25" hidden="1" x14ac:dyDescent="0.25">
      <c r="A222">
        <v>45299</v>
      </c>
      <c r="B222">
        <v>465979541</v>
      </c>
      <c r="C222" s="2">
        <v>130.6</v>
      </c>
      <c r="D222" t="s">
        <v>2329</v>
      </c>
      <c r="E222">
        <v>0</v>
      </c>
      <c r="F222" t="s">
        <v>442</v>
      </c>
      <c r="G222">
        <f>VLOOKUP(Mio[[#This Row],[No. FACT.]],Table7[No],1,FALSE)</f>
        <v>465979541</v>
      </c>
      <c r="S222" s="79"/>
      <c r="T222">
        <v>45299</v>
      </c>
      <c r="U222">
        <v>1969769515</v>
      </c>
      <c r="V222">
        <v>58</v>
      </c>
      <c r="W222">
        <f>VLOOKUP(Table7[[#This Row],[No]],Mio[No. FACT.],1,FALSE)</f>
        <v>1969769515</v>
      </c>
      <c r="X222">
        <f>VLOOKUP(Table7[[#This Row],[No]],Conta[DTE NO],1,FALSE)</f>
        <v>1969769515</v>
      </c>
      <c r="Y222" t="b">
        <f>Table7[[#This Row],[borar otro]]=Table7[[#This Row],[Borrar]]</f>
        <v>1</v>
      </c>
    </row>
    <row r="223" spans="1:25" hidden="1" x14ac:dyDescent="0.25">
      <c r="A223">
        <v>45299</v>
      </c>
      <c r="B223">
        <v>1389118058</v>
      </c>
      <c r="C223" s="2">
        <v>7</v>
      </c>
      <c r="D223" t="s">
        <v>2326</v>
      </c>
      <c r="E223">
        <v>0</v>
      </c>
      <c r="F223" t="s">
        <v>444</v>
      </c>
      <c r="G223">
        <f>VLOOKUP(Mio[[#This Row],[No. FACT.]],Table7[No],1,FALSE)</f>
        <v>1389118058</v>
      </c>
      <c r="S223" s="79"/>
      <c r="T223">
        <v>45299</v>
      </c>
      <c r="U223">
        <v>2039697357</v>
      </c>
      <c r="V223">
        <v>100</v>
      </c>
      <c r="W223">
        <f>VLOOKUP(Table7[[#This Row],[No]],Mio[No. FACT.],1,FALSE)</f>
        <v>2039697357</v>
      </c>
      <c r="X223">
        <f>VLOOKUP(Table7[[#This Row],[No]],Conta[DTE NO],1,FALSE)</f>
        <v>2039697357</v>
      </c>
      <c r="Y223" t="b">
        <f>Table7[[#This Row],[borar otro]]=Table7[[#This Row],[Borrar]]</f>
        <v>1</v>
      </c>
    </row>
    <row r="224" spans="1:25" hidden="1" x14ac:dyDescent="0.25">
      <c r="A224">
        <v>45299</v>
      </c>
      <c r="B224">
        <v>1215840724</v>
      </c>
      <c r="C224" s="2">
        <v>480</v>
      </c>
      <c r="D224" t="s">
        <v>2331</v>
      </c>
      <c r="E224">
        <v>0</v>
      </c>
      <c r="F224" t="s">
        <v>446</v>
      </c>
      <c r="G224">
        <f>VLOOKUP(Mio[[#This Row],[No. FACT.]],Table7[No],1,FALSE)</f>
        <v>1215840724</v>
      </c>
      <c r="S224" s="79"/>
      <c r="T224">
        <v>45299</v>
      </c>
      <c r="U224">
        <v>2397195485</v>
      </c>
      <c r="V224">
        <v>338.2</v>
      </c>
      <c r="W224">
        <f>VLOOKUP(Table7[[#This Row],[No]],Mio[No. FACT.],1,FALSE)</f>
        <v>2397195485</v>
      </c>
      <c r="X224">
        <f>VLOOKUP(Table7[[#This Row],[No]],Conta[DTE NO],1,FALSE)</f>
        <v>2397195485</v>
      </c>
      <c r="Y224" t="b">
        <f>Table7[[#This Row],[borar otro]]=Table7[[#This Row],[Borrar]]</f>
        <v>1</v>
      </c>
    </row>
    <row r="225" spans="1:25" hidden="1" x14ac:dyDescent="0.25">
      <c r="A225">
        <v>45299</v>
      </c>
      <c r="B225">
        <v>3498920207</v>
      </c>
      <c r="C225" s="2">
        <v>3520</v>
      </c>
      <c r="D225" t="s">
        <v>2328</v>
      </c>
      <c r="E225">
        <v>0</v>
      </c>
      <c r="F225" t="s">
        <v>448</v>
      </c>
      <c r="G225">
        <f>VLOOKUP(Mio[[#This Row],[No. FACT.]],Table7[No],1,FALSE)</f>
        <v>3498920207</v>
      </c>
      <c r="S225" s="79"/>
      <c r="T225">
        <v>45299</v>
      </c>
      <c r="U225">
        <v>2413577990</v>
      </c>
      <c r="V225">
        <v>514.79999999999995</v>
      </c>
      <c r="W225">
        <f>VLOOKUP(Table7[[#This Row],[No]],Mio[No. FACT.],1,FALSE)</f>
        <v>2413577990</v>
      </c>
      <c r="X225">
        <f>VLOOKUP(Table7[[#This Row],[No]],Conta[DTE NO],1,FALSE)</f>
        <v>2413577990</v>
      </c>
      <c r="Y225" t="b">
        <f>Table7[[#This Row],[borar otro]]=Table7[[#This Row],[Borrar]]</f>
        <v>1</v>
      </c>
    </row>
    <row r="226" spans="1:25" hidden="1" x14ac:dyDescent="0.25">
      <c r="A226">
        <v>45299</v>
      </c>
      <c r="B226">
        <v>3498984052</v>
      </c>
      <c r="C226" s="2">
        <v>886</v>
      </c>
      <c r="D226" t="s">
        <v>2328</v>
      </c>
      <c r="E226">
        <v>0</v>
      </c>
      <c r="F226" t="s">
        <v>450</v>
      </c>
      <c r="G226">
        <f>VLOOKUP(Mio[[#This Row],[No. FACT.]],Table7[No],1,FALSE)</f>
        <v>3498984052</v>
      </c>
      <c r="S226" s="79"/>
      <c r="T226">
        <v>45299</v>
      </c>
      <c r="U226">
        <v>2882749307</v>
      </c>
      <c r="V226">
        <v>15.15</v>
      </c>
      <c r="W226">
        <f>VLOOKUP(Table7[[#This Row],[No]],Mio[No. FACT.],1,FALSE)</f>
        <v>2882749307</v>
      </c>
      <c r="X226">
        <f>VLOOKUP(Table7[[#This Row],[No]],Conta[DTE NO],1,FALSE)</f>
        <v>2882749307</v>
      </c>
      <c r="Y226" t="b">
        <f>Table7[[#This Row],[borar otro]]=Table7[[#This Row],[Borrar]]</f>
        <v>1</v>
      </c>
    </row>
    <row r="227" spans="1:25" hidden="1" x14ac:dyDescent="0.25">
      <c r="A227">
        <v>45299</v>
      </c>
      <c r="B227">
        <v>4120136127</v>
      </c>
      <c r="C227" s="2">
        <v>50</v>
      </c>
      <c r="D227" t="s">
        <v>2326</v>
      </c>
      <c r="E227">
        <v>0</v>
      </c>
      <c r="F227" t="s">
        <v>451</v>
      </c>
      <c r="G227">
        <f>VLOOKUP(Mio[[#This Row],[No. FACT.]],Table7[No],1,FALSE)</f>
        <v>4120136127</v>
      </c>
      <c r="S227" s="79"/>
      <c r="T227">
        <v>45299</v>
      </c>
      <c r="U227">
        <v>2887534045</v>
      </c>
      <c r="V227">
        <v>655</v>
      </c>
      <c r="W227">
        <f>VLOOKUP(Table7[[#This Row],[No]],Mio[No. FACT.],1,FALSE)</f>
        <v>2887534045</v>
      </c>
      <c r="X227">
        <f>VLOOKUP(Table7[[#This Row],[No]],Conta[DTE NO],1,FALSE)</f>
        <v>2887534045</v>
      </c>
      <c r="Y227" t="b">
        <f>Table7[[#This Row],[borar otro]]=Table7[[#This Row],[Borrar]]</f>
        <v>1</v>
      </c>
    </row>
    <row r="228" spans="1:25" hidden="1" x14ac:dyDescent="0.25">
      <c r="A228">
        <v>45299</v>
      </c>
      <c r="B228">
        <v>3945745522</v>
      </c>
      <c r="C228" s="2">
        <v>845</v>
      </c>
      <c r="D228" t="s">
        <v>2328</v>
      </c>
      <c r="E228">
        <v>0</v>
      </c>
      <c r="F228" t="s">
        <v>453</v>
      </c>
      <c r="G228">
        <f>VLOOKUP(Mio[[#This Row],[No. FACT.]],Table7[No],1,FALSE)</f>
        <v>3945745522</v>
      </c>
      <c r="S228" s="79"/>
      <c r="T228">
        <v>45299</v>
      </c>
      <c r="U228">
        <v>3044360705</v>
      </c>
      <c r="V228">
        <v>400</v>
      </c>
      <c r="W228">
        <f>VLOOKUP(Table7[[#This Row],[No]],Mio[No. FACT.],1,FALSE)</f>
        <v>3044360705</v>
      </c>
      <c r="X228">
        <f>VLOOKUP(Table7[[#This Row],[No]],Conta[DTE NO],1,FALSE)</f>
        <v>3044360705</v>
      </c>
      <c r="Y228" t="b">
        <f>Table7[[#This Row],[borar otro]]=Table7[[#This Row],[Borrar]]</f>
        <v>1</v>
      </c>
    </row>
    <row r="229" spans="1:25" hidden="1" x14ac:dyDescent="0.25">
      <c r="A229">
        <v>45299</v>
      </c>
      <c r="B229">
        <v>1607681268</v>
      </c>
      <c r="C229" s="2">
        <v>97.25</v>
      </c>
      <c r="D229" t="s">
        <v>2329</v>
      </c>
      <c r="E229">
        <v>0</v>
      </c>
      <c r="F229" t="s">
        <v>455</v>
      </c>
      <c r="G229">
        <f>VLOOKUP(Mio[[#This Row],[No. FACT.]],Table7[No],1,FALSE)</f>
        <v>1607681268</v>
      </c>
      <c r="S229" s="79"/>
      <c r="T229">
        <v>45299</v>
      </c>
      <c r="U229">
        <v>3059435171</v>
      </c>
      <c r="V229">
        <v>15750</v>
      </c>
      <c r="W229">
        <f>VLOOKUP(Table7[[#This Row],[No]],Mio[No. FACT.],1,FALSE)</f>
        <v>3059435171</v>
      </c>
      <c r="X229">
        <f>VLOOKUP(Table7[[#This Row],[No]],Conta[DTE NO],1,FALSE)</f>
        <v>3059435171</v>
      </c>
      <c r="Y229" t="b">
        <f>Table7[[#This Row],[borar otro]]=Table7[[#This Row],[Borrar]]</f>
        <v>1</v>
      </c>
    </row>
    <row r="230" spans="1:25" hidden="1" x14ac:dyDescent="0.25">
      <c r="A230">
        <v>45299</v>
      </c>
      <c r="B230">
        <v>1448624721</v>
      </c>
      <c r="C230" s="2">
        <v>1600</v>
      </c>
      <c r="D230" t="s">
        <v>2332</v>
      </c>
      <c r="E230">
        <v>0</v>
      </c>
      <c r="F230" t="s">
        <v>456</v>
      </c>
      <c r="G230">
        <f>VLOOKUP(Mio[[#This Row],[No. FACT.]],Table7[No],1,FALSE)</f>
        <v>1448624721</v>
      </c>
      <c r="S230" s="79"/>
      <c r="T230">
        <v>45299</v>
      </c>
      <c r="U230">
        <v>3168225877</v>
      </c>
      <c r="V230">
        <v>1585</v>
      </c>
      <c r="W230">
        <f>VLOOKUP(Table7[[#This Row],[No]],Mio[No. FACT.],1,FALSE)</f>
        <v>3168225877</v>
      </c>
      <c r="X230">
        <f>VLOOKUP(Table7[[#This Row],[No]],Conta[DTE NO],1,FALSE)</f>
        <v>3168225877</v>
      </c>
      <c r="Y230" t="b">
        <f>Table7[[#This Row],[borar otro]]=Table7[[#This Row],[Borrar]]</f>
        <v>1</v>
      </c>
    </row>
    <row r="231" spans="1:25" hidden="1" x14ac:dyDescent="0.25">
      <c r="A231">
        <v>45299</v>
      </c>
      <c r="B231">
        <v>3701885307</v>
      </c>
      <c r="C231" s="2">
        <v>2320</v>
      </c>
      <c r="D231" t="s">
        <v>2330</v>
      </c>
      <c r="E231">
        <v>0</v>
      </c>
      <c r="F231" t="s">
        <v>458</v>
      </c>
      <c r="G231">
        <f>VLOOKUP(Mio[[#This Row],[No. FACT.]],Table7[No],1,FALSE)</f>
        <v>3701885307</v>
      </c>
      <c r="S231" s="79"/>
      <c r="T231">
        <v>45299</v>
      </c>
      <c r="U231">
        <v>3221636812</v>
      </c>
      <c r="V231">
        <v>94.7</v>
      </c>
      <c r="W231">
        <f>VLOOKUP(Table7[[#This Row],[No]],Mio[No. FACT.],1,FALSE)</f>
        <v>3221636812</v>
      </c>
      <c r="X231">
        <f>VLOOKUP(Table7[[#This Row],[No]],Conta[DTE NO],1,FALSE)</f>
        <v>3221636812</v>
      </c>
      <c r="Y231" t="b">
        <f>Table7[[#This Row],[borar otro]]=Table7[[#This Row],[Borrar]]</f>
        <v>1</v>
      </c>
    </row>
    <row r="232" spans="1:25" hidden="1" x14ac:dyDescent="0.25">
      <c r="A232">
        <v>45299</v>
      </c>
      <c r="B232">
        <v>3059435171</v>
      </c>
      <c r="C232" s="2">
        <v>15750</v>
      </c>
      <c r="D232" t="s">
        <v>2327</v>
      </c>
      <c r="E232">
        <v>0</v>
      </c>
      <c r="F232" t="s">
        <v>460</v>
      </c>
      <c r="G232">
        <f>VLOOKUP(Mio[[#This Row],[No. FACT.]],Table7[No],1,FALSE)</f>
        <v>3059435171</v>
      </c>
      <c r="S232" s="79"/>
      <c r="T232">
        <v>45299</v>
      </c>
      <c r="U232">
        <v>3232515408</v>
      </c>
      <c r="V232">
        <v>647.75</v>
      </c>
      <c r="W232">
        <f>VLOOKUP(Table7[[#This Row],[No]],Mio[No. FACT.],1,FALSE)</f>
        <v>3232515408</v>
      </c>
      <c r="X232">
        <f>VLOOKUP(Table7[[#This Row],[No]],Conta[DTE NO],1,FALSE)</f>
        <v>3232515408</v>
      </c>
      <c r="Y232" t="b">
        <f>Table7[[#This Row],[borar otro]]=Table7[[#This Row],[Borrar]]</f>
        <v>1</v>
      </c>
    </row>
    <row r="233" spans="1:25" hidden="1" x14ac:dyDescent="0.25">
      <c r="A233">
        <v>45299</v>
      </c>
      <c r="B233">
        <v>3483517427</v>
      </c>
      <c r="C233" s="2">
        <v>328.25</v>
      </c>
      <c r="D233" t="s">
        <v>2331</v>
      </c>
      <c r="E233">
        <v>0</v>
      </c>
      <c r="F233" t="s">
        <v>462</v>
      </c>
      <c r="G233">
        <f>VLOOKUP(Mio[[#This Row],[No. FACT.]],Table7[No],1,FALSE)</f>
        <v>3483517427</v>
      </c>
      <c r="S233" s="79"/>
      <c r="T233">
        <v>45299</v>
      </c>
      <c r="U233">
        <v>3242214240</v>
      </c>
      <c r="V233">
        <v>31.2</v>
      </c>
      <c r="W233">
        <f>VLOOKUP(Table7[[#This Row],[No]],Mio[No. FACT.],1,FALSE)</f>
        <v>3242214240</v>
      </c>
      <c r="X233">
        <f>VLOOKUP(Table7[[#This Row],[No]],Conta[DTE NO],1,FALSE)</f>
        <v>3242214240</v>
      </c>
      <c r="Y233" t="b">
        <f>Table7[[#This Row],[borar otro]]=Table7[[#This Row],[Borrar]]</f>
        <v>1</v>
      </c>
    </row>
    <row r="234" spans="1:25" hidden="1" x14ac:dyDescent="0.25">
      <c r="A234">
        <v>45299</v>
      </c>
      <c r="B234">
        <v>1076906790</v>
      </c>
      <c r="C234" s="2">
        <v>18</v>
      </c>
      <c r="D234" t="s">
        <v>2329</v>
      </c>
      <c r="E234">
        <v>0</v>
      </c>
      <c r="F234" t="s">
        <v>463</v>
      </c>
      <c r="G234">
        <f>VLOOKUP(Mio[[#This Row],[No. FACT.]],Table7[No],1,FALSE)</f>
        <v>1076906790</v>
      </c>
      <c r="S234" s="79"/>
      <c r="T234">
        <v>45299</v>
      </c>
      <c r="U234">
        <v>3277344674</v>
      </c>
      <c r="V234">
        <v>39.5</v>
      </c>
      <c r="W234">
        <f>VLOOKUP(Table7[[#This Row],[No]],Mio[No. FACT.],1,FALSE)</f>
        <v>3277344674</v>
      </c>
      <c r="X234">
        <f>VLOOKUP(Table7[[#This Row],[No]],Conta[DTE NO],1,FALSE)</f>
        <v>3277344674</v>
      </c>
      <c r="Y234" t="b">
        <f>Table7[[#This Row],[borar otro]]=Table7[[#This Row],[Borrar]]</f>
        <v>1</v>
      </c>
    </row>
    <row r="235" spans="1:25" hidden="1" x14ac:dyDescent="0.25">
      <c r="A235">
        <v>45299</v>
      </c>
      <c r="B235">
        <v>1413170276</v>
      </c>
      <c r="C235" s="2">
        <v>78</v>
      </c>
      <c r="D235" t="s">
        <v>2326</v>
      </c>
      <c r="E235">
        <v>0</v>
      </c>
      <c r="F235" t="s">
        <v>465</v>
      </c>
      <c r="G235">
        <f>VLOOKUP(Mio[[#This Row],[No. FACT.]],Table7[No],1,FALSE)</f>
        <v>1413170276</v>
      </c>
      <c r="S235" s="79"/>
      <c r="T235">
        <v>45299</v>
      </c>
      <c r="U235">
        <v>3415884882</v>
      </c>
      <c r="V235">
        <v>610</v>
      </c>
      <c r="W235">
        <f>VLOOKUP(Table7[[#This Row],[No]],Mio[No. FACT.],1,FALSE)</f>
        <v>3415884882</v>
      </c>
      <c r="X235">
        <f>VLOOKUP(Table7[[#This Row],[No]],Conta[DTE NO],1,FALSE)</f>
        <v>3415884882</v>
      </c>
      <c r="Y235" t="b">
        <f>Table7[[#This Row],[borar otro]]=Table7[[#This Row],[Borrar]]</f>
        <v>1</v>
      </c>
    </row>
    <row r="236" spans="1:25" hidden="1" x14ac:dyDescent="0.25">
      <c r="A236">
        <v>45299</v>
      </c>
      <c r="B236">
        <v>3490923536</v>
      </c>
      <c r="C236" s="2">
        <v>22.95</v>
      </c>
      <c r="D236" t="s">
        <v>2326</v>
      </c>
      <c r="E236">
        <v>0</v>
      </c>
      <c r="F236" t="s">
        <v>467</v>
      </c>
      <c r="G236">
        <f>VLOOKUP(Mio[[#This Row],[No. FACT.]],Table7[No],1,FALSE)</f>
        <v>3490923536</v>
      </c>
      <c r="S236" s="79"/>
      <c r="T236" s="4">
        <v>45299</v>
      </c>
      <c r="U236">
        <v>3473950929</v>
      </c>
      <c r="V236">
        <v>0</v>
      </c>
      <c r="W236" t="e">
        <f>VLOOKUP(Table7[[#This Row],[No]],Mio[No. FACT.],1,FALSE)</f>
        <v>#N/A</v>
      </c>
      <c r="X236" t="e">
        <f>VLOOKUP(Table7[[#This Row],[No]],Conta[DTE NO],1,FALSE)</f>
        <v>#N/A</v>
      </c>
      <c r="Y236" t="e">
        <f>Table7[[#This Row],[borar otro]]=Table7[[#This Row],[Borrar]]</f>
        <v>#N/A</v>
      </c>
    </row>
    <row r="237" spans="1:25" hidden="1" x14ac:dyDescent="0.25">
      <c r="A237">
        <v>45299</v>
      </c>
      <c r="B237">
        <v>3242214240</v>
      </c>
      <c r="C237" s="2">
        <v>31.2</v>
      </c>
      <c r="D237" t="s">
        <v>2326</v>
      </c>
      <c r="E237">
        <v>0</v>
      </c>
      <c r="F237" t="s">
        <v>469</v>
      </c>
      <c r="G237">
        <f>VLOOKUP(Mio[[#This Row],[No. FACT.]],Table7[No],1,FALSE)</f>
        <v>3242214240</v>
      </c>
      <c r="S237" s="79"/>
      <c r="T237">
        <v>45299</v>
      </c>
      <c r="U237">
        <v>3483517427</v>
      </c>
      <c r="V237">
        <v>328.25</v>
      </c>
      <c r="W237">
        <f>VLOOKUP(Table7[[#This Row],[No]],Mio[No. FACT.],1,FALSE)</f>
        <v>3483517427</v>
      </c>
      <c r="X237">
        <f>VLOOKUP(Table7[[#This Row],[No]],Conta[DTE NO],1,FALSE)</f>
        <v>3483517427</v>
      </c>
      <c r="Y237" t="b">
        <f>Table7[[#This Row],[borar otro]]=Table7[[#This Row],[Borrar]]</f>
        <v>1</v>
      </c>
    </row>
    <row r="238" spans="1:25" hidden="1" x14ac:dyDescent="0.25">
      <c r="A238">
        <v>45299</v>
      </c>
      <c r="B238">
        <v>2397195485</v>
      </c>
      <c r="C238" s="2">
        <v>338.2</v>
      </c>
      <c r="D238" t="s">
        <v>2329</v>
      </c>
      <c r="E238">
        <v>0</v>
      </c>
      <c r="F238" t="s">
        <v>471</v>
      </c>
      <c r="G238">
        <f>VLOOKUP(Mio[[#This Row],[No. FACT.]],Table7[No],1,FALSE)</f>
        <v>2397195485</v>
      </c>
      <c r="S238" s="79"/>
      <c r="T238">
        <v>45299</v>
      </c>
      <c r="U238">
        <v>3490923536</v>
      </c>
      <c r="V238">
        <v>22.95</v>
      </c>
      <c r="W238">
        <f>VLOOKUP(Table7[[#This Row],[No]],Mio[No. FACT.],1,FALSE)</f>
        <v>3490923536</v>
      </c>
      <c r="X238">
        <f>VLOOKUP(Table7[[#This Row],[No]],Conta[DTE NO],1,FALSE)</f>
        <v>3490923536</v>
      </c>
      <c r="Y238" t="b">
        <f>Table7[[#This Row],[borar otro]]=Table7[[#This Row],[Borrar]]</f>
        <v>1</v>
      </c>
    </row>
    <row r="239" spans="1:25" hidden="1" x14ac:dyDescent="0.25">
      <c r="A239">
        <v>45299</v>
      </c>
      <c r="B239">
        <v>3688255085</v>
      </c>
      <c r="C239" s="2">
        <v>2500</v>
      </c>
      <c r="D239" t="s">
        <v>2327</v>
      </c>
      <c r="E239">
        <v>0</v>
      </c>
      <c r="F239" t="s">
        <v>473</v>
      </c>
      <c r="G239">
        <f>VLOOKUP(Mio[[#This Row],[No. FACT.]],Table7[No],1,FALSE)</f>
        <v>3688255085</v>
      </c>
      <c r="S239" s="79"/>
      <c r="T239">
        <v>45299</v>
      </c>
      <c r="U239">
        <v>3498920207</v>
      </c>
      <c r="V239">
        <v>3520</v>
      </c>
      <c r="W239">
        <f>VLOOKUP(Table7[[#This Row],[No]],Mio[No. FACT.],1,FALSE)</f>
        <v>3498920207</v>
      </c>
      <c r="X239">
        <f>VLOOKUP(Table7[[#This Row],[No]],Conta[DTE NO],1,FALSE)</f>
        <v>3498920207</v>
      </c>
      <c r="Y239" t="b">
        <f>Table7[[#This Row],[borar otro]]=Table7[[#This Row],[Borrar]]</f>
        <v>1</v>
      </c>
    </row>
    <row r="240" spans="1:25" hidden="1" x14ac:dyDescent="0.25">
      <c r="A240">
        <v>45299</v>
      </c>
      <c r="B240">
        <v>1147224556</v>
      </c>
      <c r="C240" s="2">
        <v>985.7</v>
      </c>
      <c r="D240" t="s">
        <v>2326</v>
      </c>
      <c r="E240">
        <v>0</v>
      </c>
      <c r="F240" t="s">
        <v>475</v>
      </c>
      <c r="G240">
        <f>VLOOKUP(Mio[[#This Row],[No. FACT.]],Table7[No],1,FALSE)</f>
        <v>1147224556</v>
      </c>
      <c r="S240" s="79"/>
      <c r="T240">
        <v>45299</v>
      </c>
      <c r="U240">
        <v>3498984052</v>
      </c>
      <c r="V240">
        <v>886</v>
      </c>
      <c r="W240">
        <f>VLOOKUP(Table7[[#This Row],[No]],Mio[No. FACT.],1,FALSE)</f>
        <v>3498984052</v>
      </c>
      <c r="X240">
        <f>VLOOKUP(Table7[[#This Row],[No]],Conta[DTE NO],1,FALSE)</f>
        <v>3498984052</v>
      </c>
      <c r="Y240" t="b">
        <f>Table7[[#This Row],[borar otro]]=Table7[[#This Row],[Borrar]]</f>
        <v>1</v>
      </c>
    </row>
    <row r="241" spans="1:25" hidden="1" x14ac:dyDescent="0.25">
      <c r="A241">
        <v>45299</v>
      </c>
      <c r="B241">
        <v>2887534045</v>
      </c>
      <c r="C241" s="2">
        <v>655</v>
      </c>
      <c r="D241" t="s">
        <v>2327</v>
      </c>
      <c r="E241">
        <v>0</v>
      </c>
      <c r="F241" t="s">
        <v>476</v>
      </c>
      <c r="G241">
        <f>VLOOKUP(Mio[[#This Row],[No. FACT.]],Table7[No],1,FALSE)</f>
        <v>2887534045</v>
      </c>
      <c r="S241" s="79"/>
      <c r="T241">
        <v>45299</v>
      </c>
      <c r="U241">
        <v>3532277285</v>
      </c>
      <c r="V241">
        <v>2010.2</v>
      </c>
      <c r="W241">
        <f>VLOOKUP(Table7[[#This Row],[No]],Mio[No. FACT.],1,FALSE)</f>
        <v>3532277285</v>
      </c>
      <c r="X241">
        <f>VLOOKUP(Table7[[#This Row],[No]],Conta[DTE NO],1,FALSE)</f>
        <v>3532277285</v>
      </c>
      <c r="Y241" t="b">
        <f>Table7[[#This Row],[borar otro]]=Table7[[#This Row],[Borrar]]</f>
        <v>1</v>
      </c>
    </row>
    <row r="242" spans="1:25" hidden="1" x14ac:dyDescent="0.25">
      <c r="A242">
        <v>45299</v>
      </c>
      <c r="B242">
        <v>441140206</v>
      </c>
      <c r="C242" s="2">
        <v>125.1</v>
      </c>
      <c r="D242" t="s">
        <v>2327</v>
      </c>
      <c r="E242">
        <v>0</v>
      </c>
      <c r="F242" t="s">
        <v>478</v>
      </c>
      <c r="G242">
        <f>VLOOKUP(Mio[[#This Row],[No. FACT.]],Table7[No],1,FALSE)</f>
        <v>441140206</v>
      </c>
      <c r="S242" s="79"/>
      <c r="T242">
        <v>45299</v>
      </c>
      <c r="U242">
        <v>360137619</v>
      </c>
      <c r="V242">
        <v>1177.6500000000001</v>
      </c>
      <c r="W242">
        <f>VLOOKUP(Table7[[#This Row],[No]],Mio[No. FACT.],1,FALSE)</f>
        <v>360137619</v>
      </c>
      <c r="X242">
        <f>VLOOKUP(Table7[[#This Row],[No]],Conta[DTE NO],1,FALSE)</f>
        <v>360137619</v>
      </c>
      <c r="Y242" t="b">
        <f>Table7[[#This Row],[borar otro]]=Table7[[#This Row],[Borrar]]</f>
        <v>1</v>
      </c>
    </row>
    <row r="243" spans="1:25" hidden="1" x14ac:dyDescent="0.25">
      <c r="A243">
        <v>45299</v>
      </c>
      <c r="B243">
        <v>1627079679</v>
      </c>
      <c r="C243" s="2">
        <v>100</v>
      </c>
      <c r="D243" t="s">
        <v>2333</v>
      </c>
      <c r="E243">
        <v>0</v>
      </c>
      <c r="F243" t="s">
        <v>480</v>
      </c>
      <c r="G243">
        <f>VLOOKUP(Mio[[#This Row],[No. FACT.]],Table7[No],1,FALSE)</f>
        <v>1627079679</v>
      </c>
      <c r="S243" s="79"/>
      <c r="T243">
        <v>45299</v>
      </c>
      <c r="U243">
        <v>3628090569</v>
      </c>
      <c r="V243">
        <v>1194</v>
      </c>
      <c r="W243">
        <f>VLOOKUP(Table7[[#This Row],[No]],Mio[No. FACT.],1,FALSE)</f>
        <v>3628090569</v>
      </c>
      <c r="X243">
        <f>VLOOKUP(Table7[[#This Row],[No]],Conta[DTE NO],1,FALSE)</f>
        <v>3628090569</v>
      </c>
      <c r="Y243" t="b">
        <f>Table7[[#This Row],[borar otro]]=Table7[[#This Row],[Borrar]]</f>
        <v>1</v>
      </c>
    </row>
    <row r="244" spans="1:25" hidden="1" x14ac:dyDescent="0.25">
      <c r="A244">
        <v>45299</v>
      </c>
      <c r="B244">
        <v>116475100</v>
      </c>
      <c r="C244" s="2">
        <v>62.45</v>
      </c>
      <c r="D244" t="s">
        <v>2326</v>
      </c>
      <c r="E244">
        <v>0</v>
      </c>
      <c r="F244" t="s">
        <v>482</v>
      </c>
      <c r="G244">
        <f>VLOOKUP(Mio[[#This Row],[No. FACT.]],Table7[No],1,FALSE)</f>
        <v>116475100</v>
      </c>
      <c r="S244" s="79"/>
      <c r="T244">
        <v>45299</v>
      </c>
      <c r="U244">
        <v>3688255085</v>
      </c>
      <c r="V244">
        <v>2500</v>
      </c>
      <c r="W244">
        <f>VLOOKUP(Table7[[#This Row],[No]],Mio[No. FACT.],1,FALSE)</f>
        <v>3688255085</v>
      </c>
      <c r="X244">
        <f>VLOOKUP(Table7[[#This Row],[No]],Conta[DTE NO],1,FALSE)</f>
        <v>3688255085</v>
      </c>
      <c r="Y244" t="b">
        <f>Table7[[#This Row],[borar otro]]=Table7[[#This Row],[Borrar]]</f>
        <v>1</v>
      </c>
    </row>
    <row r="245" spans="1:25" hidden="1" x14ac:dyDescent="0.25">
      <c r="A245">
        <v>45299</v>
      </c>
      <c r="B245">
        <v>3738848465</v>
      </c>
      <c r="C245" s="2">
        <v>8.6</v>
      </c>
      <c r="D245" t="s">
        <v>2329</v>
      </c>
      <c r="E245">
        <v>0</v>
      </c>
      <c r="F245" t="s">
        <v>484</v>
      </c>
      <c r="G245">
        <f>VLOOKUP(Mio[[#This Row],[No. FACT.]],Table7[No],1,FALSE)</f>
        <v>3738848465</v>
      </c>
      <c r="S245" s="79"/>
      <c r="T245">
        <v>45299</v>
      </c>
      <c r="U245">
        <v>3701885307</v>
      </c>
      <c r="V245">
        <v>2320</v>
      </c>
      <c r="W245">
        <f>VLOOKUP(Table7[[#This Row],[No]],Mio[No. FACT.],1,FALSE)</f>
        <v>3701885307</v>
      </c>
      <c r="X245">
        <f>VLOOKUP(Table7[[#This Row],[No]],Conta[DTE NO],1,FALSE)</f>
        <v>3701885307</v>
      </c>
      <c r="Y245" t="b">
        <f>Table7[[#This Row],[borar otro]]=Table7[[#This Row],[Borrar]]</f>
        <v>1</v>
      </c>
    </row>
    <row r="246" spans="1:25" hidden="1" x14ac:dyDescent="0.25">
      <c r="A246">
        <v>45299</v>
      </c>
      <c r="B246">
        <v>3415884882</v>
      </c>
      <c r="C246" s="2">
        <v>610</v>
      </c>
      <c r="D246" t="s">
        <v>2327</v>
      </c>
      <c r="E246">
        <v>0</v>
      </c>
      <c r="F246" t="s">
        <v>486</v>
      </c>
      <c r="G246">
        <f>VLOOKUP(Mio[[#This Row],[No. FACT.]],Table7[No],1,FALSE)</f>
        <v>3415884882</v>
      </c>
      <c r="S246" s="79"/>
      <c r="T246">
        <v>45299</v>
      </c>
      <c r="U246">
        <v>3716891039</v>
      </c>
      <c r="V246">
        <v>173.85</v>
      </c>
      <c r="W246">
        <f>VLOOKUP(Table7[[#This Row],[No]],Mio[No. FACT.],1,FALSE)</f>
        <v>3716891039</v>
      </c>
      <c r="X246">
        <f>VLOOKUP(Table7[[#This Row],[No]],Conta[DTE NO],1,FALSE)</f>
        <v>3716891039</v>
      </c>
      <c r="Y246" t="b">
        <f>Table7[[#This Row],[borar otro]]=Table7[[#This Row],[Borrar]]</f>
        <v>1</v>
      </c>
    </row>
    <row r="247" spans="1:25" hidden="1" x14ac:dyDescent="0.25">
      <c r="A247">
        <v>45299</v>
      </c>
      <c r="B247">
        <v>3168225877</v>
      </c>
      <c r="C247" s="2">
        <v>1585</v>
      </c>
      <c r="D247" t="s">
        <v>2328</v>
      </c>
      <c r="E247">
        <v>0</v>
      </c>
      <c r="F247" t="s">
        <v>488</v>
      </c>
      <c r="G247">
        <f>VLOOKUP(Mio[[#This Row],[No. FACT.]],Table7[No],1,FALSE)</f>
        <v>3168225877</v>
      </c>
      <c r="S247" s="79"/>
      <c r="T247">
        <v>45299</v>
      </c>
      <c r="U247">
        <v>3738848465</v>
      </c>
      <c r="V247">
        <v>8.6</v>
      </c>
      <c r="W247">
        <f>VLOOKUP(Table7[[#This Row],[No]],Mio[No. FACT.],1,FALSE)</f>
        <v>3738848465</v>
      </c>
      <c r="X247">
        <f>VLOOKUP(Table7[[#This Row],[No]],Conta[DTE NO],1,FALSE)</f>
        <v>3738848465</v>
      </c>
      <c r="Y247" t="b">
        <f>Table7[[#This Row],[borar otro]]=Table7[[#This Row],[Borrar]]</f>
        <v>1</v>
      </c>
    </row>
    <row r="248" spans="1:25" hidden="1" x14ac:dyDescent="0.25">
      <c r="A248">
        <v>45299</v>
      </c>
      <c r="B248">
        <v>3716891039</v>
      </c>
      <c r="C248" s="2">
        <v>173.85</v>
      </c>
      <c r="D248" t="s">
        <v>2326</v>
      </c>
      <c r="E248">
        <v>0</v>
      </c>
      <c r="F248" t="s">
        <v>490</v>
      </c>
      <c r="G248">
        <f>VLOOKUP(Mio[[#This Row],[No. FACT.]],Table7[No],1,FALSE)</f>
        <v>3716891039</v>
      </c>
      <c r="S248" s="79"/>
      <c r="T248">
        <v>45299</v>
      </c>
      <c r="U248">
        <v>3742843964</v>
      </c>
      <c r="V248">
        <v>157</v>
      </c>
      <c r="W248">
        <f>VLOOKUP(Table7[[#This Row],[No]],Mio[No. FACT.],1,FALSE)</f>
        <v>3742843964</v>
      </c>
      <c r="X248">
        <f>VLOOKUP(Table7[[#This Row],[No]],Conta[DTE NO],1,FALSE)</f>
        <v>3742843964</v>
      </c>
      <c r="Y248" t="b">
        <f>Table7[[#This Row],[borar otro]]=Table7[[#This Row],[Borrar]]</f>
        <v>1</v>
      </c>
    </row>
    <row r="249" spans="1:25" hidden="1" x14ac:dyDescent="0.25">
      <c r="A249">
        <v>45299</v>
      </c>
      <c r="B249">
        <v>2882749307</v>
      </c>
      <c r="C249" s="2">
        <v>15.15</v>
      </c>
      <c r="D249" t="s">
        <v>2327</v>
      </c>
      <c r="E249">
        <v>0</v>
      </c>
      <c r="F249" t="s">
        <v>492</v>
      </c>
      <c r="G249">
        <f>VLOOKUP(Mio[[#This Row],[No. FACT.]],Table7[No],1,FALSE)</f>
        <v>2882749307</v>
      </c>
      <c r="S249" s="79"/>
      <c r="T249">
        <v>45299</v>
      </c>
      <c r="U249">
        <v>3945745522</v>
      </c>
      <c r="V249">
        <v>845</v>
      </c>
      <c r="W249">
        <f>VLOOKUP(Table7[[#This Row],[No]],Mio[No. FACT.],1,FALSE)</f>
        <v>3945745522</v>
      </c>
      <c r="X249">
        <f>VLOOKUP(Table7[[#This Row],[No]],Conta[DTE NO],1,FALSE)</f>
        <v>3945745522</v>
      </c>
      <c r="Y249" t="b">
        <f>Table7[[#This Row],[borar otro]]=Table7[[#This Row],[Borrar]]</f>
        <v>1</v>
      </c>
    </row>
    <row r="250" spans="1:25" hidden="1" x14ac:dyDescent="0.25">
      <c r="A250">
        <v>45299</v>
      </c>
      <c r="B250">
        <v>3532277285</v>
      </c>
      <c r="C250" s="2">
        <v>2010.2</v>
      </c>
      <c r="D250" t="s">
        <v>2327</v>
      </c>
      <c r="E250">
        <v>0</v>
      </c>
      <c r="F250" t="s">
        <v>493</v>
      </c>
      <c r="G250">
        <f>VLOOKUP(Mio[[#This Row],[No. FACT.]],Table7[No],1,FALSE)</f>
        <v>3532277285</v>
      </c>
      <c r="S250" s="79"/>
      <c r="T250">
        <v>45299</v>
      </c>
      <c r="U250">
        <v>3968356295</v>
      </c>
      <c r="V250">
        <v>175</v>
      </c>
      <c r="W250">
        <f>VLOOKUP(Table7[[#This Row],[No]],Mio[No. FACT.],1,FALSE)</f>
        <v>3968356295</v>
      </c>
      <c r="X250">
        <f>VLOOKUP(Table7[[#This Row],[No]],Conta[DTE NO],1,FALSE)</f>
        <v>3968356295</v>
      </c>
      <c r="Y250" t="b">
        <f>Table7[[#This Row],[borar otro]]=Table7[[#This Row],[Borrar]]</f>
        <v>1</v>
      </c>
    </row>
    <row r="251" spans="1:25" hidden="1" x14ac:dyDescent="0.25">
      <c r="A251">
        <v>45299</v>
      </c>
      <c r="B251">
        <v>1500725526</v>
      </c>
      <c r="C251" s="2">
        <v>422.4</v>
      </c>
      <c r="D251" t="s">
        <v>2327</v>
      </c>
      <c r="E251">
        <v>0</v>
      </c>
      <c r="F251" t="s">
        <v>494</v>
      </c>
      <c r="G251">
        <f>VLOOKUP(Mio[[#This Row],[No. FACT.]],Table7[No],1,FALSE)</f>
        <v>1500725526</v>
      </c>
      <c r="S251" s="79"/>
      <c r="T251">
        <v>45299</v>
      </c>
      <c r="U251">
        <v>4115809247</v>
      </c>
      <c r="V251">
        <v>173.06</v>
      </c>
      <c r="W251">
        <f>VLOOKUP(Table7[[#This Row],[No]],Mio[No. FACT.],1,FALSE)</f>
        <v>4115809247</v>
      </c>
      <c r="X251">
        <f>VLOOKUP(Table7[[#This Row],[No]],Conta[DTE NO],1,FALSE)</f>
        <v>4115809247</v>
      </c>
      <c r="Y251" t="b">
        <f>Table7[[#This Row],[borar otro]]=Table7[[#This Row],[Borrar]]</f>
        <v>1</v>
      </c>
    </row>
    <row r="252" spans="1:25" hidden="1" x14ac:dyDescent="0.25">
      <c r="A252">
        <v>45299</v>
      </c>
      <c r="B252">
        <v>827015302</v>
      </c>
      <c r="C252" s="2">
        <v>168</v>
      </c>
      <c r="D252" t="s">
        <v>2332</v>
      </c>
      <c r="E252">
        <v>0</v>
      </c>
      <c r="F252" t="s">
        <v>495</v>
      </c>
      <c r="G252">
        <f>VLOOKUP(Mio[[#This Row],[No. FACT.]],Table7[No],1,FALSE)</f>
        <v>827015302</v>
      </c>
      <c r="S252" s="79"/>
      <c r="T252">
        <v>45299</v>
      </c>
      <c r="U252">
        <v>4118365802</v>
      </c>
      <c r="V252">
        <v>70.2</v>
      </c>
      <c r="W252">
        <f>VLOOKUP(Table7[[#This Row],[No]],Mio[No. FACT.],1,FALSE)</f>
        <v>4118365802</v>
      </c>
      <c r="X252">
        <f>VLOOKUP(Table7[[#This Row],[No]],Conta[DTE NO],1,FALSE)</f>
        <v>4118365802</v>
      </c>
      <c r="Y252" t="b">
        <f>Table7[[#This Row],[borar otro]]=Table7[[#This Row],[Borrar]]</f>
        <v>1</v>
      </c>
    </row>
    <row r="253" spans="1:25" hidden="1" x14ac:dyDescent="0.25">
      <c r="A253">
        <v>45299</v>
      </c>
      <c r="B253">
        <v>3044360705</v>
      </c>
      <c r="C253" s="2">
        <v>400</v>
      </c>
      <c r="D253" t="s">
        <v>2328</v>
      </c>
      <c r="E253">
        <v>0</v>
      </c>
      <c r="F253" t="s">
        <v>497</v>
      </c>
      <c r="G253">
        <f>VLOOKUP(Mio[[#This Row],[No. FACT.]],Table7[No],1,FALSE)</f>
        <v>3044360705</v>
      </c>
      <c r="S253" s="79"/>
      <c r="T253">
        <v>45299</v>
      </c>
      <c r="U253">
        <v>4120136127</v>
      </c>
      <c r="V253">
        <v>50</v>
      </c>
      <c r="W253">
        <f>VLOOKUP(Table7[[#This Row],[No]],Mio[No. FACT.],1,FALSE)</f>
        <v>4120136127</v>
      </c>
      <c r="X253">
        <f>VLOOKUP(Table7[[#This Row],[No]],Conta[DTE NO],1,FALSE)</f>
        <v>4120136127</v>
      </c>
      <c r="Y253" t="b">
        <f>Table7[[#This Row],[borar otro]]=Table7[[#This Row],[Borrar]]</f>
        <v>1</v>
      </c>
    </row>
    <row r="254" spans="1:25" hidden="1" x14ac:dyDescent="0.25">
      <c r="A254">
        <v>45299</v>
      </c>
      <c r="B254">
        <v>2039697357</v>
      </c>
      <c r="C254" s="2">
        <v>100</v>
      </c>
      <c r="D254" t="s">
        <v>2336</v>
      </c>
      <c r="E254">
        <v>0</v>
      </c>
      <c r="F254" t="s">
        <v>499</v>
      </c>
      <c r="G254">
        <f>VLOOKUP(Mio[[#This Row],[No. FACT.]],Table7[No],1,FALSE)</f>
        <v>2039697357</v>
      </c>
      <c r="S254" s="79"/>
      <c r="T254">
        <v>45299</v>
      </c>
      <c r="U254">
        <v>441140206</v>
      </c>
      <c r="V254">
        <v>125.1</v>
      </c>
      <c r="W254">
        <f>VLOOKUP(Table7[[#This Row],[No]],Mio[No. FACT.],1,FALSE)</f>
        <v>441140206</v>
      </c>
      <c r="X254">
        <f>VLOOKUP(Table7[[#This Row],[No]],Conta[DTE NO],1,FALSE)</f>
        <v>441140206</v>
      </c>
      <c r="Y254" t="b">
        <f>Table7[[#This Row],[borar otro]]=Table7[[#This Row],[Borrar]]</f>
        <v>1</v>
      </c>
    </row>
    <row r="255" spans="1:25" hidden="1" x14ac:dyDescent="0.25">
      <c r="A255">
        <v>45299</v>
      </c>
      <c r="B255">
        <v>166479142</v>
      </c>
      <c r="C255" s="2">
        <v>12.65</v>
      </c>
      <c r="D255" t="s">
        <v>2329</v>
      </c>
      <c r="E255">
        <v>0</v>
      </c>
      <c r="F255" t="s">
        <v>501</v>
      </c>
      <c r="G255">
        <f>VLOOKUP(Mio[[#This Row],[No. FACT.]],Table7[No],1,FALSE)</f>
        <v>166479142</v>
      </c>
      <c r="S255" s="79"/>
      <c r="T255">
        <v>45299</v>
      </c>
      <c r="U255">
        <v>465979541</v>
      </c>
      <c r="V255">
        <v>130.6</v>
      </c>
      <c r="W255">
        <f>VLOOKUP(Table7[[#This Row],[No]],Mio[No. FACT.],1,FALSE)</f>
        <v>465979541</v>
      </c>
      <c r="X255">
        <f>VLOOKUP(Table7[[#This Row],[No]],Conta[DTE NO],1,FALSE)</f>
        <v>465979541</v>
      </c>
      <c r="Y255" t="b">
        <f>Table7[[#This Row],[borar otro]]=Table7[[#This Row],[Borrar]]</f>
        <v>1</v>
      </c>
    </row>
    <row r="256" spans="1:25" hidden="1" x14ac:dyDescent="0.25">
      <c r="A256">
        <v>45299</v>
      </c>
      <c r="B256">
        <v>1862158654</v>
      </c>
      <c r="C256" s="2">
        <v>6443</v>
      </c>
      <c r="D256" t="s">
        <v>2328</v>
      </c>
      <c r="E256">
        <v>0</v>
      </c>
      <c r="F256" t="s">
        <v>503</v>
      </c>
      <c r="G256">
        <f>VLOOKUP(Mio[[#This Row],[No. FACT.]],Table7[No],1,FALSE)</f>
        <v>1862158654</v>
      </c>
      <c r="S256" s="79"/>
      <c r="T256">
        <v>45299</v>
      </c>
      <c r="U256">
        <v>50086362</v>
      </c>
      <c r="V256">
        <v>389</v>
      </c>
      <c r="W256">
        <f>VLOOKUP(Table7[[#This Row],[No]],Mio[No. FACT.],1,FALSE)</f>
        <v>50086362</v>
      </c>
      <c r="X256">
        <f>VLOOKUP(Table7[[#This Row],[No]],Conta[DTE NO],1,FALSE)</f>
        <v>50086362</v>
      </c>
      <c r="Y256" t="b">
        <f>Table7[[#This Row],[borar otro]]=Table7[[#This Row],[Borrar]]</f>
        <v>1</v>
      </c>
    </row>
    <row r="257" spans="1:25" hidden="1" x14ac:dyDescent="0.25">
      <c r="A257">
        <v>45299</v>
      </c>
      <c r="B257">
        <v>4115809247</v>
      </c>
      <c r="C257" s="2">
        <v>173.06</v>
      </c>
      <c r="D257" t="s">
        <v>1845</v>
      </c>
      <c r="E257">
        <v>0</v>
      </c>
      <c r="F257" t="s">
        <v>505</v>
      </c>
      <c r="G257">
        <f>VLOOKUP(Mio[[#This Row],[No. FACT.]],Table7[No],1,FALSE)</f>
        <v>4115809247</v>
      </c>
      <c r="S257" s="79"/>
      <c r="T257">
        <v>45299</v>
      </c>
      <c r="U257">
        <v>827015302</v>
      </c>
      <c r="V257">
        <v>168</v>
      </c>
      <c r="W257">
        <f>VLOOKUP(Table7[[#This Row],[No]],Mio[No. FACT.],1,FALSE)</f>
        <v>827015302</v>
      </c>
      <c r="X257">
        <f>VLOOKUP(Table7[[#This Row],[No]],Conta[DTE NO],1,FALSE)</f>
        <v>827015302</v>
      </c>
      <c r="Y257" t="b">
        <f>Table7[[#This Row],[borar otro]]=Table7[[#This Row],[Borrar]]</f>
        <v>1</v>
      </c>
    </row>
    <row r="258" spans="1:25" hidden="1" x14ac:dyDescent="0.25">
      <c r="A258">
        <v>45299</v>
      </c>
      <c r="B258">
        <v>3968356295</v>
      </c>
      <c r="C258" s="2">
        <v>175</v>
      </c>
      <c r="D258" t="s">
        <v>1845</v>
      </c>
      <c r="E258">
        <v>0</v>
      </c>
      <c r="F258" t="s">
        <v>507</v>
      </c>
      <c r="G258">
        <f>VLOOKUP(Mio[[#This Row],[No. FACT.]],Table7[No],1,FALSE)</f>
        <v>3968356295</v>
      </c>
      <c r="S258" s="79"/>
      <c r="T258">
        <v>45300</v>
      </c>
      <c r="U258">
        <v>1129400159</v>
      </c>
      <c r="V258">
        <v>1852</v>
      </c>
      <c r="W258">
        <f>VLOOKUP(Table7[[#This Row],[No]],Mio[No. FACT.],1,FALSE)</f>
        <v>1129400159</v>
      </c>
      <c r="X258">
        <f>VLOOKUP(Table7[[#This Row],[No]],Conta[DTE NO],1,FALSE)</f>
        <v>1129400159</v>
      </c>
      <c r="Y258" t="b">
        <f>Table7[[#This Row],[borar otro]]=Table7[[#This Row],[Borrar]]</f>
        <v>1</v>
      </c>
    </row>
    <row r="259" spans="1:25" hidden="1" x14ac:dyDescent="0.25">
      <c r="A259">
        <v>45299</v>
      </c>
      <c r="B259">
        <v>1448562325</v>
      </c>
      <c r="C259" s="2">
        <v>1274.8</v>
      </c>
      <c r="D259" t="s">
        <v>2332</v>
      </c>
      <c r="E259">
        <v>0</v>
      </c>
      <c r="F259" t="s">
        <v>508</v>
      </c>
      <c r="G259">
        <f>VLOOKUP(Mio[[#This Row],[No. FACT.]],Table7[No],1,FALSE)</f>
        <v>1448562325</v>
      </c>
      <c r="S259" s="79"/>
      <c r="T259">
        <v>45300</v>
      </c>
      <c r="U259">
        <v>1138313562</v>
      </c>
      <c r="V259">
        <v>148</v>
      </c>
      <c r="W259">
        <f>VLOOKUP(Table7[[#This Row],[No]],Mio[No. FACT.],1,FALSE)</f>
        <v>1138313562</v>
      </c>
      <c r="X259">
        <f>VLOOKUP(Table7[[#This Row],[No]],Conta[DTE NO],1,FALSE)</f>
        <v>1138313562</v>
      </c>
      <c r="Y259" t="b">
        <f>Table7[[#This Row],[borar otro]]=Table7[[#This Row],[Borrar]]</f>
        <v>1</v>
      </c>
    </row>
    <row r="260" spans="1:25" hidden="1" x14ac:dyDescent="0.25">
      <c r="A260">
        <v>45300</v>
      </c>
      <c r="B260">
        <v>2731428964</v>
      </c>
      <c r="C260" s="2">
        <v>492.25</v>
      </c>
      <c r="D260" t="s">
        <v>2326</v>
      </c>
      <c r="E260">
        <v>0</v>
      </c>
      <c r="F260" t="s">
        <v>510</v>
      </c>
      <c r="G260">
        <f>VLOOKUP(Mio[[#This Row],[No. FACT.]],Table7[No],1,FALSE)</f>
        <v>2731428964</v>
      </c>
      <c r="S260" s="79"/>
      <c r="T260">
        <v>45300</v>
      </c>
      <c r="U260">
        <v>1329479982</v>
      </c>
      <c r="V260">
        <v>3400</v>
      </c>
      <c r="W260">
        <f>VLOOKUP(Table7[[#This Row],[No]],Mio[No. FACT.],1,FALSE)</f>
        <v>1329479982</v>
      </c>
      <c r="X260">
        <f>VLOOKUP(Table7[[#This Row],[No]],Conta[DTE NO],1,FALSE)</f>
        <v>1329479982</v>
      </c>
      <c r="Y260" t="b">
        <f>Table7[[#This Row],[borar otro]]=Table7[[#This Row],[Borrar]]</f>
        <v>1</v>
      </c>
    </row>
    <row r="261" spans="1:25" hidden="1" x14ac:dyDescent="0.25">
      <c r="A261">
        <v>45300</v>
      </c>
      <c r="B261">
        <v>3417851181</v>
      </c>
      <c r="C261" s="2">
        <v>116</v>
      </c>
      <c r="D261" t="s">
        <v>2330</v>
      </c>
      <c r="E261">
        <v>0</v>
      </c>
      <c r="F261" t="s">
        <v>512</v>
      </c>
      <c r="G261">
        <f>VLOOKUP(Mio[[#This Row],[No. FACT.]],Table7[No],1,FALSE)</f>
        <v>3417851181</v>
      </c>
      <c r="S261" s="79"/>
      <c r="T261">
        <v>45300</v>
      </c>
      <c r="U261">
        <v>1400850131</v>
      </c>
      <c r="V261">
        <v>72.2</v>
      </c>
      <c r="W261">
        <f>VLOOKUP(Table7[[#This Row],[No]],Mio[No. FACT.],1,FALSE)</f>
        <v>1400850131</v>
      </c>
      <c r="X261">
        <f>VLOOKUP(Table7[[#This Row],[No]],Conta[DTE NO],1,FALSE)</f>
        <v>1400850131</v>
      </c>
      <c r="Y261" t="b">
        <f>Table7[[#This Row],[borar otro]]=Table7[[#This Row],[Borrar]]</f>
        <v>1</v>
      </c>
    </row>
    <row r="262" spans="1:25" hidden="1" x14ac:dyDescent="0.25">
      <c r="A262">
        <v>45300</v>
      </c>
      <c r="B262">
        <v>2649179219</v>
      </c>
      <c r="C262" s="2">
        <v>97.8</v>
      </c>
      <c r="D262" t="s">
        <v>2329</v>
      </c>
      <c r="E262">
        <v>0</v>
      </c>
      <c r="F262" t="s">
        <v>514</v>
      </c>
      <c r="G262">
        <f>VLOOKUP(Mio[[#This Row],[No. FACT.]],Table7[No],1,FALSE)</f>
        <v>2649179219</v>
      </c>
      <c r="S262" s="79"/>
      <c r="T262">
        <v>45300</v>
      </c>
      <c r="U262">
        <v>1626229795</v>
      </c>
      <c r="V262">
        <v>1445</v>
      </c>
      <c r="W262">
        <f>VLOOKUP(Table7[[#This Row],[No]],Mio[No. FACT.],1,FALSE)</f>
        <v>1626229795</v>
      </c>
      <c r="X262">
        <f>VLOOKUP(Table7[[#This Row],[No]],Conta[DTE NO],1,FALSE)</f>
        <v>1626229795</v>
      </c>
      <c r="Y262" t="b">
        <f>Table7[[#This Row],[borar otro]]=Table7[[#This Row],[Borrar]]</f>
        <v>1</v>
      </c>
    </row>
    <row r="263" spans="1:25" hidden="1" x14ac:dyDescent="0.25">
      <c r="A263">
        <v>45300</v>
      </c>
      <c r="B263">
        <v>3147910002</v>
      </c>
      <c r="C263" s="2">
        <v>16.5</v>
      </c>
      <c r="D263" t="s">
        <v>2329</v>
      </c>
      <c r="E263">
        <v>0</v>
      </c>
      <c r="F263" t="s">
        <v>516</v>
      </c>
      <c r="G263">
        <f>VLOOKUP(Mio[[#This Row],[No. FACT.]],Table7[No],1,FALSE)</f>
        <v>3147910002</v>
      </c>
      <c r="S263" s="79"/>
      <c r="T263">
        <v>45300</v>
      </c>
      <c r="U263">
        <v>1626360693</v>
      </c>
      <c r="V263">
        <v>1206</v>
      </c>
      <c r="W263">
        <f>VLOOKUP(Table7[[#This Row],[No]],Mio[No. FACT.],1,FALSE)</f>
        <v>1626360693</v>
      </c>
      <c r="X263">
        <f>VLOOKUP(Table7[[#This Row],[No]],Conta[DTE NO],1,FALSE)</f>
        <v>1626360693</v>
      </c>
      <c r="Y263" t="b">
        <f>Table7[[#This Row],[borar otro]]=Table7[[#This Row],[Borrar]]</f>
        <v>1</v>
      </c>
    </row>
    <row r="264" spans="1:25" hidden="1" x14ac:dyDescent="0.25">
      <c r="A264">
        <v>45300</v>
      </c>
      <c r="B264">
        <v>3163440548</v>
      </c>
      <c r="C264" s="2">
        <v>1258.05</v>
      </c>
      <c r="D264" t="s">
        <v>2336</v>
      </c>
      <c r="E264">
        <v>0</v>
      </c>
      <c r="F264" t="s">
        <v>517</v>
      </c>
      <c r="G264">
        <f>VLOOKUP(Mio[[#This Row],[No. FACT.]],Table7[No],1,FALSE)</f>
        <v>3163440548</v>
      </c>
      <c r="S264" s="79"/>
      <c r="T264">
        <v>45300</v>
      </c>
      <c r="U264">
        <v>1782924611</v>
      </c>
      <c r="V264">
        <v>68.349999999999994</v>
      </c>
      <c r="W264">
        <f>VLOOKUP(Table7[[#This Row],[No]],Mio[No. FACT.],1,FALSE)</f>
        <v>1782924611</v>
      </c>
      <c r="X264">
        <f>VLOOKUP(Table7[[#This Row],[No]],Conta[DTE NO],1,FALSE)</f>
        <v>1782924611</v>
      </c>
      <c r="Y264" t="b">
        <f>Table7[[#This Row],[borar otro]]=Table7[[#This Row],[Borrar]]</f>
        <v>1</v>
      </c>
    </row>
    <row r="265" spans="1:25" hidden="1" x14ac:dyDescent="0.25">
      <c r="A265">
        <v>45300</v>
      </c>
      <c r="B265">
        <v>3120188073</v>
      </c>
      <c r="C265" s="2">
        <v>389</v>
      </c>
      <c r="D265" t="s">
        <v>2329</v>
      </c>
      <c r="E265">
        <v>0</v>
      </c>
      <c r="F265" t="s">
        <v>519</v>
      </c>
      <c r="G265">
        <f>VLOOKUP(Mio[[#This Row],[No. FACT.]],Table7[No],1,FALSE)</f>
        <v>3120188073</v>
      </c>
      <c r="S265" s="79"/>
      <c r="T265">
        <v>45300</v>
      </c>
      <c r="U265">
        <v>1798130741</v>
      </c>
      <c r="V265">
        <v>151.35</v>
      </c>
      <c r="W265">
        <f>VLOOKUP(Table7[[#This Row],[No]],Mio[No. FACT.],1,FALSE)</f>
        <v>1798130741</v>
      </c>
      <c r="X265">
        <f>VLOOKUP(Table7[[#This Row],[No]],Conta[DTE NO],1,FALSE)</f>
        <v>1798130741</v>
      </c>
      <c r="Y265" t="b">
        <f>Table7[[#This Row],[borar otro]]=Table7[[#This Row],[Borrar]]</f>
        <v>1</v>
      </c>
    </row>
    <row r="266" spans="1:25" hidden="1" x14ac:dyDescent="0.25">
      <c r="A266">
        <v>45300</v>
      </c>
      <c r="B266">
        <v>2703641352</v>
      </c>
      <c r="C266" s="2">
        <v>273.52</v>
      </c>
      <c r="D266" t="s">
        <v>2337</v>
      </c>
      <c r="E266">
        <v>0</v>
      </c>
      <c r="F266" t="s">
        <v>521</v>
      </c>
      <c r="G266">
        <f>VLOOKUP(Mio[[#This Row],[No. FACT.]],Table7[No],1,FALSE)</f>
        <v>2703641352</v>
      </c>
      <c r="S266" s="79"/>
      <c r="T266">
        <v>45300</v>
      </c>
      <c r="U266">
        <v>1813465665</v>
      </c>
      <c r="V266">
        <v>118.87</v>
      </c>
      <c r="W266">
        <f>VLOOKUP(Table7[[#This Row],[No]],Mio[No. FACT.],1,FALSE)</f>
        <v>1813465665</v>
      </c>
      <c r="X266">
        <f>VLOOKUP(Table7[[#This Row],[No]],Conta[DTE NO],1,FALSE)</f>
        <v>1813465665</v>
      </c>
      <c r="Y266" t="b">
        <f>Table7[[#This Row],[borar otro]]=Table7[[#This Row],[Borrar]]</f>
        <v>1</v>
      </c>
    </row>
    <row r="267" spans="1:25" hidden="1" x14ac:dyDescent="0.25">
      <c r="A267">
        <v>45300</v>
      </c>
      <c r="B267">
        <v>3414050632</v>
      </c>
      <c r="C267" s="2">
        <v>1364</v>
      </c>
      <c r="D267" t="s">
        <v>2329</v>
      </c>
      <c r="E267">
        <v>0</v>
      </c>
      <c r="F267" t="s">
        <v>524</v>
      </c>
      <c r="G267">
        <f>VLOOKUP(Mio[[#This Row],[No. FACT.]],Table7[No],1,FALSE)</f>
        <v>3414050632</v>
      </c>
      <c r="S267" s="79"/>
      <c r="T267">
        <v>45300</v>
      </c>
      <c r="U267">
        <v>1849641975</v>
      </c>
      <c r="V267">
        <v>160.19999999999999</v>
      </c>
      <c r="W267">
        <f>VLOOKUP(Table7[[#This Row],[No]],Mio[No. FACT.],1,FALSE)</f>
        <v>1849641975</v>
      </c>
      <c r="X267">
        <f>VLOOKUP(Table7[[#This Row],[No]],Conta[DTE NO],1,FALSE)</f>
        <v>1849641975</v>
      </c>
      <c r="Y267" t="b">
        <f>Table7[[#This Row],[borar otro]]=Table7[[#This Row],[Borrar]]</f>
        <v>1</v>
      </c>
    </row>
    <row r="268" spans="1:25" hidden="1" x14ac:dyDescent="0.25">
      <c r="A268">
        <v>45300</v>
      </c>
      <c r="B268">
        <v>2979219526</v>
      </c>
      <c r="C268" s="2">
        <v>498.55</v>
      </c>
      <c r="D268" t="s">
        <v>2327</v>
      </c>
      <c r="E268">
        <v>0</v>
      </c>
      <c r="F268" t="s">
        <v>526</v>
      </c>
      <c r="G268">
        <f>VLOOKUP(Mio[[#This Row],[No. FACT.]],Table7[No],1,FALSE)</f>
        <v>2979219526</v>
      </c>
      <c r="S268" s="79"/>
      <c r="T268">
        <v>45300</v>
      </c>
      <c r="U268">
        <v>2009222316</v>
      </c>
      <c r="V268">
        <v>302.16000000000003</v>
      </c>
      <c r="W268">
        <f>VLOOKUP(Table7[[#This Row],[No]],Mio[No. FACT.],1,FALSE)</f>
        <v>2009222316</v>
      </c>
      <c r="X268">
        <f>VLOOKUP(Table7[[#This Row],[No]],Conta[DTE NO],1,FALSE)</f>
        <v>2009222316</v>
      </c>
      <c r="Y268" t="b">
        <f>Table7[[#This Row],[borar otro]]=Table7[[#This Row],[Borrar]]</f>
        <v>1</v>
      </c>
    </row>
    <row r="269" spans="1:25" hidden="1" x14ac:dyDescent="0.25">
      <c r="A269">
        <v>45300</v>
      </c>
      <c r="B269">
        <v>3305983380</v>
      </c>
      <c r="C269" s="2">
        <v>744</v>
      </c>
      <c r="D269" t="s">
        <v>2329</v>
      </c>
      <c r="E269">
        <v>0</v>
      </c>
      <c r="F269" t="s">
        <v>528</v>
      </c>
      <c r="G269">
        <f>VLOOKUP(Mio[[#This Row],[No. FACT.]],Table7[No],1,FALSE)</f>
        <v>3305983380</v>
      </c>
      <c r="S269" s="79"/>
      <c r="T269">
        <v>45300</v>
      </c>
      <c r="U269">
        <v>2142718581</v>
      </c>
      <c r="V269">
        <v>77.099999999999994</v>
      </c>
      <c r="W269">
        <f>VLOOKUP(Table7[[#This Row],[No]],Mio[No. FACT.],1,FALSE)</f>
        <v>2142718581</v>
      </c>
      <c r="X269">
        <f>VLOOKUP(Table7[[#This Row],[No]],Conta[DTE NO],1,FALSE)</f>
        <v>2142718581</v>
      </c>
      <c r="Y269" t="b">
        <f>Table7[[#This Row],[borar otro]]=Table7[[#This Row],[Borrar]]</f>
        <v>1</v>
      </c>
    </row>
    <row r="270" spans="1:25" hidden="1" x14ac:dyDescent="0.25">
      <c r="A270">
        <v>45300</v>
      </c>
      <c r="B270">
        <v>2009222316</v>
      </c>
      <c r="C270" s="2">
        <v>302.16000000000003</v>
      </c>
      <c r="D270" t="s">
        <v>2329</v>
      </c>
      <c r="E270">
        <v>0</v>
      </c>
      <c r="F270" t="s">
        <v>529</v>
      </c>
      <c r="G270">
        <f>VLOOKUP(Mio[[#This Row],[No. FACT.]],Table7[No],1,FALSE)</f>
        <v>2009222316</v>
      </c>
      <c r="S270" s="79"/>
      <c r="T270">
        <v>45300</v>
      </c>
      <c r="U270">
        <v>2157003602</v>
      </c>
      <c r="V270">
        <v>589.36</v>
      </c>
      <c r="W270">
        <f>VLOOKUP(Table7[[#This Row],[No]],Mio[No. FACT.],1,FALSE)</f>
        <v>2157003602</v>
      </c>
      <c r="X270">
        <f>VLOOKUP(Table7[[#This Row],[No]],Conta[DTE NO],1,FALSE)</f>
        <v>2157003602</v>
      </c>
      <c r="Y270" t="b">
        <f>Table7[[#This Row],[borar otro]]=Table7[[#This Row],[Borrar]]</f>
        <v>1</v>
      </c>
    </row>
    <row r="271" spans="1:25" hidden="1" x14ac:dyDescent="0.25">
      <c r="A271">
        <v>45300</v>
      </c>
      <c r="B271">
        <v>2974892802</v>
      </c>
      <c r="C271" s="2">
        <v>7354</v>
      </c>
      <c r="D271" t="s">
        <v>2332</v>
      </c>
      <c r="E271">
        <v>0</v>
      </c>
      <c r="F271" t="s">
        <v>530</v>
      </c>
      <c r="G271">
        <f>VLOOKUP(Mio[[#This Row],[No. FACT.]],Table7[No],1,FALSE)</f>
        <v>2974892802</v>
      </c>
      <c r="S271" s="79"/>
      <c r="T271">
        <v>45300</v>
      </c>
      <c r="U271">
        <v>2326547512</v>
      </c>
      <c r="V271">
        <v>605.4</v>
      </c>
      <c r="W271">
        <f>VLOOKUP(Table7[[#This Row],[No]],Mio[No. FACT.],1,FALSE)</f>
        <v>2326547512</v>
      </c>
      <c r="X271">
        <f>VLOOKUP(Table7[[#This Row],[No]],Conta[DTE NO],1,FALSE)</f>
        <v>2326547512</v>
      </c>
      <c r="Y271" t="b">
        <f>Table7[[#This Row],[borar otro]]=Table7[[#This Row],[Borrar]]</f>
        <v>1</v>
      </c>
    </row>
    <row r="272" spans="1:25" hidden="1" x14ac:dyDescent="0.25">
      <c r="A272">
        <v>45300</v>
      </c>
      <c r="B272">
        <v>1849641975</v>
      </c>
      <c r="C272" s="2">
        <v>160.19999999999999</v>
      </c>
      <c r="D272" t="s">
        <v>2327</v>
      </c>
      <c r="E272">
        <v>0</v>
      </c>
      <c r="F272" t="s">
        <v>532</v>
      </c>
      <c r="G272">
        <f>VLOOKUP(Mio[[#This Row],[No. FACT.]],Table7[No],1,FALSE)</f>
        <v>1849641975</v>
      </c>
      <c r="S272" s="79"/>
      <c r="T272">
        <v>45300</v>
      </c>
      <c r="U272">
        <v>2433830224</v>
      </c>
      <c r="V272">
        <v>79.2</v>
      </c>
      <c r="W272">
        <f>VLOOKUP(Table7[[#This Row],[No]],Mio[No. FACT.],1,FALSE)</f>
        <v>2433830224</v>
      </c>
      <c r="X272">
        <f>VLOOKUP(Table7[[#This Row],[No]],Conta[DTE NO],1,FALSE)</f>
        <v>2433830224</v>
      </c>
      <c r="Y272" t="b">
        <f>Table7[[#This Row],[borar otro]]=Table7[[#This Row],[Borrar]]</f>
        <v>1</v>
      </c>
    </row>
    <row r="273" spans="1:25" hidden="1" x14ac:dyDescent="0.25">
      <c r="A273">
        <v>45300</v>
      </c>
      <c r="B273">
        <v>3151578498</v>
      </c>
      <c r="C273" s="2">
        <v>168.25</v>
      </c>
      <c r="D273" t="s">
        <v>2329</v>
      </c>
      <c r="E273">
        <v>0</v>
      </c>
      <c r="F273" t="s">
        <v>533</v>
      </c>
      <c r="G273">
        <f>VLOOKUP(Mio[[#This Row],[No. FACT.]],Table7[No],1,FALSE)</f>
        <v>3151578498</v>
      </c>
      <c r="S273" s="79"/>
      <c r="T273">
        <v>45300</v>
      </c>
      <c r="U273">
        <v>2534884077</v>
      </c>
      <c r="V273">
        <v>887</v>
      </c>
      <c r="W273">
        <f>VLOOKUP(Table7[[#This Row],[No]],Mio[No. FACT.],1,FALSE)</f>
        <v>2534884077</v>
      </c>
      <c r="X273">
        <f>VLOOKUP(Table7[[#This Row],[No]],Conta[DTE NO],1,FALSE)</f>
        <v>2534884077</v>
      </c>
      <c r="Y273" t="b">
        <f>Table7[[#This Row],[borar otro]]=Table7[[#This Row],[Borrar]]</f>
        <v>1</v>
      </c>
    </row>
    <row r="274" spans="1:25" hidden="1" x14ac:dyDescent="0.25">
      <c r="A274">
        <v>45300</v>
      </c>
      <c r="B274">
        <v>2326547512</v>
      </c>
      <c r="C274" s="2">
        <v>605.4</v>
      </c>
      <c r="D274" t="s">
        <v>2327</v>
      </c>
      <c r="E274">
        <v>0</v>
      </c>
      <c r="F274" t="s">
        <v>535</v>
      </c>
      <c r="G274">
        <f>VLOOKUP(Mio[[#This Row],[No. FACT.]],Table7[No],1,FALSE)</f>
        <v>2326547512</v>
      </c>
      <c r="S274" s="79"/>
      <c r="T274">
        <v>45300</v>
      </c>
      <c r="U274">
        <v>2649179219</v>
      </c>
      <c r="V274">
        <v>97.8</v>
      </c>
      <c r="W274">
        <f>VLOOKUP(Table7[[#This Row],[No]],Mio[No. FACT.],1,FALSE)</f>
        <v>2649179219</v>
      </c>
      <c r="X274">
        <f>VLOOKUP(Table7[[#This Row],[No]],Conta[DTE NO],1,FALSE)</f>
        <v>2649179219</v>
      </c>
      <c r="Y274" t="b">
        <f>Table7[[#This Row],[borar otro]]=Table7[[#This Row],[Borrar]]</f>
        <v>1</v>
      </c>
    </row>
    <row r="275" spans="1:25" hidden="1" x14ac:dyDescent="0.25">
      <c r="A275">
        <v>45300</v>
      </c>
      <c r="B275">
        <v>3434692826</v>
      </c>
      <c r="C275" s="2">
        <v>240</v>
      </c>
      <c r="D275" t="s">
        <v>2327</v>
      </c>
      <c r="E275">
        <v>0</v>
      </c>
      <c r="F275" t="s">
        <v>537</v>
      </c>
      <c r="G275">
        <f>VLOOKUP(Mio[[#This Row],[No. FACT.]],Table7[No],1,FALSE)</f>
        <v>3434692826</v>
      </c>
      <c r="S275" s="79"/>
      <c r="T275">
        <v>45300</v>
      </c>
      <c r="U275">
        <v>2671527668</v>
      </c>
      <c r="V275">
        <v>1965</v>
      </c>
      <c r="W275">
        <f>VLOOKUP(Table7[[#This Row],[No]],Mio[No. FACT.],1,FALSE)</f>
        <v>2671527668</v>
      </c>
      <c r="X275">
        <f>VLOOKUP(Table7[[#This Row],[No]],Conta[DTE NO],1,FALSE)</f>
        <v>2671527668</v>
      </c>
      <c r="Y275" t="b">
        <f>Table7[[#This Row],[borar otro]]=Table7[[#This Row],[Borrar]]</f>
        <v>1</v>
      </c>
    </row>
    <row r="276" spans="1:25" hidden="1" x14ac:dyDescent="0.25">
      <c r="A276">
        <v>45300</v>
      </c>
      <c r="B276">
        <v>2534884077</v>
      </c>
      <c r="C276" s="2">
        <v>887</v>
      </c>
      <c r="D276" t="s">
        <v>2336</v>
      </c>
      <c r="E276">
        <v>0</v>
      </c>
      <c r="F276" t="s">
        <v>538</v>
      </c>
      <c r="G276">
        <f>VLOOKUP(Mio[[#This Row],[No. FACT.]],Table7[No],1,FALSE)</f>
        <v>2534884077</v>
      </c>
      <c r="S276" s="79"/>
      <c r="T276">
        <v>45300</v>
      </c>
      <c r="U276">
        <v>2675328862</v>
      </c>
      <c r="V276">
        <v>107.8</v>
      </c>
      <c r="W276">
        <f>VLOOKUP(Table7[[#This Row],[No]],Mio[No. FACT.],1,FALSE)</f>
        <v>2675328862</v>
      </c>
      <c r="X276">
        <f>VLOOKUP(Table7[[#This Row],[No]],Conta[DTE NO],1,FALSE)</f>
        <v>2675328862</v>
      </c>
      <c r="Y276" t="b">
        <f>Table7[[#This Row],[borar otro]]=Table7[[#This Row],[Borrar]]</f>
        <v>1</v>
      </c>
    </row>
    <row r="277" spans="1:25" hidden="1" x14ac:dyDescent="0.25">
      <c r="A277">
        <v>45300</v>
      </c>
      <c r="B277">
        <v>3578807622</v>
      </c>
      <c r="C277" s="2">
        <v>43</v>
      </c>
      <c r="D277" t="s">
        <v>2326</v>
      </c>
      <c r="E277">
        <v>0</v>
      </c>
      <c r="F277" t="s">
        <v>540</v>
      </c>
      <c r="G277">
        <f>VLOOKUP(Mio[[#This Row],[No. FACT.]],Table7[No],1,FALSE)</f>
        <v>3578807622</v>
      </c>
      <c r="S277" s="79"/>
      <c r="T277">
        <v>45300</v>
      </c>
      <c r="U277">
        <v>2703641352</v>
      </c>
      <c r="V277">
        <v>273.52</v>
      </c>
      <c r="W277">
        <f>VLOOKUP(Table7[[#This Row],[No]],Mio[No. FACT.],1,FALSE)</f>
        <v>2703641352</v>
      </c>
      <c r="X277">
        <f>VLOOKUP(Table7[[#This Row],[No]],Conta[DTE NO],1,FALSE)</f>
        <v>2703641352</v>
      </c>
      <c r="Y277" t="b">
        <f>Table7[[#This Row],[borar otro]]=Table7[[#This Row],[Borrar]]</f>
        <v>1</v>
      </c>
    </row>
    <row r="278" spans="1:25" hidden="1" x14ac:dyDescent="0.25">
      <c r="A278">
        <v>45300</v>
      </c>
      <c r="B278">
        <v>3490203813</v>
      </c>
      <c r="C278" s="2">
        <v>97.25</v>
      </c>
      <c r="D278" t="s">
        <v>2329</v>
      </c>
      <c r="E278">
        <v>0</v>
      </c>
      <c r="F278" t="s">
        <v>541</v>
      </c>
      <c r="G278">
        <f>VLOOKUP(Mio[[#This Row],[No. FACT.]],Table7[No],1,FALSE)</f>
        <v>3490203813</v>
      </c>
      <c r="S278" s="79"/>
      <c r="T278">
        <v>45300</v>
      </c>
      <c r="U278">
        <v>2731428964</v>
      </c>
      <c r="V278">
        <v>492.25</v>
      </c>
      <c r="W278">
        <f>VLOOKUP(Table7[[#This Row],[No]],Mio[No. FACT.],1,FALSE)</f>
        <v>2731428964</v>
      </c>
      <c r="X278">
        <f>VLOOKUP(Table7[[#This Row],[No]],Conta[DTE NO],1,FALSE)</f>
        <v>2731428964</v>
      </c>
      <c r="Y278" t="b">
        <f>Table7[[#This Row],[borar otro]]=Table7[[#This Row],[Borrar]]</f>
        <v>1</v>
      </c>
    </row>
    <row r="279" spans="1:25" hidden="1" x14ac:dyDescent="0.25">
      <c r="A279">
        <v>45300</v>
      </c>
      <c r="B279">
        <v>2142718581</v>
      </c>
      <c r="C279" s="2">
        <v>77.099999999999994</v>
      </c>
      <c r="D279" t="s">
        <v>2329</v>
      </c>
      <c r="E279">
        <v>0</v>
      </c>
      <c r="F279" t="s">
        <v>543</v>
      </c>
      <c r="G279">
        <f>VLOOKUP(Mio[[#This Row],[No. FACT.]],Table7[No],1,FALSE)</f>
        <v>2142718581</v>
      </c>
      <c r="S279" s="79"/>
      <c r="T279">
        <v>45300</v>
      </c>
      <c r="U279">
        <v>2974892802</v>
      </c>
      <c r="V279">
        <v>7354</v>
      </c>
      <c r="W279">
        <f>VLOOKUP(Table7[[#This Row],[No]],Mio[No. FACT.],1,FALSE)</f>
        <v>2974892802</v>
      </c>
      <c r="X279">
        <f>VLOOKUP(Table7[[#This Row],[No]],Conta[DTE NO],1,FALSE)</f>
        <v>2974892802</v>
      </c>
      <c r="Y279" t="b">
        <f>Table7[[#This Row],[borar otro]]=Table7[[#This Row],[Borrar]]</f>
        <v>1</v>
      </c>
    </row>
    <row r="280" spans="1:25" hidden="1" x14ac:dyDescent="0.25">
      <c r="A280">
        <v>45300</v>
      </c>
      <c r="B280">
        <v>2671527668</v>
      </c>
      <c r="C280" s="2">
        <v>1965</v>
      </c>
      <c r="D280" t="s">
        <v>2331</v>
      </c>
      <c r="E280">
        <v>0</v>
      </c>
      <c r="F280" t="s">
        <v>545</v>
      </c>
      <c r="G280">
        <f>VLOOKUP(Mio[[#This Row],[No. FACT.]],Table7[No],1,FALSE)</f>
        <v>2671527668</v>
      </c>
      <c r="S280" s="79"/>
      <c r="T280">
        <v>45300</v>
      </c>
      <c r="U280">
        <v>2977123386</v>
      </c>
      <c r="V280">
        <v>56.5</v>
      </c>
      <c r="W280">
        <f>VLOOKUP(Table7[[#This Row],[No]],Mio[No. FACT.],1,FALSE)</f>
        <v>2977123386</v>
      </c>
      <c r="X280">
        <f>VLOOKUP(Table7[[#This Row],[No]],Conta[DTE NO],1,FALSE)</f>
        <v>2977123386</v>
      </c>
      <c r="Y280" t="b">
        <f>Table7[[#This Row],[borar otro]]=Table7[[#This Row],[Borrar]]</f>
        <v>1</v>
      </c>
    </row>
    <row r="281" spans="1:25" hidden="1" x14ac:dyDescent="0.25">
      <c r="A281">
        <v>45300</v>
      </c>
      <c r="B281">
        <v>871256033</v>
      </c>
      <c r="C281" s="2">
        <v>176</v>
      </c>
      <c r="D281" t="s">
        <v>2329</v>
      </c>
      <c r="E281">
        <v>0</v>
      </c>
      <c r="F281" t="s">
        <v>547</v>
      </c>
      <c r="G281">
        <f>VLOOKUP(Mio[[#This Row],[No. FACT.]],Table7[No],1,FALSE)</f>
        <v>871256033</v>
      </c>
      <c r="S281" s="79"/>
      <c r="T281">
        <v>45300</v>
      </c>
      <c r="U281">
        <v>2979219526</v>
      </c>
      <c r="V281">
        <v>498.55</v>
      </c>
      <c r="W281">
        <f>VLOOKUP(Table7[[#This Row],[No]],Mio[No. FACT.],1,FALSE)</f>
        <v>2979219526</v>
      </c>
      <c r="X281">
        <f>VLOOKUP(Table7[[#This Row],[No]],Conta[DTE NO],1,FALSE)</f>
        <v>2979219526</v>
      </c>
      <c r="Y281" t="b">
        <f>Table7[[#This Row],[borar otro]]=Table7[[#This Row],[Borrar]]</f>
        <v>1</v>
      </c>
    </row>
    <row r="282" spans="1:25" hidden="1" x14ac:dyDescent="0.25">
      <c r="A282">
        <v>45300</v>
      </c>
      <c r="B282">
        <v>3000058725</v>
      </c>
      <c r="C282" s="2">
        <v>49.55</v>
      </c>
      <c r="D282" t="s">
        <v>2326</v>
      </c>
      <c r="E282">
        <v>0</v>
      </c>
      <c r="F282" t="s">
        <v>549</v>
      </c>
      <c r="G282">
        <f>VLOOKUP(Mio[[#This Row],[No. FACT.]],Table7[No],1,FALSE)</f>
        <v>3000058725</v>
      </c>
      <c r="S282" s="79"/>
      <c r="T282">
        <v>45300</v>
      </c>
      <c r="U282">
        <v>3000058725</v>
      </c>
      <c r="V282">
        <v>49.55</v>
      </c>
      <c r="W282">
        <f>VLOOKUP(Table7[[#This Row],[No]],Mio[No. FACT.],1,FALSE)</f>
        <v>3000058725</v>
      </c>
      <c r="X282">
        <f>VLOOKUP(Table7[[#This Row],[No]],Conta[DTE NO],1,FALSE)</f>
        <v>3000058725</v>
      </c>
      <c r="Y282" t="b">
        <f>Table7[[#This Row],[borar otro]]=Table7[[#This Row],[Borrar]]</f>
        <v>1</v>
      </c>
    </row>
    <row r="283" spans="1:25" hidden="1" x14ac:dyDescent="0.25">
      <c r="A283">
        <v>45300</v>
      </c>
      <c r="B283">
        <v>3603844814</v>
      </c>
      <c r="C283" s="2">
        <v>9500</v>
      </c>
      <c r="D283" t="s">
        <v>2332</v>
      </c>
      <c r="E283">
        <v>0</v>
      </c>
      <c r="F283" t="s">
        <v>551</v>
      </c>
      <c r="G283">
        <f>VLOOKUP(Mio[[#This Row],[No. FACT.]],Table7[No],1,FALSE)</f>
        <v>3603844814</v>
      </c>
      <c r="S283" s="79"/>
      <c r="T283">
        <v>45300</v>
      </c>
      <c r="U283">
        <v>3120188073</v>
      </c>
      <c r="V283">
        <v>389</v>
      </c>
      <c r="W283">
        <f>VLOOKUP(Table7[[#This Row],[No]],Mio[No. FACT.],1,FALSE)</f>
        <v>3120188073</v>
      </c>
      <c r="X283">
        <f>VLOOKUP(Table7[[#This Row],[No]],Conta[DTE NO],1,FALSE)</f>
        <v>3120188073</v>
      </c>
      <c r="Y283" t="b">
        <f>Table7[[#This Row],[borar otro]]=Table7[[#This Row],[Borrar]]</f>
        <v>1</v>
      </c>
    </row>
    <row r="284" spans="1:25" hidden="1" x14ac:dyDescent="0.25">
      <c r="A284">
        <v>45300</v>
      </c>
      <c r="B284">
        <v>3133816995</v>
      </c>
      <c r="C284" s="2">
        <v>200.5</v>
      </c>
      <c r="D284" t="s">
        <v>2326</v>
      </c>
      <c r="E284">
        <v>0</v>
      </c>
      <c r="F284" t="s">
        <v>553</v>
      </c>
      <c r="G284">
        <f>VLOOKUP(Mio[[#This Row],[No. FACT.]],Table7[No],1,FALSE)</f>
        <v>3133816995</v>
      </c>
      <c r="S284" s="79"/>
      <c r="T284">
        <v>45300</v>
      </c>
      <c r="U284">
        <v>3133816995</v>
      </c>
      <c r="V284">
        <v>200.5</v>
      </c>
      <c r="W284">
        <f>VLOOKUP(Table7[[#This Row],[No]],Mio[No. FACT.],1,FALSE)</f>
        <v>3133816995</v>
      </c>
      <c r="X284">
        <f>VLOOKUP(Table7[[#This Row],[No]],Conta[DTE NO],1,FALSE)</f>
        <v>3133816995</v>
      </c>
      <c r="Y284" t="b">
        <f>Table7[[#This Row],[borar otro]]=Table7[[#This Row],[Borrar]]</f>
        <v>1</v>
      </c>
    </row>
    <row r="285" spans="1:25" hidden="1" x14ac:dyDescent="0.25">
      <c r="A285">
        <v>45300</v>
      </c>
      <c r="B285">
        <v>58738357</v>
      </c>
      <c r="C285" s="2">
        <v>3666</v>
      </c>
      <c r="D285" t="s">
        <v>2330</v>
      </c>
      <c r="E285">
        <v>0</v>
      </c>
      <c r="F285" t="s">
        <v>555</v>
      </c>
      <c r="G285">
        <f>VLOOKUP(Mio[[#This Row],[No. FACT.]],Table7[No],1,FALSE)</f>
        <v>58738357</v>
      </c>
      <c r="S285" s="79"/>
      <c r="T285">
        <v>45300</v>
      </c>
      <c r="U285">
        <v>3147910002</v>
      </c>
      <c r="V285">
        <v>16.5</v>
      </c>
      <c r="W285">
        <f>VLOOKUP(Table7[[#This Row],[No]],Mio[No. FACT.],1,FALSE)</f>
        <v>3147910002</v>
      </c>
      <c r="X285">
        <f>VLOOKUP(Table7[[#This Row],[No]],Conta[DTE NO],1,FALSE)</f>
        <v>3147910002</v>
      </c>
      <c r="Y285" t="b">
        <f>Table7[[#This Row],[borar otro]]=Table7[[#This Row],[Borrar]]</f>
        <v>1</v>
      </c>
    </row>
    <row r="286" spans="1:25" hidden="1" x14ac:dyDescent="0.25">
      <c r="A286">
        <v>45300</v>
      </c>
      <c r="B286">
        <v>3150531176</v>
      </c>
      <c r="C286" s="2">
        <v>547.4</v>
      </c>
      <c r="D286" t="s">
        <v>2332</v>
      </c>
      <c r="E286">
        <v>0</v>
      </c>
      <c r="F286" t="s">
        <v>557</v>
      </c>
      <c r="G286">
        <f>VLOOKUP(Mio[[#This Row],[No. FACT.]],Table7[No],1,FALSE)</f>
        <v>3150531176</v>
      </c>
      <c r="S286" s="79"/>
      <c r="T286">
        <v>45300</v>
      </c>
      <c r="U286">
        <v>3150531176</v>
      </c>
      <c r="V286">
        <v>547.4</v>
      </c>
      <c r="W286">
        <f>VLOOKUP(Table7[[#This Row],[No]],Mio[No. FACT.],1,FALSE)</f>
        <v>3150531176</v>
      </c>
      <c r="X286">
        <f>VLOOKUP(Table7[[#This Row],[No]],Conta[DTE NO],1,FALSE)</f>
        <v>3150531176</v>
      </c>
      <c r="Y286" t="b">
        <f>Table7[[#This Row],[borar otro]]=Table7[[#This Row],[Borrar]]</f>
        <v>1</v>
      </c>
    </row>
    <row r="287" spans="1:25" hidden="1" x14ac:dyDescent="0.25">
      <c r="A287">
        <v>45300</v>
      </c>
      <c r="B287">
        <v>2675328862</v>
      </c>
      <c r="C287" s="2">
        <v>107.8</v>
      </c>
      <c r="D287" t="s">
        <v>2328</v>
      </c>
      <c r="E287">
        <v>0</v>
      </c>
      <c r="F287" t="s">
        <v>559</v>
      </c>
      <c r="G287">
        <f>VLOOKUP(Mio[[#This Row],[No. FACT.]],Table7[No],1,FALSE)</f>
        <v>2675328862</v>
      </c>
      <c r="S287" s="79"/>
      <c r="T287">
        <v>45300</v>
      </c>
      <c r="U287">
        <v>3151578498</v>
      </c>
      <c r="V287">
        <v>168.25</v>
      </c>
      <c r="W287">
        <f>VLOOKUP(Table7[[#This Row],[No]],Mio[No. FACT.],1,FALSE)</f>
        <v>3151578498</v>
      </c>
      <c r="X287">
        <f>VLOOKUP(Table7[[#This Row],[No]],Conta[DTE NO],1,FALSE)</f>
        <v>3151578498</v>
      </c>
      <c r="Y287" t="b">
        <f>Table7[[#This Row],[borar otro]]=Table7[[#This Row],[Borrar]]</f>
        <v>1</v>
      </c>
    </row>
    <row r="288" spans="1:25" hidden="1" x14ac:dyDescent="0.25">
      <c r="A288">
        <v>45300</v>
      </c>
      <c r="B288">
        <v>2157003602</v>
      </c>
      <c r="C288" s="2">
        <v>589.36</v>
      </c>
      <c r="D288" t="s">
        <v>2329</v>
      </c>
      <c r="E288">
        <v>0</v>
      </c>
      <c r="F288" t="s">
        <v>561</v>
      </c>
      <c r="G288">
        <f>VLOOKUP(Mio[[#This Row],[No. FACT.]],Table7[No],1,FALSE)</f>
        <v>2157003602</v>
      </c>
      <c r="S288" s="79"/>
      <c r="T288">
        <v>45300</v>
      </c>
      <c r="U288">
        <v>3163440548</v>
      </c>
      <c r="V288">
        <v>1258.05</v>
      </c>
      <c r="W288">
        <f>VLOOKUP(Table7[[#This Row],[No]],Mio[No. FACT.],1,FALSE)</f>
        <v>3163440548</v>
      </c>
      <c r="X288">
        <f>VLOOKUP(Table7[[#This Row],[No]],Conta[DTE NO],1,FALSE)</f>
        <v>3163440548</v>
      </c>
      <c r="Y288" t="b">
        <f>Table7[[#This Row],[borar otro]]=Table7[[#This Row],[Borrar]]</f>
        <v>1</v>
      </c>
    </row>
    <row r="289" spans="1:25" hidden="1" x14ac:dyDescent="0.25">
      <c r="A289">
        <v>45300</v>
      </c>
      <c r="B289">
        <v>3906815932</v>
      </c>
      <c r="C289" s="2">
        <v>6.1</v>
      </c>
      <c r="D289" t="s">
        <v>2329</v>
      </c>
      <c r="E289">
        <v>0</v>
      </c>
      <c r="F289" t="s">
        <v>563</v>
      </c>
      <c r="G289">
        <f>VLOOKUP(Mio[[#This Row],[No. FACT.]],Table7[No],1,FALSE)</f>
        <v>3906815932</v>
      </c>
      <c r="S289" s="79"/>
      <c r="T289">
        <v>45300</v>
      </c>
      <c r="U289">
        <v>3305983380</v>
      </c>
      <c r="V289">
        <v>744</v>
      </c>
      <c r="W289">
        <f>VLOOKUP(Table7[[#This Row],[No]],Mio[No. FACT.],1,FALSE)</f>
        <v>3305983380</v>
      </c>
      <c r="X289">
        <f>VLOOKUP(Table7[[#This Row],[No]],Conta[DTE NO],1,FALSE)</f>
        <v>3305983380</v>
      </c>
      <c r="Y289" t="b">
        <f>Table7[[#This Row],[borar otro]]=Table7[[#This Row],[Borrar]]</f>
        <v>1</v>
      </c>
    </row>
    <row r="290" spans="1:25" hidden="1" x14ac:dyDescent="0.25">
      <c r="A290">
        <v>45300</v>
      </c>
      <c r="B290">
        <v>4604705</v>
      </c>
      <c r="C290" s="2">
        <v>1006</v>
      </c>
      <c r="D290" t="s">
        <v>2332</v>
      </c>
      <c r="E290">
        <v>0</v>
      </c>
      <c r="F290" t="s">
        <v>565</v>
      </c>
      <c r="G290">
        <f>VLOOKUP(Mio[[#This Row],[No. FACT.]],Table7[No],1,FALSE)</f>
        <v>4604705</v>
      </c>
      <c r="S290" s="79"/>
      <c r="T290">
        <v>45300</v>
      </c>
      <c r="U290">
        <v>3363655570</v>
      </c>
      <c r="V290">
        <v>41.5</v>
      </c>
      <c r="W290">
        <f>VLOOKUP(Table7[[#This Row],[No]],Mio[No. FACT.],1,FALSE)</f>
        <v>3363655570</v>
      </c>
      <c r="X290">
        <f>VLOOKUP(Table7[[#This Row],[No]],Conta[DTE NO],1,FALSE)</f>
        <v>3363655570</v>
      </c>
      <c r="Y290" t="b">
        <f>Table7[[#This Row],[borar otro]]=Table7[[#This Row],[Borrar]]</f>
        <v>1</v>
      </c>
    </row>
    <row r="291" spans="1:25" hidden="1" x14ac:dyDescent="0.25">
      <c r="A291">
        <v>45300</v>
      </c>
      <c r="B291">
        <v>1138313562</v>
      </c>
      <c r="C291" s="2">
        <v>148</v>
      </c>
      <c r="D291" t="s">
        <v>2335</v>
      </c>
      <c r="E291">
        <v>0</v>
      </c>
      <c r="F291" t="s">
        <v>567</v>
      </c>
      <c r="G291">
        <f>VLOOKUP(Mio[[#This Row],[No. FACT.]],Table7[No],1,FALSE)</f>
        <v>1138313562</v>
      </c>
      <c r="S291" s="79"/>
      <c r="T291">
        <v>45300</v>
      </c>
      <c r="U291">
        <v>3414050632</v>
      </c>
      <c r="V291">
        <v>1364</v>
      </c>
      <c r="W291">
        <f>VLOOKUP(Table7[[#This Row],[No]],Mio[No. FACT.],1,FALSE)</f>
        <v>3414050632</v>
      </c>
      <c r="X291">
        <f>VLOOKUP(Table7[[#This Row],[No]],Conta[DTE NO],1,FALSE)</f>
        <v>3414050632</v>
      </c>
      <c r="Y291" t="b">
        <f>Table7[[#This Row],[borar otro]]=Table7[[#This Row],[Borrar]]</f>
        <v>1</v>
      </c>
    </row>
    <row r="292" spans="1:25" hidden="1" x14ac:dyDescent="0.25">
      <c r="A292">
        <v>45300</v>
      </c>
      <c r="B292">
        <v>1129400159</v>
      </c>
      <c r="C292" s="2">
        <v>1852</v>
      </c>
      <c r="D292" t="s">
        <v>2328</v>
      </c>
      <c r="E292">
        <v>0</v>
      </c>
      <c r="F292" t="s">
        <v>569</v>
      </c>
      <c r="G292">
        <f>VLOOKUP(Mio[[#This Row],[No. FACT.]],Table7[No],1,FALSE)</f>
        <v>1129400159</v>
      </c>
      <c r="S292" s="79"/>
      <c r="T292">
        <v>45300</v>
      </c>
      <c r="U292">
        <v>3417851181</v>
      </c>
      <c r="V292">
        <v>116</v>
      </c>
      <c r="W292">
        <f>VLOOKUP(Table7[[#This Row],[No]],Mio[No. FACT.],1,FALSE)</f>
        <v>3417851181</v>
      </c>
      <c r="X292">
        <f>VLOOKUP(Table7[[#This Row],[No]],Conta[DTE NO],1,FALSE)</f>
        <v>3417851181</v>
      </c>
      <c r="Y292" t="b">
        <f>Table7[[#This Row],[borar otro]]=Table7[[#This Row],[Borrar]]</f>
        <v>1</v>
      </c>
    </row>
    <row r="293" spans="1:25" hidden="1" x14ac:dyDescent="0.25">
      <c r="A293">
        <v>45300</v>
      </c>
      <c r="B293">
        <v>1626229795</v>
      </c>
      <c r="C293" s="2">
        <v>1445</v>
      </c>
      <c r="D293" t="s">
        <v>2328</v>
      </c>
      <c r="E293">
        <v>0</v>
      </c>
      <c r="F293" t="s">
        <v>571</v>
      </c>
      <c r="G293">
        <f>VLOOKUP(Mio[[#This Row],[No. FACT.]],Table7[No],1,FALSE)</f>
        <v>1626229795</v>
      </c>
      <c r="S293" s="79"/>
      <c r="T293">
        <v>45300</v>
      </c>
      <c r="U293">
        <v>3434692826</v>
      </c>
      <c r="V293">
        <v>240</v>
      </c>
      <c r="W293">
        <f>VLOOKUP(Table7[[#This Row],[No]],Mio[No. FACT.],1,FALSE)</f>
        <v>3434692826</v>
      </c>
      <c r="X293">
        <f>VLOOKUP(Table7[[#This Row],[No]],Conta[DTE NO],1,FALSE)</f>
        <v>3434692826</v>
      </c>
      <c r="Y293" t="b">
        <f>Table7[[#This Row],[borar otro]]=Table7[[#This Row],[Borrar]]</f>
        <v>1</v>
      </c>
    </row>
    <row r="294" spans="1:25" hidden="1" x14ac:dyDescent="0.25">
      <c r="A294">
        <v>45300</v>
      </c>
      <c r="B294">
        <v>421478777</v>
      </c>
      <c r="C294" s="2">
        <v>293.39999999999998</v>
      </c>
      <c r="D294" t="s">
        <v>2327</v>
      </c>
      <c r="E294">
        <v>0</v>
      </c>
      <c r="F294" t="s">
        <v>573</v>
      </c>
      <c r="G294">
        <f>VLOOKUP(Mio[[#This Row],[No. FACT.]],Table7[No],1,FALSE)</f>
        <v>421478777</v>
      </c>
      <c r="S294" s="79"/>
      <c r="T294">
        <v>45300</v>
      </c>
      <c r="U294">
        <v>347423849</v>
      </c>
      <c r="V294">
        <v>734.1</v>
      </c>
      <c r="W294">
        <f>VLOOKUP(Table7[[#This Row],[No]],Mio[No. FACT.],1,FALSE)</f>
        <v>347423849</v>
      </c>
      <c r="X294">
        <f>VLOOKUP(Table7[[#This Row],[No]],Conta[DTE NO],1,FALSE)</f>
        <v>347423849</v>
      </c>
      <c r="Y294" t="b">
        <f>Table7[[#This Row],[borar otro]]=Table7[[#This Row],[Borrar]]</f>
        <v>1</v>
      </c>
    </row>
    <row r="295" spans="1:25" hidden="1" x14ac:dyDescent="0.25">
      <c r="A295">
        <v>45300</v>
      </c>
      <c r="B295">
        <v>1626360693</v>
      </c>
      <c r="C295" s="2">
        <v>1206</v>
      </c>
      <c r="D295" t="s">
        <v>2336</v>
      </c>
      <c r="E295">
        <v>0</v>
      </c>
      <c r="F295" t="s">
        <v>575</v>
      </c>
      <c r="G295">
        <f>VLOOKUP(Mio[[#This Row],[No. FACT.]],Table7[No],1,FALSE)</f>
        <v>1626360693</v>
      </c>
      <c r="S295" s="79"/>
      <c r="T295">
        <v>45300</v>
      </c>
      <c r="U295">
        <v>3488366976</v>
      </c>
      <c r="V295">
        <v>2040</v>
      </c>
      <c r="W295">
        <f>VLOOKUP(Table7[[#This Row],[No]],Mio[No. FACT.],1,FALSE)</f>
        <v>3488366976</v>
      </c>
      <c r="X295">
        <f>VLOOKUP(Table7[[#This Row],[No]],Conta[DTE NO],1,FALSE)</f>
        <v>3488366976</v>
      </c>
      <c r="Y295" t="b">
        <f>Table7[[#This Row],[borar otro]]=Table7[[#This Row],[Borrar]]</f>
        <v>1</v>
      </c>
    </row>
    <row r="296" spans="1:25" hidden="1" x14ac:dyDescent="0.25">
      <c r="A296">
        <v>45300</v>
      </c>
      <c r="B296">
        <v>745686551</v>
      </c>
      <c r="C296" s="2">
        <v>171.65</v>
      </c>
      <c r="D296" t="s">
        <v>2327</v>
      </c>
      <c r="E296">
        <v>0</v>
      </c>
      <c r="F296" t="s">
        <v>577</v>
      </c>
      <c r="G296">
        <f>VLOOKUP(Mio[[#This Row],[No. FACT.]],Table7[No],1,FALSE)</f>
        <v>745686551</v>
      </c>
      <c r="S296" s="79"/>
      <c r="T296">
        <v>45300</v>
      </c>
      <c r="U296">
        <v>3490203813</v>
      </c>
      <c r="V296">
        <v>97.25</v>
      </c>
      <c r="W296">
        <f>VLOOKUP(Table7[[#This Row],[No]],Mio[No. FACT.],1,FALSE)</f>
        <v>3490203813</v>
      </c>
      <c r="X296">
        <f>VLOOKUP(Table7[[#This Row],[No]],Conta[DTE NO],1,FALSE)</f>
        <v>3490203813</v>
      </c>
      <c r="Y296" t="b">
        <f>Table7[[#This Row],[borar otro]]=Table7[[#This Row],[Borrar]]</f>
        <v>1</v>
      </c>
    </row>
    <row r="297" spans="1:25" hidden="1" x14ac:dyDescent="0.25">
      <c r="A297">
        <v>45300</v>
      </c>
      <c r="B297">
        <v>469453041</v>
      </c>
      <c r="C297" s="2">
        <v>31872</v>
      </c>
      <c r="D297" t="s">
        <v>2331</v>
      </c>
      <c r="E297">
        <v>0</v>
      </c>
      <c r="F297" t="s">
        <v>579</v>
      </c>
      <c r="G297">
        <f>VLOOKUP(Mio[[#This Row],[No. FACT.]],Table7[No],1,FALSE)</f>
        <v>469453041</v>
      </c>
      <c r="S297" s="79"/>
      <c r="T297">
        <v>45300</v>
      </c>
      <c r="U297">
        <v>3578807622</v>
      </c>
      <c r="V297">
        <v>43</v>
      </c>
      <c r="W297">
        <f>VLOOKUP(Table7[[#This Row],[No]],Mio[No. FACT.],1,FALSE)</f>
        <v>3578807622</v>
      </c>
      <c r="X297">
        <f>VLOOKUP(Table7[[#This Row],[No]],Conta[DTE NO],1,FALSE)</f>
        <v>3578807622</v>
      </c>
      <c r="Y297" t="b">
        <f>Table7[[#This Row],[borar otro]]=Table7[[#This Row],[Borrar]]</f>
        <v>1</v>
      </c>
    </row>
    <row r="298" spans="1:25" hidden="1" x14ac:dyDescent="0.25">
      <c r="A298">
        <v>45300</v>
      </c>
      <c r="B298">
        <v>1782924611</v>
      </c>
      <c r="C298" s="2">
        <v>68.349999999999994</v>
      </c>
      <c r="D298" t="s">
        <v>2327</v>
      </c>
      <c r="E298">
        <v>0</v>
      </c>
      <c r="F298" t="s">
        <v>581</v>
      </c>
      <c r="G298">
        <f>VLOOKUP(Mio[[#This Row],[No. FACT.]],Table7[No],1,FALSE)</f>
        <v>1782924611</v>
      </c>
      <c r="S298" s="79"/>
      <c r="T298">
        <v>45300</v>
      </c>
      <c r="U298">
        <v>3603844814</v>
      </c>
      <c r="V298">
        <v>9500</v>
      </c>
      <c r="W298">
        <f>VLOOKUP(Table7[[#This Row],[No]],Mio[No. FACT.],1,FALSE)</f>
        <v>3603844814</v>
      </c>
      <c r="X298">
        <f>VLOOKUP(Table7[[#This Row],[No]],Conta[DTE NO],1,FALSE)</f>
        <v>3603844814</v>
      </c>
      <c r="Y298" t="b">
        <f>Table7[[#This Row],[borar otro]]=Table7[[#This Row],[Borrar]]</f>
        <v>1</v>
      </c>
    </row>
    <row r="299" spans="1:25" hidden="1" x14ac:dyDescent="0.25">
      <c r="A299">
        <v>45300</v>
      </c>
      <c r="B299">
        <v>3363655570</v>
      </c>
      <c r="C299" s="2">
        <v>41.5</v>
      </c>
      <c r="D299" t="s">
        <v>2328</v>
      </c>
      <c r="E299">
        <v>0</v>
      </c>
      <c r="F299" t="s">
        <v>582</v>
      </c>
      <c r="G299">
        <f>VLOOKUP(Mio[[#This Row],[No. FACT.]],Table7[No],1,FALSE)</f>
        <v>3363655570</v>
      </c>
      <c r="S299" s="79"/>
      <c r="T299">
        <v>45300</v>
      </c>
      <c r="U299">
        <v>3621797934</v>
      </c>
      <c r="V299">
        <v>44.65</v>
      </c>
      <c r="W299">
        <f>VLOOKUP(Table7[[#This Row],[No]],Mio[No. FACT.],1,FALSE)</f>
        <v>3621797934</v>
      </c>
      <c r="X299">
        <f>VLOOKUP(Table7[[#This Row],[No]],Conta[DTE NO],1,FALSE)</f>
        <v>3621797934</v>
      </c>
      <c r="Y299" t="b">
        <f>Table7[[#This Row],[borar otro]]=Table7[[#This Row],[Borrar]]</f>
        <v>1</v>
      </c>
    </row>
    <row r="300" spans="1:25" hidden="1" x14ac:dyDescent="0.25">
      <c r="A300">
        <v>45300</v>
      </c>
      <c r="B300">
        <v>3488366976</v>
      </c>
      <c r="C300" s="2">
        <v>2040</v>
      </c>
      <c r="D300" t="s">
        <v>2332</v>
      </c>
      <c r="E300">
        <v>0</v>
      </c>
      <c r="F300" t="s">
        <v>584</v>
      </c>
      <c r="G300">
        <f>VLOOKUP(Mio[[#This Row],[No. FACT.]],Table7[No],1,FALSE)</f>
        <v>3488366976</v>
      </c>
      <c r="S300" s="79"/>
      <c r="T300">
        <v>45300</v>
      </c>
      <c r="U300">
        <v>3857533384</v>
      </c>
      <c r="V300">
        <v>375.16</v>
      </c>
      <c r="W300">
        <f>VLOOKUP(Table7[[#This Row],[No]],Mio[No. FACT.],1,FALSE)</f>
        <v>3857533384</v>
      </c>
      <c r="X300">
        <f>VLOOKUP(Table7[[#This Row],[No]],Conta[DTE NO],1,FALSE)</f>
        <v>3857533384</v>
      </c>
      <c r="Y300" t="b">
        <f>Table7[[#This Row],[borar otro]]=Table7[[#This Row],[Borrar]]</f>
        <v>1</v>
      </c>
    </row>
    <row r="301" spans="1:25" hidden="1" x14ac:dyDescent="0.25">
      <c r="A301">
        <v>45300</v>
      </c>
      <c r="B301">
        <v>1400850131</v>
      </c>
      <c r="C301" s="2">
        <v>72.2</v>
      </c>
      <c r="D301" t="s">
        <v>2328</v>
      </c>
      <c r="E301">
        <v>0</v>
      </c>
      <c r="F301" t="s">
        <v>586</v>
      </c>
      <c r="G301">
        <f>VLOOKUP(Mio[[#This Row],[No. FACT.]],Table7[No],1,FALSE)</f>
        <v>1400850131</v>
      </c>
      <c r="S301" s="79"/>
      <c r="T301">
        <v>45300</v>
      </c>
      <c r="U301">
        <v>3906815932</v>
      </c>
      <c r="V301">
        <v>6.1</v>
      </c>
      <c r="W301">
        <f>VLOOKUP(Table7[[#This Row],[No]],Mio[No. FACT.],1,FALSE)</f>
        <v>3906815932</v>
      </c>
      <c r="X301">
        <f>VLOOKUP(Table7[[#This Row],[No]],Conta[DTE NO],1,FALSE)</f>
        <v>3906815932</v>
      </c>
      <c r="Y301" t="b">
        <f>Table7[[#This Row],[borar otro]]=Table7[[#This Row],[Borrar]]</f>
        <v>1</v>
      </c>
    </row>
    <row r="302" spans="1:25" hidden="1" x14ac:dyDescent="0.25">
      <c r="A302">
        <v>45300</v>
      </c>
      <c r="B302">
        <v>1329479982</v>
      </c>
      <c r="C302" s="2">
        <v>3400</v>
      </c>
      <c r="D302" t="s">
        <v>2327</v>
      </c>
      <c r="E302">
        <v>0</v>
      </c>
      <c r="F302" t="s">
        <v>588</v>
      </c>
      <c r="G302">
        <f>VLOOKUP(Mio[[#This Row],[No. FACT.]],Table7[No],1,FALSE)</f>
        <v>1329479982</v>
      </c>
      <c r="S302" s="79"/>
      <c r="T302">
        <v>45300</v>
      </c>
      <c r="U302">
        <v>4081142299</v>
      </c>
      <c r="V302">
        <v>5888</v>
      </c>
      <c r="W302">
        <f>VLOOKUP(Table7[[#This Row],[No]],Mio[No. FACT.],1,FALSE)</f>
        <v>4081142299</v>
      </c>
      <c r="X302">
        <f>VLOOKUP(Table7[[#This Row],[No]],Conta[DTE NO],1,FALSE)</f>
        <v>4081142299</v>
      </c>
      <c r="Y302" t="b">
        <f>Table7[[#This Row],[borar otro]]=Table7[[#This Row],[Borrar]]</f>
        <v>1</v>
      </c>
    </row>
    <row r="303" spans="1:25" hidden="1" x14ac:dyDescent="0.25">
      <c r="A303">
        <v>45300</v>
      </c>
      <c r="B303">
        <v>1499088851</v>
      </c>
      <c r="C303" s="2">
        <v>300</v>
      </c>
      <c r="D303" t="s">
        <v>2334</v>
      </c>
      <c r="E303">
        <v>0</v>
      </c>
      <c r="F303" t="s">
        <v>590</v>
      </c>
      <c r="G303">
        <f>VLOOKUP(Mio[[#This Row],[No. FACT.]],Table7[No],1,FALSE)</f>
        <v>1499088851</v>
      </c>
      <c r="S303" s="79"/>
      <c r="T303">
        <v>45300</v>
      </c>
      <c r="U303">
        <v>421478777</v>
      </c>
      <c r="V303">
        <v>293.39999999999998</v>
      </c>
      <c r="W303">
        <f>VLOOKUP(Table7[[#This Row],[No]],Mio[No. FACT.],1,FALSE)</f>
        <v>421478777</v>
      </c>
      <c r="X303">
        <f>VLOOKUP(Table7[[#This Row],[No]],Conta[DTE NO],1,FALSE)</f>
        <v>421478777</v>
      </c>
      <c r="Y303" t="b">
        <f>Table7[[#This Row],[borar otro]]=Table7[[#This Row],[Borrar]]</f>
        <v>1</v>
      </c>
    </row>
    <row r="304" spans="1:25" hidden="1" x14ac:dyDescent="0.25">
      <c r="A304">
        <v>45300</v>
      </c>
      <c r="B304">
        <v>1813465665</v>
      </c>
      <c r="C304" s="2">
        <v>118.87</v>
      </c>
      <c r="D304" t="s">
        <v>2329</v>
      </c>
      <c r="E304">
        <v>0</v>
      </c>
      <c r="F304" t="s">
        <v>592</v>
      </c>
      <c r="G304">
        <f>VLOOKUP(Mio[[#This Row],[No. FACT.]],Table7[No],1,FALSE)</f>
        <v>1813465665</v>
      </c>
      <c r="S304" s="79"/>
      <c r="T304">
        <v>45300</v>
      </c>
      <c r="U304">
        <v>4219683093</v>
      </c>
      <c r="V304">
        <v>9466</v>
      </c>
      <c r="W304">
        <f>VLOOKUP(Table7[[#This Row],[No]],Mio[No. FACT.],1,FALSE)</f>
        <v>4219683093</v>
      </c>
      <c r="X304">
        <f>VLOOKUP(Table7[[#This Row],[No]],Conta[DTE NO],1,FALSE)</f>
        <v>4219683093</v>
      </c>
      <c r="Y304" t="b">
        <f>Table7[[#This Row],[borar otro]]=Table7[[#This Row],[Borrar]]</f>
        <v>1</v>
      </c>
    </row>
    <row r="305" spans="1:25" hidden="1" x14ac:dyDescent="0.25">
      <c r="A305">
        <v>45300</v>
      </c>
      <c r="B305">
        <v>4081142299</v>
      </c>
      <c r="C305" s="2">
        <v>5888</v>
      </c>
      <c r="D305" t="s">
        <v>2336</v>
      </c>
      <c r="E305">
        <v>0</v>
      </c>
      <c r="F305" t="s">
        <v>594</v>
      </c>
      <c r="G305">
        <f>VLOOKUP(Mio[[#This Row],[No. FACT.]],Table7[No],1,FALSE)</f>
        <v>4081142299</v>
      </c>
      <c r="S305" s="79"/>
      <c r="T305">
        <v>45300</v>
      </c>
      <c r="U305">
        <v>4604705</v>
      </c>
      <c r="V305">
        <v>1006</v>
      </c>
      <c r="W305">
        <f>VLOOKUP(Table7[[#This Row],[No]],Mio[No. FACT.],1,FALSE)</f>
        <v>4604705</v>
      </c>
      <c r="X305">
        <f>VLOOKUP(Table7[[#This Row],[No]],Conta[DTE NO],1,FALSE)</f>
        <v>4604705</v>
      </c>
      <c r="Y305" t="b">
        <f>Table7[[#This Row],[borar otro]]=Table7[[#This Row],[Borrar]]</f>
        <v>1</v>
      </c>
    </row>
    <row r="306" spans="1:25" hidden="1" x14ac:dyDescent="0.25">
      <c r="A306">
        <v>45300</v>
      </c>
      <c r="B306">
        <v>2977123386</v>
      </c>
      <c r="C306" s="2">
        <v>56.5</v>
      </c>
      <c r="D306" t="s">
        <v>2333</v>
      </c>
      <c r="E306">
        <v>0</v>
      </c>
      <c r="F306" t="s">
        <v>596</v>
      </c>
      <c r="G306">
        <f>VLOOKUP(Mio[[#This Row],[No. FACT.]],Table7[No],1,FALSE)</f>
        <v>2977123386</v>
      </c>
      <c r="S306" s="79"/>
      <c r="T306">
        <v>45300</v>
      </c>
      <c r="U306">
        <v>469453041</v>
      </c>
      <c r="V306">
        <v>31872</v>
      </c>
      <c r="W306">
        <f>VLOOKUP(Table7[[#This Row],[No]],Mio[No. FACT.],1,FALSE)</f>
        <v>469453041</v>
      </c>
      <c r="X306">
        <f>VLOOKUP(Table7[[#This Row],[No]],Conta[DTE NO],1,FALSE)</f>
        <v>469453041</v>
      </c>
      <c r="Y306" t="b">
        <f>Table7[[#This Row],[borar otro]]=Table7[[#This Row],[Borrar]]</f>
        <v>1</v>
      </c>
    </row>
    <row r="307" spans="1:25" hidden="1" x14ac:dyDescent="0.25">
      <c r="A307">
        <v>45300</v>
      </c>
      <c r="B307">
        <v>3621797934</v>
      </c>
      <c r="C307" s="2">
        <v>44.65</v>
      </c>
      <c r="D307" t="s">
        <v>2329</v>
      </c>
      <c r="E307">
        <v>0</v>
      </c>
      <c r="F307" t="s">
        <v>597</v>
      </c>
      <c r="G307">
        <f>VLOOKUP(Mio[[#This Row],[No. FACT.]],Table7[No],1,FALSE)</f>
        <v>3621797934</v>
      </c>
      <c r="S307" s="79"/>
      <c r="T307">
        <v>45300</v>
      </c>
      <c r="U307">
        <v>58738357</v>
      </c>
      <c r="V307">
        <v>3666</v>
      </c>
      <c r="W307">
        <f>VLOOKUP(Table7[[#This Row],[No]],Mio[No. FACT.],1,FALSE)</f>
        <v>58738357</v>
      </c>
      <c r="X307">
        <f>VLOOKUP(Table7[[#This Row],[No]],Conta[DTE NO],1,FALSE)</f>
        <v>58738357</v>
      </c>
      <c r="Y307" t="b">
        <f>Table7[[#This Row],[borar otro]]=Table7[[#This Row],[Borrar]]</f>
        <v>1</v>
      </c>
    </row>
    <row r="308" spans="1:25" hidden="1" x14ac:dyDescent="0.25">
      <c r="A308">
        <v>45300</v>
      </c>
      <c r="B308">
        <v>2433830224</v>
      </c>
      <c r="C308" s="2">
        <v>79.2</v>
      </c>
      <c r="D308" t="s">
        <v>2335</v>
      </c>
      <c r="E308">
        <v>0</v>
      </c>
      <c r="F308" t="s">
        <v>598</v>
      </c>
      <c r="G308">
        <f>VLOOKUP(Mio[[#This Row],[No. FACT.]],Table7[No],1,FALSE)</f>
        <v>2433830224</v>
      </c>
      <c r="S308" s="79"/>
      <c r="T308">
        <v>45300</v>
      </c>
      <c r="U308">
        <v>745686551</v>
      </c>
      <c r="V308">
        <v>171.65</v>
      </c>
      <c r="W308">
        <f>VLOOKUP(Table7[[#This Row],[No]],Mio[No. FACT.],1,FALSE)</f>
        <v>745686551</v>
      </c>
      <c r="X308">
        <f>VLOOKUP(Table7[[#This Row],[No]],Conta[DTE NO],1,FALSE)</f>
        <v>745686551</v>
      </c>
      <c r="Y308" t="b">
        <f>Table7[[#This Row],[borar otro]]=Table7[[#This Row],[Borrar]]</f>
        <v>1</v>
      </c>
    </row>
    <row r="309" spans="1:25" hidden="1" x14ac:dyDescent="0.25">
      <c r="A309">
        <v>45300</v>
      </c>
      <c r="B309">
        <v>4219683093</v>
      </c>
      <c r="C309" s="2">
        <v>9466</v>
      </c>
      <c r="D309" t="s">
        <v>2330</v>
      </c>
      <c r="E309">
        <v>0</v>
      </c>
      <c r="F309" t="s">
        <v>600</v>
      </c>
      <c r="G309">
        <f>VLOOKUP(Mio[[#This Row],[No. FACT.]],Table7[No],1,FALSE)</f>
        <v>4219683093</v>
      </c>
      <c r="S309" s="79"/>
      <c r="T309">
        <v>45300</v>
      </c>
      <c r="U309">
        <v>871256033</v>
      </c>
      <c r="V309">
        <v>176</v>
      </c>
      <c r="W309">
        <f>VLOOKUP(Table7[[#This Row],[No]],Mio[No. FACT.],1,FALSE)</f>
        <v>871256033</v>
      </c>
      <c r="X309">
        <f>VLOOKUP(Table7[[#This Row],[No]],Conta[DTE NO],1,FALSE)</f>
        <v>871256033</v>
      </c>
      <c r="Y309" t="b">
        <f>Table7[[#This Row],[borar otro]]=Table7[[#This Row],[Borrar]]</f>
        <v>1</v>
      </c>
    </row>
    <row r="310" spans="1:25" hidden="1" x14ac:dyDescent="0.25">
      <c r="A310">
        <v>45300</v>
      </c>
      <c r="B310">
        <v>1798130741</v>
      </c>
      <c r="C310" s="2">
        <v>151.35</v>
      </c>
      <c r="D310" t="s">
        <v>2330</v>
      </c>
      <c r="E310">
        <v>0</v>
      </c>
      <c r="F310" t="s">
        <v>602</v>
      </c>
      <c r="G310">
        <f>VLOOKUP(Mio[[#This Row],[No. FACT.]],Table7[No],1,FALSE)</f>
        <v>1798130741</v>
      </c>
      <c r="S310" s="79"/>
      <c r="T310">
        <v>45300</v>
      </c>
      <c r="U310">
        <v>939475184</v>
      </c>
      <c r="V310">
        <v>572</v>
      </c>
      <c r="W310">
        <f>VLOOKUP(Table7[[#This Row],[No]],Mio[No. FACT.],1,FALSE)</f>
        <v>939475184</v>
      </c>
      <c r="X310">
        <f>VLOOKUP(Table7[[#This Row],[No]],Conta[DTE NO],1,FALSE)</f>
        <v>939475184</v>
      </c>
      <c r="Y310" t="b">
        <f>Table7[[#This Row],[borar otro]]=Table7[[#This Row],[Borrar]]</f>
        <v>1</v>
      </c>
    </row>
    <row r="311" spans="1:25" hidden="1" x14ac:dyDescent="0.25">
      <c r="A311">
        <v>45300</v>
      </c>
      <c r="B311">
        <v>3857533384</v>
      </c>
      <c r="C311" s="2">
        <v>375.16</v>
      </c>
      <c r="D311" t="s">
        <v>1845</v>
      </c>
      <c r="E311">
        <v>0</v>
      </c>
      <c r="F311" t="s">
        <v>604</v>
      </c>
      <c r="G311">
        <f>VLOOKUP(Mio[[#This Row],[No. FACT.]],Table7[No],1,FALSE)</f>
        <v>3857533384</v>
      </c>
      <c r="S311" s="79"/>
      <c r="T311">
        <v>45301</v>
      </c>
      <c r="U311">
        <v>1019235712</v>
      </c>
      <c r="V311">
        <v>243.25</v>
      </c>
      <c r="W311">
        <f>VLOOKUP(Table7[[#This Row],[No]],Mio[No. FACT.],1,FALSE)</f>
        <v>1019235712</v>
      </c>
      <c r="X311">
        <f>VLOOKUP(Table7[[#This Row],[No]],Conta[DTE NO],1,FALSE)</f>
        <v>1019235712</v>
      </c>
      <c r="Y311" t="b">
        <f>Table7[[#This Row],[borar otro]]=Table7[[#This Row],[Borrar]]</f>
        <v>1</v>
      </c>
    </row>
    <row r="312" spans="1:25" hidden="1" x14ac:dyDescent="0.25">
      <c r="A312">
        <v>45300</v>
      </c>
      <c r="B312">
        <v>347423849</v>
      </c>
      <c r="C312" s="2">
        <v>734.1</v>
      </c>
      <c r="D312" t="s">
        <v>1845</v>
      </c>
      <c r="E312">
        <v>0</v>
      </c>
      <c r="F312" t="s">
        <v>605</v>
      </c>
      <c r="G312">
        <f>VLOOKUP(Mio[[#This Row],[No. FACT.]],Table7[No],1,FALSE)</f>
        <v>347423849</v>
      </c>
      <c r="S312" s="79"/>
      <c r="T312">
        <v>45301</v>
      </c>
      <c r="U312">
        <v>1161511894</v>
      </c>
      <c r="V312">
        <v>171.01</v>
      </c>
      <c r="W312">
        <f>VLOOKUP(Table7[[#This Row],[No]],Mio[No. FACT.],1,FALSE)</f>
        <v>1161511894</v>
      </c>
      <c r="X312">
        <f>VLOOKUP(Table7[[#This Row],[No]],Conta[DTE NO],1,FALSE)</f>
        <v>1161511894</v>
      </c>
      <c r="Y312" t="b">
        <f>Table7[[#This Row],[borar otro]]=Table7[[#This Row],[Borrar]]</f>
        <v>1</v>
      </c>
    </row>
    <row r="313" spans="1:25" hidden="1" x14ac:dyDescent="0.25">
      <c r="A313">
        <v>45300</v>
      </c>
      <c r="B313">
        <v>939475184</v>
      </c>
      <c r="C313" s="2">
        <v>572</v>
      </c>
      <c r="D313" t="s">
        <v>2328</v>
      </c>
      <c r="E313">
        <v>0</v>
      </c>
      <c r="F313" t="s">
        <v>606</v>
      </c>
      <c r="G313">
        <f>VLOOKUP(Mio[[#This Row],[No. FACT.]],Table7[No],1,FALSE)</f>
        <v>939475184</v>
      </c>
      <c r="S313" s="79"/>
      <c r="T313">
        <v>45301</v>
      </c>
      <c r="U313">
        <v>1426409709</v>
      </c>
      <c r="V313">
        <v>223.9</v>
      </c>
      <c r="W313">
        <f>VLOOKUP(Table7[[#This Row],[No]],Mio[No. FACT.],1,FALSE)</f>
        <v>1426409709</v>
      </c>
      <c r="X313">
        <f>VLOOKUP(Table7[[#This Row],[No]],Conta[DTE NO],1,FALSE)</f>
        <v>1426409709</v>
      </c>
      <c r="Y313" t="b">
        <f>Table7[[#This Row],[borar otro]]=Table7[[#This Row],[Borrar]]</f>
        <v>1</v>
      </c>
    </row>
    <row r="314" spans="1:25" hidden="1" x14ac:dyDescent="0.25">
      <c r="A314">
        <v>45301</v>
      </c>
      <c r="B314">
        <v>3555150833</v>
      </c>
      <c r="C314" s="2">
        <v>367.25</v>
      </c>
      <c r="D314" t="s">
        <v>2326</v>
      </c>
      <c r="E314">
        <v>0</v>
      </c>
      <c r="F314" t="s">
        <v>607</v>
      </c>
      <c r="G314">
        <f>VLOOKUP(Mio[[#This Row],[No. FACT.]],Table7[No],1,FALSE)</f>
        <v>3555150833</v>
      </c>
      <c r="S314" s="79"/>
      <c r="T314">
        <v>45301</v>
      </c>
      <c r="U314">
        <v>1448038375</v>
      </c>
      <c r="V314">
        <v>1602.3</v>
      </c>
      <c r="W314">
        <f>VLOOKUP(Table7[[#This Row],[No]],Mio[No. FACT.],1,FALSE)</f>
        <v>1448038375</v>
      </c>
      <c r="X314">
        <f>VLOOKUP(Table7[[#This Row],[No]],Conta[DTE NO],1,FALSE)</f>
        <v>1448038375</v>
      </c>
      <c r="Y314" t="b">
        <f>Table7[[#This Row],[borar otro]]=Table7[[#This Row],[Borrar]]</f>
        <v>1</v>
      </c>
    </row>
    <row r="315" spans="1:25" hidden="1" x14ac:dyDescent="0.25">
      <c r="A315">
        <v>45301</v>
      </c>
      <c r="B315">
        <v>1869893579</v>
      </c>
      <c r="C315" s="2">
        <v>2823</v>
      </c>
      <c r="D315" t="s">
        <v>2330</v>
      </c>
      <c r="E315">
        <v>0</v>
      </c>
      <c r="F315" t="s">
        <v>609</v>
      </c>
      <c r="G315">
        <f>VLOOKUP(Mio[[#This Row],[No. FACT.]],Table7[No],1,FALSE)</f>
        <v>1869893579</v>
      </c>
      <c r="S315" s="79"/>
      <c r="T315">
        <v>45301</v>
      </c>
      <c r="U315">
        <v>1503284463</v>
      </c>
      <c r="V315">
        <v>2275</v>
      </c>
      <c r="W315">
        <f>VLOOKUP(Table7[[#This Row],[No]],Mio[No. FACT.],1,FALSE)</f>
        <v>1503284463</v>
      </c>
      <c r="X315">
        <f>VLOOKUP(Table7[[#This Row],[No]],Conta[DTE NO],1,FALSE)</f>
        <v>1503284463</v>
      </c>
      <c r="Y315" t="b">
        <f>Table7[[#This Row],[borar otro]]=Table7[[#This Row],[Borrar]]</f>
        <v>1</v>
      </c>
    </row>
    <row r="316" spans="1:25" hidden="1" x14ac:dyDescent="0.25">
      <c r="A316">
        <v>45301</v>
      </c>
      <c r="B316">
        <v>4128983282</v>
      </c>
      <c r="C316" s="2">
        <v>174</v>
      </c>
      <c r="D316" t="s">
        <v>2327</v>
      </c>
      <c r="E316">
        <v>0</v>
      </c>
      <c r="F316" t="s">
        <v>611</v>
      </c>
      <c r="G316">
        <f>VLOOKUP(Mio[[#This Row],[No. FACT.]],Table7[No],1,FALSE)</f>
        <v>4128983282</v>
      </c>
      <c r="S316" s="79"/>
      <c r="T316">
        <v>45301</v>
      </c>
      <c r="U316">
        <v>1545226999</v>
      </c>
      <c r="V316">
        <v>4.95</v>
      </c>
      <c r="W316">
        <f>VLOOKUP(Table7[[#This Row],[No]],Mio[No. FACT.],1,FALSE)</f>
        <v>1545226999</v>
      </c>
      <c r="X316">
        <f>VLOOKUP(Table7[[#This Row],[No]],Conta[DTE NO],1,FALSE)</f>
        <v>1545226999</v>
      </c>
      <c r="Y316" t="b">
        <f>Table7[[#This Row],[borar otro]]=Table7[[#This Row],[Borrar]]</f>
        <v>1</v>
      </c>
    </row>
    <row r="317" spans="1:25" hidden="1" x14ac:dyDescent="0.25">
      <c r="A317">
        <v>45301</v>
      </c>
      <c r="B317">
        <v>3977396979</v>
      </c>
      <c r="C317" s="2">
        <v>3765</v>
      </c>
      <c r="D317" t="s">
        <v>2331</v>
      </c>
      <c r="E317">
        <v>0</v>
      </c>
      <c r="F317" t="s">
        <v>613</v>
      </c>
      <c r="G317">
        <f>VLOOKUP(Mio[[#This Row],[No. FACT.]],Table7[No],1,FALSE)</f>
        <v>3977396979</v>
      </c>
      <c r="S317" s="79"/>
      <c r="T317">
        <v>45301</v>
      </c>
      <c r="U317">
        <v>1599490107</v>
      </c>
      <c r="V317">
        <v>34.770000000000003</v>
      </c>
      <c r="W317">
        <f>VLOOKUP(Table7[[#This Row],[No]],Mio[No. FACT.],1,FALSE)</f>
        <v>1599490107</v>
      </c>
      <c r="X317">
        <f>VLOOKUP(Table7[[#This Row],[No]],Conta[DTE NO],1,FALSE)</f>
        <v>1599490107</v>
      </c>
      <c r="Y317" t="b">
        <f>Table7[[#This Row],[borar otro]]=Table7[[#This Row],[Borrar]]</f>
        <v>1</v>
      </c>
    </row>
    <row r="318" spans="1:25" hidden="1" x14ac:dyDescent="0.25">
      <c r="A318">
        <v>45301</v>
      </c>
      <c r="B318">
        <v>747521767</v>
      </c>
      <c r="C318" s="2">
        <v>151.35</v>
      </c>
      <c r="D318" t="s">
        <v>2328</v>
      </c>
      <c r="E318">
        <v>0</v>
      </c>
      <c r="F318" t="s">
        <v>615</v>
      </c>
      <c r="G318">
        <f>VLOOKUP(Mio[[#This Row],[No. FACT.]],Table7[No],1,FALSE)</f>
        <v>747521767</v>
      </c>
      <c r="S318" s="79"/>
      <c r="T318">
        <v>45301</v>
      </c>
      <c r="U318">
        <v>1627734341</v>
      </c>
      <c r="V318">
        <v>30</v>
      </c>
      <c r="W318">
        <f>VLOOKUP(Table7[[#This Row],[No]],Mio[No. FACT.],1,FALSE)</f>
        <v>1627734341</v>
      </c>
      <c r="X318">
        <f>VLOOKUP(Table7[[#This Row],[No]],Conta[DTE NO],1,FALSE)</f>
        <v>1627734341</v>
      </c>
      <c r="Y318" t="b">
        <f>Table7[[#This Row],[borar otro]]=Table7[[#This Row],[Borrar]]</f>
        <v>1</v>
      </c>
    </row>
    <row r="319" spans="1:25" hidden="1" x14ac:dyDescent="0.25">
      <c r="A319">
        <v>45301</v>
      </c>
      <c r="B319">
        <v>1933066741</v>
      </c>
      <c r="C319" s="2">
        <v>19.850000000000001</v>
      </c>
      <c r="D319" t="s">
        <v>2327</v>
      </c>
      <c r="E319">
        <v>0</v>
      </c>
      <c r="F319" t="s">
        <v>616</v>
      </c>
      <c r="G319">
        <f>VLOOKUP(Mio[[#This Row],[No. FACT.]],Table7[No],1,FALSE)</f>
        <v>1933066741</v>
      </c>
      <c r="S319" s="79"/>
      <c r="T319">
        <v>45301</v>
      </c>
      <c r="U319">
        <v>169756453</v>
      </c>
      <c r="V319">
        <v>375</v>
      </c>
      <c r="W319">
        <f>VLOOKUP(Table7[[#This Row],[No]],Mio[No. FACT.],1,FALSE)</f>
        <v>169756453</v>
      </c>
      <c r="X319">
        <f>VLOOKUP(Table7[[#This Row],[No]],Conta[DTE NO],1,FALSE)</f>
        <v>169756453</v>
      </c>
      <c r="Y319" t="b">
        <f>Table7[[#This Row],[borar otro]]=Table7[[#This Row],[Borrar]]</f>
        <v>1</v>
      </c>
    </row>
    <row r="320" spans="1:25" hidden="1" x14ac:dyDescent="0.25">
      <c r="A320">
        <v>45301</v>
      </c>
      <c r="B320">
        <v>305679150</v>
      </c>
      <c r="C320" s="2">
        <v>763.11</v>
      </c>
      <c r="D320" t="s">
        <v>2326</v>
      </c>
      <c r="E320">
        <v>0</v>
      </c>
      <c r="F320" t="s">
        <v>618</v>
      </c>
      <c r="G320">
        <f>VLOOKUP(Mio[[#This Row],[No. FACT.]],Table7[No],1,FALSE)</f>
        <v>305679150</v>
      </c>
      <c r="S320" s="79"/>
      <c r="T320">
        <v>45301</v>
      </c>
      <c r="U320">
        <v>1770864893</v>
      </c>
      <c r="V320">
        <v>12491.96</v>
      </c>
      <c r="W320">
        <f>VLOOKUP(Table7[[#This Row],[No]],Mio[No. FACT.],1,FALSE)</f>
        <v>1770864893</v>
      </c>
      <c r="X320">
        <f>VLOOKUP(Table7[[#This Row],[No]],Conta[DTE NO],1,FALSE)</f>
        <v>1770864893</v>
      </c>
      <c r="Y320" t="b">
        <f>Table7[[#This Row],[borar otro]]=Table7[[#This Row],[Borrar]]</f>
        <v>1</v>
      </c>
    </row>
    <row r="321" spans="1:25" hidden="1" x14ac:dyDescent="0.25">
      <c r="A321">
        <v>45301</v>
      </c>
      <c r="B321">
        <v>1068319256</v>
      </c>
      <c r="C321" s="2">
        <v>50</v>
      </c>
      <c r="D321" t="s">
        <v>2337</v>
      </c>
      <c r="E321">
        <v>0</v>
      </c>
      <c r="F321" t="s">
        <v>620</v>
      </c>
      <c r="G321">
        <f>VLOOKUP(Mio[[#This Row],[No. FACT.]],Table7[No],1,FALSE)</f>
        <v>1068319256</v>
      </c>
      <c r="S321" s="79"/>
      <c r="T321">
        <v>45301</v>
      </c>
      <c r="U321">
        <v>1869893579</v>
      </c>
      <c r="V321">
        <v>2823</v>
      </c>
      <c r="W321">
        <f>VLOOKUP(Table7[[#This Row],[No]],Mio[No. FACT.],1,FALSE)</f>
        <v>1869893579</v>
      </c>
      <c r="X321">
        <f>VLOOKUP(Table7[[#This Row],[No]],Conta[DTE NO],1,FALSE)</f>
        <v>1869893579</v>
      </c>
      <c r="Y321" t="b">
        <f>Table7[[#This Row],[borar otro]]=Table7[[#This Row],[Borrar]]</f>
        <v>1</v>
      </c>
    </row>
    <row r="322" spans="1:25" hidden="1" x14ac:dyDescent="0.25">
      <c r="A322">
        <v>45301</v>
      </c>
      <c r="B322">
        <v>965627626</v>
      </c>
      <c r="C322" s="2">
        <v>1084.5999999999999</v>
      </c>
      <c r="D322" t="s">
        <v>2337</v>
      </c>
      <c r="E322">
        <v>0</v>
      </c>
      <c r="F322" t="s">
        <v>622</v>
      </c>
      <c r="G322">
        <f>VLOOKUP(Mio[[#This Row],[No. FACT.]],Table7[No],1,FALSE)</f>
        <v>965627626</v>
      </c>
      <c r="S322" s="79"/>
      <c r="T322">
        <v>45301</v>
      </c>
      <c r="U322">
        <v>1896432714</v>
      </c>
      <c r="V322">
        <v>4345</v>
      </c>
      <c r="W322">
        <f>VLOOKUP(Table7[[#This Row],[No]],Mio[No. FACT.],1,FALSE)</f>
        <v>1896432714</v>
      </c>
      <c r="X322">
        <f>VLOOKUP(Table7[[#This Row],[No]],Conta[DTE NO],1,FALSE)</f>
        <v>1896432714</v>
      </c>
      <c r="Y322" t="b">
        <f>Table7[[#This Row],[borar otro]]=Table7[[#This Row],[Borrar]]</f>
        <v>1</v>
      </c>
    </row>
    <row r="323" spans="1:25" hidden="1" x14ac:dyDescent="0.25">
      <c r="A323">
        <v>45301</v>
      </c>
      <c r="B323">
        <v>273499759</v>
      </c>
      <c r="C323" s="2">
        <v>525.75</v>
      </c>
      <c r="D323" t="s">
        <v>2326</v>
      </c>
      <c r="E323">
        <v>0</v>
      </c>
      <c r="F323" t="s">
        <v>623</v>
      </c>
      <c r="G323">
        <f>VLOOKUP(Mio[[#This Row],[No. FACT.]],Table7[No],1,FALSE)</f>
        <v>273499759</v>
      </c>
      <c r="S323" s="79"/>
      <c r="T323">
        <v>45301</v>
      </c>
      <c r="U323">
        <v>1911245177</v>
      </c>
      <c r="V323">
        <v>360</v>
      </c>
      <c r="W323">
        <f>VLOOKUP(Table7[[#This Row],[No]],Mio[No. FACT.],1,FALSE)</f>
        <v>1911245177</v>
      </c>
      <c r="X323">
        <f>VLOOKUP(Table7[[#This Row],[No]],Conta[DTE NO],1,FALSE)</f>
        <v>1911245177</v>
      </c>
      <c r="Y323" t="b">
        <f>Table7[[#This Row],[borar otro]]=Table7[[#This Row],[Borrar]]</f>
        <v>1</v>
      </c>
    </row>
    <row r="324" spans="1:25" hidden="1" x14ac:dyDescent="0.25">
      <c r="A324">
        <v>45301</v>
      </c>
      <c r="B324">
        <v>3697559642</v>
      </c>
      <c r="C324" s="2">
        <v>2150</v>
      </c>
      <c r="D324" t="s">
        <v>2327</v>
      </c>
      <c r="E324">
        <v>0</v>
      </c>
      <c r="F324" t="s">
        <v>625</v>
      </c>
      <c r="G324">
        <f>VLOOKUP(Mio[[#This Row],[No. FACT.]],Table7[No],1,FALSE)</f>
        <v>3697559642</v>
      </c>
      <c r="S324" s="79"/>
      <c r="T324">
        <v>45301</v>
      </c>
      <c r="U324">
        <v>1933066741</v>
      </c>
      <c r="V324">
        <v>19.850000000000001</v>
      </c>
      <c r="W324">
        <f>VLOOKUP(Table7[[#This Row],[No]],Mio[No. FACT.],1,FALSE)</f>
        <v>1933066741</v>
      </c>
      <c r="X324">
        <f>VLOOKUP(Table7[[#This Row],[No]],Conta[DTE NO],1,FALSE)</f>
        <v>1933066741</v>
      </c>
      <c r="Y324" t="b">
        <f>Table7[[#This Row],[borar otro]]=Table7[[#This Row],[Borrar]]</f>
        <v>1</v>
      </c>
    </row>
    <row r="325" spans="1:25" hidden="1" x14ac:dyDescent="0.25">
      <c r="A325">
        <v>45301</v>
      </c>
      <c r="B325">
        <v>3995027153</v>
      </c>
      <c r="C325" s="2">
        <v>1234.1099999999999</v>
      </c>
      <c r="D325" t="s">
        <v>2329</v>
      </c>
      <c r="E325">
        <v>0</v>
      </c>
      <c r="F325" t="s">
        <v>627</v>
      </c>
      <c r="G325">
        <f>VLOOKUP(Mio[[#This Row],[No. FACT.]],Table7[No],1,FALSE)</f>
        <v>3995027153</v>
      </c>
      <c r="S325" s="79"/>
      <c r="T325">
        <v>45301</v>
      </c>
      <c r="U325">
        <v>2079804254</v>
      </c>
      <c r="V325">
        <v>1975.8</v>
      </c>
      <c r="W325">
        <f>VLOOKUP(Table7[[#This Row],[No]],Mio[No. FACT.],1,FALSE)</f>
        <v>2079804254</v>
      </c>
      <c r="X325">
        <f>VLOOKUP(Table7[[#This Row],[No]],Conta[DTE NO],1,FALSE)</f>
        <v>2079804254</v>
      </c>
      <c r="Y325" t="b">
        <f>Table7[[#This Row],[borar otro]]=Table7[[#This Row],[Borrar]]</f>
        <v>1</v>
      </c>
    </row>
    <row r="326" spans="1:25" hidden="1" x14ac:dyDescent="0.25">
      <c r="A326">
        <v>45301</v>
      </c>
      <c r="B326">
        <v>169756453</v>
      </c>
      <c r="C326" s="2">
        <v>375</v>
      </c>
      <c r="D326" t="s">
        <v>2331</v>
      </c>
      <c r="E326">
        <v>0</v>
      </c>
      <c r="F326" t="s">
        <v>629</v>
      </c>
      <c r="G326">
        <f>VLOOKUP(Mio[[#This Row],[No. FACT.]],Table7[No],1,FALSE)</f>
        <v>169756453</v>
      </c>
      <c r="S326" s="79"/>
      <c r="T326">
        <v>45301</v>
      </c>
      <c r="U326">
        <v>2165522917</v>
      </c>
      <c r="V326">
        <v>45</v>
      </c>
      <c r="W326">
        <f>VLOOKUP(Table7[[#This Row],[No]],Mio[No. FACT.],1,FALSE)</f>
        <v>2165522917</v>
      </c>
      <c r="X326">
        <f>VLOOKUP(Table7[[#This Row],[No]],Conta[DTE NO],1,FALSE)</f>
        <v>2165522917</v>
      </c>
      <c r="Y326" t="b">
        <f>Table7[[#This Row],[borar otro]]=Table7[[#This Row],[Borrar]]</f>
        <v>1</v>
      </c>
    </row>
    <row r="327" spans="1:25" hidden="1" x14ac:dyDescent="0.25">
      <c r="A327">
        <v>45301</v>
      </c>
      <c r="B327">
        <v>4001121775</v>
      </c>
      <c r="C327" s="2">
        <v>158.6</v>
      </c>
      <c r="D327" t="s">
        <v>2329</v>
      </c>
      <c r="E327">
        <v>0</v>
      </c>
      <c r="F327" t="s">
        <v>631</v>
      </c>
      <c r="G327">
        <f>VLOOKUP(Mio[[#This Row],[No. FACT.]],Table7[No],1,FALSE)</f>
        <v>4001121775</v>
      </c>
      <c r="S327" s="79"/>
      <c r="T327">
        <v>45301</v>
      </c>
      <c r="U327">
        <v>2169913485</v>
      </c>
      <c r="V327">
        <v>870</v>
      </c>
      <c r="W327">
        <f>VLOOKUP(Table7[[#This Row],[No]],Mio[No. FACT.],1,FALSE)</f>
        <v>2169913485</v>
      </c>
      <c r="X327">
        <f>VLOOKUP(Table7[[#This Row],[No]],Conta[DTE NO],1,FALSE)</f>
        <v>2169913485</v>
      </c>
      <c r="Y327" t="b">
        <f>Table7[[#This Row],[borar otro]]=Table7[[#This Row],[Borrar]]</f>
        <v>1</v>
      </c>
    </row>
    <row r="328" spans="1:25" hidden="1" x14ac:dyDescent="0.25">
      <c r="A328">
        <v>45301</v>
      </c>
      <c r="B328">
        <v>4019473229</v>
      </c>
      <c r="C328" s="2">
        <v>633</v>
      </c>
      <c r="D328" t="s">
        <v>2327</v>
      </c>
      <c r="E328">
        <v>0</v>
      </c>
      <c r="F328" t="s">
        <v>632</v>
      </c>
      <c r="G328">
        <f>VLOOKUP(Mio[[#This Row],[No. FACT.]],Table7[No],1,FALSE)</f>
        <v>4019473229</v>
      </c>
      <c r="S328" s="79"/>
      <c r="T328">
        <v>45301</v>
      </c>
      <c r="U328">
        <v>2256293387</v>
      </c>
      <c r="V328">
        <v>274.64999999999998</v>
      </c>
      <c r="W328">
        <f>VLOOKUP(Table7[[#This Row],[No]],Mio[No. FACT.],1,FALSE)</f>
        <v>2256293387</v>
      </c>
      <c r="X328">
        <f>VLOOKUP(Table7[[#This Row],[No]],Conta[DTE NO],1,FALSE)</f>
        <v>2256293387</v>
      </c>
      <c r="Y328" t="b">
        <f>Table7[[#This Row],[borar otro]]=Table7[[#This Row],[Borrar]]</f>
        <v>1</v>
      </c>
    </row>
    <row r="329" spans="1:25" hidden="1" x14ac:dyDescent="0.25">
      <c r="A329">
        <v>45301</v>
      </c>
      <c r="B329">
        <v>3092137412</v>
      </c>
      <c r="C329" s="2">
        <v>2673</v>
      </c>
      <c r="D329" t="s">
        <v>2336</v>
      </c>
      <c r="E329">
        <v>0</v>
      </c>
      <c r="F329" t="s">
        <v>634</v>
      </c>
      <c r="G329">
        <f>VLOOKUP(Mio[[#This Row],[No. FACT.]],Table7[No],1,FALSE)</f>
        <v>3092137412</v>
      </c>
      <c r="S329" s="79"/>
      <c r="T329">
        <v>45301</v>
      </c>
      <c r="U329">
        <v>2332773758</v>
      </c>
      <c r="V329">
        <v>877.55</v>
      </c>
      <c r="W329">
        <f>VLOOKUP(Table7[[#This Row],[No]],Mio[No. FACT.],1,FALSE)</f>
        <v>2332773758</v>
      </c>
      <c r="X329">
        <f>VLOOKUP(Table7[[#This Row],[No]],Conta[DTE NO],1,FALSE)</f>
        <v>2332773758</v>
      </c>
      <c r="Y329" t="b">
        <f>Table7[[#This Row],[borar otro]]=Table7[[#This Row],[Borrar]]</f>
        <v>1</v>
      </c>
    </row>
    <row r="330" spans="1:25" hidden="1" x14ac:dyDescent="0.25">
      <c r="A330">
        <v>45301</v>
      </c>
      <c r="B330">
        <v>1426409709</v>
      </c>
      <c r="C330" s="2">
        <v>223.9</v>
      </c>
      <c r="D330" t="s">
        <v>2329</v>
      </c>
      <c r="E330">
        <v>0</v>
      </c>
      <c r="F330" t="s">
        <v>636</v>
      </c>
      <c r="G330">
        <f>VLOOKUP(Mio[[#This Row],[No. FACT.]],Table7[No],1,FALSE)</f>
        <v>1426409709</v>
      </c>
      <c r="S330" s="79"/>
      <c r="T330">
        <v>45301</v>
      </c>
      <c r="U330">
        <v>2359378244</v>
      </c>
      <c r="V330">
        <v>865.8</v>
      </c>
      <c r="W330">
        <f>VLOOKUP(Table7[[#This Row],[No]],Mio[No. FACT.],1,FALSE)</f>
        <v>2359378244</v>
      </c>
      <c r="X330">
        <f>VLOOKUP(Table7[[#This Row],[No]],Conta[DTE NO],1,FALSE)</f>
        <v>2359378244</v>
      </c>
      <c r="Y330" t="b">
        <f>Table7[[#This Row],[borar otro]]=Table7[[#This Row],[Borrar]]</f>
        <v>1</v>
      </c>
    </row>
    <row r="331" spans="1:25" hidden="1" x14ac:dyDescent="0.25">
      <c r="A331">
        <v>45301</v>
      </c>
      <c r="B331">
        <v>2079804254</v>
      </c>
      <c r="C331" s="2">
        <v>1975.8</v>
      </c>
      <c r="D331" t="s">
        <v>2327</v>
      </c>
      <c r="E331">
        <v>0</v>
      </c>
      <c r="F331" t="s">
        <v>638</v>
      </c>
      <c r="G331">
        <f>VLOOKUP(Mio[[#This Row],[No. FACT.]],Table7[No],1,FALSE)</f>
        <v>2079804254</v>
      </c>
      <c r="S331" s="79"/>
      <c r="T331">
        <v>45301</v>
      </c>
      <c r="U331">
        <v>2409251604</v>
      </c>
      <c r="V331">
        <v>285</v>
      </c>
      <c r="W331">
        <f>VLOOKUP(Table7[[#This Row],[No]],Mio[No. FACT.],1,FALSE)</f>
        <v>2409251604</v>
      </c>
      <c r="X331">
        <f>VLOOKUP(Table7[[#This Row],[No]],Conta[DTE NO],1,FALSE)</f>
        <v>2409251604</v>
      </c>
      <c r="Y331" t="b">
        <f>Table7[[#This Row],[borar otro]]=Table7[[#This Row],[Borrar]]</f>
        <v>1</v>
      </c>
    </row>
    <row r="332" spans="1:25" hidden="1" x14ac:dyDescent="0.25">
      <c r="A332">
        <v>45301</v>
      </c>
      <c r="B332">
        <v>3577236422</v>
      </c>
      <c r="C332" s="2">
        <v>586.29999999999995</v>
      </c>
      <c r="D332" t="s">
        <v>2326</v>
      </c>
      <c r="E332">
        <v>0</v>
      </c>
      <c r="F332" t="s">
        <v>640</v>
      </c>
      <c r="G332">
        <f>VLOOKUP(Mio[[#This Row],[No. FACT.]],Table7[No],1,FALSE)</f>
        <v>3577236422</v>
      </c>
      <c r="S332" s="79"/>
      <c r="T332">
        <v>45301</v>
      </c>
      <c r="U332">
        <v>2505786188</v>
      </c>
      <c r="V332">
        <v>609.35</v>
      </c>
      <c r="W332">
        <f>VLOOKUP(Table7[[#This Row],[No]],Mio[No. FACT.],1,FALSE)</f>
        <v>2505786188</v>
      </c>
      <c r="X332">
        <f>VLOOKUP(Table7[[#This Row],[No]],Conta[DTE NO],1,FALSE)</f>
        <v>2505786188</v>
      </c>
      <c r="Y332" t="b">
        <f>Table7[[#This Row],[borar otro]]=Table7[[#This Row],[Borrar]]</f>
        <v>1</v>
      </c>
    </row>
    <row r="333" spans="1:25" hidden="1" x14ac:dyDescent="0.25">
      <c r="A333">
        <v>45301</v>
      </c>
      <c r="B333">
        <v>2169913485</v>
      </c>
      <c r="C333" s="2">
        <v>870</v>
      </c>
      <c r="D333" t="s">
        <v>2328</v>
      </c>
      <c r="E333">
        <v>0</v>
      </c>
      <c r="F333" t="s">
        <v>642</v>
      </c>
      <c r="G333">
        <f>VLOOKUP(Mio[[#This Row],[No. FACT.]],Table7[No],1,FALSE)</f>
        <v>2169913485</v>
      </c>
      <c r="S333" s="79"/>
      <c r="T333">
        <v>45301</v>
      </c>
      <c r="U333">
        <v>2533117009</v>
      </c>
      <c r="V333">
        <v>7275</v>
      </c>
      <c r="W333">
        <f>VLOOKUP(Table7[[#This Row],[No]],Mio[No. FACT.],1,FALSE)</f>
        <v>2533117009</v>
      </c>
      <c r="X333">
        <f>VLOOKUP(Table7[[#This Row],[No]],Conta[DTE NO],1,FALSE)</f>
        <v>2533117009</v>
      </c>
      <c r="Y333" t="b">
        <f>Table7[[#This Row],[borar otro]]=Table7[[#This Row],[Borrar]]</f>
        <v>1</v>
      </c>
    </row>
    <row r="334" spans="1:25" hidden="1" x14ac:dyDescent="0.25">
      <c r="A334">
        <v>45301</v>
      </c>
      <c r="B334">
        <v>1599490107</v>
      </c>
      <c r="C334" s="2">
        <v>34.770000000000003</v>
      </c>
      <c r="D334" t="s">
        <v>1845</v>
      </c>
      <c r="E334">
        <v>0</v>
      </c>
      <c r="F334" t="s">
        <v>644</v>
      </c>
      <c r="G334">
        <f>VLOOKUP(Mio[[#This Row],[No. FACT.]],Table7[No],1,FALSE)</f>
        <v>1599490107</v>
      </c>
      <c r="S334" s="79"/>
      <c r="T334">
        <v>45301</v>
      </c>
      <c r="U334">
        <v>2542421656</v>
      </c>
      <c r="V334">
        <v>488.5</v>
      </c>
      <c r="W334">
        <f>VLOOKUP(Table7[[#This Row],[No]],Mio[No. FACT.],1,FALSE)</f>
        <v>2542421656</v>
      </c>
      <c r="X334">
        <f>VLOOKUP(Table7[[#This Row],[No]],Conta[DTE NO],1,FALSE)</f>
        <v>2542421656</v>
      </c>
      <c r="Y334" t="b">
        <f>Table7[[#This Row],[borar otro]]=Table7[[#This Row],[Borrar]]</f>
        <v>1</v>
      </c>
    </row>
    <row r="335" spans="1:25" hidden="1" x14ac:dyDescent="0.25">
      <c r="A335">
        <v>45301</v>
      </c>
      <c r="B335">
        <v>491014429</v>
      </c>
      <c r="C335" s="2">
        <v>21.94</v>
      </c>
      <c r="D335" t="s">
        <v>1845</v>
      </c>
      <c r="E335">
        <v>0</v>
      </c>
      <c r="F335" t="s">
        <v>645</v>
      </c>
      <c r="G335">
        <f>VLOOKUP(Mio[[#This Row],[No. FACT.]],Table7[No],1,FALSE)</f>
        <v>491014429</v>
      </c>
      <c r="S335" s="79"/>
      <c r="T335">
        <v>45301</v>
      </c>
      <c r="U335">
        <v>2700888619</v>
      </c>
      <c r="V335">
        <v>243.8</v>
      </c>
      <c r="W335">
        <f>VLOOKUP(Table7[[#This Row],[No]],Mio[No. FACT.],1,FALSE)</f>
        <v>2700888619</v>
      </c>
      <c r="X335">
        <f>VLOOKUP(Table7[[#This Row],[No]],Conta[DTE NO],1,FALSE)</f>
        <v>2700888619</v>
      </c>
      <c r="Y335" t="b">
        <f>Table7[[#This Row],[borar otro]]=Table7[[#This Row],[Borrar]]</f>
        <v>1</v>
      </c>
    </row>
    <row r="336" spans="1:25" hidden="1" x14ac:dyDescent="0.25">
      <c r="A336">
        <v>45301</v>
      </c>
      <c r="B336">
        <v>1161511894</v>
      </c>
      <c r="C336" s="2">
        <v>171.01</v>
      </c>
      <c r="D336" t="s">
        <v>1845</v>
      </c>
      <c r="E336">
        <v>0</v>
      </c>
      <c r="F336" t="s">
        <v>646</v>
      </c>
      <c r="G336">
        <f>VLOOKUP(Mio[[#This Row],[No. FACT.]],Table7[No],1,FALSE)</f>
        <v>1161511894</v>
      </c>
      <c r="S336" s="79"/>
      <c r="T336">
        <v>45301</v>
      </c>
      <c r="U336">
        <v>2710719373</v>
      </c>
      <c r="V336">
        <v>405.45</v>
      </c>
      <c r="W336">
        <f>VLOOKUP(Table7[[#This Row],[No]],Mio[No. FACT.],1,FALSE)</f>
        <v>2710719373</v>
      </c>
      <c r="X336">
        <f>VLOOKUP(Table7[[#This Row],[No]],Conta[DTE NO],1,FALSE)</f>
        <v>2710719373</v>
      </c>
      <c r="Y336" t="b">
        <f>Table7[[#This Row],[borar otro]]=Table7[[#This Row],[Borrar]]</f>
        <v>1</v>
      </c>
    </row>
    <row r="337" spans="1:25" hidden="1" x14ac:dyDescent="0.25">
      <c r="A337">
        <v>45301</v>
      </c>
      <c r="B337">
        <v>1545226999</v>
      </c>
      <c r="C337" s="2">
        <v>4.95</v>
      </c>
      <c r="D337" t="s">
        <v>2326</v>
      </c>
      <c r="E337">
        <v>0</v>
      </c>
      <c r="F337" t="s">
        <v>647</v>
      </c>
      <c r="G337">
        <f>VLOOKUP(Mio[[#This Row],[No. FACT.]],Table7[No],1,FALSE)</f>
        <v>1545226999</v>
      </c>
      <c r="S337" s="79"/>
      <c r="T337">
        <v>45301</v>
      </c>
      <c r="U337">
        <v>273499759</v>
      </c>
      <c r="V337">
        <v>525.75</v>
      </c>
      <c r="W337">
        <f>VLOOKUP(Table7[[#This Row],[No]],Mio[No. FACT.],1,FALSE)</f>
        <v>273499759</v>
      </c>
      <c r="X337">
        <f>VLOOKUP(Table7[[#This Row],[No]],Conta[DTE NO],1,FALSE)</f>
        <v>273499759</v>
      </c>
      <c r="Y337" t="b">
        <f>Table7[[#This Row],[borar otro]]=Table7[[#This Row],[Borrar]]</f>
        <v>1</v>
      </c>
    </row>
    <row r="338" spans="1:25" hidden="1" x14ac:dyDescent="0.25">
      <c r="A338">
        <v>45301</v>
      </c>
      <c r="B338">
        <v>1627734341</v>
      </c>
      <c r="C338" s="2">
        <v>30</v>
      </c>
      <c r="D338" t="s">
        <v>2328</v>
      </c>
      <c r="E338">
        <v>0</v>
      </c>
      <c r="F338" t="s">
        <v>649</v>
      </c>
      <c r="G338">
        <f>VLOOKUP(Mio[[#This Row],[No. FACT.]],Table7[No],1,FALSE)</f>
        <v>1627734341</v>
      </c>
      <c r="S338" s="79"/>
      <c r="T338">
        <v>45301</v>
      </c>
      <c r="U338">
        <v>2859353330</v>
      </c>
      <c r="V338">
        <v>1500</v>
      </c>
      <c r="W338">
        <f>VLOOKUP(Table7[[#This Row],[No]],Mio[No. FACT.],1,FALSE)</f>
        <v>2859353330</v>
      </c>
      <c r="X338">
        <f>VLOOKUP(Table7[[#This Row],[No]],Conta[DTE NO],1,FALSE)</f>
        <v>2859353330</v>
      </c>
      <c r="Y338" t="b">
        <f>Table7[[#This Row],[borar otro]]=Table7[[#This Row],[Borrar]]</f>
        <v>1</v>
      </c>
    </row>
    <row r="339" spans="1:25" hidden="1" x14ac:dyDescent="0.25">
      <c r="A339">
        <v>45301</v>
      </c>
      <c r="B339">
        <v>2898870324</v>
      </c>
      <c r="C339" s="2">
        <v>454.45</v>
      </c>
      <c r="D339" t="s">
        <v>2327</v>
      </c>
      <c r="E339">
        <v>0</v>
      </c>
      <c r="F339" t="s">
        <v>651</v>
      </c>
      <c r="G339">
        <f>VLOOKUP(Mio[[#This Row],[No. FACT.]],Table7[No],1,FALSE)</f>
        <v>2898870324</v>
      </c>
      <c r="S339" s="79"/>
      <c r="T339">
        <v>45301</v>
      </c>
      <c r="U339">
        <v>2898870324</v>
      </c>
      <c r="V339">
        <v>454.45</v>
      </c>
      <c r="W339">
        <f>VLOOKUP(Table7[[#This Row],[No]],Mio[No. FACT.],1,FALSE)</f>
        <v>2898870324</v>
      </c>
      <c r="X339">
        <f>VLOOKUP(Table7[[#This Row],[No]],Conta[DTE NO],1,FALSE)</f>
        <v>2898870324</v>
      </c>
      <c r="Y339" t="b">
        <f>Table7[[#This Row],[borar otro]]=Table7[[#This Row],[Borrar]]</f>
        <v>1</v>
      </c>
    </row>
    <row r="340" spans="1:25" hidden="1" x14ac:dyDescent="0.25">
      <c r="A340">
        <v>45301</v>
      </c>
      <c r="B340">
        <v>570904478</v>
      </c>
      <c r="C340" s="2">
        <v>46.15</v>
      </c>
      <c r="D340" t="s">
        <v>2329</v>
      </c>
      <c r="E340">
        <v>0</v>
      </c>
      <c r="F340" t="s">
        <v>653</v>
      </c>
      <c r="G340">
        <f>VLOOKUP(Mio[[#This Row],[No. FACT.]],Table7[No],1,FALSE)</f>
        <v>570904478</v>
      </c>
      <c r="S340" s="79"/>
      <c r="T340">
        <v>45301</v>
      </c>
      <c r="U340">
        <v>3001764250</v>
      </c>
      <c r="V340">
        <v>1098</v>
      </c>
      <c r="W340">
        <f>VLOOKUP(Table7[[#This Row],[No]],Mio[No. FACT.],1,FALSE)</f>
        <v>3001764250</v>
      </c>
      <c r="X340">
        <f>VLOOKUP(Table7[[#This Row],[No]],Conta[DTE NO],1,FALSE)</f>
        <v>3001764250</v>
      </c>
      <c r="Y340" t="b">
        <f>Table7[[#This Row],[borar otro]]=Table7[[#This Row],[Borrar]]</f>
        <v>1</v>
      </c>
    </row>
    <row r="341" spans="1:25" hidden="1" x14ac:dyDescent="0.25">
      <c r="A341">
        <v>45301</v>
      </c>
      <c r="B341">
        <v>1448038375</v>
      </c>
      <c r="C341" s="2">
        <v>1602.3</v>
      </c>
      <c r="D341" t="s">
        <v>2329</v>
      </c>
      <c r="E341">
        <v>0</v>
      </c>
      <c r="F341" t="s">
        <v>655</v>
      </c>
      <c r="G341">
        <f>VLOOKUP(Mio[[#This Row],[No. FACT.]],Table7[No],1,FALSE)</f>
        <v>1448038375</v>
      </c>
      <c r="S341" s="79"/>
      <c r="T341">
        <v>45301</v>
      </c>
      <c r="U341">
        <v>305679150</v>
      </c>
      <c r="V341">
        <v>763.11</v>
      </c>
      <c r="W341">
        <f>VLOOKUP(Table7[[#This Row],[No]],Mio[No. FACT.],1,FALSE)</f>
        <v>305679150</v>
      </c>
      <c r="X341">
        <f>VLOOKUP(Table7[[#This Row],[No]],Conta[DTE NO],1,FALSE)</f>
        <v>305679150</v>
      </c>
      <c r="Y341" t="b">
        <f>Table7[[#This Row],[borar otro]]=Table7[[#This Row],[Borrar]]</f>
        <v>1</v>
      </c>
    </row>
    <row r="342" spans="1:25" hidden="1" x14ac:dyDescent="0.25">
      <c r="A342">
        <v>45301</v>
      </c>
      <c r="B342">
        <v>2542421656</v>
      </c>
      <c r="C342" s="2">
        <v>488.5</v>
      </c>
      <c r="D342" t="s">
        <v>2327</v>
      </c>
      <c r="E342">
        <v>0</v>
      </c>
      <c r="F342" t="s">
        <v>656</v>
      </c>
      <c r="G342">
        <f>VLOOKUP(Mio[[#This Row],[No. FACT.]],Table7[No],1,FALSE)</f>
        <v>2542421656</v>
      </c>
      <c r="S342" s="79"/>
      <c r="T342">
        <v>45301</v>
      </c>
      <c r="U342">
        <v>3092137412</v>
      </c>
      <c r="V342">
        <v>2673</v>
      </c>
      <c r="W342">
        <f>VLOOKUP(Table7[[#This Row],[No]],Mio[No. FACT.],1,FALSE)</f>
        <v>3092137412</v>
      </c>
      <c r="X342">
        <f>VLOOKUP(Table7[[#This Row],[No]],Conta[DTE NO],1,FALSE)</f>
        <v>3092137412</v>
      </c>
      <c r="Y342" t="b">
        <f>Table7[[#This Row],[borar otro]]=Table7[[#This Row],[Borrar]]</f>
        <v>1</v>
      </c>
    </row>
    <row r="343" spans="1:25" hidden="1" x14ac:dyDescent="0.25">
      <c r="A343">
        <v>45301</v>
      </c>
      <c r="B343">
        <v>4029238356</v>
      </c>
      <c r="C343" s="2">
        <v>6290</v>
      </c>
      <c r="D343" t="s">
        <v>2332</v>
      </c>
      <c r="E343">
        <v>0</v>
      </c>
      <c r="F343" t="s">
        <v>658</v>
      </c>
      <c r="G343">
        <f>VLOOKUP(Mio[[#This Row],[No. FACT.]],Table7[No],1,FALSE)</f>
        <v>4029238356</v>
      </c>
      <c r="S343" s="79"/>
      <c r="T343">
        <v>45301</v>
      </c>
      <c r="U343">
        <v>3480437658</v>
      </c>
      <c r="V343">
        <v>6.45</v>
      </c>
      <c r="W343">
        <f>VLOOKUP(Table7[[#This Row],[No]],Mio[No. FACT.],1,FALSE)</f>
        <v>3480437658</v>
      </c>
      <c r="X343">
        <f>VLOOKUP(Table7[[#This Row],[No]],Conta[DTE NO],1,FALSE)</f>
        <v>3480437658</v>
      </c>
      <c r="Y343" t="b">
        <f>Table7[[#This Row],[borar otro]]=Table7[[#This Row],[Borrar]]</f>
        <v>1</v>
      </c>
    </row>
    <row r="344" spans="1:25" hidden="1" x14ac:dyDescent="0.25">
      <c r="A344">
        <v>45301</v>
      </c>
      <c r="B344">
        <v>2700888619</v>
      </c>
      <c r="C344" s="2">
        <v>243.8</v>
      </c>
      <c r="D344" t="s">
        <v>2329</v>
      </c>
      <c r="E344">
        <v>0</v>
      </c>
      <c r="F344" t="s">
        <v>660</v>
      </c>
      <c r="G344">
        <f>VLOOKUP(Mio[[#This Row],[No. FACT.]],Table7[No],1,FALSE)</f>
        <v>2700888619</v>
      </c>
      <c r="S344" s="79"/>
      <c r="T344">
        <v>45301</v>
      </c>
      <c r="U344">
        <v>3555150833</v>
      </c>
      <c r="V344">
        <v>367.25</v>
      </c>
      <c r="W344">
        <f>VLOOKUP(Table7[[#This Row],[No]],Mio[No. FACT.],1,FALSE)</f>
        <v>3555150833</v>
      </c>
      <c r="X344">
        <f>VLOOKUP(Table7[[#This Row],[No]],Conta[DTE NO],1,FALSE)</f>
        <v>3555150833</v>
      </c>
      <c r="Y344" t="b">
        <f>Table7[[#This Row],[borar otro]]=Table7[[#This Row],[Borrar]]</f>
        <v>1</v>
      </c>
    </row>
    <row r="345" spans="1:25" hidden="1" x14ac:dyDescent="0.25">
      <c r="A345">
        <v>45301</v>
      </c>
      <c r="B345">
        <v>3480437658</v>
      </c>
      <c r="C345" s="2">
        <v>6.45</v>
      </c>
      <c r="D345" t="s">
        <v>2329</v>
      </c>
      <c r="E345">
        <v>0</v>
      </c>
      <c r="F345" t="s">
        <v>662</v>
      </c>
      <c r="G345">
        <f>VLOOKUP(Mio[[#This Row],[No. FACT.]],Table7[No],1,FALSE)</f>
        <v>3480437658</v>
      </c>
      <c r="S345" s="79"/>
      <c r="T345">
        <v>45301</v>
      </c>
      <c r="U345">
        <v>3556982965</v>
      </c>
      <c r="V345">
        <v>7</v>
      </c>
      <c r="W345">
        <f>VLOOKUP(Table7[[#This Row],[No]],Mio[No. FACT.],1,FALSE)</f>
        <v>3556982965</v>
      </c>
      <c r="X345">
        <f>VLOOKUP(Table7[[#This Row],[No]],Conta[DTE NO],1,FALSE)</f>
        <v>3556982965</v>
      </c>
      <c r="Y345" t="b">
        <f>Table7[[#This Row],[borar otro]]=Table7[[#This Row],[Borrar]]</f>
        <v>1</v>
      </c>
    </row>
    <row r="346" spans="1:25" hidden="1" x14ac:dyDescent="0.25">
      <c r="A346">
        <v>45301</v>
      </c>
      <c r="B346">
        <v>523846257</v>
      </c>
      <c r="C346" s="2">
        <v>422.2</v>
      </c>
      <c r="D346" t="s">
        <v>2329</v>
      </c>
      <c r="E346">
        <v>0</v>
      </c>
      <c r="F346" t="s">
        <v>664</v>
      </c>
      <c r="G346">
        <f>VLOOKUP(Mio[[#This Row],[No. FACT.]],Table7[No],1,FALSE)</f>
        <v>523846257</v>
      </c>
      <c r="S346" s="79"/>
      <c r="T346">
        <v>45301</v>
      </c>
      <c r="U346">
        <v>3577236422</v>
      </c>
      <c r="V346">
        <v>586.29999999999995</v>
      </c>
      <c r="W346">
        <f>VLOOKUP(Table7[[#This Row],[No]],Mio[No. FACT.],1,FALSE)</f>
        <v>3577236422</v>
      </c>
      <c r="X346">
        <f>VLOOKUP(Table7[[#This Row],[No]],Conta[DTE NO],1,FALSE)</f>
        <v>3577236422</v>
      </c>
      <c r="Y346" t="b">
        <f>Table7[[#This Row],[borar otro]]=Table7[[#This Row],[Borrar]]</f>
        <v>1</v>
      </c>
    </row>
    <row r="347" spans="1:25" hidden="1" x14ac:dyDescent="0.25">
      <c r="A347">
        <v>45301</v>
      </c>
      <c r="B347">
        <v>865684718</v>
      </c>
      <c r="C347" s="2">
        <v>51.5</v>
      </c>
      <c r="D347" t="s">
        <v>2329</v>
      </c>
      <c r="E347">
        <v>0</v>
      </c>
      <c r="F347" t="s">
        <v>666</v>
      </c>
      <c r="G347">
        <f>VLOOKUP(Mio[[#This Row],[No. FACT.]],Table7[No],1,FALSE)</f>
        <v>865684718</v>
      </c>
      <c r="S347" s="79"/>
      <c r="T347">
        <v>45301</v>
      </c>
      <c r="U347">
        <v>3697559642</v>
      </c>
      <c r="V347">
        <v>2150</v>
      </c>
      <c r="W347">
        <f>VLOOKUP(Table7[[#This Row],[No]],Mio[No. FACT.],1,FALSE)</f>
        <v>3697559642</v>
      </c>
      <c r="X347">
        <f>VLOOKUP(Table7[[#This Row],[No]],Conta[DTE NO],1,FALSE)</f>
        <v>3697559642</v>
      </c>
      <c r="Y347" t="b">
        <f>Table7[[#This Row],[borar otro]]=Table7[[#This Row],[Borrar]]</f>
        <v>1</v>
      </c>
    </row>
    <row r="348" spans="1:25" hidden="1" x14ac:dyDescent="0.25">
      <c r="A348">
        <v>45301</v>
      </c>
      <c r="B348">
        <v>2710719373</v>
      </c>
      <c r="C348" s="2">
        <v>405.45</v>
      </c>
      <c r="D348" t="s">
        <v>2329</v>
      </c>
      <c r="E348">
        <v>0</v>
      </c>
      <c r="F348" t="s">
        <v>667</v>
      </c>
      <c r="G348">
        <f>VLOOKUP(Mio[[#This Row],[No. FACT.]],Table7[No],1,FALSE)</f>
        <v>2710719373</v>
      </c>
      <c r="S348" s="79"/>
      <c r="T348">
        <v>45301</v>
      </c>
      <c r="U348">
        <v>3977396979</v>
      </c>
      <c r="V348">
        <v>3765</v>
      </c>
      <c r="W348">
        <f>VLOOKUP(Table7[[#This Row],[No]],Mio[No. FACT.],1,FALSE)</f>
        <v>3977396979</v>
      </c>
      <c r="X348">
        <f>VLOOKUP(Table7[[#This Row],[No]],Conta[DTE NO],1,FALSE)</f>
        <v>3977396979</v>
      </c>
      <c r="Y348" t="b">
        <f>Table7[[#This Row],[borar otro]]=Table7[[#This Row],[Borrar]]</f>
        <v>1</v>
      </c>
    </row>
    <row r="349" spans="1:25" hidden="1" x14ac:dyDescent="0.25">
      <c r="A349">
        <v>45301</v>
      </c>
      <c r="B349">
        <v>2359378244</v>
      </c>
      <c r="C349" s="2">
        <v>865.8</v>
      </c>
      <c r="D349" t="s">
        <v>2329</v>
      </c>
      <c r="E349">
        <v>0</v>
      </c>
      <c r="F349" t="s">
        <v>669</v>
      </c>
      <c r="G349">
        <f>VLOOKUP(Mio[[#This Row],[No. FACT.]],Table7[No],1,FALSE)</f>
        <v>2359378244</v>
      </c>
      <c r="S349" s="79"/>
      <c r="T349">
        <v>45301</v>
      </c>
      <c r="U349">
        <v>3995027153</v>
      </c>
      <c r="V349">
        <v>1234.1099999999999</v>
      </c>
      <c r="W349">
        <f>VLOOKUP(Table7[[#This Row],[No]],Mio[No. FACT.],1,FALSE)</f>
        <v>3995027153</v>
      </c>
      <c r="X349">
        <f>VLOOKUP(Table7[[#This Row],[No]],Conta[DTE NO],1,FALSE)</f>
        <v>3995027153</v>
      </c>
      <c r="Y349" t="b">
        <f>Table7[[#This Row],[borar otro]]=Table7[[#This Row],[Borrar]]</f>
        <v>1</v>
      </c>
    </row>
    <row r="350" spans="1:25" hidden="1" x14ac:dyDescent="0.25">
      <c r="A350">
        <v>45301</v>
      </c>
      <c r="B350">
        <v>4058336187</v>
      </c>
      <c r="C350" s="2">
        <v>374.4</v>
      </c>
      <c r="D350" t="s">
        <v>2329</v>
      </c>
      <c r="E350">
        <v>0</v>
      </c>
      <c r="F350" t="s">
        <v>670</v>
      </c>
      <c r="G350">
        <f>VLOOKUP(Mio[[#This Row],[No. FACT.]],Table7[No],1,FALSE)</f>
        <v>4058336187</v>
      </c>
      <c r="S350" s="79"/>
      <c r="T350">
        <v>45301</v>
      </c>
      <c r="U350">
        <v>4001121775</v>
      </c>
      <c r="V350">
        <v>158.6</v>
      </c>
      <c r="W350">
        <f>VLOOKUP(Table7[[#This Row],[No]],Mio[No. FACT.],1,FALSE)</f>
        <v>4001121775</v>
      </c>
      <c r="X350">
        <f>VLOOKUP(Table7[[#This Row],[No]],Conta[DTE NO],1,FALSE)</f>
        <v>4001121775</v>
      </c>
      <c r="Y350" t="b">
        <f>Table7[[#This Row],[borar otro]]=Table7[[#This Row],[Borrar]]</f>
        <v>1</v>
      </c>
    </row>
    <row r="351" spans="1:25" hidden="1" x14ac:dyDescent="0.25">
      <c r="A351">
        <v>45301</v>
      </c>
      <c r="B351">
        <v>2256293387</v>
      </c>
      <c r="C351" s="2">
        <v>274.64999999999998</v>
      </c>
      <c r="D351" t="s">
        <v>2329</v>
      </c>
      <c r="E351">
        <v>0</v>
      </c>
      <c r="F351" t="s">
        <v>672</v>
      </c>
      <c r="G351">
        <f>VLOOKUP(Mio[[#This Row],[No. FACT.]],Table7[No],1,FALSE)</f>
        <v>2256293387</v>
      </c>
      <c r="S351" s="79"/>
      <c r="T351">
        <v>45301</v>
      </c>
      <c r="U351">
        <v>4019473229</v>
      </c>
      <c r="V351">
        <v>633</v>
      </c>
      <c r="W351">
        <f>VLOOKUP(Table7[[#This Row],[No]],Mio[No. FACT.],1,FALSE)</f>
        <v>4019473229</v>
      </c>
      <c r="X351">
        <f>VLOOKUP(Table7[[#This Row],[No]],Conta[DTE NO],1,FALSE)</f>
        <v>4019473229</v>
      </c>
      <c r="Y351" t="b">
        <f>Table7[[#This Row],[borar otro]]=Table7[[#This Row],[Borrar]]</f>
        <v>1</v>
      </c>
    </row>
    <row r="352" spans="1:25" hidden="1" x14ac:dyDescent="0.25">
      <c r="A352">
        <v>45301</v>
      </c>
      <c r="B352">
        <v>1896432714</v>
      </c>
      <c r="C352" s="2">
        <v>4345</v>
      </c>
      <c r="D352" t="s">
        <v>2336</v>
      </c>
      <c r="E352">
        <v>0</v>
      </c>
      <c r="F352" t="s">
        <v>674</v>
      </c>
      <c r="G352">
        <f>VLOOKUP(Mio[[#This Row],[No. FACT.]],Table7[No],1,FALSE)</f>
        <v>1896432714</v>
      </c>
      <c r="S352" s="79"/>
      <c r="T352">
        <v>45301</v>
      </c>
      <c r="U352">
        <v>4029238356</v>
      </c>
      <c r="V352">
        <v>6290</v>
      </c>
      <c r="W352">
        <f>VLOOKUP(Table7[[#This Row],[No]],Mio[No. FACT.],1,FALSE)</f>
        <v>4029238356</v>
      </c>
      <c r="X352">
        <f>VLOOKUP(Table7[[#This Row],[No]],Conta[DTE NO],1,FALSE)</f>
        <v>4029238356</v>
      </c>
      <c r="Y352" t="b">
        <f>Table7[[#This Row],[borar otro]]=Table7[[#This Row],[Borrar]]</f>
        <v>1</v>
      </c>
    </row>
    <row r="353" spans="1:25" hidden="1" x14ac:dyDescent="0.25">
      <c r="A353">
        <v>45301</v>
      </c>
      <c r="B353">
        <v>2505786188</v>
      </c>
      <c r="C353" s="2">
        <v>609.35</v>
      </c>
      <c r="D353" t="s">
        <v>2329</v>
      </c>
      <c r="E353">
        <v>0</v>
      </c>
      <c r="F353" t="s">
        <v>675</v>
      </c>
      <c r="G353">
        <f>VLOOKUP(Mio[[#This Row],[No. FACT.]],Table7[No],1,FALSE)</f>
        <v>2505786188</v>
      </c>
      <c r="S353" s="79"/>
      <c r="T353">
        <v>45301</v>
      </c>
      <c r="U353">
        <v>4058336187</v>
      </c>
      <c r="V353">
        <v>374.4</v>
      </c>
      <c r="W353">
        <f>VLOOKUP(Table7[[#This Row],[No]],Mio[No. FACT.],1,FALSE)</f>
        <v>4058336187</v>
      </c>
      <c r="X353">
        <f>VLOOKUP(Table7[[#This Row],[No]],Conta[DTE NO],1,FALSE)</f>
        <v>4058336187</v>
      </c>
      <c r="Y353" t="b">
        <f>Table7[[#This Row],[borar otro]]=Table7[[#This Row],[Borrar]]</f>
        <v>1</v>
      </c>
    </row>
    <row r="354" spans="1:25" hidden="1" x14ac:dyDescent="0.25">
      <c r="A354">
        <v>45301</v>
      </c>
      <c r="B354">
        <v>849888258</v>
      </c>
      <c r="C354" s="2">
        <v>221.88</v>
      </c>
      <c r="D354" t="s">
        <v>2329</v>
      </c>
      <c r="E354">
        <v>0</v>
      </c>
      <c r="F354" t="s">
        <v>677</v>
      </c>
      <c r="G354">
        <f>VLOOKUP(Mio[[#This Row],[No. FACT.]],Table7[No],1,FALSE)</f>
        <v>849888258</v>
      </c>
      <c r="S354" s="79"/>
      <c r="T354">
        <v>45301</v>
      </c>
      <c r="U354">
        <v>4128983282</v>
      </c>
      <c r="V354">
        <v>174</v>
      </c>
      <c r="W354">
        <f>VLOOKUP(Table7[[#This Row],[No]],Mio[No. FACT.],1,FALSE)</f>
        <v>4128983282</v>
      </c>
      <c r="X354">
        <f>VLOOKUP(Table7[[#This Row],[No]],Conta[DTE NO],1,FALSE)</f>
        <v>4128983282</v>
      </c>
      <c r="Y354" t="b">
        <f>Table7[[#This Row],[borar otro]]=Table7[[#This Row],[Borrar]]</f>
        <v>1</v>
      </c>
    </row>
    <row r="355" spans="1:25" hidden="1" x14ac:dyDescent="0.25">
      <c r="A355">
        <v>45301</v>
      </c>
      <c r="B355">
        <v>2332773758</v>
      </c>
      <c r="C355" s="2">
        <v>877.55</v>
      </c>
      <c r="D355" t="s">
        <v>2326</v>
      </c>
      <c r="E355">
        <v>0</v>
      </c>
      <c r="F355" t="s">
        <v>678</v>
      </c>
      <c r="G355">
        <f>VLOOKUP(Mio[[#This Row],[No. FACT.]],Table7[No],1,FALSE)</f>
        <v>2332773758</v>
      </c>
      <c r="S355" s="79"/>
      <c r="T355">
        <v>45301</v>
      </c>
      <c r="U355">
        <v>4153033092</v>
      </c>
      <c r="V355">
        <v>108.7</v>
      </c>
      <c r="W355">
        <f>VLOOKUP(Table7[[#This Row],[No]],Mio[No. FACT.],1,FALSE)</f>
        <v>4153033092</v>
      </c>
      <c r="X355">
        <f>VLOOKUP(Table7[[#This Row],[No]],Conta[DTE NO],1,FALSE)</f>
        <v>4153033092</v>
      </c>
      <c r="Y355" t="b">
        <f>Table7[[#This Row],[borar otro]]=Table7[[#This Row],[Borrar]]</f>
        <v>1</v>
      </c>
    </row>
    <row r="356" spans="1:25" hidden="1" x14ac:dyDescent="0.25">
      <c r="A356">
        <v>45301</v>
      </c>
      <c r="B356">
        <v>585125516</v>
      </c>
      <c r="C356" s="2">
        <v>1590</v>
      </c>
      <c r="D356" t="s">
        <v>2328</v>
      </c>
      <c r="E356">
        <v>0</v>
      </c>
      <c r="F356" t="s">
        <v>679</v>
      </c>
      <c r="G356">
        <f>VLOOKUP(Mio[[#This Row],[No. FACT.]],Table7[No],1,FALSE)</f>
        <v>585125516</v>
      </c>
      <c r="S356" s="79"/>
      <c r="T356">
        <v>45301</v>
      </c>
      <c r="U356">
        <v>4252648916</v>
      </c>
      <c r="V356">
        <v>6216</v>
      </c>
      <c r="W356">
        <f>VLOOKUP(Table7[[#This Row],[No]],Mio[No. FACT.],1,FALSE)</f>
        <v>4252648916</v>
      </c>
      <c r="X356">
        <f>VLOOKUP(Table7[[#This Row],[No]],Conta[DTE NO],1,FALSE)</f>
        <v>4252648916</v>
      </c>
      <c r="Y356" t="b">
        <f>Table7[[#This Row],[borar otro]]=Table7[[#This Row],[Borrar]]</f>
        <v>1</v>
      </c>
    </row>
    <row r="357" spans="1:25" hidden="1" x14ac:dyDescent="0.25">
      <c r="A357">
        <v>45301</v>
      </c>
      <c r="B357">
        <v>1019235712</v>
      </c>
      <c r="C357" s="2">
        <v>243.25</v>
      </c>
      <c r="D357" t="s">
        <v>2329</v>
      </c>
      <c r="E357">
        <v>0</v>
      </c>
      <c r="F357" t="s">
        <v>681</v>
      </c>
      <c r="G357">
        <f>VLOOKUP(Mio[[#This Row],[No. FACT.]],Table7[No],1,FALSE)</f>
        <v>1019235712</v>
      </c>
      <c r="S357" s="79"/>
      <c r="T357">
        <v>45301</v>
      </c>
      <c r="U357">
        <v>491014429</v>
      </c>
      <c r="V357">
        <v>21.94</v>
      </c>
      <c r="W357">
        <f>VLOOKUP(Table7[[#This Row],[No]],Mio[No. FACT.],1,FALSE)</f>
        <v>491014429</v>
      </c>
      <c r="X357">
        <f>VLOOKUP(Table7[[#This Row],[No]],Conta[DTE NO],1,FALSE)</f>
        <v>491014429</v>
      </c>
      <c r="Y357" t="b">
        <f>Table7[[#This Row],[borar otro]]=Table7[[#This Row],[Borrar]]</f>
        <v>1</v>
      </c>
    </row>
    <row r="358" spans="1:25" hidden="1" x14ac:dyDescent="0.25">
      <c r="A358">
        <v>45301</v>
      </c>
      <c r="B358">
        <v>748896841</v>
      </c>
      <c r="C358" s="2">
        <v>1800</v>
      </c>
      <c r="D358" t="s">
        <v>2336</v>
      </c>
      <c r="E358">
        <v>0</v>
      </c>
      <c r="F358" t="s">
        <v>682</v>
      </c>
      <c r="G358">
        <f>VLOOKUP(Mio[[#This Row],[No. FACT.]],Table7[No],1,FALSE)</f>
        <v>748896841</v>
      </c>
      <c r="S358" s="79"/>
      <c r="T358">
        <v>45301</v>
      </c>
      <c r="U358">
        <v>523846257</v>
      </c>
      <c r="V358">
        <v>422.2</v>
      </c>
      <c r="W358">
        <f>VLOOKUP(Table7[[#This Row],[No]],Mio[No. FACT.],1,FALSE)</f>
        <v>523846257</v>
      </c>
      <c r="X358">
        <f>VLOOKUP(Table7[[#This Row],[No]],Conta[DTE NO],1,FALSE)</f>
        <v>523846257</v>
      </c>
      <c r="Y358" t="b">
        <f>Table7[[#This Row],[borar otro]]=Table7[[#This Row],[Borrar]]</f>
        <v>1</v>
      </c>
    </row>
    <row r="359" spans="1:25" hidden="1" x14ac:dyDescent="0.25">
      <c r="A359">
        <v>45301</v>
      </c>
      <c r="B359">
        <v>82201806</v>
      </c>
      <c r="C359" s="2">
        <v>775</v>
      </c>
      <c r="D359" t="s">
        <v>2328</v>
      </c>
      <c r="E359">
        <v>0</v>
      </c>
      <c r="F359" t="s">
        <v>684</v>
      </c>
      <c r="G359">
        <f>VLOOKUP(Mio[[#This Row],[No. FACT.]],Table7[No],1,FALSE)</f>
        <v>82201806</v>
      </c>
      <c r="S359" s="79"/>
      <c r="T359">
        <v>45301</v>
      </c>
      <c r="U359">
        <v>570904478</v>
      </c>
      <c r="V359">
        <v>46.15</v>
      </c>
      <c r="W359">
        <f>VLOOKUP(Table7[[#This Row],[No]],Mio[No. FACT.],1,FALSE)</f>
        <v>570904478</v>
      </c>
      <c r="X359">
        <f>VLOOKUP(Table7[[#This Row],[No]],Conta[DTE NO],1,FALSE)</f>
        <v>570904478</v>
      </c>
      <c r="Y359" t="b">
        <f>Table7[[#This Row],[borar otro]]=Table7[[#This Row],[Borrar]]</f>
        <v>1</v>
      </c>
    </row>
    <row r="360" spans="1:25" hidden="1" x14ac:dyDescent="0.25">
      <c r="A360">
        <v>45301</v>
      </c>
      <c r="B360">
        <v>4153033092</v>
      </c>
      <c r="C360" s="2">
        <v>108.7</v>
      </c>
      <c r="D360" t="s">
        <v>2327</v>
      </c>
      <c r="E360">
        <v>0</v>
      </c>
      <c r="F360" t="s">
        <v>686</v>
      </c>
      <c r="G360">
        <f>VLOOKUP(Mio[[#This Row],[No. FACT.]],Table7[No],1,FALSE)</f>
        <v>4153033092</v>
      </c>
      <c r="S360" s="79"/>
      <c r="T360">
        <v>45301</v>
      </c>
      <c r="U360">
        <v>585125516</v>
      </c>
      <c r="V360">
        <v>1590</v>
      </c>
      <c r="W360">
        <f>VLOOKUP(Table7[[#This Row],[No]],Mio[No. FACT.],1,FALSE)</f>
        <v>585125516</v>
      </c>
      <c r="X360">
        <f>VLOOKUP(Table7[[#This Row],[No]],Conta[DTE NO],1,FALSE)</f>
        <v>585125516</v>
      </c>
      <c r="Y360" t="b">
        <f>Table7[[#This Row],[borar otro]]=Table7[[#This Row],[Borrar]]</f>
        <v>1</v>
      </c>
    </row>
    <row r="361" spans="1:25" hidden="1" x14ac:dyDescent="0.25">
      <c r="A361">
        <v>45301</v>
      </c>
      <c r="B361">
        <v>3556982965</v>
      </c>
      <c r="C361" s="2">
        <v>7</v>
      </c>
      <c r="D361" t="s">
        <v>2326</v>
      </c>
      <c r="E361">
        <v>0</v>
      </c>
      <c r="F361" t="s">
        <v>688</v>
      </c>
      <c r="G361">
        <f>VLOOKUP(Mio[[#This Row],[No. FACT.]],Table7[No],1,FALSE)</f>
        <v>3556982965</v>
      </c>
      <c r="S361" s="79"/>
      <c r="T361">
        <v>45301</v>
      </c>
      <c r="U361">
        <v>676089845</v>
      </c>
      <c r="V361">
        <v>1781.85</v>
      </c>
      <c r="W361">
        <f>VLOOKUP(Table7[[#This Row],[No]],Mio[No. FACT.],1,FALSE)</f>
        <v>676089845</v>
      </c>
      <c r="X361">
        <f>VLOOKUP(Table7[[#This Row],[No]],Conta[DTE NO],1,FALSE)</f>
        <v>676089845</v>
      </c>
      <c r="Y361" t="b">
        <f>Table7[[#This Row],[borar otro]]=Table7[[#This Row],[Borrar]]</f>
        <v>1</v>
      </c>
    </row>
    <row r="362" spans="1:25" hidden="1" x14ac:dyDescent="0.25">
      <c r="A362">
        <v>45301</v>
      </c>
      <c r="B362">
        <v>3001764250</v>
      </c>
      <c r="C362" s="2">
        <v>1098</v>
      </c>
      <c r="D362" t="s">
        <v>2330</v>
      </c>
      <c r="E362">
        <v>0</v>
      </c>
      <c r="F362" t="s">
        <v>689</v>
      </c>
      <c r="G362">
        <f>VLOOKUP(Mio[[#This Row],[No. FACT.]],Table7[No],1,FALSE)</f>
        <v>3001764250</v>
      </c>
      <c r="S362" s="79"/>
      <c r="T362">
        <v>45301</v>
      </c>
      <c r="U362">
        <v>747521767</v>
      </c>
      <c r="V362">
        <v>151.35</v>
      </c>
      <c r="W362">
        <f>VLOOKUP(Table7[[#This Row],[No]],Mio[No. FACT.],1,FALSE)</f>
        <v>747521767</v>
      </c>
      <c r="X362">
        <f>VLOOKUP(Table7[[#This Row],[No]],Conta[DTE NO],1,FALSE)</f>
        <v>747521767</v>
      </c>
      <c r="Y362" t="b">
        <f>Table7[[#This Row],[borar otro]]=Table7[[#This Row],[Borrar]]</f>
        <v>1</v>
      </c>
    </row>
    <row r="363" spans="1:25" hidden="1" x14ac:dyDescent="0.25">
      <c r="A363">
        <v>45301</v>
      </c>
      <c r="B363">
        <v>2409251604</v>
      </c>
      <c r="C363" s="2">
        <v>285</v>
      </c>
      <c r="D363" t="s">
        <v>2328</v>
      </c>
      <c r="E363">
        <v>0</v>
      </c>
      <c r="F363" t="s">
        <v>691</v>
      </c>
      <c r="G363">
        <f>VLOOKUP(Mio[[#This Row],[No. FACT.]],Table7[No],1,FALSE)</f>
        <v>2409251604</v>
      </c>
      <c r="S363" s="79"/>
      <c r="T363">
        <v>45301</v>
      </c>
      <c r="U363">
        <v>748896841</v>
      </c>
      <c r="V363">
        <v>1800</v>
      </c>
      <c r="W363">
        <f>VLOOKUP(Table7[[#This Row],[No]],Mio[No. FACT.],1,FALSE)</f>
        <v>748896841</v>
      </c>
      <c r="X363">
        <f>VLOOKUP(Table7[[#This Row],[No]],Conta[DTE NO],1,FALSE)</f>
        <v>748896841</v>
      </c>
      <c r="Y363" t="b">
        <f>Table7[[#This Row],[borar otro]]=Table7[[#This Row],[Borrar]]</f>
        <v>1</v>
      </c>
    </row>
    <row r="364" spans="1:25" hidden="1" x14ac:dyDescent="0.25">
      <c r="A364">
        <v>45301</v>
      </c>
      <c r="B364">
        <v>2165522917</v>
      </c>
      <c r="C364" s="2">
        <v>45</v>
      </c>
      <c r="D364" t="s">
        <v>2329</v>
      </c>
      <c r="E364">
        <v>0</v>
      </c>
      <c r="F364" t="s">
        <v>693</v>
      </c>
      <c r="G364">
        <f>VLOOKUP(Mio[[#This Row],[No. FACT.]],Table7[No],1,FALSE)</f>
        <v>2165522917</v>
      </c>
      <c r="S364" s="79"/>
      <c r="T364">
        <v>45301</v>
      </c>
      <c r="U364">
        <v>82201806</v>
      </c>
      <c r="V364">
        <v>775</v>
      </c>
      <c r="W364">
        <f>VLOOKUP(Table7[[#This Row],[No]],Mio[No. FACT.],1,FALSE)</f>
        <v>82201806</v>
      </c>
      <c r="X364">
        <f>VLOOKUP(Table7[[#This Row],[No]],Conta[DTE NO],1,FALSE)</f>
        <v>82201806</v>
      </c>
      <c r="Y364" t="b">
        <f>Table7[[#This Row],[borar otro]]=Table7[[#This Row],[Borrar]]</f>
        <v>1</v>
      </c>
    </row>
    <row r="365" spans="1:25" hidden="1" x14ac:dyDescent="0.25">
      <c r="A365">
        <v>45301</v>
      </c>
      <c r="B365">
        <v>1770864893</v>
      </c>
      <c r="C365" s="2">
        <v>12491.96</v>
      </c>
      <c r="D365" t="s">
        <v>2327</v>
      </c>
      <c r="E365">
        <v>0</v>
      </c>
      <c r="F365" t="s">
        <v>695</v>
      </c>
      <c r="G365">
        <f>VLOOKUP(Mio[[#This Row],[No. FACT.]],Table7[No],1,FALSE)</f>
        <v>1770864893</v>
      </c>
      <c r="S365" s="79"/>
      <c r="T365">
        <v>45301</v>
      </c>
      <c r="U365">
        <v>849888258</v>
      </c>
      <c r="V365">
        <v>221.88</v>
      </c>
      <c r="W365">
        <f>VLOOKUP(Table7[[#This Row],[No]],Mio[No. FACT.],1,FALSE)</f>
        <v>849888258</v>
      </c>
      <c r="X365">
        <f>VLOOKUP(Table7[[#This Row],[No]],Conta[DTE NO],1,FALSE)</f>
        <v>849888258</v>
      </c>
      <c r="Y365" t="b">
        <f>Table7[[#This Row],[borar otro]]=Table7[[#This Row],[Borrar]]</f>
        <v>1</v>
      </c>
    </row>
    <row r="366" spans="1:25" hidden="1" x14ac:dyDescent="0.25">
      <c r="A366">
        <v>45301</v>
      </c>
      <c r="B366">
        <v>676089845</v>
      </c>
      <c r="C366" s="2">
        <v>1781.85</v>
      </c>
      <c r="D366" t="s">
        <v>2327</v>
      </c>
      <c r="E366">
        <v>0</v>
      </c>
      <c r="F366" t="s">
        <v>697</v>
      </c>
      <c r="G366">
        <f>VLOOKUP(Mio[[#This Row],[No. FACT.]],Table7[No],1,FALSE)</f>
        <v>676089845</v>
      </c>
      <c r="S366" s="79"/>
      <c r="T366">
        <v>45301</v>
      </c>
      <c r="U366">
        <v>865684718</v>
      </c>
      <c r="V366">
        <v>51.5</v>
      </c>
      <c r="W366">
        <f>VLOOKUP(Table7[[#This Row],[No]],Mio[No. FACT.],1,FALSE)</f>
        <v>865684718</v>
      </c>
      <c r="X366">
        <f>VLOOKUP(Table7[[#This Row],[No]],Conta[DTE NO],1,FALSE)</f>
        <v>865684718</v>
      </c>
      <c r="Y366" t="b">
        <f>Table7[[#This Row],[borar otro]]=Table7[[#This Row],[Borrar]]</f>
        <v>1</v>
      </c>
    </row>
    <row r="367" spans="1:25" hidden="1" x14ac:dyDescent="0.25">
      <c r="A367">
        <v>45301</v>
      </c>
      <c r="B367">
        <v>4252648916</v>
      </c>
      <c r="C367" s="2">
        <v>6216</v>
      </c>
      <c r="D367" t="s">
        <v>2330</v>
      </c>
      <c r="E367">
        <v>0</v>
      </c>
      <c r="F367" t="s">
        <v>698</v>
      </c>
      <c r="G367">
        <f>VLOOKUP(Mio[[#This Row],[No. FACT.]],Table7[No],1,FALSE)</f>
        <v>4252648916</v>
      </c>
      <c r="S367" s="79"/>
      <c r="T367">
        <v>45301</v>
      </c>
      <c r="U367">
        <v>965627626</v>
      </c>
      <c r="V367">
        <v>1084.5999999999999</v>
      </c>
      <c r="W367">
        <f>VLOOKUP(Table7[[#This Row],[No]],Mio[No. FACT.],1,FALSE)</f>
        <v>965627626</v>
      </c>
      <c r="X367">
        <f>VLOOKUP(Table7[[#This Row],[No]],Conta[DTE NO],1,FALSE)</f>
        <v>965627626</v>
      </c>
      <c r="Y367" t="b">
        <f>Table7[[#This Row],[borar otro]]=Table7[[#This Row],[Borrar]]</f>
        <v>1</v>
      </c>
    </row>
    <row r="368" spans="1:25" hidden="1" x14ac:dyDescent="0.25">
      <c r="A368">
        <v>45301</v>
      </c>
      <c r="B368">
        <v>2859353330</v>
      </c>
      <c r="C368" s="2">
        <v>1500</v>
      </c>
      <c r="D368" t="s">
        <v>2331</v>
      </c>
      <c r="E368">
        <v>0</v>
      </c>
      <c r="F368" t="s">
        <v>700</v>
      </c>
      <c r="G368">
        <f>VLOOKUP(Mio[[#This Row],[No. FACT.]],Table7[No],1,FALSE)</f>
        <v>2859353330</v>
      </c>
      <c r="S368" s="79"/>
      <c r="T368">
        <v>45302</v>
      </c>
      <c r="U368">
        <v>1075725628</v>
      </c>
      <c r="V368">
        <v>3492</v>
      </c>
      <c r="W368">
        <f>VLOOKUP(Table7[[#This Row],[No]],Mio[No. FACT.],1,FALSE)</f>
        <v>1075725628</v>
      </c>
      <c r="X368">
        <f>VLOOKUP(Table7[[#This Row],[No]],Conta[DTE NO],1,FALSE)</f>
        <v>1075725628</v>
      </c>
      <c r="Y368" t="b">
        <f>Table7[[#This Row],[borar otro]]=Table7[[#This Row],[Borrar]]</f>
        <v>1</v>
      </c>
    </row>
    <row r="369" spans="1:25" hidden="1" x14ac:dyDescent="0.25">
      <c r="A369">
        <v>45301</v>
      </c>
      <c r="B369">
        <v>1503284463</v>
      </c>
      <c r="C369" s="2">
        <v>2275</v>
      </c>
      <c r="D369" t="s">
        <v>2331</v>
      </c>
      <c r="E369">
        <v>0</v>
      </c>
      <c r="F369" t="s">
        <v>702</v>
      </c>
      <c r="G369">
        <f>VLOOKUP(Mio[[#This Row],[No. FACT.]],Table7[No],1,FALSE)</f>
        <v>1503284463</v>
      </c>
      <c r="S369" s="79"/>
      <c r="T369">
        <v>45302</v>
      </c>
      <c r="U369">
        <v>1120816604</v>
      </c>
      <c r="V369">
        <v>40.049999999999997</v>
      </c>
      <c r="W369">
        <f>VLOOKUP(Table7[[#This Row],[No]],Mio[No. FACT.],1,FALSE)</f>
        <v>1120816604</v>
      </c>
      <c r="X369">
        <f>VLOOKUP(Table7[[#This Row],[No]],Conta[DTE NO],1,FALSE)</f>
        <v>1120816604</v>
      </c>
      <c r="Y369" t="b">
        <f>Table7[[#This Row],[borar otro]]=Table7[[#This Row],[Borrar]]</f>
        <v>1</v>
      </c>
    </row>
    <row r="370" spans="1:25" hidden="1" x14ac:dyDescent="0.25">
      <c r="A370">
        <v>45301</v>
      </c>
      <c r="B370">
        <v>1911245177</v>
      </c>
      <c r="C370" s="2">
        <v>360</v>
      </c>
      <c r="D370" t="s">
        <v>2333</v>
      </c>
      <c r="E370">
        <v>0</v>
      </c>
      <c r="F370" t="s">
        <v>704</v>
      </c>
      <c r="G370">
        <f>VLOOKUP(Mio[[#This Row],[No. FACT.]],Table7[No],1,FALSE)</f>
        <v>1911245177</v>
      </c>
      <c r="S370" s="79"/>
      <c r="T370" s="4">
        <v>45302</v>
      </c>
      <c r="U370">
        <v>1199063467</v>
      </c>
      <c r="V370">
        <v>0</v>
      </c>
      <c r="W370" t="e">
        <f>VLOOKUP(Table7[[#This Row],[No]],Mio[No. FACT.],1,FALSE)</f>
        <v>#N/A</v>
      </c>
      <c r="X370" t="e">
        <f>VLOOKUP(Table7[[#This Row],[No]],Conta[DTE NO],1,FALSE)</f>
        <v>#N/A</v>
      </c>
      <c r="Y370" t="e">
        <f>Table7[[#This Row],[borar otro]]=Table7[[#This Row],[Borrar]]</f>
        <v>#N/A</v>
      </c>
    </row>
    <row r="371" spans="1:25" hidden="1" x14ac:dyDescent="0.25">
      <c r="A371">
        <v>45301</v>
      </c>
      <c r="B371">
        <v>2533117009</v>
      </c>
      <c r="C371" s="2">
        <v>7275</v>
      </c>
      <c r="D371" t="s">
        <v>2333</v>
      </c>
      <c r="E371">
        <v>0</v>
      </c>
      <c r="F371" t="s">
        <v>705</v>
      </c>
      <c r="G371">
        <f>VLOOKUP(Mio[[#This Row],[No. FACT.]],Table7[No],1,FALSE)</f>
        <v>2533117009</v>
      </c>
      <c r="S371" s="79"/>
      <c r="T371">
        <v>45302</v>
      </c>
      <c r="U371">
        <v>1268994003</v>
      </c>
      <c r="V371">
        <v>33</v>
      </c>
      <c r="W371">
        <f>VLOOKUP(Table7[[#This Row],[No]],Mio[No. FACT.],1,FALSE)</f>
        <v>1268994003</v>
      </c>
      <c r="X371">
        <f>VLOOKUP(Table7[[#This Row],[No]],Conta[DTE NO],1,FALSE)</f>
        <v>1268994003</v>
      </c>
      <c r="Y371" t="b">
        <f>Table7[[#This Row],[borar otro]]=Table7[[#This Row],[Borrar]]</f>
        <v>1</v>
      </c>
    </row>
    <row r="372" spans="1:25" hidden="1" x14ac:dyDescent="0.25">
      <c r="A372">
        <v>45302</v>
      </c>
      <c r="B372">
        <v>898187786</v>
      </c>
      <c r="C372" s="2">
        <v>1438.79</v>
      </c>
      <c r="D372" t="s">
        <v>2329</v>
      </c>
      <c r="E372">
        <v>0</v>
      </c>
      <c r="F372" t="s">
        <v>707</v>
      </c>
      <c r="G372">
        <f>VLOOKUP(Mio[[#This Row],[No. FACT.]],Table7[No],1,FALSE)</f>
        <v>898187786</v>
      </c>
      <c r="S372" s="79"/>
      <c r="T372">
        <v>45302</v>
      </c>
      <c r="U372">
        <v>1271810216</v>
      </c>
      <c r="V372">
        <v>128.69999999999999</v>
      </c>
      <c r="W372">
        <f>VLOOKUP(Table7[[#This Row],[No]],Mio[No. FACT.],1,FALSE)</f>
        <v>1271810216</v>
      </c>
      <c r="X372">
        <f>VLOOKUP(Table7[[#This Row],[No]],Conta[DTE NO],1,FALSE)</f>
        <v>1271810216</v>
      </c>
      <c r="Y372" t="b">
        <f>Table7[[#This Row],[borar otro]]=Table7[[#This Row],[Borrar]]</f>
        <v>1</v>
      </c>
    </row>
    <row r="373" spans="1:25" hidden="1" x14ac:dyDescent="0.25">
      <c r="A373">
        <v>45302</v>
      </c>
      <c r="B373">
        <v>27413942</v>
      </c>
      <c r="C373" s="2">
        <v>526.45000000000005</v>
      </c>
      <c r="D373" t="s">
        <v>2327</v>
      </c>
      <c r="E373">
        <v>0</v>
      </c>
      <c r="F373" t="s">
        <v>709</v>
      </c>
      <c r="G373">
        <f>VLOOKUP(Mio[[#This Row],[No. FACT.]],Table7[No],1,FALSE)</f>
        <v>27413942</v>
      </c>
      <c r="S373" s="79"/>
      <c r="T373">
        <v>45302</v>
      </c>
      <c r="U373">
        <v>1362315774</v>
      </c>
      <c r="V373">
        <v>1842</v>
      </c>
      <c r="W373">
        <f>VLOOKUP(Table7[[#This Row],[No]],Mio[No. FACT.],1,FALSE)</f>
        <v>1362315774</v>
      </c>
      <c r="X373">
        <f>VLOOKUP(Table7[[#This Row],[No]],Conta[DTE NO],1,FALSE)</f>
        <v>1362315774</v>
      </c>
      <c r="Y373" t="b">
        <f>Table7[[#This Row],[borar otro]]=Table7[[#This Row],[Borrar]]</f>
        <v>1</v>
      </c>
    </row>
    <row r="374" spans="1:25" hidden="1" x14ac:dyDescent="0.25">
      <c r="A374">
        <v>45302</v>
      </c>
      <c r="B374">
        <v>4181149522</v>
      </c>
      <c r="C374" s="2">
        <v>27.5</v>
      </c>
      <c r="D374" t="s">
        <v>2327</v>
      </c>
      <c r="E374">
        <v>0</v>
      </c>
      <c r="F374" t="s">
        <v>711</v>
      </c>
      <c r="G374">
        <f>VLOOKUP(Mio[[#This Row],[No. FACT.]],Table7[No],1,FALSE)</f>
        <v>4181149522</v>
      </c>
      <c r="S374" s="79"/>
      <c r="T374">
        <v>45302</v>
      </c>
      <c r="U374">
        <v>1543915024</v>
      </c>
      <c r="V374">
        <v>1050</v>
      </c>
      <c r="W374">
        <f>VLOOKUP(Table7[[#This Row],[No]],Mio[No. FACT.],1,FALSE)</f>
        <v>1543915024</v>
      </c>
      <c r="X374">
        <f>VLOOKUP(Table7[[#This Row],[No]],Conta[DTE NO],1,FALSE)</f>
        <v>1543915024</v>
      </c>
      <c r="Y374" t="b">
        <f>Table7[[#This Row],[borar otro]]=Table7[[#This Row],[Borrar]]</f>
        <v>1</v>
      </c>
    </row>
    <row r="375" spans="1:25" hidden="1" x14ac:dyDescent="0.25">
      <c r="A375">
        <v>45302</v>
      </c>
      <c r="B375">
        <v>1271810216</v>
      </c>
      <c r="C375" s="2">
        <v>128.69999999999999</v>
      </c>
      <c r="D375" t="s">
        <v>2327</v>
      </c>
      <c r="E375">
        <v>0</v>
      </c>
      <c r="F375" t="s">
        <v>712</v>
      </c>
      <c r="G375">
        <f>VLOOKUP(Mio[[#This Row],[No. FACT.]],Table7[No],1,FALSE)</f>
        <v>1271810216</v>
      </c>
      <c r="S375" s="79"/>
      <c r="T375">
        <v>45302</v>
      </c>
      <c r="U375">
        <v>1676625679</v>
      </c>
      <c r="V375">
        <v>11736</v>
      </c>
      <c r="W375">
        <f>VLOOKUP(Table7[[#This Row],[No]],Mio[No. FACT.],1,FALSE)</f>
        <v>1676625679</v>
      </c>
      <c r="X375">
        <f>VLOOKUP(Table7[[#This Row],[No]],Conta[DTE NO],1,FALSE)</f>
        <v>1676625679</v>
      </c>
      <c r="Y375" t="b">
        <f>Table7[[#This Row],[borar otro]]=Table7[[#This Row],[Borrar]]</f>
        <v>1</v>
      </c>
    </row>
    <row r="376" spans="1:25" hidden="1" x14ac:dyDescent="0.25">
      <c r="A376">
        <v>45302</v>
      </c>
      <c r="B376">
        <v>3412347732</v>
      </c>
      <c r="C376" s="2">
        <v>383.9</v>
      </c>
      <c r="D376" t="s">
        <v>2329</v>
      </c>
      <c r="E376">
        <v>0</v>
      </c>
      <c r="F376" t="s">
        <v>714</v>
      </c>
      <c r="G376">
        <f>VLOOKUP(Mio[[#This Row],[No. FACT.]],Table7[No],1,FALSE)</f>
        <v>3412347732</v>
      </c>
      <c r="S376" s="79"/>
      <c r="T376">
        <v>45302</v>
      </c>
      <c r="U376">
        <v>1677807518</v>
      </c>
      <c r="V376">
        <v>41.2</v>
      </c>
      <c r="W376">
        <f>VLOOKUP(Table7[[#This Row],[No]],Mio[No. FACT.],1,FALSE)</f>
        <v>1677807518</v>
      </c>
      <c r="X376">
        <f>VLOOKUP(Table7[[#This Row],[No]],Conta[DTE NO],1,FALSE)</f>
        <v>1677807518</v>
      </c>
      <c r="Y376" t="b">
        <f>Table7[[#This Row],[borar otro]]=Table7[[#This Row],[Borrar]]</f>
        <v>1</v>
      </c>
    </row>
    <row r="377" spans="1:25" hidden="1" x14ac:dyDescent="0.25">
      <c r="A377">
        <v>45302</v>
      </c>
      <c r="B377">
        <v>1739018192</v>
      </c>
      <c r="C377" s="2">
        <v>790</v>
      </c>
      <c r="D377" t="s">
        <v>2326</v>
      </c>
      <c r="E377">
        <v>0</v>
      </c>
      <c r="F377" t="s">
        <v>716</v>
      </c>
      <c r="G377">
        <f>VLOOKUP(Mio[[#This Row],[No. FACT.]],Table7[No],1,FALSE)</f>
        <v>1739018192</v>
      </c>
      <c r="S377" s="79"/>
      <c r="T377">
        <v>45302</v>
      </c>
      <c r="U377">
        <v>1739018192</v>
      </c>
      <c r="V377">
        <v>790</v>
      </c>
      <c r="W377">
        <f>VLOOKUP(Table7[[#This Row],[No]],Mio[No. FACT.],1,FALSE)</f>
        <v>1739018192</v>
      </c>
      <c r="X377">
        <f>VLOOKUP(Table7[[#This Row],[No]],Conta[DTE NO],1,FALSE)</f>
        <v>1739018192</v>
      </c>
      <c r="Y377" t="b">
        <f>Table7[[#This Row],[borar otro]]=Table7[[#This Row],[Borrar]]</f>
        <v>1</v>
      </c>
    </row>
    <row r="378" spans="1:25" hidden="1" x14ac:dyDescent="0.25">
      <c r="A378">
        <v>45302</v>
      </c>
      <c r="B378">
        <v>1853245902</v>
      </c>
      <c r="C378" s="2">
        <v>15</v>
      </c>
      <c r="D378" t="s">
        <v>2328</v>
      </c>
      <c r="E378">
        <v>0</v>
      </c>
      <c r="F378" t="s">
        <v>718</v>
      </c>
      <c r="G378">
        <f>VLOOKUP(Mio[[#This Row],[No. FACT.]],Table7[No],1,FALSE)</f>
        <v>1853245902</v>
      </c>
      <c r="S378" s="79"/>
      <c r="T378">
        <v>45302</v>
      </c>
      <c r="U378">
        <v>1755925145</v>
      </c>
      <c r="V378">
        <v>7300</v>
      </c>
      <c r="W378">
        <f>VLOOKUP(Table7[[#This Row],[No]],Mio[No. FACT.],1,FALSE)</f>
        <v>1755925145</v>
      </c>
      <c r="X378">
        <f>VLOOKUP(Table7[[#This Row],[No]],Conta[DTE NO],1,FALSE)</f>
        <v>1755925145</v>
      </c>
      <c r="Y378" t="b">
        <f>Table7[[#This Row],[borar otro]]=Table7[[#This Row],[Borrar]]</f>
        <v>1</v>
      </c>
    </row>
    <row r="379" spans="1:25" hidden="1" x14ac:dyDescent="0.25">
      <c r="A379">
        <v>45302</v>
      </c>
      <c r="B379">
        <v>2922728079</v>
      </c>
      <c r="C379" s="2">
        <v>247.25</v>
      </c>
      <c r="D379" t="s">
        <v>2329</v>
      </c>
      <c r="E379">
        <v>0</v>
      </c>
      <c r="F379" t="s">
        <v>720</v>
      </c>
      <c r="G379">
        <f>VLOOKUP(Mio[[#This Row],[No. FACT.]],Table7[No],1,FALSE)</f>
        <v>2922728079</v>
      </c>
      <c r="S379" s="79"/>
      <c r="T379">
        <v>45302</v>
      </c>
      <c r="U379">
        <v>1759267307</v>
      </c>
      <c r="V379">
        <v>6886</v>
      </c>
      <c r="W379">
        <f>VLOOKUP(Table7[[#This Row],[No]],Mio[No. FACT.],1,FALSE)</f>
        <v>1759267307</v>
      </c>
      <c r="X379">
        <f>VLOOKUP(Table7[[#This Row],[No]],Conta[DTE NO],1,FALSE)</f>
        <v>1759267307</v>
      </c>
      <c r="Y379" t="b">
        <f>Table7[[#This Row],[borar otro]]=Table7[[#This Row],[Borrar]]</f>
        <v>1</v>
      </c>
    </row>
    <row r="380" spans="1:25" hidden="1" x14ac:dyDescent="0.25">
      <c r="A380">
        <v>45302</v>
      </c>
      <c r="B380">
        <v>1676625679</v>
      </c>
      <c r="C380" s="2">
        <v>11736</v>
      </c>
      <c r="D380" t="s">
        <v>2328</v>
      </c>
      <c r="E380">
        <v>0</v>
      </c>
      <c r="F380" t="s">
        <v>722</v>
      </c>
      <c r="G380">
        <f>VLOOKUP(Mio[[#This Row],[No. FACT.]],Table7[No],1,FALSE)</f>
        <v>1676625679</v>
      </c>
      <c r="S380" s="79"/>
      <c r="T380">
        <v>45302</v>
      </c>
      <c r="U380">
        <v>1853245902</v>
      </c>
      <c r="V380">
        <v>15</v>
      </c>
      <c r="W380">
        <f>VLOOKUP(Table7[[#This Row],[No]],Mio[No. FACT.],1,FALSE)</f>
        <v>1853245902</v>
      </c>
      <c r="X380">
        <f>VLOOKUP(Table7[[#This Row],[No]],Conta[DTE NO],1,FALSE)</f>
        <v>1853245902</v>
      </c>
      <c r="Y380" t="b">
        <f>Table7[[#This Row],[borar otro]]=Table7[[#This Row],[Borrar]]</f>
        <v>1</v>
      </c>
    </row>
    <row r="381" spans="1:25" hidden="1" x14ac:dyDescent="0.25">
      <c r="A381">
        <v>45302</v>
      </c>
      <c r="B381">
        <v>431636859</v>
      </c>
      <c r="C381" s="2">
        <v>6140</v>
      </c>
      <c r="D381" t="s">
        <v>2327</v>
      </c>
      <c r="E381">
        <v>0</v>
      </c>
      <c r="F381" t="s">
        <v>724</v>
      </c>
      <c r="G381">
        <f>VLOOKUP(Mio[[#This Row],[No. FACT.]],Table7[No],1,FALSE)</f>
        <v>431636859</v>
      </c>
      <c r="S381" s="79"/>
      <c r="T381">
        <v>45302</v>
      </c>
      <c r="U381">
        <v>1916159200</v>
      </c>
      <c r="V381">
        <v>21</v>
      </c>
      <c r="W381">
        <f>VLOOKUP(Table7[[#This Row],[No]],Mio[No. FACT.],1,FALSE)</f>
        <v>1916159200</v>
      </c>
      <c r="X381">
        <f>VLOOKUP(Table7[[#This Row],[No]],Conta[DTE NO],1,FALSE)</f>
        <v>1916159200</v>
      </c>
      <c r="Y381" t="b">
        <f>Table7[[#This Row],[borar otro]]=Table7[[#This Row],[Borrar]]</f>
        <v>1</v>
      </c>
    </row>
    <row r="382" spans="1:25" hidden="1" x14ac:dyDescent="0.25">
      <c r="A382">
        <v>45302</v>
      </c>
      <c r="B382">
        <v>3107800012</v>
      </c>
      <c r="C382" s="2">
        <v>10918</v>
      </c>
      <c r="D382" t="s">
        <v>2331</v>
      </c>
      <c r="E382">
        <v>0</v>
      </c>
      <c r="F382" t="s">
        <v>726</v>
      </c>
      <c r="G382">
        <f>VLOOKUP(Mio[[#This Row],[No. FACT.]],Table7[No],1,FALSE)</f>
        <v>3107800012</v>
      </c>
      <c r="S382" s="79"/>
      <c r="T382">
        <v>45302</v>
      </c>
      <c r="U382">
        <v>2046250132</v>
      </c>
      <c r="V382">
        <v>200</v>
      </c>
      <c r="W382">
        <f>VLOOKUP(Table7[[#This Row],[No]],Mio[No. FACT.],1,FALSE)</f>
        <v>2046250132</v>
      </c>
      <c r="X382">
        <f>VLOOKUP(Table7[[#This Row],[No]],Conta[DTE NO],1,FALSE)</f>
        <v>2046250132</v>
      </c>
      <c r="Y382" t="b">
        <f>Table7[[#This Row],[borar otro]]=Table7[[#This Row],[Borrar]]</f>
        <v>1</v>
      </c>
    </row>
    <row r="383" spans="1:25" hidden="1" x14ac:dyDescent="0.25">
      <c r="A383">
        <v>45302</v>
      </c>
      <c r="B383">
        <v>608256781</v>
      </c>
      <c r="C383" s="2">
        <v>124.4</v>
      </c>
      <c r="D383" t="s">
        <v>2326</v>
      </c>
      <c r="E383">
        <v>0</v>
      </c>
      <c r="F383" t="s">
        <v>728</v>
      </c>
      <c r="G383">
        <f>VLOOKUP(Mio[[#This Row],[No. FACT.]],Table7[No],1,FALSE)</f>
        <v>608256781</v>
      </c>
      <c r="S383" s="79"/>
      <c r="T383">
        <v>45302</v>
      </c>
      <c r="U383">
        <v>2163887680</v>
      </c>
      <c r="V383">
        <v>28.85</v>
      </c>
      <c r="W383">
        <f>VLOOKUP(Table7[[#This Row],[No]],Mio[No. FACT.],1,FALSE)</f>
        <v>2163887680</v>
      </c>
      <c r="X383">
        <f>VLOOKUP(Table7[[#This Row],[No]],Conta[DTE NO],1,FALSE)</f>
        <v>2163887680</v>
      </c>
      <c r="Y383" t="b">
        <f>Table7[[#This Row],[borar otro]]=Table7[[#This Row],[Borrar]]</f>
        <v>1</v>
      </c>
    </row>
    <row r="384" spans="1:25" hidden="1" x14ac:dyDescent="0.25">
      <c r="A384">
        <v>45302</v>
      </c>
      <c r="B384">
        <v>817187484</v>
      </c>
      <c r="C384" s="2">
        <v>2450</v>
      </c>
      <c r="D384" t="s">
        <v>2330</v>
      </c>
      <c r="E384">
        <v>0</v>
      </c>
      <c r="F384" t="s">
        <v>730</v>
      </c>
      <c r="G384">
        <f>VLOOKUP(Mio[[#This Row],[No. FACT.]],Table7[No],1,FALSE)</f>
        <v>817187484</v>
      </c>
      <c r="S384" s="79"/>
      <c r="T384">
        <v>45302</v>
      </c>
      <c r="U384">
        <v>2171553384</v>
      </c>
      <c r="V384">
        <v>50.4</v>
      </c>
      <c r="W384">
        <f>VLOOKUP(Table7[[#This Row],[No]],Mio[No. FACT.],1,FALSE)</f>
        <v>2171553384</v>
      </c>
      <c r="X384">
        <f>VLOOKUP(Table7[[#This Row],[No]],Conta[DTE NO],1,FALSE)</f>
        <v>2171553384</v>
      </c>
      <c r="Y384" t="b">
        <f>Table7[[#This Row],[borar otro]]=Table7[[#This Row],[Borrar]]</f>
        <v>1</v>
      </c>
    </row>
    <row r="385" spans="1:25" hidden="1" x14ac:dyDescent="0.25">
      <c r="A385">
        <v>45302</v>
      </c>
      <c r="B385">
        <v>1362315774</v>
      </c>
      <c r="C385" s="2">
        <v>1842</v>
      </c>
      <c r="D385" t="s">
        <v>2330</v>
      </c>
      <c r="E385">
        <v>0</v>
      </c>
      <c r="F385" t="s">
        <v>732</v>
      </c>
      <c r="G385">
        <f>VLOOKUP(Mio[[#This Row],[No. FACT.]],Table7[No],1,FALSE)</f>
        <v>1362315774</v>
      </c>
      <c r="S385" s="79"/>
      <c r="T385">
        <v>45302</v>
      </c>
      <c r="U385">
        <v>2195213427</v>
      </c>
      <c r="V385">
        <v>7</v>
      </c>
      <c r="W385">
        <f>VLOOKUP(Table7[[#This Row],[No]],Mio[No. FACT.],1,FALSE)</f>
        <v>2195213427</v>
      </c>
      <c r="X385">
        <f>VLOOKUP(Table7[[#This Row],[No]],Conta[DTE NO],1,FALSE)</f>
        <v>2195213427</v>
      </c>
      <c r="Y385" t="b">
        <f>Table7[[#This Row],[borar otro]]=Table7[[#This Row],[Borrar]]</f>
        <v>1</v>
      </c>
    </row>
    <row r="386" spans="1:25" hidden="1" x14ac:dyDescent="0.25">
      <c r="A386">
        <v>45302</v>
      </c>
      <c r="B386">
        <v>3608234904</v>
      </c>
      <c r="C386" s="2">
        <v>1080</v>
      </c>
      <c r="D386" t="s">
        <v>2336</v>
      </c>
      <c r="E386">
        <v>0</v>
      </c>
      <c r="F386" t="s">
        <v>733</v>
      </c>
      <c r="G386">
        <f>VLOOKUP(Mio[[#This Row],[No. FACT.]],Table7[No],1,FALSE)</f>
        <v>3608234904</v>
      </c>
      <c r="S386" s="79"/>
      <c r="T386">
        <v>45302</v>
      </c>
      <c r="U386">
        <v>2313111614</v>
      </c>
      <c r="V386">
        <v>480.24</v>
      </c>
      <c r="W386">
        <f>VLOOKUP(Table7[[#This Row],[No]],Mio[No. FACT.],1,FALSE)</f>
        <v>2313111614</v>
      </c>
      <c r="X386">
        <f>VLOOKUP(Table7[[#This Row],[No]],Conta[DTE NO],1,FALSE)</f>
        <v>2313111614</v>
      </c>
      <c r="Y386" t="b">
        <f>Table7[[#This Row],[borar otro]]=Table7[[#This Row],[Borrar]]</f>
        <v>1</v>
      </c>
    </row>
    <row r="387" spans="1:25" hidden="1" x14ac:dyDescent="0.25">
      <c r="A387">
        <v>45302</v>
      </c>
      <c r="B387">
        <v>2439529623</v>
      </c>
      <c r="C387" s="2">
        <v>1600</v>
      </c>
      <c r="D387" t="s">
        <v>2336</v>
      </c>
      <c r="E387">
        <v>0</v>
      </c>
      <c r="F387" t="s">
        <v>735</v>
      </c>
      <c r="G387">
        <f>VLOOKUP(Mio[[#This Row],[No. FACT.]],Table7[No],1,FALSE)</f>
        <v>2439529623</v>
      </c>
      <c r="S387" s="79"/>
      <c r="T387">
        <v>45302</v>
      </c>
      <c r="U387">
        <v>2439529623</v>
      </c>
      <c r="V387">
        <v>1600</v>
      </c>
      <c r="W387">
        <f>VLOOKUP(Table7[[#This Row],[No]],Mio[No. FACT.],1,FALSE)</f>
        <v>2439529623</v>
      </c>
      <c r="X387">
        <f>VLOOKUP(Table7[[#This Row],[No]],Conta[DTE NO],1,FALSE)</f>
        <v>2439529623</v>
      </c>
      <c r="Y387" t="b">
        <f>Table7[[#This Row],[borar otro]]=Table7[[#This Row],[Borrar]]</f>
        <v>1</v>
      </c>
    </row>
    <row r="388" spans="1:25" hidden="1" x14ac:dyDescent="0.25">
      <c r="A388">
        <v>45302</v>
      </c>
      <c r="B388">
        <v>2655928592</v>
      </c>
      <c r="C388" s="2">
        <v>580</v>
      </c>
      <c r="D388" t="s">
        <v>2328</v>
      </c>
      <c r="E388">
        <v>0</v>
      </c>
      <c r="F388" t="s">
        <v>736</v>
      </c>
      <c r="G388">
        <f>VLOOKUP(Mio[[#This Row],[No. FACT.]],Table7[No],1,FALSE)</f>
        <v>2655928592</v>
      </c>
      <c r="S388" s="79"/>
      <c r="T388">
        <v>45302</v>
      </c>
      <c r="U388">
        <v>2447330243</v>
      </c>
      <c r="V388">
        <v>33.65</v>
      </c>
      <c r="W388">
        <f>VLOOKUP(Table7[[#This Row],[No]],Mio[No. FACT.],1,FALSE)</f>
        <v>2447330243</v>
      </c>
      <c r="X388">
        <f>VLOOKUP(Table7[[#This Row],[No]],Conta[DTE NO],1,FALSE)</f>
        <v>2447330243</v>
      </c>
      <c r="Y388" t="b">
        <f>Table7[[#This Row],[borar otro]]=Table7[[#This Row],[Borrar]]</f>
        <v>1</v>
      </c>
    </row>
    <row r="389" spans="1:25" hidden="1" x14ac:dyDescent="0.25">
      <c r="A389">
        <v>45302</v>
      </c>
      <c r="B389">
        <v>3644739391</v>
      </c>
      <c r="C389" s="2">
        <v>15</v>
      </c>
      <c r="D389" t="s">
        <v>2330</v>
      </c>
      <c r="E389">
        <v>0</v>
      </c>
      <c r="F389" t="s">
        <v>738</v>
      </c>
      <c r="G389">
        <f>VLOOKUP(Mio[[#This Row],[No. FACT.]],Table7[No],1,FALSE)</f>
        <v>3644739391</v>
      </c>
      <c r="S389" s="79"/>
      <c r="T389">
        <v>45302</v>
      </c>
      <c r="U389">
        <v>2472296837</v>
      </c>
      <c r="V389">
        <v>31.2</v>
      </c>
      <c r="W389">
        <f>VLOOKUP(Table7[[#This Row],[No]],Mio[No. FACT.],1,FALSE)</f>
        <v>2472296837</v>
      </c>
      <c r="X389">
        <f>VLOOKUP(Table7[[#This Row],[No]],Conta[DTE NO],1,FALSE)</f>
        <v>2472296837</v>
      </c>
      <c r="Y389" t="b">
        <f>Table7[[#This Row],[borar otro]]=Table7[[#This Row],[Borrar]]</f>
        <v>1</v>
      </c>
    </row>
    <row r="390" spans="1:25" hidden="1" x14ac:dyDescent="0.25">
      <c r="A390">
        <v>45302</v>
      </c>
      <c r="B390">
        <v>1543915024</v>
      </c>
      <c r="C390" s="2">
        <v>1050</v>
      </c>
      <c r="D390" t="s">
        <v>2327</v>
      </c>
      <c r="E390">
        <v>0</v>
      </c>
      <c r="F390" t="s">
        <v>740</v>
      </c>
      <c r="G390">
        <f>VLOOKUP(Mio[[#This Row],[No. FACT.]],Table7[No],1,FALSE)</f>
        <v>1543915024</v>
      </c>
      <c r="S390" s="79"/>
      <c r="T390">
        <v>45302</v>
      </c>
      <c r="U390">
        <v>2597799022</v>
      </c>
      <c r="V390">
        <v>20694</v>
      </c>
      <c r="W390">
        <f>VLOOKUP(Table7[[#This Row],[No]],Mio[No. FACT.],1,FALSE)</f>
        <v>2597799022</v>
      </c>
      <c r="X390">
        <f>VLOOKUP(Table7[[#This Row],[No]],Conta[DTE NO],1,FALSE)</f>
        <v>2597799022</v>
      </c>
      <c r="Y390" t="b">
        <f>Table7[[#This Row],[borar otro]]=Table7[[#This Row],[Borrar]]</f>
        <v>1</v>
      </c>
    </row>
    <row r="391" spans="1:25" hidden="1" x14ac:dyDescent="0.25">
      <c r="A391">
        <v>45302</v>
      </c>
      <c r="B391">
        <v>106514532</v>
      </c>
      <c r="C391" s="2">
        <v>2030</v>
      </c>
      <c r="D391" t="s">
        <v>2338</v>
      </c>
      <c r="E391">
        <v>0</v>
      </c>
      <c r="F391" t="s">
        <v>742</v>
      </c>
      <c r="G391">
        <f>VLOOKUP(Mio[[#This Row],[No. FACT.]],Table7[No],1,FALSE)</f>
        <v>106514532</v>
      </c>
      <c r="S391" s="79"/>
      <c r="T391">
        <v>45302</v>
      </c>
      <c r="U391">
        <v>2655928592</v>
      </c>
      <c r="V391">
        <v>580</v>
      </c>
      <c r="W391">
        <f>VLOOKUP(Table7[[#This Row],[No]],Mio[No. FACT.],1,FALSE)</f>
        <v>2655928592</v>
      </c>
      <c r="X391">
        <f>VLOOKUP(Table7[[#This Row],[No]],Conta[DTE NO],1,FALSE)</f>
        <v>2655928592</v>
      </c>
      <c r="Y391" t="b">
        <f>Table7[[#This Row],[borar otro]]=Table7[[#This Row],[Borrar]]</f>
        <v>1</v>
      </c>
    </row>
    <row r="392" spans="1:25" hidden="1" x14ac:dyDescent="0.25">
      <c r="A392">
        <v>45302</v>
      </c>
      <c r="B392">
        <v>302269481</v>
      </c>
      <c r="C392" s="2">
        <v>946.55</v>
      </c>
      <c r="D392" t="s">
        <v>2332</v>
      </c>
      <c r="E392">
        <v>0</v>
      </c>
      <c r="F392" t="s">
        <v>745</v>
      </c>
      <c r="G392">
        <f>VLOOKUP(Mio[[#This Row],[No. FACT.]],Table7[No],1,FALSE)</f>
        <v>302269481</v>
      </c>
      <c r="S392" s="79"/>
      <c r="T392">
        <v>45302</v>
      </c>
      <c r="U392">
        <v>2692236776</v>
      </c>
      <c r="V392">
        <v>2403.34</v>
      </c>
      <c r="W392">
        <f>VLOOKUP(Table7[[#This Row],[No]],Mio[No. FACT.],1,FALSE)</f>
        <v>2692236776</v>
      </c>
      <c r="X392">
        <f>VLOOKUP(Table7[[#This Row],[No]],Conta[DTE NO],1,FALSE)</f>
        <v>2692236776</v>
      </c>
      <c r="Y392" t="b">
        <f>Table7[[#This Row],[borar otro]]=Table7[[#This Row],[Borrar]]</f>
        <v>1</v>
      </c>
    </row>
    <row r="393" spans="1:25" hidden="1" x14ac:dyDescent="0.25">
      <c r="A393">
        <v>45302</v>
      </c>
      <c r="B393">
        <v>3519890773</v>
      </c>
      <c r="C393" s="2">
        <v>327.25</v>
      </c>
      <c r="D393" t="s">
        <v>2327</v>
      </c>
      <c r="E393">
        <v>0</v>
      </c>
      <c r="F393" t="s">
        <v>747</v>
      </c>
      <c r="G393">
        <f>VLOOKUP(Mio[[#This Row],[No. FACT.]],Table7[No],1,FALSE)</f>
        <v>3519890773</v>
      </c>
      <c r="S393" s="79"/>
      <c r="T393">
        <v>45302</v>
      </c>
      <c r="U393">
        <v>27413942</v>
      </c>
      <c r="V393">
        <v>526.45000000000005</v>
      </c>
      <c r="W393">
        <f>VLOOKUP(Table7[[#This Row],[No]],Mio[No. FACT.],1,FALSE)</f>
        <v>27413942</v>
      </c>
      <c r="X393">
        <f>VLOOKUP(Table7[[#This Row],[No]],Conta[DTE NO],1,FALSE)</f>
        <v>27413942</v>
      </c>
      <c r="Y393" t="b">
        <f>Table7[[#This Row],[borar otro]]=Table7[[#This Row],[Borrar]]</f>
        <v>1</v>
      </c>
    </row>
    <row r="394" spans="1:25" hidden="1" x14ac:dyDescent="0.25">
      <c r="A394">
        <v>45302</v>
      </c>
      <c r="B394">
        <v>572868694</v>
      </c>
      <c r="C394" s="2">
        <v>8367</v>
      </c>
      <c r="D394" t="s">
        <v>2336</v>
      </c>
      <c r="E394">
        <v>0</v>
      </c>
      <c r="F394" t="s">
        <v>749</v>
      </c>
      <c r="G394">
        <f>VLOOKUP(Mio[[#This Row],[No. FACT.]],Table7[No],1,FALSE)</f>
        <v>572868694</v>
      </c>
      <c r="S394" s="79"/>
      <c r="T394">
        <v>45302</v>
      </c>
      <c r="U394">
        <v>2916699950</v>
      </c>
      <c r="V394">
        <v>617.79999999999995</v>
      </c>
      <c r="W394">
        <f>VLOOKUP(Table7[[#This Row],[No]],Mio[No. FACT.],1,FALSE)</f>
        <v>2916699950</v>
      </c>
      <c r="X394">
        <f>VLOOKUP(Table7[[#This Row],[No]],Conta[DTE NO],1,FALSE)</f>
        <v>2916699950</v>
      </c>
      <c r="Y394" t="b">
        <f>Table7[[#This Row],[borar otro]]=Table7[[#This Row],[Borrar]]</f>
        <v>1</v>
      </c>
    </row>
    <row r="395" spans="1:25" hidden="1" x14ac:dyDescent="0.25">
      <c r="A395">
        <v>45302</v>
      </c>
      <c r="B395">
        <v>697320291</v>
      </c>
      <c r="C395" s="2">
        <v>1444.3</v>
      </c>
      <c r="D395" t="s">
        <v>2327</v>
      </c>
      <c r="E395">
        <v>0</v>
      </c>
      <c r="F395" t="s">
        <v>751</v>
      </c>
      <c r="G395">
        <f>VLOOKUP(Mio[[#This Row],[No. FACT.]],Table7[No],1,FALSE)</f>
        <v>697320291</v>
      </c>
      <c r="S395" s="79"/>
      <c r="T395">
        <v>45302</v>
      </c>
      <c r="U395">
        <v>2922728079</v>
      </c>
      <c r="V395">
        <v>247.25</v>
      </c>
      <c r="W395">
        <f>VLOOKUP(Table7[[#This Row],[No]],Mio[No. FACT.],1,FALSE)</f>
        <v>2922728079</v>
      </c>
      <c r="X395">
        <f>VLOOKUP(Table7[[#This Row],[No]],Conta[DTE NO],1,FALSE)</f>
        <v>2922728079</v>
      </c>
      <c r="Y395" t="b">
        <f>Table7[[#This Row],[borar otro]]=Table7[[#This Row],[Borrar]]</f>
        <v>1</v>
      </c>
    </row>
    <row r="396" spans="1:25" hidden="1" x14ac:dyDescent="0.25">
      <c r="A396">
        <v>45302</v>
      </c>
      <c r="B396">
        <v>1916159200</v>
      </c>
      <c r="C396" s="2">
        <v>21</v>
      </c>
      <c r="D396" t="s">
        <v>2328</v>
      </c>
      <c r="E396">
        <v>0</v>
      </c>
      <c r="F396" t="s">
        <v>752</v>
      </c>
      <c r="G396">
        <f>VLOOKUP(Mio[[#This Row],[No. FACT.]],Table7[No],1,FALSE)</f>
        <v>1916159200</v>
      </c>
      <c r="S396" s="79"/>
      <c r="T396">
        <v>45302</v>
      </c>
      <c r="U396">
        <v>299058197</v>
      </c>
      <c r="V396">
        <v>3441</v>
      </c>
      <c r="W396">
        <f>VLOOKUP(Table7[[#This Row],[No]],Mio[No. FACT.],1,FALSE)</f>
        <v>299058197</v>
      </c>
      <c r="X396">
        <f>VLOOKUP(Table7[[#This Row],[No]],Conta[DTE NO],1,FALSE)</f>
        <v>299058197</v>
      </c>
      <c r="Y396" t="b">
        <f>Table7[[#This Row],[borar otro]]=Table7[[#This Row],[Borrar]]</f>
        <v>1</v>
      </c>
    </row>
    <row r="397" spans="1:25" hidden="1" x14ac:dyDescent="0.25">
      <c r="A397">
        <v>45302</v>
      </c>
      <c r="B397">
        <v>3996664500</v>
      </c>
      <c r="C397" s="2">
        <v>3628</v>
      </c>
      <c r="D397" t="s">
        <v>2332</v>
      </c>
      <c r="E397">
        <v>0</v>
      </c>
      <c r="F397" t="s">
        <v>754</v>
      </c>
      <c r="G397">
        <f>VLOOKUP(Mio[[#This Row],[No. FACT.]],Table7[No],1,FALSE)</f>
        <v>3996664500</v>
      </c>
      <c r="S397" s="79"/>
      <c r="T397">
        <v>45302</v>
      </c>
      <c r="U397">
        <v>302269481</v>
      </c>
      <c r="V397">
        <v>946.55</v>
      </c>
      <c r="W397">
        <f>VLOOKUP(Table7[[#This Row],[No]],Mio[No. FACT.],1,FALSE)</f>
        <v>302269481</v>
      </c>
      <c r="X397">
        <f>VLOOKUP(Table7[[#This Row],[No]],Conta[DTE NO],1,FALSE)</f>
        <v>302269481</v>
      </c>
      <c r="Y397" t="b">
        <f>Table7[[#This Row],[borar otro]]=Table7[[#This Row],[Borrar]]</f>
        <v>1</v>
      </c>
    </row>
    <row r="398" spans="1:25" hidden="1" x14ac:dyDescent="0.25">
      <c r="A398">
        <v>45302</v>
      </c>
      <c r="B398">
        <v>2916699950</v>
      </c>
      <c r="C398" s="2">
        <v>617.79999999999995</v>
      </c>
      <c r="D398" t="s">
        <v>2332</v>
      </c>
      <c r="E398">
        <v>0</v>
      </c>
      <c r="F398" t="s">
        <v>756</v>
      </c>
      <c r="G398">
        <f>VLOOKUP(Mio[[#This Row],[No. FACT.]],Table7[No],1,FALSE)</f>
        <v>2916699950</v>
      </c>
      <c r="S398" s="79"/>
      <c r="T398">
        <v>45302</v>
      </c>
      <c r="U398">
        <v>3107800012</v>
      </c>
      <c r="V398">
        <v>10918</v>
      </c>
      <c r="W398">
        <f>VLOOKUP(Table7[[#This Row],[No]],Mio[No. FACT.],1,FALSE)</f>
        <v>3107800012</v>
      </c>
      <c r="X398">
        <f>VLOOKUP(Table7[[#This Row],[No]],Conta[DTE NO],1,FALSE)</f>
        <v>3107800012</v>
      </c>
      <c r="Y398" t="b">
        <f>Table7[[#This Row],[borar otro]]=Table7[[#This Row],[Borrar]]</f>
        <v>1</v>
      </c>
    </row>
    <row r="399" spans="1:25" hidden="1" x14ac:dyDescent="0.25">
      <c r="A399">
        <v>45302</v>
      </c>
      <c r="B399">
        <v>1268994003</v>
      </c>
      <c r="C399" s="2">
        <v>33</v>
      </c>
      <c r="D399" t="s">
        <v>2329</v>
      </c>
      <c r="E399">
        <v>0</v>
      </c>
      <c r="F399" t="s">
        <v>757</v>
      </c>
      <c r="G399">
        <f>VLOOKUP(Mio[[#This Row],[No. FACT.]],Table7[No],1,FALSE)</f>
        <v>1268994003</v>
      </c>
      <c r="S399" s="79"/>
      <c r="T399">
        <v>45302</v>
      </c>
      <c r="U399">
        <v>3198109518</v>
      </c>
      <c r="V399">
        <v>6488</v>
      </c>
      <c r="W399">
        <f>VLOOKUP(Table7[[#This Row],[No]],Mio[No. FACT.],1,FALSE)</f>
        <v>3198109518</v>
      </c>
      <c r="X399">
        <f>VLOOKUP(Table7[[#This Row],[No]],Conta[DTE NO],1,FALSE)</f>
        <v>3198109518</v>
      </c>
      <c r="Y399" t="b">
        <f>Table7[[#This Row],[borar otro]]=Table7[[#This Row],[Borrar]]</f>
        <v>1</v>
      </c>
    </row>
    <row r="400" spans="1:25" hidden="1" x14ac:dyDescent="0.25">
      <c r="A400">
        <v>45302</v>
      </c>
      <c r="B400">
        <v>1759267307</v>
      </c>
      <c r="C400" s="2">
        <v>6886</v>
      </c>
      <c r="D400" t="s">
        <v>2331</v>
      </c>
      <c r="E400">
        <v>0</v>
      </c>
      <c r="F400" t="s">
        <v>759</v>
      </c>
      <c r="G400">
        <f>VLOOKUP(Mio[[#This Row],[No. FACT.]],Table7[No],1,FALSE)</f>
        <v>1759267307</v>
      </c>
      <c r="S400" s="79"/>
      <c r="T400">
        <v>45302</v>
      </c>
      <c r="U400">
        <v>3412347732</v>
      </c>
      <c r="V400">
        <v>383.9</v>
      </c>
      <c r="W400">
        <f>VLOOKUP(Table7[[#This Row],[No]],Mio[No. FACT.],1,FALSE)</f>
        <v>3412347732</v>
      </c>
      <c r="X400">
        <f>VLOOKUP(Table7[[#This Row],[No]],Conta[DTE NO],1,FALSE)</f>
        <v>3412347732</v>
      </c>
      <c r="Y400" t="b">
        <f>Table7[[#This Row],[borar otro]]=Table7[[#This Row],[Borrar]]</f>
        <v>1</v>
      </c>
    </row>
    <row r="401" spans="1:25" hidden="1" x14ac:dyDescent="0.25">
      <c r="A401">
        <v>45302</v>
      </c>
      <c r="B401">
        <v>2171553384</v>
      </c>
      <c r="C401" s="2">
        <v>50.4</v>
      </c>
      <c r="D401" t="s">
        <v>2332</v>
      </c>
      <c r="E401">
        <v>0</v>
      </c>
      <c r="F401" t="s">
        <v>761</v>
      </c>
      <c r="G401">
        <f>VLOOKUP(Mio[[#This Row],[No. FACT.]],Table7[No],1,FALSE)</f>
        <v>2171553384</v>
      </c>
      <c r="S401" s="79"/>
      <c r="T401">
        <v>45302</v>
      </c>
      <c r="U401">
        <v>3466676551</v>
      </c>
      <c r="V401">
        <v>72.95</v>
      </c>
      <c r="W401">
        <f>VLOOKUP(Table7[[#This Row],[No]],Mio[No. FACT.],1,FALSE)</f>
        <v>3466676551</v>
      </c>
      <c r="X401">
        <f>VLOOKUP(Table7[[#This Row],[No]],Conta[DTE NO],1,FALSE)</f>
        <v>3466676551</v>
      </c>
      <c r="Y401" t="b">
        <f>Table7[[#This Row],[borar otro]]=Table7[[#This Row],[Borrar]]</f>
        <v>1</v>
      </c>
    </row>
    <row r="402" spans="1:25" hidden="1" x14ac:dyDescent="0.25">
      <c r="A402">
        <v>45302</v>
      </c>
      <c r="B402">
        <v>686966400</v>
      </c>
      <c r="C402" s="2">
        <v>123.45</v>
      </c>
      <c r="D402" t="s">
        <v>2329</v>
      </c>
      <c r="E402">
        <v>0</v>
      </c>
      <c r="F402" t="s">
        <v>762</v>
      </c>
      <c r="G402">
        <f>VLOOKUP(Mio[[#This Row],[No. FACT.]],Table7[No],1,FALSE)</f>
        <v>686966400</v>
      </c>
      <c r="S402" s="79"/>
      <c r="T402">
        <v>45302</v>
      </c>
      <c r="U402">
        <v>3519890773</v>
      </c>
      <c r="V402">
        <v>327.25</v>
      </c>
      <c r="W402">
        <f>VLOOKUP(Table7[[#This Row],[No]],Mio[No. FACT.],1,FALSE)</f>
        <v>3519890773</v>
      </c>
      <c r="X402">
        <f>VLOOKUP(Table7[[#This Row],[No]],Conta[DTE NO],1,FALSE)</f>
        <v>3519890773</v>
      </c>
      <c r="Y402" t="b">
        <f>Table7[[#This Row],[borar otro]]=Table7[[#This Row],[Borrar]]</f>
        <v>1</v>
      </c>
    </row>
    <row r="403" spans="1:25" hidden="1" x14ac:dyDescent="0.25">
      <c r="A403">
        <v>45302</v>
      </c>
      <c r="B403">
        <v>2046250132</v>
      </c>
      <c r="C403" s="2">
        <v>200</v>
      </c>
      <c r="D403" t="s">
        <v>2329</v>
      </c>
      <c r="E403">
        <v>0</v>
      </c>
      <c r="F403" t="s">
        <v>764</v>
      </c>
      <c r="G403">
        <f>VLOOKUP(Mio[[#This Row],[No. FACT.]],Table7[No],1,FALSE)</f>
        <v>2046250132</v>
      </c>
      <c r="S403" s="79"/>
      <c r="T403">
        <v>45302</v>
      </c>
      <c r="U403">
        <v>3525526751</v>
      </c>
      <c r="V403">
        <v>11.5</v>
      </c>
      <c r="W403">
        <f>VLOOKUP(Table7[[#This Row],[No]],Mio[No. FACT.],1,FALSE)</f>
        <v>3525526751</v>
      </c>
      <c r="X403">
        <f>VLOOKUP(Table7[[#This Row],[No]],Conta[DTE NO],1,FALSE)</f>
        <v>3525526751</v>
      </c>
      <c r="Y403" t="b">
        <f>Table7[[#This Row],[borar otro]]=Table7[[#This Row],[Borrar]]</f>
        <v>1</v>
      </c>
    </row>
    <row r="404" spans="1:25" hidden="1" x14ac:dyDescent="0.25">
      <c r="A404">
        <v>45302</v>
      </c>
      <c r="B404">
        <v>2472296837</v>
      </c>
      <c r="C404" s="2">
        <v>31.2</v>
      </c>
      <c r="D404" t="s">
        <v>2329</v>
      </c>
      <c r="E404">
        <v>0</v>
      </c>
      <c r="F404" t="s">
        <v>766</v>
      </c>
      <c r="G404">
        <f>VLOOKUP(Mio[[#This Row],[No. FACT.]],Table7[No],1,FALSE)</f>
        <v>2472296837</v>
      </c>
      <c r="S404" s="79"/>
      <c r="T404">
        <v>45302</v>
      </c>
      <c r="U404">
        <v>3568518517</v>
      </c>
      <c r="V404">
        <v>108.7</v>
      </c>
      <c r="W404">
        <f>VLOOKUP(Table7[[#This Row],[No]],Mio[No. FACT.],1,FALSE)</f>
        <v>3568518517</v>
      </c>
      <c r="X404">
        <f>VLOOKUP(Table7[[#This Row],[No]],Conta[DTE NO],1,FALSE)</f>
        <v>3568518517</v>
      </c>
      <c r="Y404" t="b">
        <f>Table7[[#This Row],[borar otro]]=Table7[[#This Row],[Borrar]]</f>
        <v>1</v>
      </c>
    </row>
    <row r="405" spans="1:25" hidden="1" x14ac:dyDescent="0.25">
      <c r="A405">
        <v>45302</v>
      </c>
      <c r="B405">
        <v>4037757983</v>
      </c>
      <c r="C405" s="2">
        <v>75</v>
      </c>
      <c r="D405" t="s">
        <v>2327</v>
      </c>
      <c r="E405">
        <v>0</v>
      </c>
      <c r="F405" t="s">
        <v>767</v>
      </c>
      <c r="G405">
        <f>VLOOKUP(Mio[[#This Row],[No. FACT.]],Table7[No],1,FALSE)</f>
        <v>4037757983</v>
      </c>
      <c r="S405" s="79"/>
      <c r="T405">
        <v>45302</v>
      </c>
      <c r="U405">
        <v>3608234904</v>
      </c>
      <c r="V405">
        <v>1080</v>
      </c>
      <c r="W405">
        <f>VLOOKUP(Table7[[#This Row],[No]],Mio[No. FACT.],1,FALSE)</f>
        <v>3608234904</v>
      </c>
      <c r="X405">
        <f>VLOOKUP(Table7[[#This Row],[No]],Conta[DTE NO],1,FALSE)</f>
        <v>3608234904</v>
      </c>
      <c r="Y405" t="b">
        <f>Table7[[#This Row],[borar otro]]=Table7[[#This Row],[Borrar]]</f>
        <v>1</v>
      </c>
    </row>
    <row r="406" spans="1:25" hidden="1" x14ac:dyDescent="0.25">
      <c r="A406">
        <v>45302</v>
      </c>
      <c r="B406">
        <v>479348163</v>
      </c>
      <c r="C406" s="2">
        <v>40.049999999999997</v>
      </c>
      <c r="D406" t="s">
        <v>2327</v>
      </c>
      <c r="E406">
        <v>0</v>
      </c>
      <c r="F406" t="s">
        <v>769</v>
      </c>
      <c r="G406">
        <f>VLOOKUP(Mio[[#This Row],[No. FACT.]],Table7[No],1,FALSE)</f>
        <v>479348163</v>
      </c>
      <c r="S406" s="79"/>
      <c r="T406">
        <v>45302</v>
      </c>
      <c r="U406">
        <v>3644739391</v>
      </c>
      <c r="V406">
        <v>15</v>
      </c>
      <c r="W406">
        <f>VLOOKUP(Table7[[#This Row],[No]],Mio[No. FACT.],1,FALSE)</f>
        <v>3644739391</v>
      </c>
      <c r="X406">
        <f>VLOOKUP(Table7[[#This Row],[No]],Conta[DTE NO],1,FALSE)</f>
        <v>3644739391</v>
      </c>
      <c r="Y406" t="b">
        <f>Table7[[#This Row],[borar otro]]=Table7[[#This Row],[Borrar]]</f>
        <v>1</v>
      </c>
    </row>
    <row r="407" spans="1:25" hidden="1" x14ac:dyDescent="0.25">
      <c r="A407">
        <v>45302</v>
      </c>
      <c r="B407">
        <v>1120816604</v>
      </c>
      <c r="C407" s="2">
        <v>40.049999999999997</v>
      </c>
      <c r="D407" t="s">
        <v>2327</v>
      </c>
      <c r="E407">
        <v>0</v>
      </c>
      <c r="F407" t="s">
        <v>771</v>
      </c>
      <c r="G407">
        <f>VLOOKUP(Mio[[#This Row],[No. FACT.]],Table7[No],1,FALSE)</f>
        <v>1120816604</v>
      </c>
      <c r="S407" s="79"/>
      <c r="T407">
        <v>45302</v>
      </c>
      <c r="U407">
        <v>3766043998</v>
      </c>
      <c r="V407">
        <v>18.7</v>
      </c>
      <c r="W407">
        <f>VLOOKUP(Table7[[#This Row],[No]],Mio[No. FACT.],1,FALSE)</f>
        <v>3766043998</v>
      </c>
      <c r="X407">
        <f>VLOOKUP(Table7[[#This Row],[No]],Conta[DTE NO],1,FALSE)</f>
        <v>3766043998</v>
      </c>
      <c r="Y407" t="b">
        <f>Table7[[#This Row],[borar otro]]=Table7[[#This Row],[Borrar]]</f>
        <v>1</v>
      </c>
    </row>
    <row r="408" spans="1:25" hidden="1" x14ac:dyDescent="0.25">
      <c r="A408">
        <v>45302</v>
      </c>
      <c r="B408">
        <v>2195213427</v>
      </c>
      <c r="C408" s="2">
        <v>7</v>
      </c>
      <c r="D408" t="s">
        <v>2329</v>
      </c>
      <c r="E408">
        <v>0</v>
      </c>
      <c r="F408" t="s">
        <v>773</v>
      </c>
      <c r="G408">
        <f>VLOOKUP(Mio[[#This Row],[No. FACT.]],Table7[No],1,FALSE)</f>
        <v>2195213427</v>
      </c>
      <c r="S408" s="79"/>
      <c r="T408">
        <v>45302</v>
      </c>
      <c r="U408">
        <v>3861924717</v>
      </c>
      <c r="V408">
        <v>139.35</v>
      </c>
      <c r="W408">
        <f>VLOOKUP(Table7[[#This Row],[No]],Mio[No. FACT.],1,FALSE)</f>
        <v>3861924717</v>
      </c>
      <c r="X408">
        <f>VLOOKUP(Table7[[#This Row],[No]],Conta[DTE NO],1,FALSE)</f>
        <v>3861924717</v>
      </c>
      <c r="Y408" t="b">
        <f>Table7[[#This Row],[borar otro]]=Table7[[#This Row],[Borrar]]</f>
        <v>1</v>
      </c>
    </row>
    <row r="409" spans="1:25" hidden="1" x14ac:dyDescent="0.25">
      <c r="A409">
        <v>45302</v>
      </c>
      <c r="B409">
        <v>1755925145</v>
      </c>
      <c r="C409" s="2">
        <v>7300</v>
      </c>
      <c r="D409" t="s">
        <v>2330</v>
      </c>
      <c r="E409">
        <v>0</v>
      </c>
      <c r="F409" t="s">
        <v>774</v>
      </c>
      <c r="G409">
        <f>VLOOKUP(Mio[[#This Row],[No. FACT.]],Table7[No],1,FALSE)</f>
        <v>1755925145</v>
      </c>
      <c r="S409" s="79"/>
      <c r="T409">
        <v>45302</v>
      </c>
      <c r="U409">
        <v>3892003041</v>
      </c>
      <c r="V409">
        <v>2400</v>
      </c>
      <c r="W409">
        <f>VLOOKUP(Table7[[#This Row],[No]],Mio[No. FACT.],1,FALSE)</f>
        <v>3892003041</v>
      </c>
      <c r="X409">
        <f>VLOOKUP(Table7[[#This Row],[No]],Conta[DTE NO],1,FALSE)</f>
        <v>3892003041</v>
      </c>
      <c r="Y409" t="b">
        <f>Table7[[#This Row],[borar otro]]=Table7[[#This Row],[Borrar]]</f>
        <v>1</v>
      </c>
    </row>
    <row r="410" spans="1:25" hidden="1" x14ac:dyDescent="0.25">
      <c r="A410">
        <v>45302</v>
      </c>
      <c r="B410">
        <v>4189734527</v>
      </c>
      <c r="C410" s="2">
        <v>169.3</v>
      </c>
      <c r="D410" t="s">
        <v>2327</v>
      </c>
      <c r="E410">
        <v>0</v>
      </c>
      <c r="F410" t="s">
        <v>776</v>
      </c>
      <c r="G410">
        <f>VLOOKUP(Mio[[#This Row],[No. FACT.]],Table7[No],1,FALSE)</f>
        <v>4189734527</v>
      </c>
      <c r="S410" s="79"/>
      <c r="T410">
        <v>45302</v>
      </c>
      <c r="U410">
        <v>3996664500</v>
      </c>
      <c r="V410">
        <v>3628</v>
      </c>
      <c r="W410">
        <f>VLOOKUP(Table7[[#This Row],[No]],Mio[No. FACT.],1,FALSE)</f>
        <v>3996664500</v>
      </c>
      <c r="X410">
        <f>VLOOKUP(Table7[[#This Row],[No]],Conta[DTE NO],1,FALSE)</f>
        <v>3996664500</v>
      </c>
      <c r="Y410" t="b">
        <f>Table7[[#This Row],[borar otro]]=Table7[[#This Row],[Borrar]]</f>
        <v>1</v>
      </c>
    </row>
    <row r="411" spans="1:25" hidden="1" x14ac:dyDescent="0.25">
      <c r="A411">
        <v>45302</v>
      </c>
      <c r="B411">
        <v>2447330243</v>
      </c>
      <c r="C411" s="2">
        <v>33.65</v>
      </c>
      <c r="D411" t="s">
        <v>2329</v>
      </c>
      <c r="E411">
        <v>0</v>
      </c>
      <c r="F411" t="s">
        <v>778</v>
      </c>
      <c r="G411">
        <f>VLOOKUP(Mio[[#This Row],[No. FACT.]],Table7[No],1,FALSE)</f>
        <v>2447330243</v>
      </c>
      <c r="S411" s="79"/>
      <c r="T411">
        <v>45302</v>
      </c>
      <c r="U411">
        <v>4037757983</v>
      </c>
      <c r="V411">
        <v>75</v>
      </c>
      <c r="W411">
        <f>VLOOKUP(Table7[[#This Row],[No]],Mio[No. FACT.],1,FALSE)</f>
        <v>4037757983</v>
      </c>
      <c r="X411">
        <f>VLOOKUP(Table7[[#This Row],[No]],Conta[DTE NO],1,FALSE)</f>
        <v>4037757983</v>
      </c>
      <c r="Y411" t="b">
        <f>Table7[[#This Row],[borar otro]]=Table7[[#This Row],[Borrar]]</f>
        <v>1</v>
      </c>
    </row>
    <row r="412" spans="1:25" hidden="1" x14ac:dyDescent="0.25">
      <c r="A412">
        <v>45302</v>
      </c>
      <c r="B412">
        <v>3466676551</v>
      </c>
      <c r="C412" s="2">
        <v>72.95</v>
      </c>
      <c r="D412" t="s">
        <v>2329</v>
      </c>
      <c r="E412">
        <v>0</v>
      </c>
      <c r="F412" t="s">
        <v>779</v>
      </c>
      <c r="G412">
        <f>VLOOKUP(Mio[[#This Row],[No. FACT.]],Table7[No],1,FALSE)</f>
        <v>3466676551</v>
      </c>
      <c r="S412" s="79"/>
      <c r="T412">
        <v>45302</v>
      </c>
      <c r="U412">
        <v>4072292880</v>
      </c>
      <c r="V412">
        <v>734</v>
      </c>
      <c r="W412">
        <f>VLOOKUP(Table7[[#This Row],[No]],Mio[No. FACT.],1,FALSE)</f>
        <v>4072292880</v>
      </c>
      <c r="X412">
        <f>VLOOKUP(Table7[[#This Row],[No]],Conta[DTE NO],1,FALSE)</f>
        <v>4072292880</v>
      </c>
      <c r="Y412" t="b">
        <f>Table7[[#This Row],[borar otro]]=Table7[[#This Row],[Borrar]]</f>
        <v>1</v>
      </c>
    </row>
    <row r="413" spans="1:25" hidden="1" x14ac:dyDescent="0.25">
      <c r="A413">
        <v>45302</v>
      </c>
      <c r="B413">
        <v>299058197</v>
      </c>
      <c r="C413" s="2">
        <v>3441</v>
      </c>
      <c r="D413" t="s">
        <v>2331</v>
      </c>
      <c r="E413">
        <v>0</v>
      </c>
      <c r="F413" t="s">
        <v>781</v>
      </c>
      <c r="G413">
        <f>VLOOKUP(Mio[[#This Row],[No. FACT.]],Table7[No],1,FALSE)</f>
        <v>299058197</v>
      </c>
      <c r="S413" s="79"/>
      <c r="T413">
        <v>45302</v>
      </c>
      <c r="U413">
        <v>4181149522</v>
      </c>
      <c r="V413">
        <v>27.5</v>
      </c>
      <c r="W413">
        <f>VLOOKUP(Table7[[#This Row],[No]],Mio[No. FACT.],1,FALSE)</f>
        <v>4181149522</v>
      </c>
      <c r="X413">
        <f>VLOOKUP(Table7[[#This Row],[No]],Conta[DTE NO],1,FALSE)</f>
        <v>4181149522</v>
      </c>
      <c r="Y413" t="b">
        <f>Table7[[#This Row],[borar otro]]=Table7[[#This Row],[Borrar]]</f>
        <v>1</v>
      </c>
    </row>
    <row r="414" spans="1:25" hidden="1" x14ac:dyDescent="0.25">
      <c r="A414">
        <v>45302</v>
      </c>
      <c r="B414">
        <v>2313111614</v>
      </c>
      <c r="C414" s="2">
        <v>480.24</v>
      </c>
      <c r="D414" t="s">
        <v>2327</v>
      </c>
      <c r="E414">
        <v>0</v>
      </c>
      <c r="F414" t="s">
        <v>783</v>
      </c>
      <c r="G414">
        <f>VLOOKUP(Mio[[#This Row],[No. FACT.]],Table7[No],1,FALSE)</f>
        <v>2313111614</v>
      </c>
      <c r="S414" s="79"/>
      <c r="T414">
        <v>45302</v>
      </c>
      <c r="U414">
        <v>4189734527</v>
      </c>
      <c r="V414">
        <v>169.3</v>
      </c>
      <c r="W414">
        <f>VLOOKUP(Table7[[#This Row],[No]],Mio[No. FACT.],1,FALSE)</f>
        <v>4189734527</v>
      </c>
      <c r="X414">
        <f>VLOOKUP(Table7[[#This Row],[No]],Conta[DTE NO],1,FALSE)</f>
        <v>4189734527</v>
      </c>
      <c r="Y414" t="b">
        <f>Table7[[#This Row],[borar otro]]=Table7[[#This Row],[Borrar]]</f>
        <v>1</v>
      </c>
    </row>
    <row r="415" spans="1:25" hidden="1" x14ac:dyDescent="0.25">
      <c r="A415">
        <v>45302</v>
      </c>
      <c r="B415">
        <v>3861924717</v>
      </c>
      <c r="C415" s="2">
        <v>139.35</v>
      </c>
      <c r="D415" t="s">
        <v>2326</v>
      </c>
      <c r="E415">
        <v>0</v>
      </c>
      <c r="F415" t="s">
        <v>785</v>
      </c>
      <c r="G415">
        <f>VLOOKUP(Mio[[#This Row],[No. FACT.]],Table7[No],1,FALSE)</f>
        <v>3861924717</v>
      </c>
      <c r="S415" s="79"/>
      <c r="T415">
        <v>45302</v>
      </c>
      <c r="U415">
        <v>431636859</v>
      </c>
      <c r="V415">
        <v>6140</v>
      </c>
      <c r="W415">
        <f>VLOOKUP(Table7[[#This Row],[No]],Mio[No. FACT.],1,FALSE)</f>
        <v>431636859</v>
      </c>
      <c r="X415">
        <f>VLOOKUP(Table7[[#This Row],[No]],Conta[DTE NO],1,FALSE)</f>
        <v>431636859</v>
      </c>
      <c r="Y415" t="b">
        <f>Table7[[#This Row],[borar otro]]=Table7[[#This Row],[Borrar]]</f>
        <v>1</v>
      </c>
    </row>
    <row r="416" spans="1:25" hidden="1" x14ac:dyDescent="0.25">
      <c r="A416">
        <v>45302</v>
      </c>
      <c r="B416">
        <v>2597799022</v>
      </c>
      <c r="C416" s="2">
        <v>20694</v>
      </c>
      <c r="D416" t="s">
        <v>2332</v>
      </c>
      <c r="E416">
        <v>0</v>
      </c>
      <c r="F416" t="s">
        <v>787</v>
      </c>
      <c r="G416">
        <f>VLOOKUP(Mio[[#This Row],[No. FACT.]],Table7[No],1,FALSE)</f>
        <v>2597799022</v>
      </c>
      <c r="S416" s="79"/>
      <c r="T416">
        <v>45302</v>
      </c>
      <c r="U416">
        <v>479348163</v>
      </c>
      <c r="V416">
        <v>40.049999999999997</v>
      </c>
      <c r="W416">
        <f>VLOOKUP(Table7[[#This Row],[No]],Mio[No. FACT.],1,FALSE)</f>
        <v>479348163</v>
      </c>
      <c r="X416">
        <f>VLOOKUP(Table7[[#This Row],[No]],Conta[DTE NO],1,FALSE)</f>
        <v>479348163</v>
      </c>
      <c r="Y416" t="b">
        <f>Table7[[#This Row],[borar otro]]=Table7[[#This Row],[Borrar]]</f>
        <v>1</v>
      </c>
    </row>
    <row r="417" spans="1:25" hidden="1" x14ac:dyDescent="0.25">
      <c r="A417">
        <v>45302</v>
      </c>
      <c r="B417">
        <v>1677807518</v>
      </c>
      <c r="C417" s="2">
        <v>41.2</v>
      </c>
      <c r="D417" t="s">
        <v>2329</v>
      </c>
      <c r="E417">
        <v>0</v>
      </c>
      <c r="F417" t="s">
        <v>789</v>
      </c>
      <c r="G417">
        <f>VLOOKUP(Mio[[#This Row],[No. FACT.]],Table7[No],1,FALSE)</f>
        <v>1677807518</v>
      </c>
      <c r="S417" s="79"/>
      <c r="T417">
        <v>45302</v>
      </c>
      <c r="U417">
        <v>491145820</v>
      </c>
      <c r="V417">
        <v>353.6</v>
      </c>
      <c r="W417">
        <f>VLOOKUP(Table7[[#This Row],[No]],Mio[No. FACT.],1,FALSE)</f>
        <v>491145820</v>
      </c>
      <c r="X417">
        <f>VLOOKUP(Table7[[#This Row],[No]],Conta[DTE NO],1,FALSE)</f>
        <v>491145820</v>
      </c>
      <c r="Y417" t="b">
        <f>Table7[[#This Row],[borar otro]]=Table7[[#This Row],[Borrar]]</f>
        <v>1</v>
      </c>
    </row>
    <row r="418" spans="1:25" hidden="1" x14ac:dyDescent="0.25">
      <c r="A418">
        <v>45302</v>
      </c>
      <c r="B418">
        <v>512116336</v>
      </c>
      <c r="C418" s="2">
        <v>20.8</v>
      </c>
      <c r="D418" t="s">
        <v>2327</v>
      </c>
      <c r="E418">
        <v>0</v>
      </c>
      <c r="F418" t="s">
        <v>791</v>
      </c>
      <c r="G418">
        <f>VLOOKUP(Mio[[#This Row],[No. FACT.]],Table7[No],1,FALSE)</f>
        <v>512116336</v>
      </c>
      <c r="S418" s="79"/>
      <c r="T418">
        <v>45302</v>
      </c>
      <c r="U418">
        <v>512116336</v>
      </c>
      <c r="V418">
        <v>20.8</v>
      </c>
      <c r="W418">
        <f>VLOOKUP(Table7[[#This Row],[No]],Mio[No. FACT.],1,FALSE)</f>
        <v>512116336</v>
      </c>
      <c r="X418">
        <f>VLOOKUP(Table7[[#This Row],[No]],Conta[DTE NO],1,FALSE)</f>
        <v>512116336</v>
      </c>
      <c r="Y418" t="b">
        <f>Table7[[#This Row],[borar otro]]=Table7[[#This Row],[Borrar]]</f>
        <v>1</v>
      </c>
    </row>
    <row r="419" spans="1:25" hidden="1" x14ac:dyDescent="0.25">
      <c r="A419">
        <v>45302</v>
      </c>
      <c r="B419">
        <v>1075725628</v>
      </c>
      <c r="C419" s="2">
        <v>3492</v>
      </c>
      <c r="D419" t="s">
        <v>2328</v>
      </c>
      <c r="E419">
        <v>0</v>
      </c>
      <c r="F419" t="s">
        <v>793</v>
      </c>
      <c r="G419">
        <f>VLOOKUP(Mio[[#This Row],[No. FACT.]],Table7[No],1,FALSE)</f>
        <v>1075725628</v>
      </c>
      <c r="S419" s="79"/>
      <c r="T419">
        <v>45302</v>
      </c>
      <c r="U419">
        <v>572868694</v>
      </c>
      <c r="V419">
        <v>8367</v>
      </c>
      <c r="W419">
        <f>VLOOKUP(Table7[[#This Row],[No]],Mio[No. FACT.],1,FALSE)</f>
        <v>572868694</v>
      </c>
      <c r="X419">
        <f>VLOOKUP(Table7[[#This Row],[No]],Conta[DTE NO],1,FALSE)</f>
        <v>572868694</v>
      </c>
      <c r="Y419" t="b">
        <f>Table7[[#This Row],[borar otro]]=Table7[[#This Row],[Borrar]]</f>
        <v>1</v>
      </c>
    </row>
    <row r="420" spans="1:25" hidden="1" x14ac:dyDescent="0.25">
      <c r="A420">
        <v>45302</v>
      </c>
      <c r="B420">
        <v>3525526751</v>
      </c>
      <c r="C420" s="2">
        <v>11.5</v>
      </c>
      <c r="D420" t="s">
        <v>2326</v>
      </c>
      <c r="E420">
        <v>0</v>
      </c>
      <c r="F420" t="s">
        <v>795</v>
      </c>
      <c r="G420">
        <f>VLOOKUP(Mio[[#This Row],[No. FACT.]],Table7[No],1,FALSE)</f>
        <v>3525526751</v>
      </c>
      <c r="S420" s="79"/>
      <c r="T420">
        <v>45302</v>
      </c>
      <c r="U420">
        <v>608256781</v>
      </c>
      <c r="V420">
        <v>124.4</v>
      </c>
      <c r="W420">
        <f>VLOOKUP(Table7[[#This Row],[No]],Mio[No. FACT.],1,FALSE)</f>
        <v>608256781</v>
      </c>
      <c r="X420">
        <f>VLOOKUP(Table7[[#This Row],[No]],Conta[DTE NO],1,FALSE)</f>
        <v>608256781</v>
      </c>
      <c r="Y420" t="b">
        <f>Table7[[#This Row],[borar otro]]=Table7[[#This Row],[Borrar]]</f>
        <v>1</v>
      </c>
    </row>
    <row r="421" spans="1:25" hidden="1" x14ac:dyDescent="0.25">
      <c r="A421">
        <v>45302</v>
      </c>
      <c r="B421">
        <v>3568518517</v>
      </c>
      <c r="C421" s="2">
        <v>108.7</v>
      </c>
      <c r="D421" t="s">
        <v>2327</v>
      </c>
      <c r="E421">
        <v>0</v>
      </c>
      <c r="F421" t="s">
        <v>797</v>
      </c>
      <c r="G421">
        <f>VLOOKUP(Mio[[#This Row],[No. FACT.]],Table7[No],1,FALSE)</f>
        <v>3568518517</v>
      </c>
      <c r="S421" s="79"/>
      <c r="T421">
        <v>45302</v>
      </c>
      <c r="U421">
        <v>686966400</v>
      </c>
      <c r="V421">
        <v>123.45</v>
      </c>
      <c r="W421">
        <f>VLOOKUP(Table7[[#This Row],[No]],Mio[No. FACT.],1,FALSE)</f>
        <v>686966400</v>
      </c>
      <c r="X421">
        <f>VLOOKUP(Table7[[#This Row],[No]],Conta[DTE NO],1,FALSE)</f>
        <v>686966400</v>
      </c>
      <c r="Y421" t="b">
        <f>Table7[[#This Row],[borar otro]]=Table7[[#This Row],[Borrar]]</f>
        <v>1</v>
      </c>
    </row>
    <row r="422" spans="1:25" hidden="1" x14ac:dyDescent="0.25">
      <c r="A422">
        <v>45302</v>
      </c>
      <c r="B422">
        <v>2163887680</v>
      </c>
      <c r="C422" s="2">
        <v>28.85</v>
      </c>
      <c r="D422" t="s">
        <v>2326</v>
      </c>
      <c r="E422">
        <v>0</v>
      </c>
      <c r="F422" t="s">
        <v>795</v>
      </c>
      <c r="G422">
        <f>VLOOKUP(Mio[[#This Row],[No. FACT.]],Table7[No],1,FALSE)</f>
        <v>2163887680</v>
      </c>
      <c r="S422" s="79"/>
      <c r="T422">
        <v>45302</v>
      </c>
      <c r="U422">
        <v>697320291</v>
      </c>
      <c r="V422">
        <v>1444.3</v>
      </c>
      <c r="W422">
        <f>VLOOKUP(Table7[[#This Row],[No]],Mio[No. FACT.],1,FALSE)</f>
        <v>697320291</v>
      </c>
      <c r="X422">
        <f>VLOOKUP(Table7[[#This Row],[No]],Conta[DTE NO],1,FALSE)</f>
        <v>697320291</v>
      </c>
      <c r="Y422" t="b">
        <f>Table7[[#This Row],[borar otro]]=Table7[[#This Row],[Borrar]]</f>
        <v>1</v>
      </c>
    </row>
    <row r="423" spans="1:25" hidden="1" x14ac:dyDescent="0.25">
      <c r="A423">
        <v>45302</v>
      </c>
      <c r="B423">
        <v>491145820</v>
      </c>
      <c r="C423" s="2">
        <v>353.6</v>
      </c>
      <c r="D423" t="s">
        <v>2327</v>
      </c>
      <c r="E423">
        <v>0</v>
      </c>
      <c r="F423" t="s">
        <v>799</v>
      </c>
      <c r="G423">
        <f>VLOOKUP(Mio[[#This Row],[No. FACT.]],Table7[No],1,FALSE)</f>
        <v>491145820</v>
      </c>
      <c r="S423" s="79"/>
      <c r="T423">
        <v>45302</v>
      </c>
      <c r="U423">
        <v>817187484</v>
      </c>
      <c r="V423">
        <v>2450</v>
      </c>
      <c r="W423">
        <f>VLOOKUP(Table7[[#This Row],[No]],Mio[No. FACT.],1,FALSE)</f>
        <v>817187484</v>
      </c>
      <c r="X423">
        <f>VLOOKUP(Table7[[#This Row],[No]],Conta[DTE NO],1,FALSE)</f>
        <v>817187484</v>
      </c>
      <c r="Y423" t="b">
        <f>Table7[[#This Row],[borar otro]]=Table7[[#This Row],[Borrar]]</f>
        <v>1</v>
      </c>
    </row>
    <row r="424" spans="1:25" hidden="1" x14ac:dyDescent="0.25">
      <c r="A424">
        <v>45302</v>
      </c>
      <c r="B424">
        <v>3198109518</v>
      </c>
      <c r="C424" s="2">
        <v>6488</v>
      </c>
      <c r="D424" t="s">
        <v>2331</v>
      </c>
      <c r="E424">
        <v>0</v>
      </c>
      <c r="F424" t="s">
        <v>801</v>
      </c>
      <c r="G424">
        <f>VLOOKUP(Mio[[#This Row],[No. FACT.]],Table7[No],1,FALSE)</f>
        <v>3198109518</v>
      </c>
      <c r="S424" s="79"/>
      <c r="T424">
        <v>45302</v>
      </c>
      <c r="U424">
        <v>848969968</v>
      </c>
      <c r="V424">
        <v>44</v>
      </c>
      <c r="W424">
        <f>VLOOKUP(Table7[[#This Row],[No]],Mio[No. FACT.],1,FALSE)</f>
        <v>848969968</v>
      </c>
      <c r="X424">
        <f>VLOOKUP(Table7[[#This Row],[No]],Conta[DTE NO],1,FALSE)</f>
        <v>848969968</v>
      </c>
      <c r="Y424" t="b">
        <f>Table7[[#This Row],[borar otro]]=Table7[[#This Row],[Borrar]]</f>
        <v>1</v>
      </c>
    </row>
    <row r="425" spans="1:25" hidden="1" x14ac:dyDescent="0.25">
      <c r="A425">
        <v>45302</v>
      </c>
      <c r="B425">
        <v>3766043998</v>
      </c>
      <c r="C425" s="2">
        <v>18.7</v>
      </c>
      <c r="D425" t="s">
        <v>2326</v>
      </c>
      <c r="E425">
        <v>0</v>
      </c>
      <c r="F425" t="s">
        <v>803</v>
      </c>
      <c r="G425">
        <f>VLOOKUP(Mio[[#This Row],[No. FACT.]],Table7[No],1,FALSE)</f>
        <v>3766043998</v>
      </c>
      <c r="S425" s="79"/>
      <c r="T425">
        <v>45302</v>
      </c>
      <c r="U425">
        <v>898187786</v>
      </c>
      <c r="V425">
        <v>1438.79</v>
      </c>
      <c r="W425">
        <f>VLOOKUP(Table7[[#This Row],[No]],Mio[No. FACT.],1,FALSE)</f>
        <v>898187786</v>
      </c>
      <c r="X425">
        <f>VLOOKUP(Table7[[#This Row],[No]],Conta[DTE NO],1,FALSE)</f>
        <v>898187786</v>
      </c>
      <c r="Y425" t="b">
        <f>Table7[[#This Row],[borar otro]]=Table7[[#This Row],[Borrar]]</f>
        <v>1</v>
      </c>
    </row>
    <row r="426" spans="1:25" hidden="1" x14ac:dyDescent="0.25">
      <c r="A426">
        <v>45302</v>
      </c>
      <c r="B426">
        <v>2692236776</v>
      </c>
      <c r="C426" s="2">
        <v>2403.34</v>
      </c>
      <c r="D426" t="s">
        <v>1845</v>
      </c>
      <c r="E426">
        <v>0</v>
      </c>
      <c r="F426" t="s">
        <v>805</v>
      </c>
      <c r="G426">
        <f>VLOOKUP(Mio[[#This Row],[No. FACT.]],Table7[No],1,FALSE)</f>
        <v>2692236776</v>
      </c>
      <c r="S426" s="79"/>
      <c r="T426">
        <v>45302</v>
      </c>
      <c r="U426">
        <v>980108442</v>
      </c>
      <c r="V426">
        <v>721.9</v>
      </c>
      <c r="W426">
        <f>VLOOKUP(Table7[[#This Row],[No]],Mio[No. FACT.],1,FALSE)</f>
        <v>980108442</v>
      </c>
      <c r="X426">
        <f>VLOOKUP(Table7[[#This Row],[No]],Conta[DTE NO],1,FALSE)</f>
        <v>980108442</v>
      </c>
      <c r="Y426" t="b">
        <f>Table7[[#This Row],[borar otro]]=Table7[[#This Row],[Borrar]]</f>
        <v>1</v>
      </c>
    </row>
    <row r="427" spans="1:25" hidden="1" x14ac:dyDescent="0.25">
      <c r="A427">
        <v>45302</v>
      </c>
      <c r="B427">
        <v>4072292880</v>
      </c>
      <c r="C427" s="2">
        <v>734</v>
      </c>
      <c r="D427" t="s">
        <v>2336</v>
      </c>
      <c r="E427">
        <v>0</v>
      </c>
      <c r="F427" t="s">
        <v>806</v>
      </c>
      <c r="G427">
        <f>VLOOKUP(Mio[[#This Row],[No. FACT.]],Table7[No],1,FALSE)</f>
        <v>4072292880</v>
      </c>
      <c r="S427" s="79"/>
      <c r="T427">
        <v>45302</v>
      </c>
      <c r="U427">
        <v>981354684</v>
      </c>
      <c r="V427">
        <v>861</v>
      </c>
      <c r="W427">
        <f>VLOOKUP(Table7[[#This Row],[No]],Mio[No. FACT.],1,FALSE)</f>
        <v>981354684</v>
      </c>
      <c r="X427">
        <f>VLOOKUP(Table7[[#This Row],[No]],Conta[DTE NO],1,FALSE)</f>
        <v>981354684</v>
      </c>
      <c r="Y427" t="b">
        <f>Table7[[#This Row],[borar otro]]=Table7[[#This Row],[Borrar]]</f>
        <v>1</v>
      </c>
    </row>
    <row r="428" spans="1:25" hidden="1" x14ac:dyDescent="0.25">
      <c r="A428">
        <v>45302</v>
      </c>
      <c r="B428">
        <v>848969968</v>
      </c>
      <c r="C428" s="2">
        <v>44</v>
      </c>
      <c r="D428" t="s">
        <v>2326</v>
      </c>
      <c r="E428">
        <v>0</v>
      </c>
      <c r="F428" t="s">
        <v>808</v>
      </c>
      <c r="G428">
        <f>VLOOKUP(Mio[[#This Row],[No. FACT.]],Table7[No],1,FALSE)</f>
        <v>848969968</v>
      </c>
      <c r="S428" s="79"/>
      <c r="T428">
        <v>45303</v>
      </c>
      <c r="U428">
        <v>1000426734</v>
      </c>
      <c r="V428">
        <v>1779.97</v>
      </c>
      <c r="W428">
        <f>VLOOKUP(Table7[[#This Row],[No]],Mio[No. FACT.],1,FALSE)</f>
        <v>1000426734</v>
      </c>
      <c r="X428">
        <f>VLOOKUP(Table7[[#This Row],[No]],Conta[DTE NO],1,FALSE)</f>
        <v>1000426734</v>
      </c>
      <c r="Y428" t="b">
        <f>Table7[[#This Row],[borar otro]]=Table7[[#This Row],[Borrar]]</f>
        <v>1</v>
      </c>
    </row>
    <row r="429" spans="1:25" hidden="1" x14ac:dyDescent="0.25">
      <c r="A429">
        <v>45302</v>
      </c>
      <c r="B429">
        <v>980108442</v>
      </c>
      <c r="C429" s="2">
        <v>721.9</v>
      </c>
      <c r="D429" t="s">
        <v>2327</v>
      </c>
      <c r="E429">
        <v>0</v>
      </c>
      <c r="F429" t="s">
        <v>810</v>
      </c>
      <c r="G429">
        <f>VLOOKUP(Mio[[#This Row],[No. FACT.]],Table7[No],1,FALSE)</f>
        <v>980108442</v>
      </c>
      <c r="S429" s="79"/>
      <c r="T429">
        <v>45303</v>
      </c>
      <c r="U429">
        <v>1042695646</v>
      </c>
      <c r="V429">
        <v>18.46</v>
      </c>
      <c r="W429">
        <f>VLOOKUP(Table7[[#This Row],[No]],Mio[No. FACT.],1,FALSE)</f>
        <v>1042695646</v>
      </c>
      <c r="X429">
        <f>VLOOKUP(Table7[[#This Row],[No]],Conta[DTE NO],1,FALSE)</f>
        <v>1042695646</v>
      </c>
      <c r="Y429" t="b">
        <f>Table7[[#This Row],[borar otro]]=Table7[[#This Row],[Borrar]]</f>
        <v>1</v>
      </c>
    </row>
    <row r="430" spans="1:25" hidden="1" x14ac:dyDescent="0.25">
      <c r="A430">
        <v>45302</v>
      </c>
      <c r="B430">
        <v>981354684</v>
      </c>
      <c r="C430" s="2">
        <v>861</v>
      </c>
      <c r="D430" t="s">
        <v>2328</v>
      </c>
      <c r="E430">
        <v>0</v>
      </c>
      <c r="F430" t="s">
        <v>812</v>
      </c>
      <c r="G430">
        <f>VLOOKUP(Mio[[#This Row],[No. FACT.]],Table7[No],1,FALSE)</f>
        <v>981354684</v>
      </c>
      <c r="S430" s="79"/>
      <c r="T430">
        <v>45303</v>
      </c>
      <c r="U430">
        <v>119230134</v>
      </c>
      <c r="V430">
        <v>187.5</v>
      </c>
      <c r="W430">
        <f>VLOOKUP(Table7[[#This Row],[No]],Mio[No. FACT.],1,FALSE)</f>
        <v>119230134</v>
      </c>
      <c r="X430">
        <f>VLOOKUP(Table7[[#This Row],[No]],Conta[DTE NO],1,FALSE)</f>
        <v>119230134</v>
      </c>
      <c r="Y430" t="b">
        <f>Table7[[#This Row],[borar otro]]=Table7[[#This Row],[Borrar]]</f>
        <v>1</v>
      </c>
    </row>
    <row r="431" spans="1:25" hidden="1" x14ac:dyDescent="0.25">
      <c r="A431">
        <v>45302</v>
      </c>
      <c r="B431">
        <v>3892003041</v>
      </c>
      <c r="C431" s="2">
        <v>2400</v>
      </c>
      <c r="D431" t="s">
        <v>2329</v>
      </c>
      <c r="E431">
        <v>0</v>
      </c>
      <c r="F431" t="s">
        <v>814</v>
      </c>
      <c r="G431">
        <f>VLOOKUP(Mio[[#This Row],[No. FACT.]],Table7[No],1,FALSE)</f>
        <v>3892003041</v>
      </c>
      <c r="S431" s="79"/>
      <c r="T431">
        <v>45303</v>
      </c>
      <c r="U431">
        <v>1318404098</v>
      </c>
      <c r="V431">
        <v>302.7</v>
      </c>
      <c r="W431">
        <f>VLOOKUP(Table7[[#This Row],[No]],Mio[No. FACT.],1,FALSE)</f>
        <v>1318404098</v>
      </c>
      <c r="X431">
        <f>VLOOKUP(Table7[[#This Row],[No]],Conta[DTE NO],1,FALSE)</f>
        <v>1318404098</v>
      </c>
      <c r="Y431" t="b">
        <f>Table7[[#This Row],[borar otro]]=Table7[[#This Row],[Borrar]]</f>
        <v>1</v>
      </c>
    </row>
    <row r="432" spans="1:25" hidden="1" x14ac:dyDescent="0.25">
      <c r="A432">
        <v>45303</v>
      </c>
      <c r="B432">
        <v>444550275</v>
      </c>
      <c r="C432" s="2">
        <v>248.6</v>
      </c>
      <c r="D432" t="s">
        <v>2329</v>
      </c>
      <c r="E432">
        <v>0</v>
      </c>
      <c r="F432" t="s">
        <v>816</v>
      </c>
      <c r="G432">
        <f>VLOOKUP(Mio[[#This Row],[No. FACT.]],Table7[No],1,FALSE)</f>
        <v>444550275</v>
      </c>
      <c r="S432" s="79"/>
      <c r="T432">
        <v>45303</v>
      </c>
      <c r="U432">
        <v>1423001586</v>
      </c>
      <c r="V432">
        <v>188.85</v>
      </c>
      <c r="W432">
        <f>VLOOKUP(Table7[[#This Row],[No]],Mio[No. FACT.],1,FALSE)</f>
        <v>1423001586</v>
      </c>
      <c r="X432">
        <f>VLOOKUP(Table7[[#This Row],[No]],Conta[DTE NO],1,FALSE)</f>
        <v>1423001586</v>
      </c>
      <c r="Y432" t="b">
        <f>Table7[[#This Row],[borar otro]]=Table7[[#This Row],[Borrar]]</f>
        <v>1</v>
      </c>
    </row>
    <row r="433" spans="1:25" hidden="1" x14ac:dyDescent="0.25">
      <c r="A433">
        <v>45303</v>
      </c>
      <c r="B433">
        <v>2682474438</v>
      </c>
      <c r="C433" s="2">
        <v>1906</v>
      </c>
      <c r="D433" t="s">
        <v>2330</v>
      </c>
      <c r="E433">
        <v>0</v>
      </c>
      <c r="F433" t="s">
        <v>818</v>
      </c>
      <c r="G433">
        <f>VLOOKUP(Mio[[#This Row],[No. FACT.]],Table7[No],1,FALSE)</f>
        <v>2682474438</v>
      </c>
      <c r="S433" s="79"/>
      <c r="T433">
        <v>45303</v>
      </c>
      <c r="U433">
        <v>1709852511</v>
      </c>
      <c r="V433">
        <v>1537</v>
      </c>
      <c r="W433">
        <f>VLOOKUP(Table7[[#This Row],[No]],Mio[No. FACT.],1,FALSE)</f>
        <v>1709852511</v>
      </c>
      <c r="X433">
        <f>VLOOKUP(Table7[[#This Row],[No]],Conta[DTE NO],1,FALSE)</f>
        <v>1709852511</v>
      </c>
      <c r="Y433" t="b">
        <f>Table7[[#This Row],[borar otro]]=Table7[[#This Row],[Borrar]]</f>
        <v>1</v>
      </c>
    </row>
    <row r="434" spans="1:25" hidden="1" x14ac:dyDescent="0.25">
      <c r="A434">
        <v>45303</v>
      </c>
      <c r="B434">
        <v>3431222306</v>
      </c>
      <c r="C434" s="2">
        <v>64.150000000000006</v>
      </c>
      <c r="D434" t="s">
        <v>2329</v>
      </c>
      <c r="E434">
        <v>0</v>
      </c>
      <c r="F434" t="s">
        <v>820</v>
      </c>
      <c r="G434">
        <f>VLOOKUP(Mio[[#This Row],[No. FACT.]],Table7[No],1,FALSE)</f>
        <v>3431222306</v>
      </c>
      <c r="S434" s="79"/>
      <c r="T434">
        <v>45303</v>
      </c>
      <c r="U434">
        <v>1716666799</v>
      </c>
      <c r="V434">
        <v>2228</v>
      </c>
      <c r="W434">
        <f>VLOOKUP(Table7[[#This Row],[No]],Mio[No. FACT.],1,FALSE)</f>
        <v>1716666799</v>
      </c>
      <c r="X434">
        <f>VLOOKUP(Table7[[#This Row],[No]],Conta[DTE NO],1,FALSE)</f>
        <v>1716666799</v>
      </c>
      <c r="Y434" t="b">
        <f>Table7[[#This Row],[borar otro]]=Table7[[#This Row],[Borrar]]</f>
        <v>1</v>
      </c>
    </row>
    <row r="435" spans="1:25" hidden="1" x14ac:dyDescent="0.25">
      <c r="A435">
        <v>45303</v>
      </c>
      <c r="B435">
        <v>1880378474</v>
      </c>
      <c r="C435" s="2">
        <v>80.099999999999994</v>
      </c>
      <c r="D435" t="s">
        <v>2327</v>
      </c>
      <c r="E435">
        <v>0</v>
      </c>
      <c r="F435" t="s">
        <v>822</v>
      </c>
      <c r="G435">
        <f>VLOOKUP(Mio[[#This Row],[No. FACT.]],Table7[No],1,FALSE)</f>
        <v>1880378474</v>
      </c>
      <c r="S435" s="79"/>
      <c r="T435">
        <v>45303</v>
      </c>
      <c r="U435">
        <v>1790723250</v>
      </c>
      <c r="V435">
        <v>380</v>
      </c>
      <c r="W435">
        <f>VLOOKUP(Table7[[#This Row],[No]],Mio[No. FACT.],1,FALSE)</f>
        <v>1790723250</v>
      </c>
      <c r="X435">
        <f>VLOOKUP(Table7[[#This Row],[No]],Conta[DTE NO],1,FALSE)</f>
        <v>1790723250</v>
      </c>
      <c r="Y435" t="b">
        <f>Table7[[#This Row],[borar otro]]=Table7[[#This Row],[Borrar]]</f>
        <v>1</v>
      </c>
    </row>
    <row r="436" spans="1:25" hidden="1" x14ac:dyDescent="0.25">
      <c r="A436">
        <v>45303</v>
      </c>
      <c r="B436">
        <v>3142730256</v>
      </c>
      <c r="C436" s="2">
        <v>270.07</v>
      </c>
      <c r="D436" t="s">
        <v>2329</v>
      </c>
      <c r="E436">
        <v>0</v>
      </c>
      <c r="F436" t="s">
        <v>823</v>
      </c>
      <c r="G436">
        <f>VLOOKUP(Mio[[#This Row],[No. FACT.]],Table7[No],1,FALSE)</f>
        <v>3142730256</v>
      </c>
      <c r="S436" s="79"/>
      <c r="T436">
        <v>45303</v>
      </c>
      <c r="U436">
        <v>1828671476</v>
      </c>
      <c r="V436">
        <v>26</v>
      </c>
      <c r="W436">
        <f>VLOOKUP(Table7[[#This Row],[No]],Mio[No. FACT.],1,FALSE)</f>
        <v>1828671476</v>
      </c>
      <c r="X436">
        <f>VLOOKUP(Table7[[#This Row],[No]],Conta[DTE NO],1,FALSE)</f>
        <v>1828671476</v>
      </c>
      <c r="Y436" t="b">
        <f>Table7[[#This Row],[borar otro]]=Table7[[#This Row],[Borrar]]</f>
        <v>1</v>
      </c>
    </row>
    <row r="437" spans="1:25" hidden="1" x14ac:dyDescent="0.25">
      <c r="A437">
        <v>45303</v>
      </c>
      <c r="B437">
        <v>530596520</v>
      </c>
      <c r="C437" s="2">
        <v>1130</v>
      </c>
      <c r="D437" t="s">
        <v>2328</v>
      </c>
      <c r="E437">
        <v>0</v>
      </c>
      <c r="F437" t="s">
        <v>825</v>
      </c>
      <c r="G437">
        <f>VLOOKUP(Mio[[#This Row],[No. FACT.]],Table7[No],1,FALSE)</f>
        <v>530596520</v>
      </c>
      <c r="S437" s="79"/>
      <c r="T437">
        <v>45303</v>
      </c>
      <c r="U437">
        <v>1880378474</v>
      </c>
      <c r="V437">
        <v>80.099999999999994</v>
      </c>
      <c r="W437">
        <f>VLOOKUP(Table7[[#This Row],[No]],Mio[No. FACT.],1,FALSE)</f>
        <v>1880378474</v>
      </c>
      <c r="X437">
        <f>VLOOKUP(Table7[[#This Row],[No]],Conta[DTE NO],1,FALSE)</f>
        <v>1880378474</v>
      </c>
      <c r="Y437" t="b">
        <f>Table7[[#This Row],[borar otro]]=Table7[[#This Row],[Borrar]]</f>
        <v>1</v>
      </c>
    </row>
    <row r="438" spans="1:25" hidden="1" x14ac:dyDescent="0.25">
      <c r="A438">
        <v>45303</v>
      </c>
      <c r="B438">
        <v>84888581</v>
      </c>
      <c r="C438" s="2">
        <v>173.2</v>
      </c>
      <c r="D438" t="s">
        <v>2326</v>
      </c>
      <c r="E438">
        <v>0</v>
      </c>
      <c r="F438" t="s">
        <v>827</v>
      </c>
      <c r="G438">
        <f>VLOOKUP(Mio[[#This Row],[No. FACT.]],Table7[No],1,FALSE)</f>
        <v>84888581</v>
      </c>
      <c r="S438" s="79"/>
      <c r="T438">
        <v>45303</v>
      </c>
      <c r="U438">
        <v>1933328795</v>
      </c>
      <c r="V438">
        <v>905</v>
      </c>
      <c r="W438">
        <f>VLOOKUP(Table7[[#This Row],[No]],Mio[No. FACT.],1,FALSE)</f>
        <v>1933328795</v>
      </c>
      <c r="X438">
        <f>VLOOKUP(Table7[[#This Row],[No]],Conta[DTE NO],1,FALSE)</f>
        <v>1933328795</v>
      </c>
      <c r="Y438" t="b">
        <f>Table7[[#This Row],[borar otro]]=Table7[[#This Row],[Borrar]]</f>
        <v>1</v>
      </c>
    </row>
    <row r="439" spans="1:25" hidden="1" x14ac:dyDescent="0.25">
      <c r="A439">
        <v>45303</v>
      </c>
      <c r="B439">
        <v>776424493</v>
      </c>
      <c r="C439" s="2">
        <v>12319</v>
      </c>
      <c r="D439" t="s">
        <v>2327</v>
      </c>
      <c r="E439">
        <v>0</v>
      </c>
      <c r="F439" t="s">
        <v>829</v>
      </c>
      <c r="G439">
        <f>VLOOKUP(Mio[[#This Row],[No. FACT.]],Table7[No],1,FALSE)</f>
        <v>776424493</v>
      </c>
      <c r="S439" s="79"/>
      <c r="T439">
        <v>45303</v>
      </c>
      <c r="U439">
        <v>199639369</v>
      </c>
      <c r="V439">
        <v>145.65</v>
      </c>
      <c r="W439">
        <f>VLOOKUP(Table7[[#This Row],[No]],Mio[No. FACT.],1,FALSE)</f>
        <v>199639369</v>
      </c>
      <c r="X439">
        <f>VLOOKUP(Table7[[#This Row],[No]],Conta[DTE NO],1,FALSE)</f>
        <v>199639369</v>
      </c>
      <c r="Y439" t="b">
        <f>Table7[[#This Row],[borar otro]]=Table7[[#This Row],[Borrar]]</f>
        <v>1</v>
      </c>
    </row>
    <row r="440" spans="1:25" hidden="1" x14ac:dyDescent="0.25">
      <c r="A440">
        <v>45303</v>
      </c>
      <c r="B440">
        <v>3583659813</v>
      </c>
      <c r="C440" s="2">
        <v>750</v>
      </c>
      <c r="D440" t="s">
        <v>2327</v>
      </c>
      <c r="E440">
        <v>0</v>
      </c>
      <c r="F440" t="s">
        <v>831</v>
      </c>
      <c r="G440">
        <f>VLOOKUP(Mio[[#This Row],[No. FACT.]],Table7[No],1,FALSE)</f>
        <v>3583659813</v>
      </c>
      <c r="S440" s="79"/>
      <c r="T440">
        <v>45303</v>
      </c>
      <c r="U440">
        <v>2073380961</v>
      </c>
      <c r="V440">
        <v>42.25</v>
      </c>
      <c r="W440">
        <f>VLOOKUP(Table7[[#This Row],[No]],Mio[No. FACT.],1,FALSE)</f>
        <v>2073380961</v>
      </c>
      <c r="X440">
        <f>VLOOKUP(Table7[[#This Row],[No]],Conta[DTE NO],1,FALSE)</f>
        <v>2073380961</v>
      </c>
      <c r="Y440" t="b">
        <f>Table7[[#This Row],[borar otro]]=Table7[[#This Row],[Borrar]]</f>
        <v>1</v>
      </c>
    </row>
    <row r="441" spans="1:25" hidden="1" x14ac:dyDescent="0.25">
      <c r="A441">
        <v>45303</v>
      </c>
      <c r="B441">
        <v>3291760402</v>
      </c>
      <c r="C441" s="2">
        <v>194.5</v>
      </c>
      <c r="D441" t="s">
        <v>2326</v>
      </c>
      <c r="E441">
        <v>0</v>
      </c>
      <c r="F441" t="s">
        <v>832</v>
      </c>
      <c r="G441">
        <f>VLOOKUP(Mio[[#This Row],[No. FACT.]],Table7[No],1,FALSE)</f>
        <v>3291760402</v>
      </c>
      <c r="S441" s="79"/>
      <c r="T441">
        <v>45303</v>
      </c>
      <c r="U441">
        <v>2137671790</v>
      </c>
      <c r="V441">
        <v>24.05</v>
      </c>
      <c r="W441">
        <f>VLOOKUP(Table7[[#This Row],[No]],Mio[No. FACT.],1,FALSE)</f>
        <v>2137671790</v>
      </c>
      <c r="X441">
        <f>VLOOKUP(Table7[[#This Row],[No]],Conta[DTE NO],1,FALSE)</f>
        <v>2137671790</v>
      </c>
      <c r="Y441" t="b">
        <f>Table7[[#This Row],[borar otro]]=Table7[[#This Row],[Borrar]]</f>
        <v>1</v>
      </c>
    </row>
    <row r="442" spans="1:25" hidden="1" x14ac:dyDescent="0.25">
      <c r="A442">
        <v>45303</v>
      </c>
      <c r="B442">
        <v>323832917</v>
      </c>
      <c r="C442" s="2">
        <v>177.7</v>
      </c>
      <c r="D442" t="s">
        <v>2329</v>
      </c>
      <c r="E442">
        <v>0</v>
      </c>
      <c r="F442" t="s">
        <v>834</v>
      </c>
      <c r="G442">
        <f>VLOOKUP(Mio[[#This Row],[No. FACT.]],Table7[No],1,FALSE)</f>
        <v>323832917</v>
      </c>
      <c r="S442" s="79"/>
      <c r="T442">
        <v>45303</v>
      </c>
      <c r="U442">
        <v>2312651566</v>
      </c>
      <c r="V442">
        <v>1850</v>
      </c>
      <c r="W442">
        <f>VLOOKUP(Table7[[#This Row],[No]],Mio[No. FACT.],1,FALSE)</f>
        <v>2312651566</v>
      </c>
      <c r="X442">
        <f>VLOOKUP(Table7[[#This Row],[No]],Conta[DTE NO],1,FALSE)</f>
        <v>2312651566</v>
      </c>
      <c r="Y442" t="b">
        <f>Table7[[#This Row],[borar otro]]=Table7[[#This Row],[Borrar]]</f>
        <v>1</v>
      </c>
    </row>
    <row r="443" spans="1:25" hidden="1" x14ac:dyDescent="0.25">
      <c r="A443">
        <v>45303</v>
      </c>
      <c r="B443">
        <v>2073380961</v>
      </c>
      <c r="C443" s="2">
        <v>42.25</v>
      </c>
      <c r="D443" t="s">
        <v>2329</v>
      </c>
      <c r="E443">
        <v>0</v>
      </c>
      <c r="F443" t="s">
        <v>835</v>
      </c>
      <c r="G443">
        <f>VLOOKUP(Mio[[#This Row],[No. FACT.]],Table7[No],1,FALSE)</f>
        <v>2073380961</v>
      </c>
      <c r="S443" s="79"/>
      <c r="T443">
        <v>45303</v>
      </c>
      <c r="U443">
        <v>2375894423</v>
      </c>
      <c r="V443">
        <v>8916</v>
      </c>
      <c r="W443">
        <f>VLOOKUP(Table7[[#This Row],[No]],Mio[No. FACT.],1,FALSE)</f>
        <v>2375894423</v>
      </c>
      <c r="X443">
        <f>VLOOKUP(Table7[[#This Row],[No]],Conta[DTE NO],1,FALSE)</f>
        <v>2375894423</v>
      </c>
      <c r="Y443" t="b">
        <f>Table7[[#This Row],[borar otro]]=Table7[[#This Row],[Borrar]]</f>
        <v>1</v>
      </c>
    </row>
    <row r="444" spans="1:25" hidden="1" x14ac:dyDescent="0.25">
      <c r="A444">
        <v>45303</v>
      </c>
      <c r="B444">
        <v>1000426734</v>
      </c>
      <c r="C444" s="2">
        <v>1779.97</v>
      </c>
      <c r="D444" t="s">
        <v>2329</v>
      </c>
      <c r="E444">
        <v>0</v>
      </c>
      <c r="F444" t="s">
        <v>837</v>
      </c>
      <c r="G444">
        <f>VLOOKUP(Mio[[#This Row],[No. FACT.]],Table7[No],1,FALSE)</f>
        <v>1000426734</v>
      </c>
      <c r="S444" s="79"/>
      <c r="T444">
        <v>45303</v>
      </c>
      <c r="U444">
        <v>2453294513</v>
      </c>
      <c r="V444">
        <v>15</v>
      </c>
      <c r="W444">
        <f>VLOOKUP(Table7[[#This Row],[No]],Mio[No. FACT.],1,FALSE)</f>
        <v>2453294513</v>
      </c>
      <c r="X444">
        <f>VLOOKUP(Table7[[#This Row],[No]],Conta[DTE NO],1,FALSE)</f>
        <v>2453294513</v>
      </c>
      <c r="Y444" t="b">
        <f>Table7[[#This Row],[borar otro]]=Table7[[#This Row],[Borrar]]</f>
        <v>1</v>
      </c>
    </row>
    <row r="445" spans="1:25" hidden="1" x14ac:dyDescent="0.25">
      <c r="A445">
        <v>45303</v>
      </c>
      <c r="B445">
        <v>990724347</v>
      </c>
      <c r="C445" s="2">
        <v>8578</v>
      </c>
      <c r="D445" t="s">
        <v>2336</v>
      </c>
      <c r="E445">
        <v>0</v>
      </c>
      <c r="F445" t="s">
        <v>838</v>
      </c>
      <c r="G445">
        <f>VLOOKUP(Mio[[#This Row],[No. FACT.]],Table7[No],1,FALSE)</f>
        <v>990724347</v>
      </c>
      <c r="S445" s="79"/>
      <c r="T445">
        <v>45303</v>
      </c>
      <c r="U445">
        <v>2490582965</v>
      </c>
      <c r="V445">
        <v>29.4</v>
      </c>
      <c r="W445">
        <f>VLOOKUP(Table7[[#This Row],[No]],Mio[No. FACT.],1,FALSE)</f>
        <v>2490582965</v>
      </c>
      <c r="X445">
        <f>VLOOKUP(Table7[[#This Row],[No]],Conta[DTE NO],1,FALSE)</f>
        <v>2490582965</v>
      </c>
      <c r="Y445" t="b">
        <f>Table7[[#This Row],[borar otro]]=Table7[[#This Row],[Borrar]]</f>
        <v>1</v>
      </c>
    </row>
    <row r="446" spans="1:25" hidden="1" x14ac:dyDescent="0.25">
      <c r="A446">
        <v>45303</v>
      </c>
      <c r="B446">
        <v>2312651566</v>
      </c>
      <c r="C446" s="2">
        <v>1850</v>
      </c>
      <c r="D446" t="s">
        <v>2327</v>
      </c>
      <c r="E446">
        <v>0</v>
      </c>
      <c r="F446" t="s">
        <v>840</v>
      </c>
      <c r="G446">
        <f>VLOOKUP(Mio[[#This Row],[No. FACT.]],Table7[No],1,FALSE)</f>
        <v>2312651566</v>
      </c>
      <c r="S446" s="79"/>
      <c r="T446">
        <v>45303</v>
      </c>
      <c r="U446">
        <v>2682474438</v>
      </c>
      <c r="V446">
        <v>1906</v>
      </c>
      <c r="W446">
        <f>VLOOKUP(Table7[[#This Row],[No]],Mio[No. FACT.],1,FALSE)</f>
        <v>2682474438</v>
      </c>
      <c r="X446">
        <f>VLOOKUP(Table7[[#This Row],[No]],Conta[DTE NO],1,FALSE)</f>
        <v>2682474438</v>
      </c>
      <c r="Y446" t="b">
        <f>Table7[[#This Row],[borar otro]]=Table7[[#This Row],[Borrar]]</f>
        <v>1</v>
      </c>
    </row>
    <row r="447" spans="1:25" hidden="1" x14ac:dyDescent="0.25">
      <c r="A447">
        <v>45303</v>
      </c>
      <c r="B447">
        <v>2453294513</v>
      </c>
      <c r="C447" s="2">
        <v>15</v>
      </c>
      <c r="D447" t="s">
        <v>2336</v>
      </c>
      <c r="E447">
        <v>0</v>
      </c>
      <c r="F447" t="s">
        <v>842</v>
      </c>
      <c r="G447">
        <f>VLOOKUP(Mio[[#This Row],[No. FACT.]],Table7[No],1,FALSE)</f>
        <v>2453294513</v>
      </c>
      <c r="S447" s="79"/>
      <c r="T447">
        <v>45303</v>
      </c>
      <c r="U447">
        <v>2980989467</v>
      </c>
      <c r="V447">
        <v>204</v>
      </c>
      <c r="W447">
        <f>VLOOKUP(Table7[[#This Row],[No]],Mio[No. FACT.],1,FALSE)</f>
        <v>2980989467</v>
      </c>
      <c r="X447">
        <f>VLOOKUP(Table7[[#This Row],[No]],Conta[DTE NO],1,FALSE)</f>
        <v>2980989467</v>
      </c>
      <c r="Y447" t="b">
        <f>Table7[[#This Row],[borar otro]]=Table7[[#This Row],[Borrar]]</f>
        <v>1</v>
      </c>
    </row>
    <row r="448" spans="1:25" hidden="1" x14ac:dyDescent="0.25">
      <c r="A448">
        <v>45303</v>
      </c>
      <c r="B448">
        <v>119230134</v>
      </c>
      <c r="C448" s="2">
        <v>187.5</v>
      </c>
      <c r="D448" t="s">
        <v>2331</v>
      </c>
      <c r="E448">
        <v>0</v>
      </c>
      <c r="F448" t="s">
        <v>844</v>
      </c>
      <c r="G448">
        <f>VLOOKUP(Mio[[#This Row],[No. FACT.]],Table7[No],1,FALSE)</f>
        <v>119230134</v>
      </c>
      <c r="S448" s="79"/>
      <c r="T448">
        <v>45303</v>
      </c>
      <c r="U448">
        <v>3107079603</v>
      </c>
      <c r="V448">
        <v>9377</v>
      </c>
      <c r="W448">
        <f>VLOOKUP(Table7[[#This Row],[No]],Mio[No. FACT.],1,FALSE)</f>
        <v>3107079603</v>
      </c>
      <c r="X448">
        <f>VLOOKUP(Table7[[#This Row],[No]],Conta[DTE NO],1,FALSE)</f>
        <v>3107079603</v>
      </c>
      <c r="Y448" t="b">
        <f>Table7[[#This Row],[borar otro]]=Table7[[#This Row],[Borrar]]</f>
        <v>1</v>
      </c>
    </row>
    <row r="449" spans="1:25" hidden="1" x14ac:dyDescent="0.25">
      <c r="A449">
        <v>45303</v>
      </c>
      <c r="B449">
        <v>3818537985</v>
      </c>
      <c r="C449" s="2">
        <v>250</v>
      </c>
      <c r="D449" t="s">
        <v>2331</v>
      </c>
      <c r="E449">
        <v>0</v>
      </c>
      <c r="F449" t="s">
        <v>846</v>
      </c>
      <c r="G449">
        <f>VLOOKUP(Mio[[#This Row],[No. FACT.]],Table7[No],1,FALSE)</f>
        <v>3818537985</v>
      </c>
      <c r="S449" s="79"/>
      <c r="T449">
        <v>45303</v>
      </c>
      <c r="U449">
        <v>3142730256</v>
      </c>
      <c r="V449">
        <v>270.07</v>
      </c>
      <c r="W449">
        <f>VLOOKUP(Table7[[#This Row],[No]],Mio[No. FACT.],1,FALSE)</f>
        <v>3142730256</v>
      </c>
      <c r="X449">
        <f>VLOOKUP(Table7[[#This Row],[No]],Conta[DTE NO],1,FALSE)</f>
        <v>3142730256</v>
      </c>
      <c r="Y449" t="b">
        <f>Table7[[#This Row],[borar otro]]=Table7[[#This Row],[Borrar]]</f>
        <v>1</v>
      </c>
    </row>
    <row r="450" spans="1:25" hidden="1" x14ac:dyDescent="0.25">
      <c r="A450">
        <v>45303</v>
      </c>
      <c r="B450">
        <v>4181542506</v>
      </c>
      <c r="C450" s="2">
        <v>33.68</v>
      </c>
      <c r="D450" t="s">
        <v>2326</v>
      </c>
      <c r="E450">
        <v>0</v>
      </c>
      <c r="F450" t="s">
        <v>848</v>
      </c>
      <c r="G450">
        <f>VLOOKUP(Mio[[#This Row],[No. FACT.]],Table7[No],1,FALSE)</f>
        <v>4181542506</v>
      </c>
      <c r="S450" s="79"/>
      <c r="T450">
        <v>45303</v>
      </c>
      <c r="U450">
        <v>3226158704</v>
      </c>
      <c r="V450">
        <v>44.41</v>
      </c>
      <c r="W450">
        <f>VLOOKUP(Table7[[#This Row],[No]],Mio[No. FACT.],1,FALSE)</f>
        <v>3226158704</v>
      </c>
      <c r="X450">
        <f>VLOOKUP(Table7[[#This Row],[No]],Conta[DTE NO],1,FALSE)</f>
        <v>3226158704</v>
      </c>
      <c r="Y450" t="b">
        <f>Table7[[#This Row],[borar otro]]=Table7[[#This Row],[Borrar]]</f>
        <v>1</v>
      </c>
    </row>
    <row r="451" spans="1:25" hidden="1" x14ac:dyDescent="0.25">
      <c r="A451">
        <v>45303</v>
      </c>
      <c r="B451">
        <v>857686408</v>
      </c>
      <c r="C451" s="2">
        <v>11600</v>
      </c>
      <c r="D451" t="s">
        <v>2332</v>
      </c>
      <c r="E451">
        <v>0</v>
      </c>
      <c r="F451" t="s">
        <v>850</v>
      </c>
      <c r="G451">
        <f>VLOOKUP(Mio[[#This Row],[No. FACT.]],Table7[No],1,FALSE)</f>
        <v>857686408</v>
      </c>
      <c r="S451" s="79"/>
      <c r="T451">
        <v>45303</v>
      </c>
      <c r="U451">
        <v>323832917</v>
      </c>
      <c r="V451">
        <v>177.7</v>
      </c>
      <c r="W451">
        <f>VLOOKUP(Table7[[#This Row],[No]],Mio[No. FACT.],1,FALSE)</f>
        <v>323832917</v>
      </c>
      <c r="X451">
        <f>VLOOKUP(Table7[[#This Row],[No]],Conta[DTE NO],1,FALSE)</f>
        <v>323832917</v>
      </c>
      <c r="Y451" t="b">
        <f>Table7[[#This Row],[borar otro]]=Table7[[#This Row],[Borrar]]</f>
        <v>1</v>
      </c>
    </row>
    <row r="452" spans="1:25" hidden="1" x14ac:dyDescent="0.25">
      <c r="A452">
        <v>45303</v>
      </c>
      <c r="B452">
        <v>3478995325</v>
      </c>
      <c r="C452" s="2">
        <v>5157</v>
      </c>
      <c r="D452" t="s">
        <v>2327</v>
      </c>
      <c r="E452">
        <v>0</v>
      </c>
      <c r="F452" t="s">
        <v>852</v>
      </c>
      <c r="G452">
        <f>VLOOKUP(Mio[[#This Row],[No. FACT.]],Table7[No],1,FALSE)</f>
        <v>3478995325</v>
      </c>
      <c r="S452" s="79"/>
      <c r="T452">
        <v>45303</v>
      </c>
      <c r="U452">
        <v>3291760402</v>
      </c>
      <c r="V452">
        <v>194.5</v>
      </c>
      <c r="W452">
        <f>VLOOKUP(Table7[[#This Row],[No]],Mio[No. FACT.],1,FALSE)</f>
        <v>3291760402</v>
      </c>
      <c r="X452">
        <f>VLOOKUP(Table7[[#This Row],[No]],Conta[DTE NO],1,FALSE)</f>
        <v>3291760402</v>
      </c>
      <c r="Y452" t="b">
        <f>Table7[[#This Row],[borar otro]]=Table7[[#This Row],[Borrar]]</f>
        <v>1</v>
      </c>
    </row>
    <row r="453" spans="1:25" hidden="1" x14ac:dyDescent="0.25">
      <c r="A453">
        <v>45303</v>
      </c>
      <c r="B453">
        <v>1828671476</v>
      </c>
      <c r="C453" s="2">
        <v>26</v>
      </c>
      <c r="D453" t="s">
        <v>2329</v>
      </c>
      <c r="E453">
        <v>0</v>
      </c>
      <c r="F453" t="s">
        <v>854</v>
      </c>
      <c r="G453">
        <f>VLOOKUP(Mio[[#This Row],[No. FACT.]],Table7[No],1,FALSE)</f>
        <v>1828671476</v>
      </c>
      <c r="S453" s="79"/>
      <c r="T453">
        <v>45303</v>
      </c>
      <c r="U453">
        <v>3431222306</v>
      </c>
      <c r="V453">
        <v>64.150000000000006</v>
      </c>
      <c r="W453">
        <f>VLOOKUP(Table7[[#This Row],[No]],Mio[No. FACT.],1,FALSE)</f>
        <v>3431222306</v>
      </c>
      <c r="X453">
        <f>VLOOKUP(Table7[[#This Row],[No]],Conta[DTE NO],1,FALSE)</f>
        <v>3431222306</v>
      </c>
      <c r="Y453" t="b">
        <f>Table7[[#This Row],[borar otro]]=Table7[[#This Row],[Borrar]]</f>
        <v>1</v>
      </c>
    </row>
    <row r="454" spans="1:25" hidden="1" x14ac:dyDescent="0.25">
      <c r="A454">
        <v>45303</v>
      </c>
      <c r="B454">
        <v>199639369</v>
      </c>
      <c r="C454" s="2">
        <v>145.65</v>
      </c>
      <c r="D454" t="s">
        <v>2327</v>
      </c>
      <c r="E454">
        <v>0</v>
      </c>
      <c r="F454" t="s">
        <v>856</v>
      </c>
      <c r="G454">
        <f>VLOOKUP(Mio[[#This Row],[No. FACT.]],Table7[No],1,FALSE)</f>
        <v>199639369</v>
      </c>
      <c r="S454" s="79"/>
      <c r="T454">
        <v>45303</v>
      </c>
      <c r="U454">
        <v>3478995325</v>
      </c>
      <c r="V454">
        <v>5157</v>
      </c>
      <c r="W454">
        <f>VLOOKUP(Table7[[#This Row],[No]],Mio[No. FACT.],1,FALSE)</f>
        <v>3478995325</v>
      </c>
      <c r="X454">
        <f>VLOOKUP(Table7[[#This Row],[No]],Conta[DTE NO],1,FALSE)</f>
        <v>3478995325</v>
      </c>
      <c r="Y454" t="b">
        <f>Table7[[#This Row],[borar otro]]=Table7[[#This Row],[Borrar]]</f>
        <v>1</v>
      </c>
    </row>
    <row r="455" spans="1:25" hidden="1" x14ac:dyDescent="0.25">
      <c r="A455">
        <v>45303</v>
      </c>
      <c r="B455">
        <v>887967031</v>
      </c>
      <c r="C455" s="2">
        <v>418.3</v>
      </c>
      <c r="D455" t="s">
        <v>2329</v>
      </c>
      <c r="E455">
        <v>0</v>
      </c>
      <c r="F455" t="s">
        <v>858</v>
      </c>
      <c r="G455">
        <f>VLOOKUP(Mio[[#This Row],[No. FACT.]],Table7[No],1,FALSE)</f>
        <v>887967031</v>
      </c>
      <c r="S455" s="79"/>
      <c r="T455">
        <v>45303</v>
      </c>
      <c r="U455">
        <v>3583659813</v>
      </c>
      <c r="V455">
        <v>750</v>
      </c>
      <c r="W455">
        <f>VLOOKUP(Table7[[#This Row],[No]],Mio[No. FACT.],1,FALSE)</f>
        <v>3583659813</v>
      </c>
      <c r="X455">
        <f>VLOOKUP(Table7[[#This Row],[No]],Conta[DTE NO],1,FALSE)</f>
        <v>3583659813</v>
      </c>
      <c r="Y455" t="b">
        <f>Table7[[#This Row],[borar otro]]=Table7[[#This Row],[Borrar]]</f>
        <v>1</v>
      </c>
    </row>
    <row r="456" spans="1:25" hidden="1" x14ac:dyDescent="0.25">
      <c r="A456">
        <v>45303</v>
      </c>
      <c r="B456">
        <v>3714074464</v>
      </c>
      <c r="C456" s="2">
        <v>503</v>
      </c>
      <c r="D456" t="s">
        <v>2336</v>
      </c>
      <c r="E456">
        <v>0</v>
      </c>
      <c r="F456" t="s">
        <v>860</v>
      </c>
      <c r="G456">
        <f>VLOOKUP(Mio[[#This Row],[No. FACT.]],Table7[No],1,FALSE)</f>
        <v>3714074464</v>
      </c>
      <c r="S456" s="79"/>
      <c r="T456">
        <v>45303</v>
      </c>
      <c r="U456">
        <v>3585296220</v>
      </c>
      <c r="V456">
        <v>2536</v>
      </c>
      <c r="W456">
        <f>VLOOKUP(Table7[[#This Row],[No]],Mio[No. FACT.],1,FALSE)</f>
        <v>3585296220</v>
      </c>
      <c r="X456">
        <f>VLOOKUP(Table7[[#This Row],[No]],Conta[DTE NO],1,FALSE)</f>
        <v>3585296220</v>
      </c>
      <c r="Y456" t="b">
        <f>Table7[[#This Row],[borar otro]]=Table7[[#This Row],[Borrar]]</f>
        <v>1</v>
      </c>
    </row>
    <row r="457" spans="1:25" hidden="1" x14ac:dyDescent="0.25">
      <c r="A457">
        <v>45303</v>
      </c>
      <c r="B457">
        <v>1933328795</v>
      </c>
      <c r="C457" s="2">
        <v>905</v>
      </c>
      <c r="D457" t="s">
        <v>2336</v>
      </c>
      <c r="E457">
        <v>0</v>
      </c>
      <c r="F457" t="s">
        <v>862</v>
      </c>
      <c r="G457">
        <f>VLOOKUP(Mio[[#This Row],[No. FACT.]],Table7[No],1,FALSE)</f>
        <v>1933328795</v>
      </c>
      <c r="S457" s="79"/>
      <c r="T457">
        <v>45303</v>
      </c>
      <c r="U457">
        <v>365776486</v>
      </c>
      <c r="V457">
        <v>315.89999999999998</v>
      </c>
      <c r="W457">
        <f>VLOOKUP(Table7[[#This Row],[No]],Mio[No. FACT.],1,FALSE)</f>
        <v>365776486</v>
      </c>
      <c r="X457">
        <f>VLOOKUP(Table7[[#This Row],[No]],Conta[DTE NO],1,FALSE)</f>
        <v>365776486</v>
      </c>
      <c r="Y457" t="b">
        <f>Table7[[#This Row],[borar otro]]=Table7[[#This Row],[Borrar]]</f>
        <v>1</v>
      </c>
    </row>
    <row r="458" spans="1:25" hidden="1" x14ac:dyDescent="0.25">
      <c r="A458">
        <v>45303</v>
      </c>
      <c r="B458">
        <v>2375894423</v>
      </c>
      <c r="C458" s="2">
        <v>8916</v>
      </c>
      <c r="D458" t="s">
        <v>2331</v>
      </c>
      <c r="E458">
        <v>0</v>
      </c>
      <c r="F458" t="s">
        <v>864</v>
      </c>
      <c r="G458">
        <f>VLOOKUP(Mio[[#This Row],[No. FACT.]],Table7[No],1,FALSE)</f>
        <v>2375894423</v>
      </c>
      <c r="S458" s="79"/>
      <c r="T458">
        <v>45303</v>
      </c>
      <c r="U458">
        <v>3714074464</v>
      </c>
      <c r="V458">
        <v>503</v>
      </c>
      <c r="W458">
        <f>VLOOKUP(Table7[[#This Row],[No]],Mio[No. FACT.],1,FALSE)</f>
        <v>3714074464</v>
      </c>
      <c r="X458">
        <f>VLOOKUP(Table7[[#This Row],[No]],Conta[DTE NO],1,FALSE)</f>
        <v>3714074464</v>
      </c>
      <c r="Y458" t="b">
        <f>Table7[[#This Row],[borar otro]]=Table7[[#This Row],[Borrar]]</f>
        <v>1</v>
      </c>
    </row>
    <row r="459" spans="1:25" hidden="1" x14ac:dyDescent="0.25">
      <c r="A459">
        <v>45303</v>
      </c>
      <c r="B459">
        <v>1716666799</v>
      </c>
      <c r="C459" s="2">
        <v>2228</v>
      </c>
      <c r="D459" t="s">
        <v>2327</v>
      </c>
      <c r="E459">
        <v>0</v>
      </c>
      <c r="F459" t="s">
        <v>866</v>
      </c>
      <c r="G459">
        <f>VLOOKUP(Mio[[#This Row],[No. FACT.]],Table7[No],1,FALSE)</f>
        <v>1716666799</v>
      </c>
      <c r="S459" s="79"/>
      <c r="T459">
        <v>45303</v>
      </c>
      <c r="U459">
        <v>3818537985</v>
      </c>
      <c r="V459">
        <v>250</v>
      </c>
      <c r="W459">
        <f>VLOOKUP(Table7[[#This Row],[No]],Mio[No. FACT.],1,FALSE)</f>
        <v>3818537985</v>
      </c>
      <c r="X459">
        <f>VLOOKUP(Table7[[#This Row],[No]],Conta[DTE NO],1,FALSE)</f>
        <v>3818537985</v>
      </c>
      <c r="Y459" t="b">
        <f>Table7[[#This Row],[borar otro]]=Table7[[#This Row],[Borrar]]</f>
        <v>1</v>
      </c>
    </row>
    <row r="460" spans="1:25" hidden="1" x14ac:dyDescent="0.25">
      <c r="A460">
        <v>45303</v>
      </c>
      <c r="B460">
        <v>613499475</v>
      </c>
      <c r="C460" s="2">
        <v>1218</v>
      </c>
      <c r="D460" t="s">
        <v>2327</v>
      </c>
      <c r="E460">
        <v>0</v>
      </c>
      <c r="F460" t="s">
        <v>868</v>
      </c>
      <c r="G460">
        <f>VLOOKUP(Mio[[#This Row],[No. FACT.]],Table7[No],1,FALSE)</f>
        <v>613499475</v>
      </c>
      <c r="S460" s="79"/>
      <c r="T460">
        <v>45303</v>
      </c>
      <c r="U460">
        <v>3840427882</v>
      </c>
      <c r="V460">
        <v>285</v>
      </c>
      <c r="W460">
        <f>VLOOKUP(Table7[[#This Row],[No]],Mio[No. FACT.],1,FALSE)</f>
        <v>3840427882</v>
      </c>
      <c r="X460">
        <f>VLOOKUP(Table7[[#This Row],[No]],Conta[DTE NO],1,FALSE)</f>
        <v>3840427882</v>
      </c>
      <c r="Y460" t="b">
        <f>Table7[[#This Row],[borar otro]]=Table7[[#This Row],[Borrar]]</f>
        <v>1</v>
      </c>
    </row>
    <row r="461" spans="1:25" hidden="1" x14ac:dyDescent="0.25">
      <c r="A461">
        <v>45303</v>
      </c>
      <c r="B461">
        <v>1318404098</v>
      </c>
      <c r="C461" s="2">
        <v>302.7</v>
      </c>
      <c r="D461" t="s">
        <v>2327</v>
      </c>
      <c r="E461">
        <v>0</v>
      </c>
      <c r="F461" t="s">
        <v>870</v>
      </c>
      <c r="G461">
        <f>VLOOKUP(Mio[[#This Row],[No. FACT.]],Table7[No],1,FALSE)</f>
        <v>1318404098</v>
      </c>
      <c r="S461" s="79"/>
      <c r="T461">
        <v>45303</v>
      </c>
      <c r="U461">
        <v>4181542506</v>
      </c>
      <c r="V461">
        <v>33.68</v>
      </c>
      <c r="W461">
        <f>VLOOKUP(Table7[[#This Row],[No]],Mio[No. FACT.],1,FALSE)</f>
        <v>4181542506</v>
      </c>
      <c r="X461">
        <f>VLOOKUP(Table7[[#This Row],[No]],Conta[DTE NO],1,FALSE)</f>
        <v>4181542506</v>
      </c>
      <c r="Y461" t="b">
        <f>Table7[[#This Row],[borar otro]]=Table7[[#This Row],[Borrar]]</f>
        <v>1</v>
      </c>
    </row>
    <row r="462" spans="1:25" hidden="1" x14ac:dyDescent="0.25">
      <c r="A462">
        <v>45303</v>
      </c>
      <c r="B462">
        <v>1790723250</v>
      </c>
      <c r="C462" s="2">
        <v>380</v>
      </c>
      <c r="D462" t="s">
        <v>2328</v>
      </c>
      <c r="E462">
        <v>0</v>
      </c>
      <c r="F462" t="s">
        <v>871</v>
      </c>
      <c r="G462">
        <f>VLOOKUP(Mio[[#This Row],[No. FACT.]],Table7[No],1,FALSE)</f>
        <v>1790723250</v>
      </c>
      <c r="S462" s="79"/>
      <c r="T462">
        <v>45303</v>
      </c>
      <c r="U462">
        <v>4279061194</v>
      </c>
      <c r="V462">
        <v>315.45</v>
      </c>
      <c r="W462">
        <f>VLOOKUP(Table7[[#This Row],[No]],Mio[No. FACT.],1,FALSE)</f>
        <v>4279061194</v>
      </c>
      <c r="X462">
        <f>VLOOKUP(Table7[[#This Row],[No]],Conta[DTE NO],1,FALSE)</f>
        <v>4279061194</v>
      </c>
      <c r="Y462" t="b">
        <f>Table7[[#This Row],[borar otro]]=Table7[[#This Row],[Borrar]]</f>
        <v>1</v>
      </c>
    </row>
    <row r="463" spans="1:25" hidden="1" x14ac:dyDescent="0.25">
      <c r="A463">
        <v>45303</v>
      </c>
      <c r="B463">
        <v>862799895</v>
      </c>
      <c r="C463" s="2">
        <v>117</v>
      </c>
      <c r="D463" t="s">
        <v>2327</v>
      </c>
      <c r="E463">
        <v>0</v>
      </c>
      <c r="F463" t="s">
        <v>873</v>
      </c>
      <c r="G463">
        <f>VLOOKUP(Mio[[#This Row],[No. FACT.]],Table7[No],1,FALSE)</f>
        <v>862799895</v>
      </c>
      <c r="S463" s="79"/>
      <c r="T463">
        <v>45303</v>
      </c>
      <c r="U463">
        <v>444550275</v>
      </c>
      <c r="V463">
        <v>248.6</v>
      </c>
      <c r="W463">
        <f>VLOOKUP(Table7[[#This Row],[No]],Mio[No. FACT.],1,FALSE)</f>
        <v>444550275</v>
      </c>
      <c r="X463">
        <f>VLOOKUP(Table7[[#This Row],[No]],Conta[DTE NO],1,FALSE)</f>
        <v>444550275</v>
      </c>
      <c r="Y463" t="b">
        <f>Table7[[#This Row],[borar otro]]=Table7[[#This Row],[Borrar]]</f>
        <v>1</v>
      </c>
    </row>
    <row r="464" spans="1:25" hidden="1" x14ac:dyDescent="0.25">
      <c r="A464">
        <v>45303</v>
      </c>
      <c r="B464">
        <v>365776486</v>
      </c>
      <c r="C464" s="2">
        <v>315.89999999999998</v>
      </c>
      <c r="D464" t="s">
        <v>2327</v>
      </c>
      <c r="E464">
        <v>0</v>
      </c>
      <c r="F464" t="s">
        <v>874</v>
      </c>
      <c r="G464">
        <f>VLOOKUP(Mio[[#This Row],[No. FACT.]],Table7[No],1,FALSE)</f>
        <v>365776486</v>
      </c>
      <c r="S464" s="79"/>
      <c r="T464">
        <v>45303</v>
      </c>
      <c r="U464">
        <v>530596520</v>
      </c>
      <c r="V464">
        <v>1130</v>
      </c>
      <c r="W464">
        <f>VLOOKUP(Table7[[#This Row],[No]],Mio[No. FACT.],1,FALSE)</f>
        <v>530596520</v>
      </c>
      <c r="X464">
        <f>VLOOKUP(Table7[[#This Row],[No]],Conta[DTE NO],1,FALSE)</f>
        <v>530596520</v>
      </c>
      <c r="Y464" t="b">
        <f>Table7[[#This Row],[borar otro]]=Table7[[#This Row],[Borrar]]</f>
        <v>1</v>
      </c>
    </row>
    <row r="465" spans="1:25" hidden="1" x14ac:dyDescent="0.25">
      <c r="A465">
        <v>45303</v>
      </c>
      <c r="B465">
        <v>66535615</v>
      </c>
      <c r="C465" s="2">
        <v>27.3</v>
      </c>
      <c r="D465" t="s">
        <v>2326</v>
      </c>
      <c r="E465">
        <v>0</v>
      </c>
      <c r="F465" t="s">
        <v>876</v>
      </c>
      <c r="G465">
        <f>VLOOKUP(Mio[[#This Row],[No. FACT.]],Table7[No],1,FALSE)</f>
        <v>66535615</v>
      </c>
      <c r="S465" s="79"/>
      <c r="T465">
        <v>45303</v>
      </c>
      <c r="U465">
        <v>54675646</v>
      </c>
      <c r="V465">
        <v>1155</v>
      </c>
      <c r="W465">
        <f>VLOOKUP(Table7[[#This Row],[No]],Mio[No. FACT.],1,FALSE)</f>
        <v>54675646</v>
      </c>
      <c r="X465">
        <f>VLOOKUP(Table7[[#This Row],[No]],Conta[DTE NO],1,FALSE)</f>
        <v>54675646</v>
      </c>
      <c r="Y465" t="b">
        <f>Table7[[#This Row],[borar otro]]=Table7[[#This Row],[Borrar]]</f>
        <v>1</v>
      </c>
    </row>
    <row r="466" spans="1:25" hidden="1" x14ac:dyDescent="0.25">
      <c r="A466">
        <v>45303</v>
      </c>
      <c r="B466">
        <v>54675646</v>
      </c>
      <c r="C466" s="2">
        <v>1155</v>
      </c>
      <c r="D466" t="s">
        <v>2331</v>
      </c>
      <c r="E466">
        <v>0</v>
      </c>
      <c r="F466" t="s">
        <v>878</v>
      </c>
      <c r="G466">
        <f>VLOOKUP(Mio[[#This Row],[No. FACT.]],Table7[No],1,FALSE)</f>
        <v>54675646</v>
      </c>
      <c r="S466" s="79"/>
      <c r="T466">
        <v>45303</v>
      </c>
      <c r="U466">
        <v>613499475</v>
      </c>
      <c r="V466">
        <v>1218</v>
      </c>
      <c r="W466">
        <f>VLOOKUP(Table7[[#This Row],[No]],Mio[No. FACT.],1,FALSE)</f>
        <v>613499475</v>
      </c>
      <c r="X466">
        <f>VLOOKUP(Table7[[#This Row],[No]],Conta[DTE NO],1,FALSE)</f>
        <v>613499475</v>
      </c>
      <c r="Y466" t="b">
        <f>Table7[[#This Row],[borar otro]]=Table7[[#This Row],[Borrar]]</f>
        <v>1</v>
      </c>
    </row>
    <row r="467" spans="1:25" hidden="1" x14ac:dyDescent="0.25">
      <c r="A467">
        <v>45303</v>
      </c>
      <c r="B467">
        <v>2137671790</v>
      </c>
      <c r="C467" s="2">
        <v>24.05</v>
      </c>
      <c r="D467" t="s">
        <v>2329</v>
      </c>
      <c r="E467">
        <v>0</v>
      </c>
      <c r="F467" t="s">
        <v>880</v>
      </c>
      <c r="G467">
        <f>VLOOKUP(Mio[[#This Row],[No. FACT.]],Table7[No],1,FALSE)</f>
        <v>2137671790</v>
      </c>
      <c r="S467" s="79"/>
      <c r="T467">
        <v>45303</v>
      </c>
      <c r="U467">
        <v>66535615</v>
      </c>
      <c r="V467">
        <v>27.3</v>
      </c>
      <c r="W467">
        <f>VLOOKUP(Table7[[#This Row],[No]],Mio[No. FACT.],1,FALSE)</f>
        <v>66535615</v>
      </c>
      <c r="X467">
        <f>VLOOKUP(Table7[[#This Row],[No]],Conta[DTE NO],1,FALSE)</f>
        <v>66535615</v>
      </c>
      <c r="Y467" t="b">
        <f>Table7[[#This Row],[borar otro]]=Table7[[#This Row],[Borrar]]</f>
        <v>1</v>
      </c>
    </row>
    <row r="468" spans="1:25" hidden="1" x14ac:dyDescent="0.25">
      <c r="A468">
        <v>45303</v>
      </c>
      <c r="B468">
        <v>1665682032</v>
      </c>
      <c r="C468" s="2">
        <v>1300</v>
      </c>
      <c r="D468" t="s">
        <v>2334</v>
      </c>
      <c r="E468">
        <v>0</v>
      </c>
      <c r="F468" t="s">
        <v>881</v>
      </c>
      <c r="G468">
        <f>VLOOKUP(Mio[[#This Row],[No. FACT.]],Table7[No],1,FALSE)</f>
        <v>1665682032</v>
      </c>
      <c r="S468" s="79"/>
      <c r="T468">
        <v>45303</v>
      </c>
      <c r="U468">
        <v>776424493</v>
      </c>
      <c r="V468">
        <v>12319</v>
      </c>
      <c r="W468">
        <f>VLOOKUP(Table7[[#This Row],[No]],Mio[No. FACT.],1,FALSE)</f>
        <v>776424493</v>
      </c>
      <c r="X468">
        <f>VLOOKUP(Table7[[#This Row],[No]],Conta[DTE NO],1,FALSE)</f>
        <v>776424493</v>
      </c>
      <c r="Y468" t="b">
        <f>Table7[[#This Row],[borar otro]]=Table7[[#This Row],[Borrar]]</f>
        <v>1</v>
      </c>
    </row>
    <row r="469" spans="1:25" hidden="1" x14ac:dyDescent="0.25">
      <c r="A469">
        <v>45303</v>
      </c>
      <c r="B469">
        <v>3585296220</v>
      </c>
      <c r="C469" s="2">
        <v>2536</v>
      </c>
      <c r="D469" t="s">
        <v>2330</v>
      </c>
      <c r="E469">
        <v>0</v>
      </c>
      <c r="F469" t="s">
        <v>883</v>
      </c>
      <c r="G469">
        <f>VLOOKUP(Mio[[#This Row],[No. FACT.]],Table7[No],1,FALSE)</f>
        <v>3585296220</v>
      </c>
      <c r="S469" s="79"/>
      <c r="T469">
        <v>45303</v>
      </c>
      <c r="U469">
        <v>848579682</v>
      </c>
      <c r="V469">
        <v>4.8</v>
      </c>
      <c r="W469">
        <f>VLOOKUP(Table7[[#This Row],[No]],Mio[No. FACT.],1,FALSE)</f>
        <v>848579682</v>
      </c>
      <c r="X469">
        <f>VLOOKUP(Table7[[#This Row],[No]],Conta[DTE NO],1,FALSE)</f>
        <v>848579682</v>
      </c>
      <c r="Y469" t="b">
        <f>Table7[[#This Row],[borar otro]]=Table7[[#This Row],[Borrar]]</f>
        <v>1</v>
      </c>
    </row>
    <row r="470" spans="1:25" hidden="1" x14ac:dyDescent="0.25">
      <c r="A470">
        <v>45303</v>
      </c>
      <c r="B470">
        <v>1423001586</v>
      </c>
      <c r="C470" s="2">
        <v>188.85</v>
      </c>
      <c r="D470" t="s">
        <v>2329</v>
      </c>
      <c r="E470">
        <v>0</v>
      </c>
      <c r="F470" t="s">
        <v>885</v>
      </c>
      <c r="G470">
        <f>VLOOKUP(Mio[[#This Row],[No. FACT.]],Table7[No],1,FALSE)</f>
        <v>1423001586</v>
      </c>
      <c r="S470" s="79"/>
      <c r="T470">
        <v>45303</v>
      </c>
      <c r="U470">
        <v>84888581</v>
      </c>
      <c r="V470">
        <v>173.2</v>
      </c>
      <c r="W470">
        <f>VLOOKUP(Table7[[#This Row],[No]],Mio[No. FACT.],1,FALSE)</f>
        <v>84888581</v>
      </c>
      <c r="X470">
        <f>VLOOKUP(Table7[[#This Row],[No]],Conta[DTE NO],1,FALSE)</f>
        <v>84888581</v>
      </c>
      <c r="Y470" t="b">
        <f>Table7[[#This Row],[borar otro]]=Table7[[#This Row],[Borrar]]</f>
        <v>1</v>
      </c>
    </row>
    <row r="471" spans="1:25" hidden="1" x14ac:dyDescent="0.25">
      <c r="A471">
        <v>45303</v>
      </c>
      <c r="B471">
        <v>1709852511</v>
      </c>
      <c r="C471" s="2">
        <v>1537</v>
      </c>
      <c r="D471" t="s">
        <v>2331</v>
      </c>
      <c r="E471">
        <v>0</v>
      </c>
      <c r="F471" t="s">
        <v>886</v>
      </c>
      <c r="G471">
        <f>VLOOKUP(Mio[[#This Row],[No. FACT.]],Table7[No],1,FALSE)</f>
        <v>1709852511</v>
      </c>
      <c r="S471" s="79"/>
      <c r="T471">
        <v>45303</v>
      </c>
      <c r="U471">
        <v>857686408</v>
      </c>
      <c r="V471">
        <v>11600</v>
      </c>
      <c r="W471">
        <f>VLOOKUP(Table7[[#This Row],[No]],Mio[No. FACT.],1,FALSE)</f>
        <v>857686408</v>
      </c>
      <c r="X471">
        <f>VLOOKUP(Table7[[#This Row],[No]],Conta[DTE NO],1,FALSE)</f>
        <v>857686408</v>
      </c>
      <c r="Y471" t="b">
        <f>Table7[[#This Row],[borar otro]]=Table7[[#This Row],[Borrar]]</f>
        <v>1</v>
      </c>
    </row>
    <row r="472" spans="1:25" hidden="1" x14ac:dyDescent="0.25">
      <c r="A472">
        <v>45303</v>
      </c>
      <c r="B472">
        <v>3840427882</v>
      </c>
      <c r="C472" s="2">
        <v>285</v>
      </c>
      <c r="D472" t="s">
        <v>2327</v>
      </c>
      <c r="E472">
        <v>0</v>
      </c>
      <c r="F472" t="s">
        <v>887</v>
      </c>
      <c r="G472">
        <f>VLOOKUP(Mio[[#This Row],[No. FACT.]],Table7[No],1,FALSE)</f>
        <v>3840427882</v>
      </c>
      <c r="S472" s="79"/>
      <c r="T472">
        <v>45303</v>
      </c>
      <c r="U472">
        <v>862799895</v>
      </c>
      <c r="V472">
        <v>117</v>
      </c>
      <c r="W472">
        <f>VLOOKUP(Table7[[#This Row],[No]],Mio[No. FACT.],1,FALSE)</f>
        <v>862799895</v>
      </c>
      <c r="X472">
        <f>VLOOKUP(Table7[[#This Row],[No]],Conta[DTE NO],1,FALSE)</f>
        <v>862799895</v>
      </c>
      <c r="Y472" t="b">
        <f>Table7[[#This Row],[borar otro]]=Table7[[#This Row],[Borrar]]</f>
        <v>1</v>
      </c>
    </row>
    <row r="473" spans="1:25" hidden="1" x14ac:dyDescent="0.25">
      <c r="A473">
        <v>45303</v>
      </c>
      <c r="B473">
        <v>848579682</v>
      </c>
      <c r="C473" s="2">
        <v>4.8</v>
      </c>
      <c r="D473" t="s">
        <v>2326</v>
      </c>
      <c r="E473">
        <v>0</v>
      </c>
      <c r="F473" t="s">
        <v>889</v>
      </c>
      <c r="G473">
        <f>VLOOKUP(Mio[[#This Row],[No. FACT.]],Table7[No],1,FALSE)</f>
        <v>848579682</v>
      </c>
      <c r="S473" s="79"/>
      <c r="T473">
        <v>45303</v>
      </c>
      <c r="U473">
        <v>887967031</v>
      </c>
      <c r="V473">
        <v>418.3</v>
      </c>
      <c r="W473">
        <f>VLOOKUP(Table7[[#This Row],[No]],Mio[No. FACT.],1,FALSE)</f>
        <v>887967031</v>
      </c>
      <c r="X473">
        <f>VLOOKUP(Table7[[#This Row],[No]],Conta[DTE NO],1,FALSE)</f>
        <v>887967031</v>
      </c>
      <c r="Y473" t="b">
        <f>Table7[[#This Row],[borar otro]]=Table7[[#This Row],[Borrar]]</f>
        <v>1</v>
      </c>
    </row>
    <row r="474" spans="1:25" hidden="1" x14ac:dyDescent="0.25">
      <c r="A474">
        <v>45303</v>
      </c>
      <c r="B474">
        <v>1042695646</v>
      </c>
      <c r="C474" s="2">
        <v>18.46</v>
      </c>
      <c r="D474" t="s">
        <v>2326</v>
      </c>
      <c r="E474">
        <v>0</v>
      </c>
      <c r="F474" t="s">
        <v>891</v>
      </c>
      <c r="G474">
        <f>VLOOKUP(Mio[[#This Row],[No. FACT.]],Table7[No],1,FALSE)</f>
        <v>1042695646</v>
      </c>
      <c r="S474" s="79"/>
      <c r="T474">
        <v>45303</v>
      </c>
      <c r="U474">
        <v>990724347</v>
      </c>
      <c r="V474">
        <v>8578</v>
      </c>
      <c r="W474">
        <f>VLOOKUP(Table7[[#This Row],[No]],Mio[No. FACT.],1,FALSE)</f>
        <v>990724347</v>
      </c>
      <c r="X474">
        <f>VLOOKUP(Table7[[#This Row],[No]],Conta[DTE NO],1,FALSE)</f>
        <v>990724347</v>
      </c>
      <c r="Y474" t="b">
        <f>Table7[[#This Row],[borar otro]]=Table7[[#This Row],[Borrar]]</f>
        <v>1</v>
      </c>
    </row>
    <row r="475" spans="1:25" hidden="1" x14ac:dyDescent="0.25">
      <c r="A475">
        <v>45303</v>
      </c>
      <c r="B475">
        <v>4279061194</v>
      </c>
      <c r="C475" s="2">
        <v>315.45</v>
      </c>
      <c r="D475" t="s">
        <v>2329</v>
      </c>
      <c r="E475">
        <v>0</v>
      </c>
      <c r="F475" t="s">
        <v>893</v>
      </c>
      <c r="G475">
        <f>VLOOKUP(Mio[[#This Row],[No. FACT.]],Table7[No],1,FALSE)</f>
        <v>4279061194</v>
      </c>
      <c r="S475" s="79"/>
      <c r="T475">
        <v>45304</v>
      </c>
      <c r="U475">
        <v>1034110894</v>
      </c>
      <c r="V475">
        <v>152.5</v>
      </c>
      <c r="W475">
        <f>VLOOKUP(Table7[[#This Row],[No]],Mio[No. FACT.],1,FALSE)</f>
        <v>1034110894</v>
      </c>
      <c r="X475">
        <f>VLOOKUP(Table7[[#This Row],[No]],Conta[DTE NO],1,FALSE)</f>
        <v>1034110894</v>
      </c>
      <c r="Y475" t="b">
        <f>Table7[[#This Row],[borar otro]]=Table7[[#This Row],[Borrar]]</f>
        <v>1</v>
      </c>
    </row>
    <row r="476" spans="1:25" hidden="1" x14ac:dyDescent="0.25">
      <c r="A476">
        <v>45303</v>
      </c>
      <c r="B476">
        <v>2980989467</v>
      </c>
      <c r="C476" s="2">
        <v>204</v>
      </c>
      <c r="D476" t="s">
        <v>2328</v>
      </c>
      <c r="E476">
        <v>0</v>
      </c>
      <c r="F476" t="s">
        <v>895</v>
      </c>
      <c r="G476">
        <f>VLOOKUP(Mio[[#This Row],[No. FACT.]],Table7[No],1,FALSE)</f>
        <v>2980989467</v>
      </c>
      <c r="S476" s="79"/>
      <c r="T476">
        <v>45304</v>
      </c>
      <c r="U476">
        <v>1332561924</v>
      </c>
      <c r="V476">
        <v>4520</v>
      </c>
      <c r="W476">
        <f>VLOOKUP(Table7[[#This Row],[No]],Mio[No. FACT.],1,FALSE)</f>
        <v>1332561924</v>
      </c>
      <c r="X476">
        <f>VLOOKUP(Table7[[#This Row],[No]],Conta[DTE NO],1,FALSE)</f>
        <v>1332561924</v>
      </c>
      <c r="Y476" t="b">
        <f>Table7[[#This Row],[borar otro]]=Table7[[#This Row],[Borrar]]</f>
        <v>1</v>
      </c>
    </row>
    <row r="477" spans="1:25" hidden="1" x14ac:dyDescent="0.25">
      <c r="A477">
        <v>45303</v>
      </c>
      <c r="B477">
        <v>3226158704</v>
      </c>
      <c r="C477" s="2">
        <v>44.41</v>
      </c>
      <c r="D477" t="s">
        <v>1845</v>
      </c>
      <c r="E477">
        <v>0</v>
      </c>
      <c r="F477" t="s">
        <v>896</v>
      </c>
      <c r="G477">
        <f>VLOOKUP(Mio[[#This Row],[No. FACT.]],Table7[No],1,FALSE)</f>
        <v>3226158704</v>
      </c>
      <c r="S477" s="79"/>
      <c r="T477">
        <v>45304</v>
      </c>
      <c r="U477">
        <v>1347046587</v>
      </c>
      <c r="V477">
        <v>8.5</v>
      </c>
      <c r="W477">
        <f>VLOOKUP(Table7[[#This Row],[No]],Mio[No. FACT.],1,FALSE)</f>
        <v>1347046587</v>
      </c>
      <c r="X477">
        <f>VLOOKUP(Table7[[#This Row],[No]],Conta[DTE NO],1,FALSE)</f>
        <v>1347046587</v>
      </c>
      <c r="Y477" t="b">
        <f>Table7[[#This Row],[borar otro]]=Table7[[#This Row],[Borrar]]</f>
        <v>1</v>
      </c>
    </row>
    <row r="478" spans="1:25" hidden="1" x14ac:dyDescent="0.25">
      <c r="A478">
        <v>45303</v>
      </c>
      <c r="B478">
        <v>3107079603</v>
      </c>
      <c r="C478" s="2">
        <v>9377</v>
      </c>
      <c r="D478" t="s">
        <v>2330</v>
      </c>
      <c r="E478">
        <v>0</v>
      </c>
      <c r="F478" t="s">
        <v>897</v>
      </c>
      <c r="G478">
        <f>VLOOKUP(Mio[[#This Row],[No. FACT.]],Table7[No],1,FALSE)</f>
        <v>3107079603</v>
      </c>
      <c r="S478" s="79"/>
      <c r="T478">
        <v>45304</v>
      </c>
      <c r="U478">
        <v>1373195311</v>
      </c>
      <c r="V478">
        <v>18.95</v>
      </c>
      <c r="W478">
        <f>VLOOKUP(Table7[[#This Row],[No]],Mio[No. FACT.],1,FALSE)</f>
        <v>1373195311</v>
      </c>
      <c r="X478">
        <f>VLOOKUP(Table7[[#This Row],[No]],Conta[DTE NO],1,FALSE)</f>
        <v>1373195311</v>
      </c>
      <c r="Y478" t="b">
        <f>Table7[[#This Row],[borar otro]]=Table7[[#This Row],[Borrar]]</f>
        <v>1</v>
      </c>
    </row>
    <row r="479" spans="1:25" hidden="1" x14ac:dyDescent="0.25">
      <c r="A479">
        <v>45303</v>
      </c>
      <c r="B479">
        <v>2490582965</v>
      </c>
      <c r="C479" s="2">
        <v>29.4</v>
      </c>
      <c r="D479" t="s">
        <v>1845</v>
      </c>
      <c r="E479">
        <v>0</v>
      </c>
      <c r="F479" t="s">
        <v>899</v>
      </c>
      <c r="G479">
        <f>VLOOKUP(Mio[[#This Row],[No. FACT.]],Table7[No],1,FALSE)</f>
        <v>2490582965</v>
      </c>
      <c r="S479" s="79"/>
      <c r="T479">
        <v>45304</v>
      </c>
      <c r="U479">
        <v>1454260938</v>
      </c>
      <c r="V479">
        <v>2400</v>
      </c>
      <c r="W479">
        <f>VLOOKUP(Table7[[#This Row],[No]],Mio[No. FACT.],1,FALSE)</f>
        <v>1454260938</v>
      </c>
      <c r="X479">
        <f>VLOOKUP(Table7[[#This Row],[No]],Conta[DTE NO],1,FALSE)</f>
        <v>1454260938</v>
      </c>
      <c r="Y479" t="b">
        <f>Table7[[#This Row],[borar otro]]=Table7[[#This Row],[Borrar]]</f>
        <v>1</v>
      </c>
    </row>
    <row r="480" spans="1:25" hidden="1" x14ac:dyDescent="0.25">
      <c r="A480">
        <v>45304</v>
      </c>
      <c r="B480">
        <v>531582456</v>
      </c>
      <c r="C480" s="2">
        <v>15</v>
      </c>
      <c r="D480" t="s">
        <v>2329</v>
      </c>
      <c r="E480">
        <v>0</v>
      </c>
      <c r="F480" t="s">
        <v>900</v>
      </c>
      <c r="G480">
        <f>VLOOKUP(Mio[[#This Row],[No. FACT.]],Table7[No],1,FALSE)</f>
        <v>531582456</v>
      </c>
      <c r="S480" s="79"/>
      <c r="T480">
        <v>45304</v>
      </c>
      <c r="U480">
        <v>149570592</v>
      </c>
      <c r="V480">
        <v>133.5</v>
      </c>
      <c r="W480">
        <f>VLOOKUP(Table7[[#This Row],[No]],Mio[No. FACT.],1,FALSE)</f>
        <v>149570592</v>
      </c>
      <c r="X480">
        <f>VLOOKUP(Table7[[#This Row],[No]],Conta[DTE NO],1,FALSE)</f>
        <v>149570592</v>
      </c>
      <c r="Y480" t="b">
        <f>Table7[[#This Row],[borar otro]]=Table7[[#This Row],[Borrar]]</f>
        <v>1</v>
      </c>
    </row>
    <row r="481" spans="1:25" hidden="1" x14ac:dyDescent="0.25">
      <c r="A481">
        <v>45304</v>
      </c>
      <c r="B481">
        <v>3743432763</v>
      </c>
      <c r="C481" s="2">
        <v>3735</v>
      </c>
      <c r="D481" t="s">
        <v>2332</v>
      </c>
      <c r="E481">
        <v>0</v>
      </c>
      <c r="F481" t="s">
        <v>901</v>
      </c>
      <c r="G481">
        <f>VLOOKUP(Mio[[#This Row],[No. FACT.]],Table7[No],1,FALSE)</f>
        <v>3743432763</v>
      </c>
      <c r="S481" s="79"/>
      <c r="T481">
        <v>45304</v>
      </c>
      <c r="U481">
        <v>1502627508</v>
      </c>
      <c r="V481">
        <v>72.3</v>
      </c>
      <c r="W481">
        <f>VLOOKUP(Table7[[#This Row],[No]],Mio[No. FACT.],1,FALSE)</f>
        <v>1502627508</v>
      </c>
      <c r="X481">
        <f>VLOOKUP(Table7[[#This Row],[No]],Conta[DTE NO],1,FALSE)</f>
        <v>1502627508</v>
      </c>
      <c r="Y481" t="b">
        <f>Table7[[#This Row],[borar otro]]=Table7[[#This Row],[Borrar]]</f>
        <v>1</v>
      </c>
    </row>
    <row r="482" spans="1:25" hidden="1" x14ac:dyDescent="0.25">
      <c r="A482">
        <v>45304</v>
      </c>
      <c r="B482">
        <v>1332561924</v>
      </c>
      <c r="C482" s="2">
        <v>4520</v>
      </c>
      <c r="D482" t="s">
        <v>2331</v>
      </c>
      <c r="E482">
        <v>0</v>
      </c>
      <c r="F482" t="s">
        <v>903</v>
      </c>
      <c r="G482">
        <f>VLOOKUP(Mio[[#This Row],[No. FACT.]],Table7[No],1,FALSE)</f>
        <v>1332561924</v>
      </c>
      <c r="S482" s="79"/>
      <c r="T482">
        <v>45304</v>
      </c>
      <c r="U482">
        <v>1564166007</v>
      </c>
      <c r="V482">
        <v>58</v>
      </c>
      <c r="W482">
        <f>VLOOKUP(Table7[[#This Row],[No]],Mio[No. FACT.],1,FALSE)</f>
        <v>1564166007</v>
      </c>
      <c r="X482">
        <f>VLOOKUP(Table7[[#This Row],[No]],Conta[DTE NO],1,FALSE)</f>
        <v>1564166007</v>
      </c>
      <c r="Y482" t="b">
        <f>Table7[[#This Row],[borar otro]]=Table7[[#This Row],[Borrar]]</f>
        <v>1</v>
      </c>
    </row>
    <row r="483" spans="1:25" hidden="1" x14ac:dyDescent="0.25">
      <c r="A483">
        <v>45304</v>
      </c>
      <c r="B483">
        <v>1502627508</v>
      </c>
      <c r="C483" s="2">
        <v>72.3</v>
      </c>
      <c r="D483" t="s">
        <v>2326</v>
      </c>
      <c r="E483">
        <v>0</v>
      </c>
      <c r="F483" t="s">
        <v>905</v>
      </c>
      <c r="G483">
        <f>VLOOKUP(Mio[[#This Row],[No. FACT.]],Table7[No],1,FALSE)</f>
        <v>1502627508</v>
      </c>
      <c r="S483" s="79"/>
      <c r="T483">
        <v>45304</v>
      </c>
      <c r="U483">
        <v>1658930886</v>
      </c>
      <c r="V483">
        <v>632.25</v>
      </c>
      <c r="W483">
        <f>VLOOKUP(Table7[[#This Row],[No]],Mio[No. FACT.],1,FALSE)</f>
        <v>1658930886</v>
      </c>
      <c r="X483">
        <f>VLOOKUP(Table7[[#This Row],[No]],Conta[DTE NO],1,FALSE)</f>
        <v>1658930886</v>
      </c>
      <c r="Y483" t="b">
        <f>Table7[[#This Row],[borar otro]]=Table7[[#This Row],[Borrar]]</f>
        <v>1</v>
      </c>
    </row>
    <row r="484" spans="1:25" hidden="1" x14ac:dyDescent="0.25">
      <c r="A484">
        <v>45304</v>
      </c>
      <c r="B484">
        <v>2837661939</v>
      </c>
      <c r="C484" s="2">
        <v>539.6</v>
      </c>
      <c r="D484" t="s">
        <v>2331</v>
      </c>
      <c r="E484">
        <v>0</v>
      </c>
      <c r="F484" t="s">
        <v>907</v>
      </c>
      <c r="G484">
        <f>VLOOKUP(Mio[[#This Row],[No. FACT.]],Table7[No],1,FALSE)</f>
        <v>2837661939</v>
      </c>
      <c r="S484" s="79"/>
      <c r="T484">
        <v>45304</v>
      </c>
      <c r="U484">
        <v>1723550836</v>
      </c>
      <c r="V484">
        <v>503</v>
      </c>
      <c r="W484">
        <f>VLOOKUP(Table7[[#This Row],[No]],Mio[No. FACT.],1,FALSE)</f>
        <v>1723550836</v>
      </c>
      <c r="X484">
        <f>VLOOKUP(Table7[[#This Row],[No]],Conta[DTE NO],1,FALSE)</f>
        <v>1723550836</v>
      </c>
      <c r="Y484" t="b">
        <f>Table7[[#This Row],[borar otro]]=Table7[[#This Row],[Borrar]]</f>
        <v>1</v>
      </c>
    </row>
    <row r="485" spans="1:25" hidden="1" x14ac:dyDescent="0.25">
      <c r="A485">
        <v>45304</v>
      </c>
      <c r="B485">
        <v>332219390</v>
      </c>
      <c r="C485" s="2">
        <v>9.14</v>
      </c>
      <c r="D485" t="s">
        <v>2326</v>
      </c>
      <c r="E485">
        <v>0</v>
      </c>
      <c r="F485" t="s">
        <v>908</v>
      </c>
      <c r="G485">
        <f>VLOOKUP(Mio[[#This Row],[No. FACT.]],Table7[No],1,FALSE)</f>
        <v>332219390</v>
      </c>
      <c r="S485" s="79"/>
      <c r="T485">
        <v>45304</v>
      </c>
      <c r="U485">
        <v>2015513248</v>
      </c>
      <c r="V485">
        <v>824.5</v>
      </c>
      <c r="W485">
        <f>VLOOKUP(Table7[[#This Row],[No]],Mio[No. FACT.],1,FALSE)</f>
        <v>2015513248</v>
      </c>
      <c r="X485">
        <f>VLOOKUP(Table7[[#This Row],[No]],Conta[DTE NO],1,FALSE)</f>
        <v>2015513248</v>
      </c>
      <c r="Y485" t="b">
        <f>Table7[[#This Row],[borar otro]]=Table7[[#This Row],[Borrar]]</f>
        <v>1</v>
      </c>
    </row>
    <row r="486" spans="1:25" hidden="1" x14ac:dyDescent="0.25">
      <c r="A486">
        <v>45304</v>
      </c>
      <c r="B486">
        <v>2763934151</v>
      </c>
      <c r="C486" s="2">
        <v>1498.59</v>
      </c>
      <c r="D486" t="s">
        <v>2329</v>
      </c>
      <c r="E486">
        <v>0</v>
      </c>
      <c r="F486" t="s">
        <v>910</v>
      </c>
      <c r="G486">
        <f>VLOOKUP(Mio[[#This Row],[No. FACT.]],Table7[No],1,FALSE)</f>
        <v>2763934151</v>
      </c>
      <c r="S486" s="79"/>
      <c r="T486">
        <v>45304</v>
      </c>
      <c r="U486">
        <v>2080198287</v>
      </c>
      <c r="V486">
        <v>1153.55</v>
      </c>
      <c r="W486">
        <f>VLOOKUP(Table7[[#This Row],[No]],Mio[No. FACT.],1,FALSE)</f>
        <v>2080198287</v>
      </c>
      <c r="X486">
        <f>VLOOKUP(Table7[[#This Row],[No]],Conta[DTE NO],1,FALSE)</f>
        <v>2080198287</v>
      </c>
      <c r="Y486" t="b">
        <f>Table7[[#This Row],[borar otro]]=Table7[[#This Row],[Borrar]]</f>
        <v>1</v>
      </c>
    </row>
    <row r="487" spans="1:25" hidden="1" x14ac:dyDescent="0.25">
      <c r="A487">
        <v>45304</v>
      </c>
      <c r="B487">
        <v>876628690</v>
      </c>
      <c r="C487" s="2">
        <v>8028</v>
      </c>
      <c r="D487" t="s">
        <v>2336</v>
      </c>
      <c r="E487">
        <v>0</v>
      </c>
      <c r="F487" t="s">
        <v>911</v>
      </c>
      <c r="G487">
        <f>VLOOKUP(Mio[[#This Row],[No. FACT.]],Table7[No],1,FALSE)</f>
        <v>876628690</v>
      </c>
      <c r="S487" s="79"/>
      <c r="T487">
        <v>45304</v>
      </c>
      <c r="U487">
        <v>2085044541</v>
      </c>
      <c r="V487">
        <v>4162.95</v>
      </c>
      <c r="W487">
        <f>VLOOKUP(Table7[[#This Row],[No]],Mio[No. FACT.],1,FALSE)</f>
        <v>2085044541</v>
      </c>
      <c r="X487">
        <f>VLOOKUP(Table7[[#This Row],[No]],Conta[DTE NO],1,FALSE)</f>
        <v>2085044541</v>
      </c>
      <c r="Y487" t="b">
        <f>Table7[[#This Row],[borar otro]]=Table7[[#This Row],[Borrar]]</f>
        <v>1</v>
      </c>
    </row>
    <row r="488" spans="1:25" hidden="1" x14ac:dyDescent="0.25">
      <c r="A488">
        <v>45304</v>
      </c>
      <c r="B488">
        <v>3303424998</v>
      </c>
      <c r="C488" s="2">
        <v>1935</v>
      </c>
      <c r="D488" t="s">
        <v>2332</v>
      </c>
      <c r="E488">
        <v>0</v>
      </c>
      <c r="F488" t="s">
        <v>913</v>
      </c>
      <c r="G488">
        <f>VLOOKUP(Mio[[#This Row],[No. FACT.]],Table7[No],1,FALSE)</f>
        <v>3303424998</v>
      </c>
      <c r="S488" s="79"/>
      <c r="T488">
        <v>45304</v>
      </c>
      <c r="U488">
        <v>2202684084</v>
      </c>
      <c r="V488">
        <v>143</v>
      </c>
      <c r="W488">
        <f>VLOOKUP(Table7[[#This Row],[No]],Mio[No. FACT.],1,FALSE)</f>
        <v>2202684084</v>
      </c>
      <c r="X488">
        <f>VLOOKUP(Table7[[#This Row],[No]],Conta[DTE NO],1,FALSE)</f>
        <v>2202684084</v>
      </c>
      <c r="Y488" t="b">
        <f>Table7[[#This Row],[borar otro]]=Table7[[#This Row],[Borrar]]</f>
        <v>1</v>
      </c>
    </row>
    <row r="489" spans="1:25" hidden="1" x14ac:dyDescent="0.25">
      <c r="A489">
        <v>45304</v>
      </c>
      <c r="B489">
        <v>2015513248</v>
      </c>
      <c r="C489" s="2">
        <v>824.5</v>
      </c>
      <c r="D489" t="s">
        <v>2329</v>
      </c>
      <c r="E489">
        <v>0</v>
      </c>
      <c r="F489" t="s">
        <v>915</v>
      </c>
      <c r="G489">
        <f>VLOOKUP(Mio[[#This Row],[No. FACT.]],Table7[No],1,FALSE)</f>
        <v>2015513248</v>
      </c>
      <c r="S489" s="79"/>
      <c r="T489">
        <v>45304</v>
      </c>
      <c r="U489">
        <v>2486257288</v>
      </c>
      <c r="V489">
        <v>121.55</v>
      </c>
      <c r="W489">
        <f>VLOOKUP(Table7[[#This Row],[No]],Mio[No. FACT.],1,FALSE)</f>
        <v>2486257288</v>
      </c>
      <c r="X489">
        <f>VLOOKUP(Table7[[#This Row],[No]],Conta[DTE NO],1,FALSE)</f>
        <v>2486257288</v>
      </c>
      <c r="Y489" t="b">
        <f>Table7[[#This Row],[borar otro]]=Table7[[#This Row],[Borrar]]</f>
        <v>1</v>
      </c>
    </row>
    <row r="490" spans="1:25" hidden="1" x14ac:dyDescent="0.25">
      <c r="A490">
        <v>45304</v>
      </c>
      <c r="B490">
        <v>4074652290</v>
      </c>
      <c r="C490" s="2">
        <v>34.35</v>
      </c>
      <c r="D490" t="s">
        <v>1845</v>
      </c>
      <c r="E490">
        <v>0</v>
      </c>
      <c r="F490" t="s">
        <v>917</v>
      </c>
      <c r="G490">
        <f>VLOOKUP(Mio[[#This Row],[No. FACT.]],Table7[No],1,FALSE)</f>
        <v>4074652290</v>
      </c>
      <c r="S490" s="79"/>
      <c r="T490">
        <v>45304</v>
      </c>
      <c r="U490">
        <v>2501722162</v>
      </c>
      <c r="V490">
        <v>3.6</v>
      </c>
      <c r="W490">
        <f>VLOOKUP(Table7[[#This Row],[No]],Mio[No. FACT.],1,FALSE)</f>
        <v>2501722162</v>
      </c>
      <c r="X490">
        <f>VLOOKUP(Table7[[#This Row],[No]],Conta[DTE NO],1,FALSE)</f>
        <v>2501722162</v>
      </c>
      <c r="Y490" t="b">
        <f>Table7[[#This Row],[borar otro]]=Table7[[#This Row],[Borrar]]</f>
        <v>1</v>
      </c>
    </row>
    <row r="491" spans="1:25" hidden="1" x14ac:dyDescent="0.25">
      <c r="A491">
        <v>45304</v>
      </c>
      <c r="B491">
        <v>1034110894</v>
      </c>
      <c r="C491" s="2">
        <v>152.5</v>
      </c>
      <c r="D491" t="s">
        <v>2326</v>
      </c>
      <c r="E491">
        <v>0</v>
      </c>
      <c r="F491" t="s">
        <v>918</v>
      </c>
      <c r="G491">
        <f>VLOOKUP(Mio[[#This Row],[No. FACT.]],Table7[No],1,FALSE)</f>
        <v>1034110894</v>
      </c>
      <c r="S491" s="79"/>
      <c r="T491">
        <v>45304</v>
      </c>
      <c r="U491">
        <v>2510045488</v>
      </c>
      <c r="V491">
        <v>5000</v>
      </c>
      <c r="W491">
        <f>VLOOKUP(Table7[[#This Row],[No]],Mio[No. FACT.],1,FALSE)</f>
        <v>2510045488</v>
      </c>
      <c r="X491">
        <f>VLOOKUP(Table7[[#This Row],[No]],Conta[DTE NO],1,FALSE)</f>
        <v>2510045488</v>
      </c>
      <c r="Y491" t="b">
        <f>Table7[[#This Row],[borar otro]]=Table7[[#This Row],[Borrar]]</f>
        <v>1</v>
      </c>
    </row>
    <row r="492" spans="1:25" hidden="1" x14ac:dyDescent="0.25">
      <c r="A492">
        <v>45304</v>
      </c>
      <c r="B492">
        <v>2709275368</v>
      </c>
      <c r="C492" s="2">
        <v>5200</v>
      </c>
      <c r="D492" t="s">
        <v>2328</v>
      </c>
      <c r="E492">
        <v>0</v>
      </c>
      <c r="F492" t="s">
        <v>920</v>
      </c>
      <c r="G492">
        <f>VLOOKUP(Mio[[#This Row],[No. FACT.]],Table7[No],1,FALSE)</f>
        <v>2709275368</v>
      </c>
      <c r="S492" s="79"/>
      <c r="T492">
        <v>45304</v>
      </c>
      <c r="U492">
        <v>2576240030</v>
      </c>
      <c r="V492">
        <v>270.05</v>
      </c>
      <c r="W492">
        <f>VLOOKUP(Table7[[#This Row],[No]],Mio[No. FACT.],1,FALSE)</f>
        <v>2576240030</v>
      </c>
      <c r="X492">
        <f>VLOOKUP(Table7[[#This Row],[No]],Conta[DTE NO],1,FALSE)</f>
        <v>2576240030</v>
      </c>
      <c r="Y492" t="b">
        <f>Table7[[#This Row],[borar otro]]=Table7[[#This Row],[Borrar]]</f>
        <v>1</v>
      </c>
    </row>
    <row r="493" spans="1:25" hidden="1" x14ac:dyDescent="0.25">
      <c r="A493">
        <v>45304</v>
      </c>
      <c r="B493">
        <v>2889566824</v>
      </c>
      <c r="C493" s="2">
        <v>8990</v>
      </c>
      <c r="D493" t="s">
        <v>2328</v>
      </c>
      <c r="E493">
        <v>0</v>
      </c>
      <c r="F493" t="s">
        <v>920</v>
      </c>
      <c r="G493">
        <f>VLOOKUP(Mio[[#This Row],[No. FACT.]],Table7[No],1,FALSE)</f>
        <v>2889566824</v>
      </c>
      <c r="S493" s="79"/>
      <c r="T493">
        <v>45304</v>
      </c>
      <c r="U493">
        <v>2709275368</v>
      </c>
      <c r="V493">
        <v>5200</v>
      </c>
      <c r="W493">
        <f>VLOOKUP(Table7[[#This Row],[No]],Mio[No. FACT.],1,FALSE)</f>
        <v>2709275368</v>
      </c>
      <c r="X493">
        <f>VLOOKUP(Table7[[#This Row],[No]],Conta[DTE NO],1,FALSE)</f>
        <v>2709275368</v>
      </c>
      <c r="Y493" t="b">
        <f>Table7[[#This Row],[borar otro]]=Table7[[#This Row],[Borrar]]</f>
        <v>1</v>
      </c>
    </row>
    <row r="494" spans="1:25" hidden="1" x14ac:dyDescent="0.25">
      <c r="A494">
        <v>45304</v>
      </c>
      <c r="B494">
        <v>3169075885</v>
      </c>
      <c r="C494" s="2">
        <v>6.1</v>
      </c>
      <c r="D494" t="s">
        <v>2326</v>
      </c>
      <c r="E494">
        <v>0</v>
      </c>
      <c r="F494" t="s">
        <v>922</v>
      </c>
      <c r="G494">
        <f>VLOOKUP(Mio[[#This Row],[No. FACT.]],Table7[No],1,FALSE)</f>
        <v>3169075885</v>
      </c>
      <c r="S494" s="79"/>
      <c r="T494">
        <v>45304</v>
      </c>
      <c r="U494">
        <v>2720023433</v>
      </c>
      <c r="V494">
        <v>70</v>
      </c>
      <c r="W494">
        <f>VLOOKUP(Table7[[#This Row],[No]],Mio[No. FACT.],1,FALSE)</f>
        <v>2720023433</v>
      </c>
      <c r="X494">
        <f>VLOOKUP(Table7[[#This Row],[No]],Conta[DTE NO],1,FALSE)</f>
        <v>2720023433</v>
      </c>
      <c r="Y494" t="b">
        <f>Table7[[#This Row],[borar otro]]=Table7[[#This Row],[Borrar]]</f>
        <v>1</v>
      </c>
    </row>
    <row r="495" spans="1:25" hidden="1" x14ac:dyDescent="0.25">
      <c r="A495">
        <v>45304</v>
      </c>
      <c r="B495">
        <v>3553643781</v>
      </c>
      <c r="C495" s="2">
        <v>5250</v>
      </c>
      <c r="D495" t="s">
        <v>2336</v>
      </c>
      <c r="E495">
        <v>0</v>
      </c>
      <c r="F495" t="s">
        <v>923</v>
      </c>
      <c r="G495">
        <f>VLOOKUP(Mio[[#This Row],[No. FACT.]],Table7[No],1,FALSE)</f>
        <v>3553643781</v>
      </c>
      <c r="S495" s="79"/>
      <c r="T495">
        <v>45304</v>
      </c>
      <c r="U495">
        <v>2763934151</v>
      </c>
      <c r="V495">
        <v>1498.59</v>
      </c>
      <c r="W495">
        <f>VLOOKUP(Table7[[#This Row],[No]],Mio[No. FACT.],1,FALSE)</f>
        <v>2763934151</v>
      </c>
      <c r="X495">
        <f>VLOOKUP(Table7[[#This Row],[No]],Conta[DTE NO],1,FALSE)</f>
        <v>2763934151</v>
      </c>
      <c r="Y495" t="b">
        <f>Table7[[#This Row],[borar otro]]=Table7[[#This Row],[Borrar]]</f>
        <v>1</v>
      </c>
    </row>
    <row r="496" spans="1:25" hidden="1" x14ac:dyDescent="0.25">
      <c r="A496">
        <v>45304</v>
      </c>
      <c r="B496">
        <v>2501722162</v>
      </c>
      <c r="C496" s="2">
        <v>3.6</v>
      </c>
      <c r="D496" t="s">
        <v>2326</v>
      </c>
      <c r="E496">
        <v>0</v>
      </c>
      <c r="F496" t="s">
        <v>925</v>
      </c>
      <c r="G496">
        <f>VLOOKUP(Mio[[#This Row],[No. FACT.]],Table7[No],1,FALSE)</f>
        <v>2501722162</v>
      </c>
      <c r="S496" s="79"/>
      <c r="T496">
        <v>45304</v>
      </c>
      <c r="U496">
        <v>2837661939</v>
      </c>
      <c r="V496">
        <v>539.6</v>
      </c>
      <c r="W496">
        <f>VLOOKUP(Table7[[#This Row],[No]],Mio[No. FACT.],1,FALSE)</f>
        <v>2837661939</v>
      </c>
      <c r="X496">
        <f>VLOOKUP(Table7[[#This Row],[No]],Conta[DTE NO],1,FALSE)</f>
        <v>2837661939</v>
      </c>
      <c r="Y496" t="b">
        <f>Table7[[#This Row],[borar otro]]=Table7[[#This Row],[Borrar]]</f>
        <v>1</v>
      </c>
    </row>
    <row r="497" spans="1:25" hidden="1" x14ac:dyDescent="0.25">
      <c r="A497">
        <v>45304</v>
      </c>
      <c r="B497">
        <v>773538820</v>
      </c>
      <c r="C497" s="2">
        <v>3.6</v>
      </c>
      <c r="D497" t="s">
        <v>2326</v>
      </c>
      <c r="E497">
        <v>0</v>
      </c>
      <c r="F497" t="s">
        <v>927</v>
      </c>
      <c r="G497">
        <f>VLOOKUP(Mio[[#This Row],[No. FACT.]],Table7[No],1,FALSE)</f>
        <v>773538820</v>
      </c>
      <c r="S497" s="79"/>
      <c r="T497">
        <v>45304</v>
      </c>
      <c r="U497">
        <v>2889566824</v>
      </c>
      <c r="V497">
        <v>8990</v>
      </c>
      <c r="W497">
        <f>VLOOKUP(Table7[[#This Row],[No]],Mio[No. FACT.],1,FALSE)</f>
        <v>2889566824</v>
      </c>
      <c r="X497">
        <f>VLOOKUP(Table7[[#This Row],[No]],Conta[DTE NO],1,FALSE)</f>
        <v>2889566824</v>
      </c>
      <c r="Y497" t="b">
        <f>Table7[[#This Row],[borar otro]]=Table7[[#This Row],[Borrar]]</f>
        <v>1</v>
      </c>
    </row>
    <row r="498" spans="1:25" hidden="1" x14ac:dyDescent="0.25">
      <c r="A498">
        <v>45304</v>
      </c>
      <c r="B498">
        <v>1347046587</v>
      </c>
      <c r="C498" s="2">
        <v>8.5</v>
      </c>
      <c r="D498" t="s">
        <v>1845</v>
      </c>
      <c r="E498">
        <v>0</v>
      </c>
      <c r="F498" t="s">
        <v>928</v>
      </c>
      <c r="G498">
        <f>VLOOKUP(Mio[[#This Row],[No. FACT.]],Table7[No],1,FALSE)</f>
        <v>1347046587</v>
      </c>
      <c r="S498" s="79"/>
      <c r="T498">
        <v>45304</v>
      </c>
      <c r="U498">
        <v>2917025384</v>
      </c>
      <c r="V498">
        <v>1138</v>
      </c>
      <c r="W498">
        <f>VLOOKUP(Table7[[#This Row],[No]],Mio[No. FACT.],1,FALSE)</f>
        <v>2917025384</v>
      </c>
      <c r="X498">
        <f>VLOOKUP(Table7[[#This Row],[No]],Conta[DTE NO],1,FALSE)</f>
        <v>2917025384</v>
      </c>
      <c r="Y498" t="b">
        <f>Table7[[#This Row],[borar otro]]=Table7[[#This Row],[Borrar]]</f>
        <v>1</v>
      </c>
    </row>
    <row r="499" spans="1:25" hidden="1" x14ac:dyDescent="0.25">
      <c r="A499">
        <v>45304</v>
      </c>
      <c r="B499">
        <v>3069265979</v>
      </c>
      <c r="C499" s="2">
        <v>297.05</v>
      </c>
      <c r="D499" t="s">
        <v>2326</v>
      </c>
      <c r="E499">
        <v>0</v>
      </c>
      <c r="F499" t="s">
        <v>929</v>
      </c>
      <c r="G499">
        <f>VLOOKUP(Mio[[#This Row],[No. FACT.]],Table7[No],1,FALSE)</f>
        <v>3069265979</v>
      </c>
      <c r="S499" s="79"/>
      <c r="T499">
        <v>45304</v>
      </c>
      <c r="U499">
        <v>3067563314</v>
      </c>
      <c r="V499">
        <v>170.7</v>
      </c>
      <c r="W499">
        <f>VLOOKUP(Table7[[#This Row],[No]],Mio[No. FACT.],1,FALSE)</f>
        <v>3067563314</v>
      </c>
      <c r="X499">
        <f>VLOOKUP(Table7[[#This Row],[No]],Conta[DTE NO],1,FALSE)</f>
        <v>3067563314</v>
      </c>
      <c r="Y499" t="b">
        <f>Table7[[#This Row],[borar otro]]=Table7[[#This Row],[Borrar]]</f>
        <v>1</v>
      </c>
    </row>
    <row r="500" spans="1:25" hidden="1" x14ac:dyDescent="0.25">
      <c r="A500">
        <v>45304</v>
      </c>
      <c r="B500">
        <v>1723550836</v>
      </c>
      <c r="C500" s="2">
        <v>503</v>
      </c>
      <c r="D500" t="s">
        <v>2336</v>
      </c>
      <c r="E500">
        <v>0</v>
      </c>
      <c r="F500" t="s">
        <v>931</v>
      </c>
      <c r="G500">
        <f>VLOOKUP(Mio[[#This Row],[No. FACT.]],Table7[No],1,FALSE)</f>
        <v>1723550836</v>
      </c>
      <c r="S500" s="79"/>
      <c r="T500">
        <v>45304</v>
      </c>
      <c r="U500">
        <v>3069265979</v>
      </c>
      <c r="V500">
        <v>297.05</v>
      </c>
      <c r="W500">
        <f>VLOOKUP(Table7[[#This Row],[No]],Mio[No. FACT.],1,FALSE)</f>
        <v>3069265979</v>
      </c>
      <c r="X500">
        <f>VLOOKUP(Table7[[#This Row],[No]],Conta[DTE NO],1,FALSE)</f>
        <v>3069265979</v>
      </c>
      <c r="Y500" t="b">
        <f>Table7[[#This Row],[borar otro]]=Table7[[#This Row],[Borrar]]</f>
        <v>1</v>
      </c>
    </row>
    <row r="501" spans="1:25" hidden="1" x14ac:dyDescent="0.25">
      <c r="A501">
        <v>45304</v>
      </c>
      <c r="B501">
        <v>598558761</v>
      </c>
      <c r="C501" s="2">
        <v>251.6</v>
      </c>
      <c r="D501" t="s">
        <v>2326</v>
      </c>
      <c r="E501">
        <v>0</v>
      </c>
      <c r="F501" t="s">
        <v>933</v>
      </c>
      <c r="G501">
        <f>VLOOKUP(Mio[[#This Row],[No. FACT.]],Table7[No],1,FALSE)</f>
        <v>598558761</v>
      </c>
      <c r="S501" s="79"/>
      <c r="T501">
        <v>45304</v>
      </c>
      <c r="U501">
        <v>3169075885</v>
      </c>
      <c r="V501">
        <v>6.1</v>
      </c>
      <c r="W501">
        <f>VLOOKUP(Table7[[#This Row],[No]],Mio[No. FACT.],1,FALSE)</f>
        <v>3169075885</v>
      </c>
      <c r="X501">
        <f>VLOOKUP(Table7[[#This Row],[No]],Conta[DTE NO],1,FALSE)</f>
        <v>3169075885</v>
      </c>
      <c r="Y501" t="b">
        <f>Table7[[#This Row],[borar otro]]=Table7[[#This Row],[Borrar]]</f>
        <v>1</v>
      </c>
    </row>
    <row r="502" spans="1:25" hidden="1" x14ac:dyDescent="0.25">
      <c r="A502">
        <v>45304</v>
      </c>
      <c r="B502">
        <v>3582873192</v>
      </c>
      <c r="C502" s="2">
        <v>1099</v>
      </c>
      <c r="D502" t="s">
        <v>2331</v>
      </c>
      <c r="E502">
        <v>0</v>
      </c>
      <c r="F502" t="s">
        <v>935</v>
      </c>
      <c r="G502">
        <f>VLOOKUP(Mio[[#This Row],[No. FACT.]],Table7[No],1,FALSE)</f>
        <v>3582873192</v>
      </c>
      <c r="S502" s="79"/>
      <c r="T502">
        <v>45304</v>
      </c>
      <c r="U502">
        <v>3184478337</v>
      </c>
      <c r="V502">
        <v>350</v>
      </c>
      <c r="W502">
        <f>VLOOKUP(Table7[[#This Row],[No]],Mio[No. FACT.],1,FALSE)</f>
        <v>3184478337</v>
      </c>
      <c r="X502">
        <f>VLOOKUP(Table7[[#This Row],[No]],Conta[DTE NO],1,FALSE)</f>
        <v>3184478337</v>
      </c>
      <c r="Y502" t="b">
        <f>Table7[[#This Row],[borar otro]]=Table7[[#This Row],[Borrar]]</f>
        <v>1</v>
      </c>
    </row>
    <row r="503" spans="1:25" hidden="1" x14ac:dyDescent="0.25">
      <c r="A503">
        <v>45304</v>
      </c>
      <c r="B503">
        <v>2510045488</v>
      </c>
      <c r="C503" s="2">
        <v>5000</v>
      </c>
      <c r="D503" t="s">
        <v>2332</v>
      </c>
      <c r="E503">
        <v>0</v>
      </c>
      <c r="F503" t="s">
        <v>937</v>
      </c>
      <c r="G503">
        <f>VLOOKUP(Mio[[#This Row],[No. FACT.]],Table7[No],1,FALSE)</f>
        <v>2510045488</v>
      </c>
      <c r="S503" s="79"/>
      <c r="T503">
        <v>45304</v>
      </c>
      <c r="U503">
        <v>3277472676</v>
      </c>
      <c r="V503">
        <v>394.2</v>
      </c>
      <c r="W503">
        <f>VLOOKUP(Table7[[#This Row],[No]],Mio[No. FACT.],1,FALSE)</f>
        <v>3277472676</v>
      </c>
      <c r="X503">
        <f>VLOOKUP(Table7[[#This Row],[No]],Conta[DTE NO],1,FALSE)</f>
        <v>3277472676</v>
      </c>
      <c r="Y503" t="b">
        <f>Table7[[#This Row],[borar otro]]=Table7[[#This Row],[Borrar]]</f>
        <v>1</v>
      </c>
    </row>
    <row r="504" spans="1:25" hidden="1" x14ac:dyDescent="0.25">
      <c r="A504">
        <v>45304</v>
      </c>
      <c r="B504">
        <v>2917025384</v>
      </c>
      <c r="C504" s="2">
        <v>1138</v>
      </c>
      <c r="D504" t="s">
        <v>2330</v>
      </c>
      <c r="E504">
        <v>0</v>
      </c>
      <c r="F504" t="s">
        <v>939</v>
      </c>
      <c r="G504">
        <f>VLOOKUP(Mio[[#This Row],[No. FACT.]],Table7[No],1,FALSE)</f>
        <v>2917025384</v>
      </c>
      <c r="S504" s="79"/>
      <c r="T504">
        <v>45304</v>
      </c>
      <c r="U504">
        <v>3303424998</v>
      </c>
      <c r="V504">
        <v>1935</v>
      </c>
      <c r="W504">
        <f>VLOOKUP(Table7[[#This Row],[No]],Mio[No. FACT.],1,FALSE)</f>
        <v>3303424998</v>
      </c>
      <c r="X504">
        <f>VLOOKUP(Table7[[#This Row],[No]],Conta[DTE NO],1,FALSE)</f>
        <v>3303424998</v>
      </c>
      <c r="Y504" t="b">
        <f>Table7[[#This Row],[borar otro]]=Table7[[#This Row],[Borrar]]</f>
        <v>1</v>
      </c>
    </row>
    <row r="505" spans="1:25" hidden="1" x14ac:dyDescent="0.25">
      <c r="A505">
        <v>45304</v>
      </c>
      <c r="B505">
        <v>2486257288</v>
      </c>
      <c r="C505" s="2">
        <v>121.55</v>
      </c>
      <c r="D505" t="s">
        <v>2329</v>
      </c>
      <c r="E505">
        <v>0</v>
      </c>
      <c r="F505" t="s">
        <v>941</v>
      </c>
      <c r="G505">
        <f>VLOOKUP(Mio[[#This Row],[No. FACT.]],Table7[No],1,FALSE)</f>
        <v>2486257288</v>
      </c>
      <c r="S505" s="79"/>
      <c r="T505">
        <v>45304</v>
      </c>
      <c r="U505">
        <v>332219390</v>
      </c>
      <c r="V505">
        <v>9.14</v>
      </c>
      <c r="W505">
        <f>VLOOKUP(Table7[[#This Row],[No]],Mio[No. FACT.],1,FALSE)</f>
        <v>332219390</v>
      </c>
      <c r="X505">
        <f>VLOOKUP(Table7[[#This Row],[No]],Conta[DTE NO],1,FALSE)</f>
        <v>332219390</v>
      </c>
      <c r="Y505" t="b">
        <f>Table7[[#This Row],[borar otro]]=Table7[[#This Row],[Borrar]]</f>
        <v>1</v>
      </c>
    </row>
    <row r="506" spans="1:25" hidden="1" x14ac:dyDescent="0.25">
      <c r="A506">
        <v>45304</v>
      </c>
      <c r="B506">
        <v>2202684084</v>
      </c>
      <c r="C506" s="2">
        <v>143</v>
      </c>
      <c r="D506" t="s">
        <v>2326</v>
      </c>
      <c r="E506">
        <v>0</v>
      </c>
      <c r="F506" t="s">
        <v>943</v>
      </c>
      <c r="G506">
        <f>VLOOKUP(Mio[[#This Row],[No. FACT.]],Table7[No],1,FALSE)</f>
        <v>2202684084</v>
      </c>
      <c r="S506" s="79"/>
      <c r="T506">
        <v>45304</v>
      </c>
      <c r="U506">
        <v>3553643781</v>
      </c>
      <c r="V506">
        <v>5250</v>
      </c>
      <c r="W506">
        <f>VLOOKUP(Table7[[#This Row],[No]],Mio[No. FACT.],1,FALSE)</f>
        <v>3553643781</v>
      </c>
      <c r="X506">
        <f>VLOOKUP(Table7[[#This Row],[No]],Conta[DTE NO],1,FALSE)</f>
        <v>3553643781</v>
      </c>
      <c r="Y506" t="b">
        <f>Table7[[#This Row],[borar otro]]=Table7[[#This Row],[Borrar]]</f>
        <v>1</v>
      </c>
    </row>
    <row r="507" spans="1:25" hidden="1" x14ac:dyDescent="0.25">
      <c r="A507">
        <v>45304</v>
      </c>
      <c r="B507">
        <v>2720023433</v>
      </c>
      <c r="C507" s="2">
        <v>70</v>
      </c>
      <c r="D507" t="s">
        <v>2332</v>
      </c>
      <c r="E507">
        <v>0</v>
      </c>
      <c r="F507" t="s">
        <v>945</v>
      </c>
      <c r="G507">
        <f>VLOOKUP(Mio[[#This Row],[No. FACT.]],Table7[No],1,FALSE)</f>
        <v>2720023433</v>
      </c>
      <c r="S507" s="79"/>
      <c r="T507">
        <v>45304</v>
      </c>
      <c r="U507">
        <v>3582873192</v>
      </c>
      <c r="V507">
        <v>1099</v>
      </c>
      <c r="W507">
        <f>VLOOKUP(Table7[[#This Row],[No]],Mio[No. FACT.],1,FALSE)</f>
        <v>3582873192</v>
      </c>
      <c r="X507">
        <f>VLOOKUP(Table7[[#This Row],[No]],Conta[DTE NO],1,FALSE)</f>
        <v>3582873192</v>
      </c>
      <c r="Y507" t="b">
        <f>Table7[[#This Row],[borar otro]]=Table7[[#This Row],[Borrar]]</f>
        <v>1</v>
      </c>
    </row>
    <row r="508" spans="1:25" hidden="1" x14ac:dyDescent="0.25">
      <c r="A508">
        <v>45304</v>
      </c>
      <c r="B508">
        <v>1564166007</v>
      </c>
      <c r="C508" s="2">
        <v>58</v>
      </c>
      <c r="D508" t="s">
        <v>2329</v>
      </c>
      <c r="E508">
        <v>0</v>
      </c>
      <c r="F508" t="s">
        <v>947</v>
      </c>
      <c r="G508">
        <f>VLOOKUP(Mio[[#This Row],[No. FACT.]],Table7[No],1,FALSE)</f>
        <v>1564166007</v>
      </c>
      <c r="S508" s="79"/>
      <c r="T508">
        <v>45304</v>
      </c>
      <c r="U508">
        <v>3743432763</v>
      </c>
      <c r="V508">
        <v>3735</v>
      </c>
      <c r="W508">
        <f>VLOOKUP(Table7[[#This Row],[No]],Mio[No. FACT.],1,FALSE)</f>
        <v>3743432763</v>
      </c>
      <c r="X508">
        <f>VLOOKUP(Table7[[#This Row],[No]],Conta[DTE NO],1,FALSE)</f>
        <v>3743432763</v>
      </c>
      <c r="Y508" t="b">
        <f>Table7[[#This Row],[borar otro]]=Table7[[#This Row],[Borrar]]</f>
        <v>1</v>
      </c>
    </row>
    <row r="509" spans="1:25" hidden="1" x14ac:dyDescent="0.25">
      <c r="A509">
        <v>45304</v>
      </c>
      <c r="B509">
        <v>697385480</v>
      </c>
      <c r="C509" s="2">
        <v>1132</v>
      </c>
      <c r="D509" t="s">
        <v>2328</v>
      </c>
      <c r="E509">
        <v>0</v>
      </c>
      <c r="F509" t="s">
        <v>949</v>
      </c>
      <c r="G509">
        <f>VLOOKUP(Mio[[#This Row],[No. FACT.]],Table7[No],1,FALSE)</f>
        <v>697385480</v>
      </c>
      <c r="S509" s="79"/>
      <c r="T509">
        <v>45304</v>
      </c>
      <c r="U509">
        <v>4074652290</v>
      </c>
      <c r="V509">
        <v>34.35</v>
      </c>
      <c r="W509">
        <f>VLOOKUP(Table7[[#This Row],[No]],Mio[No. FACT.],1,FALSE)</f>
        <v>4074652290</v>
      </c>
      <c r="X509">
        <f>VLOOKUP(Table7[[#This Row],[No]],Conta[DTE NO],1,FALSE)</f>
        <v>4074652290</v>
      </c>
      <c r="Y509" t="b">
        <f>Table7[[#This Row],[borar otro]]=Table7[[#This Row],[Borrar]]</f>
        <v>1</v>
      </c>
    </row>
    <row r="510" spans="1:25" hidden="1" x14ac:dyDescent="0.25">
      <c r="A510">
        <v>45304</v>
      </c>
      <c r="B510">
        <v>3067563314</v>
      </c>
      <c r="C510" s="2">
        <v>170.7</v>
      </c>
      <c r="D510" t="s">
        <v>2329</v>
      </c>
      <c r="E510">
        <v>0</v>
      </c>
      <c r="F510" t="s">
        <v>951</v>
      </c>
      <c r="G510">
        <f>VLOOKUP(Mio[[#This Row],[No. FACT.]],Table7[No],1,FALSE)</f>
        <v>3067563314</v>
      </c>
      <c r="S510" s="79"/>
      <c r="T510">
        <v>45304</v>
      </c>
      <c r="U510">
        <v>4168368420</v>
      </c>
      <c r="V510">
        <v>29</v>
      </c>
      <c r="W510">
        <f>VLOOKUP(Table7[[#This Row],[No]],Mio[No. FACT.],1,FALSE)</f>
        <v>4168368420</v>
      </c>
      <c r="X510">
        <f>VLOOKUP(Table7[[#This Row],[No]],Conta[DTE NO],1,FALSE)</f>
        <v>4168368420</v>
      </c>
      <c r="Y510" t="b">
        <f>Table7[[#This Row],[borar otro]]=Table7[[#This Row],[Borrar]]</f>
        <v>1</v>
      </c>
    </row>
    <row r="511" spans="1:25" hidden="1" x14ac:dyDescent="0.25">
      <c r="A511">
        <v>45304</v>
      </c>
      <c r="B511">
        <v>149570592</v>
      </c>
      <c r="C511" s="2">
        <v>133.5</v>
      </c>
      <c r="D511" t="s">
        <v>2329</v>
      </c>
      <c r="E511">
        <v>0</v>
      </c>
      <c r="F511" t="s">
        <v>952</v>
      </c>
      <c r="G511">
        <f>VLOOKUP(Mio[[#This Row],[No. FACT.]],Table7[No],1,FALSE)</f>
        <v>149570592</v>
      </c>
      <c r="S511" s="79"/>
      <c r="T511">
        <v>45304</v>
      </c>
      <c r="U511">
        <v>531582456</v>
      </c>
      <c r="V511">
        <v>15</v>
      </c>
      <c r="W511">
        <f>VLOOKUP(Table7[[#This Row],[No]],Mio[No. FACT.],1,FALSE)</f>
        <v>531582456</v>
      </c>
      <c r="X511">
        <f>VLOOKUP(Table7[[#This Row],[No]],Conta[DTE NO],1,FALSE)</f>
        <v>531582456</v>
      </c>
      <c r="Y511" t="b">
        <f>Table7[[#This Row],[borar otro]]=Table7[[#This Row],[Borrar]]</f>
        <v>1</v>
      </c>
    </row>
    <row r="512" spans="1:25" hidden="1" x14ac:dyDescent="0.25">
      <c r="A512">
        <v>45304</v>
      </c>
      <c r="B512">
        <v>1454260938</v>
      </c>
      <c r="C512" s="2">
        <v>2400</v>
      </c>
      <c r="D512" t="s">
        <v>2328</v>
      </c>
      <c r="E512">
        <v>0</v>
      </c>
      <c r="F512" t="s">
        <v>954</v>
      </c>
      <c r="G512">
        <f>VLOOKUP(Mio[[#This Row],[No. FACT.]],Table7[No],1,FALSE)</f>
        <v>1454260938</v>
      </c>
      <c r="S512" s="79"/>
      <c r="T512">
        <v>45304</v>
      </c>
      <c r="U512">
        <v>598558761</v>
      </c>
      <c r="V512">
        <v>251.6</v>
      </c>
      <c r="W512">
        <f>VLOOKUP(Table7[[#This Row],[No]],Mio[No. FACT.],1,FALSE)</f>
        <v>598558761</v>
      </c>
      <c r="X512">
        <f>VLOOKUP(Table7[[#This Row],[No]],Conta[DTE NO],1,FALSE)</f>
        <v>598558761</v>
      </c>
      <c r="Y512" t="b">
        <f>Table7[[#This Row],[borar otro]]=Table7[[#This Row],[Borrar]]</f>
        <v>1</v>
      </c>
    </row>
    <row r="513" spans="1:25" hidden="1" x14ac:dyDescent="0.25">
      <c r="A513">
        <v>45304</v>
      </c>
      <c r="B513">
        <v>2080198287</v>
      </c>
      <c r="C513" s="2">
        <v>1153.55</v>
      </c>
      <c r="D513" t="s">
        <v>1845</v>
      </c>
      <c r="E513">
        <v>0</v>
      </c>
      <c r="F513" t="s">
        <v>956</v>
      </c>
      <c r="G513">
        <f>VLOOKUP(Mio[[#This Row],[No. FACT.]],Table7[No],1,FALSE)</f>
        <v>2080198287</v>
      </c>
      <c r="S513" s="79"/>
      <c r="T513">
        <v>45304</v>
      </c>
      <c r="U513">
        <v>697385480</v>
      </c>
      <c r="V513">
        <v>1132</v>
      </c>
      <c r="W513">
        <f>VLOOKUP(Table7[[#This Row],[No]],Mio[No. FACT.],1,FALSE)</f>
        <v>697385480</v>
      </c>
      <c r="X513">
        <f>VLOOKUP(Table7[[#This Row],[No]],Conta[DTE NO],1,FALSE)</f>
        <v>697385480</v>
      </c>
      <c r="Y513" t="b">
        <f>Table7[[#This Row],[borar otro]]=Table7[[#This Row],[Borrar]]</f>
        <v>1</v>
      </c>
    </row>
    <row r="514" spans="1:25" hidden="1" x14ac:dyDescent="0.25">
      <c r="A514">
        <v>45304</v>
      </c>
      <c r="B514">
        <v>1373195311</v>
      </c>
      <c r="C514" s="2">
        <v>18.95</v>
      </c>
      <c r="D514" t="s">
        <v>2326</v>
      </c>
      <c r="E514">
        <v>0</v>
      </c>
      <c r="F514" t="s">
        <v>958</v>
      </c>
      <c r="G514">
        <f>VLOOKUP(Mio[[#This Row],[No. FACT.]],Table7[No],1,FALSE)</f>
        <v>1373195311</v>
      </c>
      <c r="S514" s="79"/>
      <c r="T514">
        <v>45304</v>
      </c>
      <c r="U514">
        <v>773538820</v>
      </c>
      <c r="V514">
        <v>3.6</v>
      </c>
      <c r="W514">
        <f>VLOOKUP(Table7[[#This Row],[No]],Mio[No. FACT.],1,FALSE)</f>
        <v>773538820</v>
      </c>
      <c r="X514">
        <f>VLOOKUP(Table7[[#This Row],[No]],Conta[DTE NO],1,FALSE)</f>
        <v>773538820</v>
      </c>
      <c r="Y514" t="b">
        <f>Table7[[#This Row],[borar otro]]=Table7[[#This Row],[Borrar]]</f>
        <v>1</v>
      </c>
    </row>
    <row r="515" spans="1:25" hidden="1" x14ac:dyDescent="0.25">
      <c r="A515">
        <v>45304</v>
      </c>
      <c r="B515">
        <v>2576240030</v>
      </c>
      <c r="C515" s="2">
        <v>270.05</v>
      </c>
      <c r="D515" t="s">
        <v>2326</v>
      </c>
      <c r="E515">
        <v>0</v>
      </c>
      <c r="F515" t="s">
        <v>959</v>
      </c>
      <c r="G515">
        <f>VLOOKUP(Mio[[#This Row],[No. FACT.]],Table7[No],1,FALSE)</f>
        <v>2576240030</v>
      </c>
      <c r="S515" s="79"/>
      <c r="T515">
        <v>45304</v>
      </c>
      <c r="U515">
        <v>876628690</v>
      </c>
      <c r="V515">
        <v>8028</v>
      </c>
      <c r="W515">
        <f>VLOOKUP(Table7[[#This Row],[No]],Mio[No. FACT.],1,FALSE)</f>
        <v>876628690</v>
      </c>
      <c r="X515">
        <f>VLOOKUP(Table7[[#This Row],[No]],Conta[DTE NO],1,FALSE)</f>
        <v>876628690</v>
      </c>
      <c r="Y515" t="b">
        <f>Table7[[#This Row],[borar otro]]=Table7[[#This Row],[Borrar]]</f>
        <v>1</v>
      </c>
    </row>
    <row r="516" spans="1:25" hidden="1" x14ac:dyDescent="0.25">
      <c r="A516">
        <v>45304</v>
      </c>
      <c r="B516">
        <v>4168368420</v>
      </c>
      <c r="C516" s="2">
        <v>29</v>
      </c>
      <c r="D516" t="s">
        <v>2329</v>
      </c>
      <c r="E516">
        <v>0</v>
      </c>
      <c r="F516" t="s">
        <v>960</v>
      </c>
      <c r="G516">
        <f>VLOOKUP(Mio[[#This Row],[No. FACT.]],Table7[No],1,FALSE)</f>
        <v>4168368420</v>
      </c>
      <c r="S516" s="79"/>
      <c r="T516">
        <v>45306</v>
      </c>
      <c r="U516">
        <v>1035423023</v>
      </c>
      <c r="V516">
        <v>42.4</v>
      </c>
      <c r="W516">
        <f>VLOOKUP(Table7[[#This Row],[No]],Mio[No. FACT.],1,FALSE)</f>
        <v>1035423023</v>
      </c>
      <c r="X516">
        <f>VLOOKUP(Table7[[#This Row],[No]],Conta[DTE NO],1,FALSE)</f>
        <v>1035423023</v>
      </c>
      <c r="Y516" t="b">
        <f>Table7[[#This Row],[borar otro]]=Table7[[#This Row],[Borrar]]</f>
        <v>1</v>
      </c>
    </row>
    <row r="517" spans="1:25" hidden="1" x14ac:dyDescent="0.25">
      <c r="A517">
        <v>45304</v>
      </c>
      <c r="B517">
        <v>2085044541</v>
      </c>
      <c r="C517" s="2">
        <v>4162.95</v>
      </c>
      <c r="D517" t="s">
        <v>2336</v>
      </c>
      <c r="E517">
        <v>0</v>
      </c>
      <c r="F517" t="s">
        <v>962</v>
      </c>
      <c r="G517">
        <f>VLOOKUP(Mio[[#This Row],[No. FACT.]],Table7[No],1,FALSE)</f>
        <v>2085044541</v>
      </c>
      <c r="S517" s="79"/>
      <c r="T517">
        <v>45306</v>
      </c>
      <c r="U517">
        <v>109006005</v>
      </c>
      <c r="V517">
        <v>19809</v>
      </c>
      <c r="W517">
        <f>VLOOKUP(Table7[[#This Row],[No]],Mio[No. FACT.],1,FALSE)</f>
        <v>109006005</v>
      </c>
      <c r="X517">
        <f>VLOOKUP(Table7[[#This Row],[No]],Conta[DTE NO],1,FALSE)</f>
        <v>109006005</v>
      </c>
      <c r="Y517" t="b">
        <f>Table7[[#This Row],[borar otro]]=Table7[[#This Row],[Borrar]]</f>
        <v>1</v>
      </c>
    </row>
    <row r="518" spans="1:25" hidden="1" x14ac:dyDescent="0.25">
      <c r="A518">
        <v>45304</v>
      </c>
      <c r="B518">
        <v>1658930886</v>
      </c>
      <c r="C518" s="2">
        <v>632.25</v>
      </c>
      <c r="D518" t="s">
        <v>2328</v>
      </c>
      <c r="E518">
        <v>0</v>
      </c>
      <c r="F518" t="s">
        <v>964</v>
      </c>
      <c r="G518">
        <f>VLOOKUP(Mio[[#This Row],[No. FACT.]],Table7[No],1,FALSE)</f>
        <v>1658930886</v>
      </c>
      <c r="S518" s="79"/>
      <c r="T518">
        <v>45306</v>
      </c>
      <c r="U518">
        <v>1096895074</v>
      </c>
      <c r="V518">
        <v>1050</v>
      </c>
      <c r="W518">
        <f>VLOOKUP(Table7[[#This Row],[No]],Mio[No. FACT.],1,FALSE)</f>
        <v>1096895074</v>
      </c>
      <c r="X518">
        <f>VLOOKUP(Table7[[#This Row],[No]],Conta[DTE NO],1,FALSE)</f>
        <v>1096895074</v>
      </c>
      <c r="Y518" t="b">
        <f>Table7[[#This Row],[borar otro]]=Table7[[#This Row],[Borrar]]</f>
        <v>1</v>
      </c>
    </row>
    <row r="519" spans="1:25" hidden="1" x14ac:dyDescent="0.25">
      <c r="A519">
        <v>45304</v>
      </c>
      <c r="B519">
        <v>3184478337</v>
      </c>
      <c r="C519" s="2">
        <v>350</v>
      </c>
      <c r="D519" t="s">
        <v>2333</v>
      </c>
      <c r="E519">
        <v>0</v>
      </c>
      <c r="F519" t="s">
        <v>965</v>
      </c>
      <c r="G519">
        <f>VLOOKUP(Mio[[#This Row],[No. FACT.]],Table7[No],1,FALSE)</f>
        <v>3184478337</v>
      </c>
      <c r="S519" s="79"/>
      <c r="T519">
        <v>45306</v>
      </c>
      <c r="U519">
        <v>1203850603</v>
      </c>
      <c r="V519">
        <v>3140</v>
      </c>
      <c r="W519">
        <f>VLOOKUP(Table7[[#This Row],[No]],Mio[No. FACT.],1,FALSE)</f>
        <v>1203850603</v>
      </c>
      <c r="X519">
        <f>VLOOKUP(Table7[[#This Row],[No]],Conta[DTE NO],1,FALSE)</f>
        <v>1203850603</v>
      </c>
      <c r="Y519" t="b">
        <f>Table7[[#This Row],[borar otro]]=Table7[[#This Row],[Borrar]]</f>
        <v>1</v>
      </c>
    </row>
    <row r="520" spans="1:25" hidden="1" x14ac:dyDescent="0.25">
      <c r="A520">
        <v>45304</v>
      </c>
      <c r="B520">
        <v>3277472676</v>
      </c>
      <c r="C520" s="2">
        <v>394.2</v>
      </c>
      <c r="D520" t="s">
        <v>2333</v>
      </c>
      <c r="E520">
        <v>0</v>
      </c>
      <c r="F520" t="s">
        <v>966</v>
      </c>
      <c r="G520">
        <f>VLOOKUP(Mio[[#This Row],[No. FACT.]],Table7[No],1,FALSE)</f>
        <v>3277472676</v>
      </c>
      <c r="S520" s="79"/>
      <c r="T520">
        <v>45306</v>
      </c>
      <c r="U520">
        <v>1231571262</v>
      </c>
      <c r="V520">
        <v>20431</v>
      </c>
      <c r="W520">
        <f>VLOOKUP(Table7[[#This Row],[No]],Mio[No. FACT.],1,FALSE)</f>
        <v>1231571262</v>
      </c>
      <c r="X520">
        <f>VLOOKUP(Table7[[#This Row],[No]],Conta[DTE NO],1,FALSE)</f>
        <v>1231571262</v>
      </c>
      <c r="Y520" t="b">
        <f>Table7[[#This Row],[borar otro]]=Table7[[#This Row],[Borrar]]</f>
        <v>1</v>
      </c>
    </row>
    <row r="521" spans="1:25" hidden="1" x14ac:dyDescent="0.25">
      <c r="A521">
        <v>45306</v>
      </c>
      <c r="B521">
        <v>3429649978</v>
      </c>
      <c r="C521" s="2">
        <v>149.05000000000001</v>
      </c>
      <c r="D521" t="s">
        <v>2326</v>
      </c>
      <c r="E521">
        <v>0</v>
      </c>
      <c r="F521" t="s">
        <v>967</v>
      </c>
      <c r="G521">
        <f>VLOOKUP(Mio[[#This Row],[No. FACT.]],Table7[No],1,FALSE)</f>
        <v>3429649978</v>
      </c>
      <c r="S521" s="79"/>
      <c r="T521" s="4">
        <v>45306</v>
      </c>
      <c r="U521">
        <v>1349078428</v>
      </c>
      <c r="V521">
        <v>0</v>
      </c>
      <c r="W521" t="e">
        <f>VLOOKUP(Table7[[#This Row],[No]],Mio[No. FACT.],1,FALSE)</f>
        <v>#N/A</v>
      </c>
      <c r="X521" t="e">
        <f>VLOOKUP(Table7[[#This Row],[No]],Conta[DTE NO],1,FALSE)</f>
        <v>#N/A</v>
      </c>
      <c r="Y521" t="e">
        <f>Table7[[#This Row],[borar otro]]=Table7[[#This Row],[Borrar]]</f>
        <v>#N/A</v>
      </c>
    </row>
    <row r="522" spans="1:25" hidden="1" x14ac:dyDescent="0.25">
      <c r="A522">
        <v>45306</v>
      </c>
      <c r="B522">
        <v>1801800864</v>
      </c>
      <c r="C522" s="2">
        <v>89.2</v>
      </c>
      <c r="D522" t="s">
        <v>2329</v>
      </c>
      <c r="E522">
        <v>0</v>
      </c>
      <c r="F522" t="s">
        <v>968</v>
      </c>
      <c r="G522">
        <f>VLOOKUP(Mio[[#This Row],[No. FACT.]],Table7[No],1,FALSE)</f>
        <v>1801800864</v>
      </c>
      <c r="S522" s="79"/>
      <c r="T522">
        <v>45306</v>
      </c>
      <c r="U522">
        <v>1545683203</v>
      </c>
      <c r="V522">
        <v>5250</v>
      </c>
      <c r="W522">
        <f>VLOOKUP(Table7[[#This Row],[No]],Mio[No. FACT.],1,FALSE)</f>
        <v>1545683203</v>
      </c>
      <c r="X522">
        <f>VLOOKUP(Table7[[#This Row],[No]],Conta[DTE NO],1,FALSE)</f>
        <v>1545683203</v>
      </c>
      <c r="Y522" t="b">
        <f>Table7[[#This Row],[borar otro]]=Table7[[#This Row],[Borrar]]</f>
        <v>1</v>
      </c>
    </row>
    <row r="523" spans="1:25" hidden="1" x14ac:dyDescent="0.25">
      <c r="A523">
        <v>45306</v>
      </c>
      <c r="B523">
        <v>660033430</v>
      </c>
      <c r="C523" s="2">
        <v>24.2</v>
      </c>
      <c r="D523" t="s">
        <v>2331</v>
      </c>
      <c r="E523">
        <v>0</v>
      </c>
      <c r="F523" t="s">
        <v>970</v>
      </c>
      <c r="G523">
        <f>VLOOKUP(Mio[[#This Row],[No. FACT.]],Table7[No],1,FALSE)</f>
        <v>660033430</v>
      </c>
      <c r="S523" s="79"/>
      <c r="T523">
        <v>45306</v>
      </c>
      <c r="U523">
        <v>1586120071</v>
      </c>
      <c r="V523">
        <v>408</v>
      </c>
      <c r="W523">
        <f>VLOOKUP(Table7[[#This Row],[No]],Mio[No. FACT.],1,FALSE)</f>
        <v>1586120071</v>
      </c>
      <c r="X523">
        <f>VLOOKUP(Table7[[#This Row],[No]],Conta[DTE NO],1,FALSE)</f>
        <v>1586120071</v>
      </c>
      <c r="Y523" t="b">
        <f>Table7[[#This Row],[borar otro]]=Table7[[#This Row],[Borrar]]</f>
        <v>1</v>
      </c>
    </row>
    <row r="524" spans="1:25" hidden="1" x14ac:dyDescent="0.25">
      <c r="A524">
        <v>45306</v>
      </c>
      <c r="B524">
        <v>1947419347</v>
      </c>
      <c r="C524" s="2">
        <v>40.799999999999997</v>
      </c>
      <c r="D524" t="s">
        <v>2331</v>
      </c>
      <c r="E524">
        <v>0</v>
      </c>
      <c r="F524" t="s">
        <v>971</v>
      </c>
      <c r="G524">
        <f>VLOOKUP(Mio[[#This Row],[No. FACT.]],Table7[No],1,FALSE)</f>
        <v>1947419347</v>
      </c>
      <c r="S524" s="79"/>
      <c r="T524">
        <v>45306</v>
      </c>
      <c r="U524">
        <v>169364175</v>
      </c>
      <c r="V524">
        <v>96.82</v>
      </c>
      <c r="W524">
        <f>VLOOKUP(Table7[[#This Row],[No]],Mio[No. FACT.],1,FALSE)</f>
        <v>169364175</v>
      </c>
      <c r="X524">
        <f>VLOOKUP(Table7[[#This Row],[No]],Conta[DTE NO],1,FALSE)</f>
        <v>169364175</v>
      </c>
      <c r="Y524" t="b">
        <f>Table7[[#This Row],[borar otro]]=Table7[[#This Row],[Borrar]]</f>
        <v>1</v>
      </c>
    </row>
    <row r="525" spans="1:25" hidden="1" x14ac:dyDescent="0.25">
      <c r="A525">
        <v>45306</v>
      </c>
      <c r="B525">
        <v>4169023857</v>
      </c>
      <c r="C525" s="2">
        <v>214.5</v>
      </c>
      <c r="D525" t="s">
        <v>2326</v>
      </c>
      <c r="E525">
        <v>0</v>
      </c>
      <c r="F525" t="s">
        <v>973</v>
      </c>
      <c r="G525">
        <f>VLOOKUP(Mio[[#This Row],[No. FACT.]],Table7[No],1,FALSE)</f>
        <v>4169023857</v>
      </c>
      <c r="S525" s="79"/>
      <c r="T525" s="4">
        <v>45306</v>
      </c>
      <c r="U525">
        <v>1739147868</v>
      </c>
      <c r="V525">
        <v>0</v>
      </c>
      <c r="W525" t="e">
        <f>VLOOKUP(Table7[[#This Row],[No]],Mio[No. FACT.],1,FALSE)</f>
        <v>#N/A</v>
      </c>
      <c r="X525" t="e">
        <f>VLOOKUP(Table7[[#This Row],[No]],Conta[DTE NO],1,FALSE)</f>
        <v>#N/A</v>
      </c>
      <c r="Y525" t="e">
        <f>Table7[[#This Row],[borar otro]]=Table7[[#This Row],[Borrar]]</f>
        <v>#N/A</v>
      </c>
    </row>
    <row r="526" spans="1:25" hidden="1" x14ac:dyDescent="0.25">
      <c r="A526">
        <v>45306</v>
      </c>
      <c r="B526">
        <v>3679144253</v>
      </c>
      <c r="C526" s="2">
        <v>300</v>
      </c>
      <c r="D526" t="s">
        <v>2330</v>
      </c>
      <c r="E526">
        <v>0</v>
      </c>
      <c r="F526" t="s">
        <v>975</v>
      </c>
      <c r="G526">
        <f>VLOOKUP(Mio[[#This Row],[No. FACT.]],Table7[No],1,FALSE)</f>
        <v>3679144253</v>
      </c>
      <c r="S526" s="79"/>
      <c r="T526">
        <v>45306</v>
      </c>
      <c r="U526">
        <v>1801800864</v>
      </c>
      <c r="V526">
        <v>89.2</v>
      </c>
      <c r="W526">
        <f>VLOOKUP(Table7[[#This Row],[No]],Mio[No. FACT.],1,FALSE)</f>
        <v>1801800864</v>
      </c>
      <c r="X526">
        <f>VLOOKUP(Table7[[#This Row],[No]],Conta[DTE NO],1,FALSE)</f>
        <v>1801800864</v>
      </c>
      <c r="Y526" t="b">
        <f>Table7[[#This Row],[borar otro]]=Table7[[#This Row],[Borrar]]</f>
        <v>1</v>
      </c>
    </row>
    <row r="527" spans="1:25" hidden="1" x14ac:dyDescent="0.25">
      <c r="A527">
        <v>45306</v>
      </c>
      <c r="B527">
        <v>3967961485</v>
      </c>
      <c r="C527" s="2">
        <v>31743</v>
      </c>
      <c r="D527" t="s">
        <v>2328</v>
      </c>
      <c r="E527">
        <v>0</v>
      </c>
      <c r="F527" t="s">
        <v>977</v>
      </c>
      <c r="G527">
        <f>VLOOKUP(Mio[[#This Row],[No. FACT.]],Table7[No],1,FALSE)</f>
        <v>3967961485</v>
      </c>
      <c r="S527" s="79"/>
      <c r="T527">
        <v>45306</v>
      </c>
      <c r="U527">
        <v>1882212272</v>
      </c>
      <c r="V527">
        <v>2217</v>
      </c>
      <c r="W527">
        <f>VLOOKUP(Table7[[#This Row],[No]],Mio[No. FACT.],1,FALSE)</f>
        <v>1882212272</v>
      </c>
      <c r="X527">
        <f>VLOOKUP(Table7[[#This Row],[No]],Conta[DTE NO],1,FALSE)</f>
        <v>1882212272</v>
      </c>
      <c r="Y527" t="b">
        <f>Table7[[#This Row],[borar otro]]=Table7[[#This Row],[Borrar]]</f>
        <v>1</v>
      </c>
    </row>
    <row r="528" spans="1:25" hidden="1" x14ac:dyDescent="0.25">
      <c r="A528">
        <v>45306</v>
      </c>
      <c r="B528">
        <v>1096895074</v>
      </c>
      <c r="C528" s="2">
        <v>1050</v>
      </c>
      <c r="D528" t="s">
        <v>2328</v>
      </c>
      <c r="E528">
        <v>0</v>
      </c>
      <c r="F528" t="s">
        <v>979</v>
      </c>
      <c r="G528">
        <f>VLOOKUP(Mio[[#This Row],[No. FACT.]],Table7[No],1,FALSE)</f>
        <v>1096895074</v>
      </c>
      <c r="S528" s="79"/>
      <c r="T528">
        <v>45306</v>
      </c>
      <c r="U528">
        <v>1947419347</v>
      </c>
      <c r="V528">
        <v>40.799999999999997</v>
      </c>
      <c r="W528">
        <f>VLOOKUP(Table7[[#This Row],[No]],Mio[No. FACT.],1,FALSE)</f>
        <v>1947419347</v>
      </c>
      <c r="X528">
        <f>VLOOKUP(Table7[[#This Row],[No]],Conta[DTE NO],1,FALSE)</f>
        <v>1947419347</v>
      </c>
      <c r="Y528" t="b">
        <f>Table7[[#This Row],[borar otro]]=Table7[[#This Row],[Borrar]]</f>
        <v>1</v>
      </c>
    </row>
    <row r="529" spans="1:25" hidden="1" x14ac:dyDescent="0.25">
      <c r="A529">
        <v>45306</v>
      </c>
      <c r="B529">
        <v>2475773330</v>
      </c>
      <c r="C529" s="2">
        <v>2430</v>
      </c>
      <c r="D529" t="s">
        <v>2329</v>
      </c>
      <c r="E529">
        <v>0</v>
      </c>
      <c r="F529" t="s">
        <v>980</v>
      </c>
      <c r="G529">
        <f>VLOOKUP(Mio[[#This Row],[No. FACT.]],Table7[No],1,FALSE)</f>
        <v>2475773330</v>
      </c>
      <c r="S529" s="79"/>
      <c r="T529">
        <v>45306</v>
      </c>
      <c r="U529">
        <v>2217167268</v>
      </c>
      <c r="V529">
        <v>324.25</v>
      </c>
      <c r="W529">
        <f>VLOOKUP(Table7[[#This Row],[No]],Mio[No. FACT.],1,FALSE)</f>
        <v>2217167268</v>
      </c>
      <c r="X529">
        <f>VLOOKUP(Table7[[#This Row],[No]],Conta[DTE NO],1,FALSE)</f>
        <v>2217167268</v>
      </c>
      <c r="Y529" t="b">
        <f>Table7[[#This Row],[borar otro]]=Table7[[#This Row],[Borrar]]</f>
        <v>1</v>
      </c>
    </row>
    <row r="530" spans="1:25" hidden="1" x14ac:dyDescent="0.25">
      <c r="A530">
        <v>45306</v>
      </c>
      <c r="B530">
        <v>2528920944</v>
      </c>
      <c r="C530" s="2">
        <v>291.75</v>
      </c>
      <c r="D530" t="s">
        <v>2329</v>
      </c>
      <c r="E530">
        <v>0</v>
      </c>
      <c r="F530" t="s">
        <v>981</v>
      </c>
      <c r="G530">
        <f>VLOOKUP(Mio[[#This Row],[No. FACT.]],Table7[No],1,FALSE)</f>
        <v>2528920944</v>
      </c>
      <c r="S530" s="79"/>
      <c r="T530">
        <v>45306</v>
      </c>
      <c r="U530">
        <v>2435335875</v>
      </c>
      <c r="V530">
        <v>3655</v>
      </c>
      <c r="W530">
        <f>VLOOKUP(Table7[[#This Row],[No]],Mio[No. FACT.],1,FALSE)</f>
        <v>2435335875</v>
      </c>
      <c r="X530">
        <f>VLOOKUP(Table7[[#This Row],[No]],Conta[DTE NO],1,FALSE)</f>
        <v>2435335875</v>
      </c>
      <c r="Y530" t="b">
        <f>Table7[[#This Row],[borar otro]]=Table7[[#This Row],[Borrar]]</f>
        <v>1</v>
      </c>
    </row>
    <row r="531" spans="1:25" hidden="1" x14ac:dyDescent="0.25">
      <c r="A531">
        <v>45306</v>
      </c>
      <c r="B531">
        <v>169364175</v>
      </c>
      <c r="C531" s="2">
        <v>96.82</v>
      </c>
      <c r="D531" t="s">
        <v>2333</v>
      </c>
      <c r="E531">
        <v>0</v>
      </c>
      <c r="F531" t="s">
        <v>983</v>
      </c>
      <c r="G531">
        <f>VLOOKUP(Mio[[#This Row],[No. FACT.]],Table7[No],1,FALSE)</f>
        <v>169364175</v>
      </c>
      <c r="S531" s="79"/>
      <c r="T531">
        <v>45306</v>
      </c>
      <c r="U531">
        <v>2475773330</v>
      </c>
      <c r="V531">
        <v>2430</v>
      </c>
      <c r="W531">
        <f>VLOOKUP(Table7[[#This Row],[No]],Mio[No. FACT.],1,FALSE)</f>
        <v>2475773330</v>
      </c>
      <c r="X531">
        <f>VLOOKUP(Table7[[#This Row],[No]],Conta[DTE NO],1,FALSE)</f>
        <v>2475773330</v>
      </c>
      <c r="Y531" t="b">
        <f>Table7[[#This Row],[borar otro]]=Table7[[#This Row],[Borrar]]</f>
        <v>1</v>
      </c>
    </row>
    <row r="532" spans="1:25" hidden="1" x14ac:dyDescent="0.25">
      <c r="A532">
        <v>45306</v>
      </c>
      <c r="B532">
        <v>1545683203</v>
      </c>
      <c r="C532" s="2">
        <v>5250</v>
      </c>
      <c r="D532" t="s">
        <v>2336</v>
      </c>
      <c r="E532">
        <v>0</v>
      </c>
      <c r="F532" t="s">
        <v>985</v>
      </c>
      <c r="G532">
        <f>VLOOKUP(Mio[[#This Row],[No. FACT.]],Table7[No],1,FALSE)</f>
        <v>1545683203</v>
      </c>
      <c r="S532" s="79"/>
      <c r="T532">
        <v>45306</v>
      </c>
      <c r="U532">
        <v>2500938352</v>
      </c>
      <c r="V532">
        <v>76.5</v>
      </c>
      <c r="W532">
        <f>VLOOKUP(Table7[[#This Row],[No]],Mio[No. FACT.],1,FALSE)</f>
        <v>2500938352</v>
      </c>
      <c r="X532">
        <f>VLOOKUP(Table7[[#This Row],[No]],Conta[DTE NO],1,FALSE)</f>
        <v>2500938352</v>
      </c>
      <c r="Y532" t="b">
        <f>Table7[[#This Row],[borar otro]]=Table7[[#This Row],[Borrar]]</f>
        <v>1</v>
      </c>
    </row>
    <row r="533" spans="1:25" hidden="1" x14ac:dyDescent="0.25">
      <c r="A533">
        <v>45306</v>
      </c>
      <c r="B533">
        <v>328090406</v>
      </c>
      <c r="C533" s="2">
        <v>97.25</v>
      </c>
      <c r="D533" t="s">
        <v>2329</v>
      </c>
      <c r="E533">
        <v>0</v>
      </c>
      <c r="F533" t="s">
        <v>986</v>
      </c>
      <c r="G533">
        <f>VLOOKUP(Mio[[#This Row],[No. FACT.]],Table7[No],1,FALSE)</f>
        <v>328090406</v>
      </c>
      <c r="S533" s="79"/>
      <c r="T533">
        <v>45306</v>
      </c>
      <c r="U533">
        <v>2528920944</v>
      </c>
      <c r="V533">
        <v>291.75</v>
      </c>
      <c r="W533">
        <f>VLOOKUP(Table7[[#This Row],[No]],Mio[No. FACT.],1,FALSE)</f>
        <v>2528920944</v>
      </c>
      <c r="X533">
        <f>VLOOKUP(Table7[[#This Row],[No]],Conta[DTE NO],1,FALSE)</f>
        <v>2528920944</v>
      </c>
      <c r="Y533" t="b">
        <f>Table7[[#This Row],[borar otro]]=Table7[[#This Row],[Borrar]]</f>
        <v>1</v>
      </c>
    </row>
    <row r="534" spans="1:25" hidden="1" x14ac:dyDescent="0.25">
      <c r="A534">
        <v>45306</v>
      </c>
      <c r="B534">
        <v>2957725110</v>
      </c>
      <c r="C534" s="2">
        <v>312.95</v>
      </c>
      <c r="D534" t="s">
        <v>2329</v>
      </c>
      <c r="E534">
        <v>0</v>
      </c>
      <c r="F534" t="s">
        <v>988</v>
      </c>
      <c r="G534">
        <f>VLOOKUP(Mio[[#This Row],[No. FACT.]],Table7[No],1,FALSE)</f>
        <v>2957725110</v>
      </c>
      <c r="S534" s="79"/>
      <c r="T534">
        <v>45306</v>
      </c>
      <c r="U534">
        <v>2539670776</v>
      </c>
      <c r="V534">
        <v>151.35</v>
      </c>
      <c r="W534">
        <f>VLOOKUP(Table7[[#This Row],[No]],Mio[No. FACT.],1,FALSE)</f>
        <v>2539670776</v>
      </c>
      <c r="X534">
        <f>VLOOKUP(Table7[[#This Row],[No]],Conta[DTE NO],1,FALSE)</f>
        <v>2539670776</v>
      </c>
      <c r="Y534" t="b">
        <f>Table7[[#This Row],[borar otro]]=Table7[[#This Row],[Borrar]]</f>
        <v>1</v>
      </c>
    </row>
    <row r="535" spans="1:25" hidden="1" x14ac:dyDescent="0.25">
      <c r="A535">
        <v>45306</v>
      </c>
      <c r="B535">
        <v>2539670776</v>
      </c>
      <c r="C535" s="2">
        <v>151.35</v>
      </c>
      <c r="D535" t="s">
        <v>2327</v>
      </c>
      <c r="E535">
        <v>0</v>
      </c>
      <c r="F535" t="s">
        <v>989</v>
      </c>
      <c r="G535">
        <f>VLOOKUP(Mio[[#This Row],[No. FACT.]],Table7[No],1,FALSE)</f>
        <v>2539670776</v>
      </c>
      <c r="S535" s="79"/>
      <c r="T535">
        <v>45306</v>
      </c>
      <c r="U535">
        <v>2860535270</v>
      </c>
      <c r="V535">
        <v>176.7</v>
      </c>
      <c r="W535">
        <f>VLOOKUP(Table7[[#This Row],[No]],Mio[No. FACT.],1,FALSE)</f>
        <v>2860535270</v>
      </c>
      <c r="X535">
        <f>VLOOKUP(Table7[[#This Row],[No]],Conta[DTE NO],1,FALSE)</f>
        <v>2860535270</v>
      </c>
      <c r="Y535" t="b">
        <f>Table7[[#This Row],[borar otro]]=Table7[[#This Row],[Borrar]]</f>
        <v>1</v>
      </c>
    </row>
    <row r="536" spans="1:25" hidden="1" x14ac:dyDescent="0.25">
      <c r="A536">
        <v>45306</v>
      </c>
      <c r="B536">
        <v>1218855244</v>
      </c>
      <c r="C536" s="2">
        <v>1800</v>
      </c>
      <c r="D536" t="s">
        <v>2328</v>
      </c>
      <c r="E536">
        <v>0</v>
      </c>
      <c r="F536" t="s">
        <v>991</v>
      </c>
      <c r="G536">
        <f>VLOOKUP(Mio[[#This Row],[No. FACT.]],Table7[No],1,FALSE)</f>
        <v>1218855244</v>
      </c>
      <c r="S536" s="79"/>
      <c r="T536">
        <v>45306</v>
      </c>
      <c r="U536">
        <v>2957725110</v>
      </c>
      <c r="V536">
        <v>312.95</v>
      </c>
      <c r="W536">
        <f>VLOOKUP(Table7[[#This Row],[No]],Mio[No. FACT.],1,FALSE)</f>
        <v>2957725110</v>
      </c>
      <c r="X536">
        <f>VLOOKUP(Table7[[#This Row],[No]],Conta[DTE NO],1,FALSE)</f>
        <v>2957725110</v>
      </c>
      <c r="Y536" t="b">
        <f>Table7[[#This Row],[borar otro]]=Table7[[#This Row],[Borrar]]</f>
        <v>1</v>
      </c>
    </row>
    <row r="537" spans="1:25" hidden="1" x14ac:dyDescent="0.25">
      <c r="A537">
        <v>45306</v>
      </c>
      <c r="B537">
        <v>2435335875</v>
      </c>
      <c r="C537" s="2">
        <v>3655</v>
      </c>
      <c r="D537" t="s">
        <v>2332</v>
      </c>
      <c r="E537">
        <v>0</v>
      </c>
      <c r="F537" t="s">
        <v>993</v>
      </c>
      <c r="G537">
        <f>VLOOKUP(Mio[[#This Row],[No. FACT.]],Table7[No],1,FALSE)</f>
        <v>2435335875</v>
      </c>
      <c r="S537" s="79"/>
      <c r="T537">
        <v>45306</v>
      </c>
      <c r="U537">
        <v>2995143148</v>
      </c>
      <c r="V537">
        <v>12.2</v>
      </c>
      <c r="W537">
        <f>VLOOKUP(Table7[[#This Row],[No]],Mio[No. FACT.],1,FALSE)</f>
        <v>2995143148</v>
      </c>
      <c r="X537">
        <f>VLOOKUP(Table7[[#This Row],[No]],Conta[DTE NO],1,FALSE)</f>
        <v>2995143148</v>
      </c>
      <c r="Y537" t="b">
        <f>Table7[[#This Row],[borar otro]]=Table7[[#This Row],[Borrar]]</f>
        <v>1</v>
      </c>
    </row>
    <row r="538" spans="1:25" hidden="1" x14ac:dyDescent="0.25">
      <c r="A538">
        <v>45306</v>
      </c>
      <c r="B538">
        <v>3616817215</v>
      </c>
      <c r="C538" s="2">
        <v>4500</v>
      </c>
      <c r="D538" t="s">
        <v>2332</v>
      </c>
      <c r="E538">
        <v>0</v>
      </c>
      <c r="F538" t="s">
        <v>995</v>
      </c>
      <c r="G538">
        <f>VLOOKUP(Mio[[#This Row],[No. FACT.]],Table7[No],1,FALSE)</f>
        <v>3616817215</v>
      </c>
      <c r="S538" s="79"/>
      <c r="T538">
        <v>45306</v>
      </c>
      <c r="U538">
        <v>3104460417</v>
      </c>
      <c r="V538">
        <v>14.85</v>
      </c>
      <c r="W538">
        <f>VLOOKUP(Table7[[#This Row],[No]],Mio[No. FACT.],1,FALSE)</f>
        <v>3104460417</v>
      </c>
      <c r="X538">
        <f>VLOOKUP(Table7[[#This Row],[No]],Conta[DTE NO],1,FALSE)</f>
        <v>3104460417</v>
      </c>
      <c r="Y538" t="b">
        <f>Table7[[#This Row],[borar otro]]=Table7[[#This Row],[Borrar]]</f>
        <v>1</v>
      </c>
    </row>
    <row r="539" spans="1:25" hidden="1" x14ac:dyDescent="0.25">
      <c r="A539">
        <v>45306</v>
      </c>
      <c r="B539">
        <v>2860535270</v>
      </c>
      <c r="C539" s="2">
        <v>176.7</v>
      </c>
      <c r="D539" t="s">
        <v>2326</v>
      </c>
      <c r="E539">
        <v>0</v>
      </c>
      <c r="F539" t="s">
        <v>996</v>
      </c>
      <c r="G539">
        <f>VLOOKUP(Mio[[#This Row],[No. FACT.]],Table7[No],1,FALSE)</f>
        <v>2860535270</v>
      </c>
      <c r="S539" s="79"/>
      <c r="T539">
        <v>45306</v>
      </c>
      <c r="U539">
        <v>328090406</v>
      </c>
      <c r="V539">
        <v>97.25</v>
      </c>
      <c r="W539">
        <f>VLOOKUP(Table7[[#This Row],[No]],Mio[No. FACT.],1,FALSE)</f>
        <v>328090406</v>
      </c>
      <c r="X539">
        <f>VLOOKUP(Table7[[#This Row],[No]],Conta[DTE NO],1,FALSE)</f>
        <v>328090406</v>
      </c>
      <c r="Y539" t="b">
        <f>Table7[[#This Row],[borar otro]]=Table7[[#This Row],[Borrar]]</f>
        <v>1</v>
      </c>
    </row>
    <row r="540" spans="1:25" hidden="1" x14ac:dyDescent="0.25">
      <c r="A540">
        <v>45306</v>
      </c>
      <c r="B540">
        <v>2500938352</v>
      </c>
      <c r="C540" s="2">
        <v>76.5</v>
      </c>
      <c r="D540" t="s">
        <v>2326</v>
      </c>
      <c r="E540">
        <v>0</v>
      </c>
      <c r="F540" t="s">
        <v>998</v>
      </c>
      <c r="G540">
        <f>VLOOKUP(Mio[[#This Row],[No. FACT.]],Table7[No],1,FALSE)</f>
        <v>2500938352</v>
      </c>
      <c r="S540" s="79"/>
      <c r="T540">
        <v>45306</v>
      </c>
      <c r="U540">
        <v>3311289591</v>
      </c>
      <c r="V540">
        <v>194.5</v>
      </c>
      <c r="W540">
        <f>VLOOKUP(Table7[[#This Row],[No]],Mio[No. FACT.],1,FALSE)</f>
        <v>3311289591</v>
      </c>
      <c r="X540">
        <f>VLOOKUP(Table7[[#This Row],[No]],Conta[DTE NO],1,FALSE)</f>
        <v>3311289591</v>
      </c>
      <c r="Y540" t="b">
        <f>Table7[[#This Row],[borar otro]]=Table7[[#This Row],[Borrar]]</f>
        <v>1</v>
      </c>
    </row>
    <row r="541" spans="1:25" hidden="1" x14ac:dyDescent="0.25">
      <c r="A541">
        <v>45306</v>
      </c>
      <c r="B541">
        <v>2217167268</v>
      </c>
      <c r="C541" s="2">
        <v>324.25</v>
      </c>
      <c r="D541" t="s">
        <v>2337</v>
      </c>
      <c r="E541">
        <v>0</v>
      </c>
      <c r="F541" t="s">
        <v>999</v>
      </c>
      <c r="G541">
        <f>VLOOKUP(Mio[[#This Row],[No. FACT.]],Table7[No],1,FALSE)</f>
        <v>2217167268</v>
      </c>
      <c r="S541" s="79"/>
      <c r="T541">
        <v>45306</v>
      </c>
      <c r="U541">
        <v>3338682916</v>
      </c>
      <c r="V541">
        <v>15</v>
      </c>
      <c r="W541">
        <f>VLOOKUP(Table7[[#This Row],[No]],Mio[No. FACT.],1,FALSE)</f>
        <v>3338682916</v>
      </c>
      <c r="X541">
        <f>VLOOKUP(Table7[[#This Row],[No]],Conta[DTE NO],1,FALSE)</f>
        <v>3338682916</v>
      </c>
      <c r="Y541" t="b">
        <f>Table7[[#This Row],[borar otro]]=Table7[[#This Row],[Borrar]]</f>
        <v>1</v>
      </c>
    </row>
    <row r="542" spans="1:25" hidden="1" x14ac:dyDescent="0.25">
      <c r="A542">
        <v>45306</v>
      </c>
      <c r="B542">
        <v>3492760857</v>
      </c>
      <c r="C542" s="2">
        <v>108</v>
      </c>
      <c r="D542" t="s">
        <v>2327</v>
      </c>
      <c r="E542">
        <v>0</v>
      </c>
      <c r="F542" t="s">
        <v>1001</v>
      </c>
      <c r="G542">
        <f>VLOOKUP(Mio[[#This Row],[No. FACT.]],Table7[No],1,FALSE)</f>
        <v>3492760857</v>
      </c>
      <c r="S542" s="79"/>
      <c r="T542">
        <v>45306</v>
      </c>
      <c r="U542">
        <v>3406252800</v>
      </c>
      <c r="V542">
        <v>12.2</v>
      </c>
      <c r="W542">
        <f>VLOOKUP(Table7[[#This Row],[No]],Mio[No. FACT.],1,FALSE)</f>
        <v>3406252800</v>
      </c>
      <c r="X542">
        <f>VLOOKUP(Table7[[#This Row],[No]],Conta[DTE NO],1,FALSE)</f>
        <v>3406252800</v>
      </c>
      <c r="Y542" t="b">
        <f>Table7[[#This Row],[borar otro]]=Table7[[#This Row],[Borrar]]</f>
        <v>1</v>
      </c>
    </row>
    <row r="543" spans="1:25" hidden="1" x14ac:dyDescent="0.25">
      <c r="A543">
        <v>45306</v>
      </c>
      <c r="B543">
        <v>1169837007</v>
      </c>
      <c r="C543" s="2">
        <v>350</v>
      </c>
      <c r="D543" t="s">
        <v>2327</v>
      </c>
      <c r="E543">
        <v>0</v>
      </c>
      <c r="F543" t="s">
        <v>1003</v>
      </c>
      <c r="G543" t="e">
        <f>VLOOKUP(Mio[[#This Row],[No. FACT.]],Table7[No],1,FALSE)</f>
        <v>#N/A</v>
      </c>
      <c r="S543" s="79"/>
      <c r="T543">
        <v>45306</v>
      </c>
      <c r="U543">
        <v>3429649978</v>
      </c>
      <c r="V543">
        <v>149.05000000000001</v>
      </c>
      <c r="W543">
        <f>VLOOKUP(Table7[[#This Row],[No]],Mio[No. FACT.],1,FALSE)</f>
        <v>3429649978</v>
      </c>
      <c r="X543">
        <f>VLOOKUP(Table7[[#This Row],[No]],Conta[DTE NO],1,FALSE)</f>
        <v>3429649978</v>
      </c>
      <c r="Y543" t="b">
        <f>Table7[[#This Row],[borar otro]]=Table7[[#This Row],[Borrar]]</f>
        <v>1</v>
      </c>
    </row>
    <row r="544" spans="1:25" hidden="1" x14ac:dyDescent="0.25">
      <c r="A544">
        <v>45306</v>
      </c>
      <c r="B544">
        <v>3453501821</v>
      </c>
      <c r="C544" s="2">
        <v>108</v>
      </c>
      <c r="D544" t="s">
        <v>2327</v>
      </c>
      <c r="E544">
        <v>0</v>
      </c>
      <c r="F544" t="s">
        <v>1004</v>
      </c>
      <c r="G544">
        <f>VLOOKUP(Mio[[#This Row],[No. FACT.]],Table7[No],1,FALSE)</f>
        <v>3453501821</v>
      </c>
      <c r="S544" s="79"/>
      <c r="T544">
        <v>45306</v>
      </c>
      <c r="U544">
        <v>3453501821</v>
      </c>
      <c r="V544">
        <v>108</v>
      </c>
      <c r="W544">
        <f>VLOOKUP(Table7[[#This Row],[No]],Mio[No. FACT.],1,FALSE)</f>
        <v>3453501821</v>
      </c>
      <c r="X544">
        <f>VLOOKUP(Table7[[#This Row],[No]],Conta[DTE NO],1,FALSE)</f>
        <v>3453501821</v>
      </c>
      <c r="Y544" t="b">
        <f>Table7[[#This Row],[borar otro]]=Table7[[#This Row],[Borrar]]</f>
        <v>1</v>
      </c>
    </row>
    <row r="545" spans="1:25" hidden="1" x14ac:dyDescent="0.25">
      <c r="A545">
        <v>45306</v>
      </c>
      <c r="B545">
        <v>1231571262</v>
      </c>
      <c r="C545" s="2">
        <v>20431</v>
      </c>
      <c r="D545" t="s">
        <v>2332</v>
      </c>
      <c r="E545">
        <v>0</v>
      </c>
      <c r="F545" t="s">
        <v>1005</v>
      </c>
      <c r="G545">
        <f>VLOOKUP(Mio[[#This Row],[No. FACT.]],Table7[No],1,FALSE)</f>
        <v>1231571262</v>
      </c>
      <c r="S545" s="79"/>
      <c r="T545">
        <v>45306</v>
      </c>
      <c r="U545">
        <v>3492760857</v>
      </c>
      <c r="V545">
        <v>108</v>
      </c>
      <c r="W545">
        <f>VLOOKUP(Table7[[#This Row],[No]],Mio[No. FACT.],1,FALSE)</f>
        <v>3492760857</v>
      </c>
      <c r="X545">
        <f>VLOOKUP(Table7[[#This Row],[No]],Conta[DTE NO],1,FALSE)</f>
        <v>3492760857</v>
      </c>
      <c r="Y545" t="b">
        <f>Table7[[#This Row],[borar otro]]=Table7[[#This Row],[Borrar]]</f>
        <v>1</v>
      </c>
    </row>
    <row r="546" spans="1:25" hidden="1" x14ac:dyDescent="0.25">
      <c r="A546">
        <v>45306</v>
      </c>
      <c r="B546">
        <v>1203850603</v>
      </c>
      <c r="C546" s="2">
        <v>3140</v>
      </c>
      <c r="D546" t="s">
        <v>2328</v>
      </c>
      <c r="E546">
        <v>0</v>
      </c>
      <c r="F546" t="s">
        <v>1007</v>
      </c>
      <c r="G546">
        <f>VLOOKUP(Mio[[#This Row],[No. FACT.]],Table7[No],1,FALSE)</f>
        <v>1203850603</v>
      </c>
      <c r="S546" s="79"/>
      <c r="T546">
        <v>45306</v>
      </c>
      <c r="U546">
        <v>3616817215</v>
      </c>
      <c r="V546">
        <v>4500</v>
      </c>
      <c r="W546">
        <f>VLOOKUP(Table7[[#This Row],[No]],Mio[No. FACT.],1,FALSE)</f>
        <v>3616817215</v>
      </c>
      <c r="X546">
        <f>VLOOKUP(Table7[[#This Row],[No]],Conta[DTE NO],1,FALSE)</f>
        <v>3616817215</v>
      </c>
      <c r="Y546" t="b">
        <f>Table7[[#This Row],[borar otro]]=Table7[[#This Row],[Borrar]]</f>
        <v>1</v>
      </c>
    </row>
    <row r="547" spans="1:25" hidden="1" x14ac:dyDescent="0.25">
      <c r="A547">
        <v>45306</v>
      </c>
      <c r="B547">
        <v>3338682916</v>
      </c>
      <c r="C547" s="2">
        <v>15</v>
      </c>
      <c r="D547" t="s">
        <v>2328</v>
      </c>
      <c r="E547">
        <v>0</v>
      </c>
      <c r="F547" t="s">
        <v>1009</v>
      </c>
      <c r="G547">
        <f>VLOOKUP(Mio[[#This Row],[No. FACT.]],Table7[No],1,FALSE)</f>
        <v>3338682916</v>
      </c>
      <c r="S547" s="79"/>
      <c r="T547">
        <v>45306</v>
      </c>
      <c r="U547">
        <v>3646440425</v>
      </c>
      <c r="V547">
        <v>12.2</v>
      </c>
      <c r="W547">
        <f>VLOOKUP(Table7[[#This Row],[No]],Mio[No. FACT.],1,FALSE)</f>
        <v>3646440425</v>
      </c>
      <c r="X547">
        <f>VLOOKUP(Table7[[#This Row],[No]],Conta[DTE NO],1,FALSE)</f>
        <v>3646440425</v>
      </c>
      <c r="Y547" t="b">
        <f>Table7[[#This Row],[borar otro]]=Table7[[#This Row],[Borrar]]</f>
        <v>1</v>
      </c>
    </row>
    <row r="548" spans="1:25" hidden="1" x14ac:dyDescent="0.25">
      <c r="A548">
        <v>45306</v>
      </c>
      <c r="B548">
        <v>4082452195</v>
      </c>
      <c r="C548" s="2">
        <v>33.25</v>
      </c>
      <c r="D548" t="s">
        <v>2328</v>
      </c>
      <c r="E548">
        <v>0</v>
      </c>
      <c r="F548" t="s">
        <v>1011</v>
      </c>
      <c r="G548">
        <f>VLOOKUP(Mio[[#This Row],[No. FACT.]],Table7[No],1,FALSE)</f>
        <v>4082452195</v>
      </c>
      <c r="S548" s="79"/>
      <c r="T548">
        <v>45306</v>
      </c>
      <c r="U548">
        <v>3679144253</v>
      </c>
      <c r="V548">
        <v>300</v>
      </c>
      <c r="W548">
        <f>VLOOKUP(Table7[[#This Row],[No]],Mio[No. FACT.],1,FALSE)</f>
        <v>3679144253</v>
      </c>
      <c r="X548">
        <f>VLOOKUP(Table7[[#This Row],[No]],Conta[DTE NO],1,FALSE)</f>
        <v>3679144253</v>
      </c>
      <c r="Y548" t="b">
        <f>Table7[[#This Row],[borar otro]]=Table7[[#This Row],[Borrar]]</f>
        <v>1</v>
      </c>
    </row>
    <row r="549" spans="1:25" hidden="1" x14ac:dyDescent="0.25">
      <c r="A549">
        <v>45306</v>
      </c>
      <c r="B549">
        <v>3646440425</v>
      </c>
      <c r="C549" s="2">
        <v>12.2</v>
      </c>
      <c r="D549" t="s">
        <v>2326</v>
      </c>
      <c r="E549">
        <v>0</v>
      </c>
      <c r="F549" t="s">
        <v>1013</v>
      </c>
      <c r="G549">
        <f>VLOOKUP(Mio[[#This Row],[No. FACT.]],Table7[No],1,FALSE)</f>
        <v>3646440425</v>
      </c>
      <c r="S549" s="79"/>
      <c r="T549">
        <v>45306</v>
      </c>
      <c r="U549">
        <v>3830991526</v>
      </c>
      <c r="V549">
        <v>178.05</v>
      </c>
      <c r="W549">
        <f>VLOOKUP(Table7[[#This Row],[No]],Mio[No. FACT.],1,FALSE)</f>
        <v>3830991526</v>
      </c>
      <c r="X549">
        <f>VLOOKUP(Table7[[#This Row],[No]],Conta[DTE NO],1,FALSE)</f>
        <v>3830991526</v>
      </c>
      <c r="Y549" t="b">
        <f>Table7[[#This Row],[borar otro]]=Table7[[#This Row],[Borrar]]</f>
        <v>1</v>
      </c>
    </row>
    <row r="550" spans="1:25" hidden="1" x14ac:dyDescent="0.25">
      <c r="A550">
        <v>45306</v>
      </c>
      <c r="B550">
        <v>3311289591</v>
      </c>
      <c r="C550" s="2">
        <v>194.5</v>
      </c>
      <c r="D550" t="s">
        <v>2326</v>
      </c>
      <c r="E550">
        <v>0</v>
      </c>
      <c r="F550" t="s">
        <v>1014</v>
      </c>
      <c r="G550">
        <f>VLOOKUP(Mio[[#This Row],[No. FACT.]],Table7[No],1,FALSE)</f>
        <v>3311289591</v>
      </c>
      <c r="S550" s="79"/>
      <c r="T550">
        <v>45306</v>
      </c>
      <c r="U550">
        <v>3872473818</v>
      </c>
      <c r="V550">
        <v>955</v>
      </c>
      <c r="W550">
        <f>VLOOKUP(Table7[[#This Row],[No]],Mio[No. FACT.],1,FALSE)</f>
        <v>3872473818</v>
      </c>
      <c r="X550">
        <f>VLOOKUP(Table7[[#This Row],[No]],Conta[DTE NO],1,FALSE)</f>
        <v>3872473818</v>
      </c>
      <c r="Y550" t="b">
        <f>Table7[[#This Row],[borar otro]]=Table7[[#This Row],[Borrar]]</f>
        <v>1</v>
      </c>
    </row>
    <row r="551" spans="1:25" hidden="1" x14ac:dyDescent="0.25">
      <c r="A551">
        <v>45306</v>
      </c>
      <c r="B551">
        <v>4260316341</v>
      </c>
      <c r="C551" s="2">
        <v>36.6</v>
      </c>
      <c r="D551" t="s">
        <v>2327</v>
      </c>
      <c r="E551">
        <v>0</v>
      </c>
      <c r="F551" t="s">
        <v>1016</v>
      </c>
      <c r="G551">
        <f>VLOOKUP(Mio[[#This Row],[No. FACT.]],Table7[No],1,FALSE)</f>
        <v>4260316341</v>
      </c>
      <c r="S551" s="79"/>
      <c r="T551">
        <v>45306</v>
      </c>
      <c r="U551">
        <v>3967961485</v>
      </c>
      <c r="V551">
        <v>31743</v>
      </c>
      <c r="W551">
        <f>VLOOKUP(Table7[[#This Row],[No]],Mio[No. FACT.],1,FALSE)</f>
        <v>3967961485</v>
      </c>
      <c r="X551">
        <f>VLOOKUP(Table7[[#This Row],[No]],Conta[DTE NO],1,FALSE)</f>
        <v>3967961485</v>
      </c>
      <c r="Y551" t="b">
        <f>Table7[[#This Row],[borar otro]]=Table7[[#This Row],[Borrar]]</f>
        <v>1</v>
      </c>
    </row>
    <row r="552" spans="1:25" hidden="1" x14ac:dyDescent="0.25">
      <c r="A552">
        <v>45306</v>
      </c>
      <c r="B552">
        <v>1035423023</v>
      </c>
      <c r="C552" s="2">
        <v>42.4</v>
      </c>
      <c r="D552" t="s">
        <v>2329</v>
      </c>
      <c r="E552">
        <v>0</v>
      </c>
      <c r="F552" t="s">
        <v>1017</v>
      </c>
      <c r="G552">
        <f>VLOOKUP(Mio[[#This Row],[No. FACT.]],Table7[No],1,FALSE)</f>
        <v>1035423023</v>
      </c>
      <c r="S552" s="79"/>
      <c r="T552">
        <v>45306</v>
      </c>
      <c r="U552">
        <v>4082452195</v>
      </c>
      <c r="V552">
        <v>33.25</v>
      </c>
      <c r="W552">
        <f>VLOOKUP(Table7[[#This Row],[No]],Mio[No. FACT.],1,FALSE)</f>
        <v>4082452195</v>
      </c>
      <c r="X552">
        <f>VLOOKUP(Table7[[#This Row],[No]],Conta[DTE NO],1,FALSE)</f>
        <v>4082452195</v>
      </c>
      <c r="Y552" t="b">
        <f>Table7[[#This Row],[borar otro]]=Table7[[#This Row],[Borrar]]</f>
        <v>1</v>
      </c>
    </row>
    <row r="553" spans="1:25" hidden="1" x14ac:dyDescent="0.25">
      <c r="A553">
        <v>45306</v>
      </c>
      <c r="B553">
        <v>3104460417</v>
      </c>
      <c r="C553" s="2">
        <v>14.85</v>
      </c>
      <c r="D553" t="s">
        <v>2326</v>
      </c>
      <c r="E553">
        <v>0</v>
      </c>
      <c r="F553" t="s">
        <v>1019</v>
      </c>
      <c r="G553">
        <f>VLOOKUP(Mio[[#This Row],[No. FACT.]],Table7[No],1,FALSE)</f>
        <v>3104460417</v>
      </c>
      <c r="S553" s="79"/>
      <c r="T553">
        <v>45306</v>
      </c>
      <c r="U553">
        <v>4169023857</v>
      </c>
      <c r="V553">
        <v>214.5</v>
      </c>
      <c r="W553">
        <f>VLOOKUP(Table7[[#This Row],[No]],Mio[No. FACT.],1,FALSE)</f>
        <v>4169023857</v>
      </c>
      <c r="X553">
        <f>VLOOKUP(Table7[[#This Row],[No]],Conta[DTE NO],1,FALSE)</f>
        <v>4169023857</v>
      </c>
      <c r="Y553" t="b">
        <f>Table7[[#This Row],[borar otro]]=Table7[[#This Row],[Borrar]]</f>
        <v>1</v>
      </c>
    </row>
    <row r="554" spans="1:25" hidden="1" x14ac:dyDescent="0.25">
      <c r="A554">
        <v>45306</v>
      </c>
      <c r="B554">
        <v>3406252800</v>
      </c>
      <c r="C554" s="2">
        <v>12.2</v>
      </c>
      <c r="D554" t="s">
        <v>2326</v>
      </c>
      <c r="E554">
        <v>0</v>
      </c>
      <c r="F554" t="s">
        <v>1021</v>
      </c>
      <c r="G554">
        <f>VLOOKUP(Mio[[#This Row],[No. FACT.]],Table7[No],1,FALSE)</f>
        <v>3406252800</v>
      </c>
      <c r="S554" s="79"/>
      <c r="T554">
        <v>45306</v>
      </c>
      <c r="U554">
        <v>4198385707</v>
      </c>
      <c r="V554">
        <v>2207.4499999999998</v>
      </c>
      <c r="W554">
        <f>VLOOKUP(Table7[[#This Row],[No]],Mio[No. FACT.],1,FALSE)</f>
        <v>4198385707</v>
      </c>
      <c r="X554">
        <f>VLOOKUP(Table7[[#This Row],[No]],Conta[DTE NO],1,FALSE)</f>
        <v>4198385707</v>
      </c>
      <c r="Y554" t="b">
        <f>Table7[[#This Row],[borar otro]]=Table7[[#This Row],[Borrar]]</f>
        <v>1</v>
      </c>
    </row>
    <row r="555" spans="1:25" hidden="1" x14ac:dyDescent="0.25">
      <c r="A555">
        <v>45306</v>
      </c>
      <c r="B555">
        <v>2995143148</v>
      </c>
      <c r="C555" s="2">
        <v>12.2</v>
      </c>
      <c r="D555" t="s">
        <v>2326</v>
      </c>
      <c r="E555">
        <v>0</v>
      </c>
      <c r="F555" t="s">
        <v>1023</v>
      </c>
      <c r="G555">
        <f>VLOOKUP(Mio[[#This Row],[No. FACT.]],Table7[No],1,FALSE)</f>
        <v>2995143148</v>
      </c>
      <c r="S555" s="79"/>
      <c r="T555">
        <v>45306</v>
      </c>
      <c r="U555">
        <v>4260316341</v>
      </c>
      <c r="V555">
        <v>36.6</v>
      </c>
      <c r="W555">
        <f>VLOOKUP(Table7[[#This Row],[No]],Mio[No. FACT.],1,FALSE)</f>
        <v>4260316341</v>
      </c>
      <c r="X555">
        <f>VLOOKUP(Table7[[#This Row],[No]],Conta[DTE NO],1,FALSE)</f>
        <v>4260316341</v>
      </c>
      <c r="Y555" t="b">
        <f>Table7[[#This Row],[borar otro]]=Table7[[#This Row],[Borrar]]</f>
        <v>1</v>
      </c>
    </row>
    <row r="556" spans="1:25" hidden="1" x14ac:dyDescent="0.25">
      <c r="A556">
        <v>45306</v>
      </c>
      <c r="B556">
        <v>3830991526</v>
      </c>
      <c r="C556" s="2">
        <v>178.05</v>
      </c>
      <c r="D556" t="s">
        <v>2326</v>
      </c>
      <c r="E556">
        <v>0</v>
      </c>
      <c r="F556" t="s">
        <v>1025</v>
      </c>
      <c r="G556">
        <f>VLOOKUP(Mio[[#This Row],[No. FACT.]],Table7[No],1,FALSE)</f>
        <v>3830991526</v>
      </c>
      <c r="S556" s="79"/>
      <c r="T556">
        <v>45306</v>
      </c>
      <c r="U556">
        <v>660033430</v>
      </c>
      <c r="V556">
        <v>24.2</v>
      </c>
      <c r="W556">
        <f>VLOOKUP(Table7[[#This Row],[No]],Mio[No. FACT.],1,FALSE)</f>
        <v>660033430</v>
      </c>
      <c r="X556">
        <f>VLOOKUP(Table7[[#This Row],[No]],Conta[DTE NO],1,FALSE)</f>
        <v>660033430</v>
      </c>
      <c r="Y556" t="b">
        <f>Table7[[#This Row],[borar otro]]=Table7[[#This Row],[Borrar]]</f>
        <v>1</v>
      </c>
    </row>
    <row r="557" spans="1:25" hidden="1" x14ac:dyDescent="0.25">
      <c r="A557">
        <v>45306</v>
      </c>
      <c r="B557">
        <v>4198385707</v>
      </c>
      <c r="C557" s="2">
        <v>2207.4499999999998</v>
      </c>
      <c r="D557" t="s">
        <v>2336</v>
      </c>
      <c r="E557">
        <v>0</v>
      </c>
      <c r="F557" t="s">
        <v>1026</v>
      </c>
      <c r="G557">
        <f>VLOOKUP(Mio[[#This Row],[No. FACT.]],Table7[No],1,FALSE)</f>
        <v>4198385707</v>
      </c>
      <c r="S557" s="79"/>
      <c r="T557">
        <v>45306</v>
      </c>
      <c r="U557">
        <v>93669763</v>
      </c>
      <c r="V557">
        <v>12555</v>
      </c>
      <c r="W557">
        <f>VLOOKUP(Table7[[#This Row],[No]],Mio[No. FACT.],1,FALSE)</f>
        <v>93669763</v>
      </c>
      <c r="X557">
        <f>VLOOKUP(Table7[[#This Row],[No]],Conta[DTE NO],1,FALSE)</f>
        <v>93669763</v>
      </c>
      <c r="Y557" t="b">
        <f>Table7[[#This Row],[borar otro]]=Table7[[#This Row],[Borrar]]</f>
        <v>1</v>
      </c>
    </row>
    <row r="558" spans="1:25" hidden="1" x14ac:dyDescent="0.25">
      <c r="A558">
        <v>45306</v>
      </c>
      <c r="B558">
        <v>1882212272</v>
      </c>
      <c r="C558" s="2">
        <v>2217</v>
      </c>
      <c r="D558" t="s">
        <v>2327</v>
      </c>
      <c r="E558">
        <v>0</v>
      </c>
      <c r="F558" t="s">
        <v>1028</v>
      </c>
      <c r="G558">
        <f>VLOOKUP(Mio[[#This Row],[No. FACT.]],Table7[No],1,FALSE)</f>
        <v>1882212272</v>
      </c>
      <c r="S558" s="79"/>
      <c r="T558">
        <v>45307</v>
      </c>
      <c r="U558">
        <v>1059604085</v>
      </c>
      <c r="V558">
        <v>48.75</v>
      </c>
      <c r="W558">
        <f>VLOOKUP(Table7[[#This Row],[No]],Mio[No. FACT.],1,FALSE)</f>
        <v>1059604085</v>
      </c>
      <c r="X558">
        <f>VLOOKUP(Table7[[#This Row],[No]],Conta[DTE NO],1,FALSE)</f>
        <v>1059604085</v>
      </c>
      <c r="Y558" t="b">
        <f>Table7[[#This Row],[borar otro]]=Table7[[#This Row],[Borrar]]</f>
        <v>1</v>
      </c>
    </row>
    <row r="559" spans="1:25" hidden="1" x14ac:dyDescent="0.25">
      <c r="A559">
        <v>45306</v>
      </c>
      <c r="B559">
        <v>93669763</v>
      </c>
      <c r="C559" s="2">
        <v>12555</v>
      </c>
      <c r="D559" t="s">
        <v>2328</v>
      </c>
      <c r="E559">
        <v>0</v>
      </c>
      <c r="F559" t="s">
        <v>1030</v>
      </c>
      <c r="G559">
        <f>VLOOKUP(Mio[[#This Row],[No. FACT.]],Table7[No],1,FALSE)</f>
        <v>93669763</v>
      </c>
      <c r="S559" s="79"/>
      <c r="T559">
        <v>45307</v>
      </c>
      <c r="U559">
        <v>1071859108</v>
      </c>
      <c r="V559">
        <v>4.95</v>
      </c>
      <c r="W559">
        <f>VLOOKUP(Table7[[#This Row],[No]],Mio[No. FACT.],1,FALSE)</f>
        <v>1071859108</v>
      </c>
      <c r="X559">
        <f>VLOOKUP(Table7[[#This Row],[No]],Conta[DTE NO],1,FALSE)</f>
        <v>1071859108</v>
      </c>
      <c r="Y559" t="b">
        <f>Table7[[#This Row],[borar otro]]=Table7[[#This Row],[Borrar]]</f>
        <v>1</v>
      </c>
    </row>
    <row r="560" spans="1:25" hidden="1" x14ac:dyDescent="0.25">
      <c r="A560">
        <v>45306</v>
      </c>
      <c r="B560">
        <v>109006005</v>
      </c>
      <c r="C560" s="2">
        <v>19809</v>
      </c>
      <c r="D560" t="s">
        <v>2331</v>
      </c>
      <c r="E560">
        <v>0</v>
      </c>
      <c r="F560" t="s">
        <v>1032</v>
      </c>
      <c r="G560">
        <f>VLOOKUP(Mio[[#This Row],[No. FACT.]],Table7[No],1,FALSE)</f>
        <v>109006005</v>
      </c>
      <c r="S560" s="79"/>
      <c r="T560">
        <v>45307</v>
      </c>
      <c r="U560">
        <v>1148273409</v>
      </c>
      <c r="V560">
        <v>3855</v>
      </c>
      <c r="W560">
        <f>VLOOKUP(Table7[[#This Row],[No]],Mio[No. FACT.],1,FALSE)</f>
        <v>1148273409</v>
      </c>
      <c r="X560">
        <f>VLOOKUP(Table7[[#This Row],[No]],Conta[DTE NO],1,FALSE)</f>
        <v>1148273409</v>
      </c>
      <c r="Y560" t="b">
        <f>Table7[[#This Row],[borar otro]]=Table7[[#This Row],[Borrar]]</f>
        <v>1</v>
      </c>
    </row>
    <row r="561" spans="1:25" hidden="1" x14ac:dyDescent="0.25">
      <c r="A561">
        <v>45306</v>
      </c>
      <c r="B561">
        <v>3872473818</v>
      </c>
      <c r="C561" s="2">
        <v>955</v>
      </c>
      <c r="D561" t="s">
        <v>2336</v>
      </c>
      <c r="E561">
        <v>0</v>
      </c>
      <c r="F561" t="s">
        <v>1033</v>
      </c>
      <c r="G561">
        <f>VLOOKUP(Mio[[#This Row],[No. FACT.]],Table7[No],1,FALSE)</f>
        <v>3872473818</v>
      </c>
      <c r="S561" s="79"/>
      <c r="T561">
        <v>45307</v>
      </c>
      <c r="U561">
        <v>1148537735</v>
      </c>
      <c r="V561">
        <v>23</v>
      </c>
      <c r="W561">
        <f>VLOOKUP(Table7[[#This Row],[No]],Mio[No. FACT.],1,FALSE)</f>
        <v>1148537735</v>
      </c>
      <c r="X561">
        <f>VLOOKUP(Table7[[#This Row],[No]],Conta[DTE NO],1,FALSE)</f>
        <v>1148537735</v>
      </c>
      <c r="Y561" t="b">
        <f>Table7[[#This Row],[borar otro]]=Table7[[#This Row],[Borrar]]</f>
        <v>1</v>
      </c>
    </row>
    <row r="562" spans="1:25" hidden="1" x14ac:dyDescent="0.25">
      <c r="A562">
        <v>45306</v>
      </c>
      <c r="B562">
        <v>1586120071</v>
      </c>
      <c r="C562" s="2">
        <v>408</v>
      </c>
      <c r="D562" t="s">
        <v>2328</v>
      </c>
      <c r="E562">
        <v>0</v>
      </c>
      <c r="F562" t="s">
        <v>1035</v>
      </c>
      <c r="G562">
        <f>VLOOKUP(Mio[[#This Row],[No. FACT.]],Table7[No],1,FALSE)</f>
        <v>1586120071</v>
      </c>
      <c r="S562" s="79"/>
      <c r="T562">
        <v>45307</v>
      </c>
      <c r="U562">
        <v>1150240043</v>
      </c>
      <c r="V562">
        <v>3918</v>
      </c>
      <c r="W562">
        <f>VLOOKUP(Table7[[#This Row],[No]],Mio[No. FACT.],1,FALSE)</f>
        <v>1150240043</v>
      </c>
      <c r="X562">
        <f>VLOOKUP(Table7[[#This Row],[No]],Conta[DTE NO],1,FALSE)</f>
        <v>1150240043</v>
      </c>
      <c r="Y562" t="b">
        <f>Table7[[#This Row],[borar otro]]=Table7[[#This Row],[Borrar]]</f>
        <v>1</v>
      </c>
    </row>
    <row r="563" spans="1:25" hidden="1" x14ac:dyDescent="0.25">
      <c r="A563">
        <v>45307</v>
      </c>
      <c r="B563">
        <v>397494763</v>
      </c>
      <c r="C563" s="2">
        <v>365.4</v>
      </c>
      <c r="D563" t="s">
        <v>2326</v>
      </c>
      <c r="E563">
        <v>0</v>
      </c>
      <c r="F563" t="s">
        <v>1036</v>
      </c>
      <c r="G563">
        <f>VLOOKUP(Mio[[#This Row],[No. FACT.]],Table7[No],1,FALSE)</f>
        <v>397494763</v>
      </c>
      <c r="S563" s="79"/>
      <c r="T563">
        <v>45307</v>
      </c>
      <c r="U563">
        <v>1217349853</v>
      </c>
      <c r="V563">
        <v>270</v>
      </c>
      <c r="W563">
        <f>VLOOKUP(Table7[[#This Row],[No]],Mio[No. FACT.],1,FALSE)</f>
        <v>1217349853</v>
      </c>
      <c r="X563">
        <f>VLOOKUP(Table7[[#This Row],[No]],Conta[DTE NO],1,FALSE)</f>
        <v>1217349853</v>
      </c>
      <c r="Y563" t="b">
        <f>Table7[[#This Row],[borar otro]]=Table7[[#This Row],[Borrar]]</f>
        <v>1</v>
      </c>
    </row>
    <row r="564" spans="1:25" hidden="1" x14ac:dyDescent="0.25">
      <c r="A564">
        <v>45307</v>
      </c>
      <c r="B564">
        <v>248792329</v>
      </c>
      <c r="C564" s="2">
        <v>88.1</v>
      </c>
      <c r="D564" t="s">
        <v>2326</v>
      </c>
      <c r="E564">
        <v>0</v>
      </c>
      <c r="F564" t="s">
        <v>1038</v>
      </c>
      <c r="G564">
        <f>VLOOKUP(Mio[[#This Row],[No. FACT.]],Table7[No],1,FALSE)</f>
        <v>248792329</v>
      </c>
      <c r="S564" s="79"/>
      <c r="T564">
        <v>45307</v>
      </c>
      <c r="U564">
        <v>1314144988</v>
      </c>
      <c r="V564">
        <v>335.4</v>
      </c>
      <c r="W564">
        <f>VLOOKUP(Table7[[#This Row],[No]],Mio[No. FACT.],1,FALSE)</f>
        <v>1314144988</v>
      </c>
      <c r="X564">
        <f>VLOOKUP(Table7[[#This Row],[No]],Conta[DTE NO],1,FALSE)</f>
        <v>1314144988</v>
      </c>
      <c r="Y564" t="b">
        <f>Table7[[#This Row],[borar otro]]=Table7[[#This Row],[Borrar]]</f>
        <v>1</v>
      </c>
    </row>
    <row r="565" spans="1:25" hidden="1" x14ac:dyDescent="0.25">
      <c r="A565">
        <v>45307</v>
      </c>
      <c r="B565">
        <v>1604534367</v>
      </c>
      <c r="C565" s="2">
        <v>14.5</v>
      </c>
      <c r="D565" t="s">
        <v>2331</v>
      </c>
      <c r="E565">
        <v>0</v>
      </c>
      <c r="F565" t="s">
        <v>1040</v>
      </c>
      <c r="G565">
        <f>VLOOKUP(Mio[[#This Row],[No. FACT.]],Table7[No],1,FALSE)</f>
        <v>1604534367</v>
      </c>
      <c r="S565" s="79"/>
      <c r="T565" s="4">
        <v>45307</v>
      </c>
      <c r="U565">
        <v>1345603195</v>
      </c>
      <c r="V565">
        <v>0</v>
      </c>
      <c r="W565" t="e">
        <f>VLOOKUP(Table7[[#This Row],[No]],Mio[No. FACT.],1,FALSE)</f>
        <v>#N/A</v>
      </c>
      <c r="X565" t="e">
        <f>VLOOKUP(Table7[[#This Row],[No]],Conta[DTE NO],1,FALSE)</f>
        <v>#N/A</v>
      </c>
      <c r="Y565" t="e">
        <f>Table7[[#This Row],[borar otro]]=Table7[[#This Row],[Borrar]]</f>
        <v>#N/A</v>
      </c>
    </row>
    <row r="566" spans="1:25" hidden="1" x14ac:dyDescent="0.25">
      <c r="A566">
        <v>45307</v>
      </c>
      <c r="B566">
        <v>3410445091</v>
      </c>
      <c r="C566" s="2">
        <v>10.3</v>
      </c>
      <c r="D566" t="s">
        <v>2329</v>
      </c>
      <c r="E566">
        <v>0</v>
      </c>
      <c r="F566" t="s">
        <v>1042</v>
      </c>
      <c r="G566">
        <f>VLOOKUP(Mio[[#This Row],[No. FACT.]],Table7[No],1,FALSE)</f>
        <v>3410445091</v>
      </c>
      <c r="S566" s="79"/>
      <c r="T566">
        <v>45307</v>
      </c>
      <c r="U566">
        <v>1394101401</v>
      </c>
      <c r="V566">
        <v>503</v>
      </c>
      <c r="W566">
        <f>VLOOKUP(Table7[[#This Row],[No]],Mio[No. FACT.],1,FALSE)</f>
        <v>1394101401</v>
      </c>
      <c r="X566">
        <f>VLOOKUP(Table7[[#This Row],[No]],Conta[DTE NO],1,FALSE)</f>
        <v>1394101401</v>
      </c>
      <c r="Y566" t="b">
        <f>Table7[[#This Row],[borar otro]]=Table7[[#This Row],[Borrar]]</f>
        <v>1</v>
      </c>
    </row>
    <row r="567" spans="1:25" hidden="1" x14ac:dyDescent="0.25">
      <c r="A567">
        <v>45307</v>
      </c>
      <c r="B567">
        <v>58541633</v>
      </c>
      <c r="C567" s="2">
        <v>144.30000000000001</v>
      </c>
      <c r="D567" t="s">
        <v>2329</v>
      </c>
      <c r="E567">
        <v>0</v>
      </c>
      <c r="F567" t="s">
        <v>1044</v>
      </c>
      <c r="G567">
        <f>VLOOKUP(Mio[[#This Row],[No. FACT.]],Table7[No],1,FALSE)</f>
        <v>58541633</v>
      </c>
      <c r="S567" s="79"/>
      <c r="T567">
        <v>45307</v>
      </c>
      <c r="U567">
        <v>1401245665</v>
      </c>
      <c r="V567">
        <v>129</v>
      </c>
      <c r="W567">
        <f>VLOOKUP(Table7[[#This Row],[No]],Mio[No. FACT.],1,FALSE)</f>
        <v>1401245665</v>
      </c>
      <c r="X567">
        <f>VLOOKUP(Table7[[#This Row],[No]],Conta[DTE NO],1,FALSE)</f>
        <v>1401245665</v>
      </c>
      <c r="Y567" t="b">
        <f>Table7[[#This Row],[borar otro]]=Table7[[#This Row],[Borrar]]</f>
        <v>1</v>
      </c>
    </row>
    <row r="568" spans="1:25" hidden="1" x14ac:dyDescent="0.25">
      <c r="A568">
        <v>45307</v>
      </c>
      <c r="B568">
        <v>1978877163</v>
      </c>
      <c r="C568" s="2">
        <v>887</v>
      </c>
      <c r="D568" t="s">
        <v>2327</v>
      </c>
      <c r="E568">
        <v>0</v>
      </c>
      <c r="F568" t="s">
        <v>1045</v>
      </c>
      <c r="G568">
        <f>VLOOKUP(Mio[[#This Row],[No. FACT.]],Table7[No],1,FALSE)</f>
        <v>1978877163</v>
      </c>
      <c r="S568" s="79"/>
      <c r="T568">
        <v>45307</v>
      </c>
      <c r="U568">
        <v>1458849250</v>
      </c>
      <c r="V568">
        <v>88.1</v>
      </c>
      <c r="W568">
        <f>VLOOKUP(Table7[[#This Row],[No]],Mio[No. FACT.],1,FALSE)</f>
        <v>1458849250</v>
      </c>
      <c r="X568">
        <f>VLOOKUP(Table7[[#This Row],[No]],Conta[DTE NO],1,FALSE)</f>
        <v>1458849250</v>
      </c>
      <c r="Y568" t="b">
        <f>Table7[[#This Row],[borar otro]]=Table7[[#This Row],[Borrar]]</f>
        <v>1</v>
      </c>
    </row>
    <row r="569" spans="1:25" hidden="1" x14ac:dyDescent="0.25">
      <c r="A569">
        <v>45307</v>
      </c>
      <c r="B569">
        <v>4243931584</v>
      </c>
      <c r="C569" s="2">
        <v>2102</v>
      </c>
      <c r="D569" t="s">
        <v>2331</v>
      </c>
      <c r="E569">
        <v>0</v>
      </c>
      <c r="F569" t="s">
        <v>1047</v>
      </c>
      <c r="G569">
        <f>VLOOKUP(Mio[[#This Row],[No. FACT.]],Table7[No],1,FALSE)</f>
        <v>4243931584</v>
      </c>
      <c r="S569" s="79"/>
      <c r="T569">
        <v>45307</v>
      </c>
      <c r="U569">
        <v>1492207193</v>
      </c>
      <c r="V569">
        <v>1897</v>
      </c>
      <c r="W569">
        <f>VLOOKUP(Table7[[#This Row],[No]],Mio[No. FACT.],1,FALSE)</f>
        <v>1492207193</v>
      </c>
      <c r="X569">
        <f>VLOOKUP(Table7[[#This Row],[No]],Conta[DTE NO],1,FALSE)</f>
        <v>1492207193</v>
      </c>
      <c r="Y569" t="b">
        <f>Table7[[#This Row],[borar otro]]=Table7[[#This Row],[Borrar]]</f>
        <v>1</v>
      </c>
    </row>
    <row r="570" spans="1:25" hidden="1" x14ac:dyDescent="0.25">
      <c r="A570">
        <v>45307</v>
      </c>
      <c r="B570">
        <v>1706707484</v>
      </c>
      <c r="C570" s="2">
        <v>357</v>
      </c>
      <c r="D570" t="s">
        <v>2327</v>
      </c>
      <c r="E570">
        <v>0</v>
      </c>
      <c r="F570" t="s">
        <v>1049</v>
      </c>
      <c r="G570">
        <f>VLOOKUP(Mio[[#This Row],[No. FACT.]],Table7[No],1,FALSE)</f>
        <v>1706707484</v>
      </c>
      <c r="S570" s="79"/>
      <c r="T570">
        <v>45307</v>
      </c>
      <c r="U570">
        <v>1548308176</v>
      </c>
      <c r="V570">
        <v>1244</v>
      </c>
      <c r="W570">
        <f>VLOOKUP(Table7[[#This Row],[No]],Mio[No. FACT.],1,FALSE)</f>
        <v>1548308176</v>
      </c>
      <c r="X570">
        <f>VLOOKUP(Table7[[#This Row],[No]],Conta[DTE NO],1,FALSE)</f>
        <v>1548308176</v>
      </c>
      <c r="Y570" t="b">
        <f>Table7[[#This Row],[borar otro]]=Table7[[#This Row],[Borrar]]</f>
        <v>1</v>
      </c>
    </row>
    <row r="571" spans="1:25" hidden="1" x14ac:dyDescent="0.25">
      <c r="A571">
        <v>45307</v>
      </c>
      <c r="B571">
        <v>1394101401</v>
      </c>
      <c r="C571" s="2">
        <v>503</v>
      </c>
      <c r="D571" t="s">
        <v>2331</v>
      </c>
      <c r="E571">
        <v>0</v>
      </c>
      <c r="F571" t="s">
        <v>1050</v>
      </c>
      <c r="G571">
        <f>VLOOKUP(Mio[[#This Row],[No. FACT.]],Table7[No],1,FALSE)</f>
        <v>1394101401</v>
      </c>
      <c r="S571" s="79"/>
      <c r="T571">
        <v>45307</v>
      </c>
      <c r="U571">
        <v>1590118912</v>
      </c>
      <c r="V571">
        <v>830</v>
      </c>
      <c r="W571">
        <f>VLOOKUP(Table7[[#This Row],[No]],Mio[No. FACT.],1,FALSE)</f>
        <v>1590118912</v>
      </c>
      <c r="X571">
        <f>VLOOKUP(Table7[[#This Row],[No]],Conta[DTE NO],1,FALSE)</f>
        <v>1590118912</v>
      </c>
      <c r="Y571" t="b">
        <f>Table7[[#This Row],[borar otro]]=Table7[[#This Row],[Borrar]]</f>
        <v>1</v>
      </c>
    </row>
    <row r="572" spans="1:25" hidden="1" x14ac:dyDescent="0.25">
      <c r="A572">
        <v>45307</v>
      </c>
      <c r="B572">
        <v>1148537735</v>
      </c>
      <c r="C572" s="2">
        <v>23</v>
      </c>
      <c r="D572" t="s">
        <v>2337</v>
      </c>
      <c r="E572">
        <v>0</v>
      </c>
      <c r="F572" t="s">
        <v>1052</v>
      </c>
      <c r="G572">
        <f>VLOOKUP(Mio[[#This Row],[No. FACT.]],Table7[No],1,FALSE)</f>
        <v>1148537735</v>
      </c>
      <c r="S572" s="79"/>
      <c r="T572">
        <v>45307</v>
      </c>
      <c r="U572">
        <v>1604534367</v>
      </c>
      <c r="V572">
        <v>14.5</v>
      </c>
      <c r="W572">
        <f>VLOOKUP(Table7[[#This Row],[No]],Mio[No. FACT.],1,FALSE)</f>
        <v>1604534367</v>
      </c>
      <c r="X572">
        <f>VLOOKUP(Table7[[#This Row],[No]],Conta[DTE NO],1,FALSE)</f>
        <v>1604534367</v>
      </c>
      <c r="Y572" t="b">
        <f>Table7[[#This Row],[borar otro]]=Table7[[#This Row],[Borrar]]</f>
        <v>1</v>
      </c>
    </row>
    <row r="573" spans="1:25" hidden="1" x14ac:dyDescent="0.25">
      <c r="A573">
        <v>45307</v>
      </c>
      <c r="B573">
        <v>438257287</v>
      </c>
      <c r="C573" s="2">
        <v>35.75</v>
      </c>
      <c r="D573" t="s">
        <v>2329</v>
      </c>
      <c r="E573">
        <v>0</v>
      </c>
      <c r="F573" t="s">
        <v>1054</v>
      </c>
      <c r="G573">
        <f>VLOOKUP(Mio[[#This Row],[No. FACT.]],Table7[No],1,FALSE)</f>
        <v>438257287</v>
      </c>
      <c r="S573" s="79"/>
      <c r="T573">
        <v>45307</v>
      </c>
      <c r="U573">
        <v>1658670728</v>
      </c>
      <c r="V573">
        <v>118.56</v>
      </c>
      <c r="W573">
        <f>VLOOKUP(Table7[[#This Row],[No]],Mio[No. FACT.],1,FALSE)</f>
        <v>1658670728</v>
      </c>
      <c r="X573">
        <f>VLOOKUP(Table7[[#This Row],[No]],Conta[DTE NO],1,FALSE)</f>
        <v>1658670728</v>
      </c>
      <c r="Y573" t="b">
        <f>Table7[[#This Row],[borar otro]]=Table7[[#This Row],[Borrar]]</f>
        <v>1</v>
      </c>
    </row>
    <row r="574" spans="1:25" hidden="1" x14ac:dyDescent="0.25">
      <c r="A574">
        <v>45307</v>
      </c>
      <c r="B574">
        <v>3822274569</v>
      </c>
      <c r="C574" s="2">
        <v>70</v>
      </c>
      <c r="D574" t="s">
        <v>2332</v>
      </c>
      <c r="E574">
        <v>0</v>
      </c>
      <c r="F574" t="s">
        <v>1056</v>
      </c>
      <c r="G574">
        <f>VLOOKUP(Mio[[#This Row],[No. FACT.]],Table7[No],1,FALSE)</f>
        <v>3822274569</v>
      </c>
      <c r="S574" s="79"/>
      <c r="T574">
        <v>45307</v>
      </c>
      <c r="U574">
        <v>1706707484</v>
      </c>
      <c r="V574">
        <v>357</v>
      </c>
      <c r="W574">
        <f>VLOOKUP(Table7[[#This Row],[No]],Mio[No. FACT.],1,FALSE)</f>
        <v>1706707484</v>
      </c>
      <c r="X574">
        <f>VLOOKUP(Table7[[#This Row],[No]],Conta[DTE NO],1,FALSE)</f>
        <v>1706707484</v>
      </c>
      <c r="Y574" t="b">
        <f>Table7[[#This Row],[borar otro]]=Table7[[#This Row],[Borrar]]</f>
        <v>1</v>
      </c>
    </row>
    <row r="575" spans="1:25" hidden="1" x14ac:dyDescent="0.25">
      <c r="A575">
        <v>45307</v>
      </c>
      <c r="B575">
        <v>4058138538</v>
      </c>
      <c r="C575" s="2">
        <v>40</v>
      </c>
      <c r="D575" t="s">
        <v>2331</v>
      </c>
      <c r="E575">
        <v>0</v>
      </c>
      <c r="F575" t="s">
        <v>1058</v>
      </c>
      <c r="G575">
        <f>VLOOKUP(Mio[[#This Row],[No. FACT.]],Table7[No],1,FALSE)</f>
        <v>4058138538</v>
      </c>
      <c r="S575" s="79"/>
      <c r="T575">
        <v>45307</v>
      </c>
      <c r="U575">
        <v>1743077754</v>
      </c>
      <c r="V575">
        <v>842</v>
      </c>
      <c r="W575">
        <f>VLOOKUP(Table7[[#This Row],[No]],Mio[No. FACT.],1,FALSE)</f>
        <v>1743077754</v>
      </c>
      <c r="X575">
        <f>VLOOKUP(Table7[[#This Row],[No]],Conta[DTE NO],1,FALSE)</f>
        <v>1743077754</v>
      </c>
      <c r="Y575" t="b">
        <f>Table7[[#This Row],[borar otro]]=Table7[[#This Row],[Borrar]]</f>
        <v>1</v>
      </c>
    </row>
    <row r="576" spans="1:25" hidden="1" x14ac:dyDescent="0.25">
      <c r="A576">
        <v>45307</v>
      </c>
      <c r="B576">
        <v>2469609964</v>
      </c>
      <c r="C576" s="2">
        <v>150</v>
      </c>
      <c r="D576" t="s">
        <v>2336</v>
      </c>
      <c r="E576">
        <v>0</v>
      </c>
      <c r="F576" t="s">
        <v>1060</v>
      </c>
      <c r="G576">
        <f>VLOOKUP(Mio[[#This Row],[No. FACT.]],Table7[No],1,FALSE)</f>
        <v>2469609964</v>
      </c>
      <c r="S576" s="79"/>
      <c r="T576">
        <v>45307</v>
      </c>
      <c r="U576">
        <v>1978877163</v>
      </c>
      <c r="V576">
        <v>887</v>
      </c>
      <c r="W576">
        <f>VLOOKUP(Table7[[#This Row],[No]],Mio[No. FACT.],1,FALSE)</f>
        <v>1978877163</v>
      </c>
      <c r="X576">
        <f>VLOOKUP(Table7[[#This Row],[No]],Conta[DTE NO],1,FALSE)</f>
        <v>1978877163</v>
      </c>
      <c r="Y576" t="b">
        <f>Table7[[#This Row],[borar otro]]=Table7[[#This Row],[Borrar]]</f>
        <v>1</v>
      </c>
    </row>
    <row r="577" spans="1:25" hidden="1" x14ac:dyDescent="0.25">
      <c r="A577">
        <v>45307</v>
      </c>
      <c r="B577">
        <v>884491968</v>
      </c>
      <c r="C577" s="2">
        <v>2671.33</v>
      </c>
      <c r="D577" t="s">
        <v>2329</v>
      </c>
      <c r="E577">
        <v>0</v>
      </c>
      <c r="F577" t="s">
        <v>1062</v>
      </c>
      <c r="G577">
        <f>VLOOKUP(Mio[[#This Row],[No. FACT.]],Table7[No],1,FALSE)</f>
        <v>884491968</v>
      </c>
      <c r="S577" s="79"/>
      <c r="T577">
        <v>45307</v>
      </c>
      <c r="U577">
        <v>2008237607</v>
      </c>
      <c r="V577">
        <v>878.25</v>
      </c>
      <c r="W577">
        <f>VLOOKUP(Table7[[#This Row],[No]],Mio[No. FACT.],1,FALSE)</f>
        <v>2008237607</v>
      </c>
      <c r="X577">
        <f>VLOOKUP(Table7[[#This Row],[No]],Conta[DTE NO],1,FALSE)</f>
        <v>2008237607</v>
      </c>
      <c r="Y577" t="b">
        <f>Table7[[#This Row],[borar otro]]=Table7[[#This Row],[Borrar]]</f>
        <v>1</v>
      </c>
    </row>
    <row r="578" spans="1:25" hidden="1" x14ac:dyDescent="0.25">
      <c r="A578">
        <v>45307</v>
      </c>
      <c r="B578">
        <v>2964539617</v>
      </c>
      <c r="C578" s="2">
        <v>3292.2</v>
      </c>
      <c r="D578" t="s">
        <v>2327</v>
      </c>
      <c r="E578">
        <v>0</v>
      </c>
      <c r="F578" t="s">
        <v>1064</v>
      </c>
      <c r="G578">
        <f>VLOOKUP(Mio[[#This Row],[No. FACT.]],Table7[No],1,FALSE)</f>
        <v>2964539617</v>
      </c>
      <c r="S578" s="79"/>
      <c r="T578">
        <v>45307</v>
      </c>
      <c r="U578">
        <v>2047951081</v>
      </c>
      <c r="V578">
        <v>1275</v>
      </c>
      <c r="W578">
        <f>VLOOKUP(Table7[[#This Row],[No]],Mio[No. FACT.],1,FALSE)</f>
        <v>2047951081</v>
      </c>
      <c r="X578">
        <f>VLOOKUP(Table7[[#This Row],[No]],Conta[DTE NO],1,FALSE)</f>
        <v>2047951081</v>
      </c>
      <c r="Y578" t="b">
        <f>Table7[[#This Row],[borar otro]]=Table7[[#This Row],[Borrar]]</f>
        <v>1</v>
      </c>
    </row>
    <row r="579" spans="1:25" hidden="1" x14ac:dyDescent="0.25">
      <c r="A579">
        <v>45307</v>
      </c>
      <c r="B579">
        <v>3706735190</v>
      </c>
      <c r="C579" s="2">
        <v>2420</v>
      </c>
      <c r="D579" t="s">
        <v>2330</v>
      </c>
      <c r="E579">
        <v>0</v>
      </c>
      <c r="F579" t="s">
        <v>1066</v>
      </c>
      <c r="G579">
        <f>VLOOKUP(Mio[[#This Row],[No. FACT.]],Table7[No],1,FALSE)</f>
        <v>3706735190</v>
      </c>
      <c r="S579" s="79"/>
      <c r="T579">
        <v>45307</v>
      </c>
      <c r="U579">
        <v>2052147305</v>
      </c>
      <c r="V579">
        <v>70.25</v>
      </c>
      <c r="W579">
        <f>VLOOKUP(Table7[[#This Row],[No]],Mio[No. FACT.],1,FALSE)</f>
        <v>2052147305</v>
      </c>
      <c r="X579">
        <f>VLOOKUP(Table7[[#This Row],[No]],Conta[DTE NO],1,FALSE)</f>
        <v>2052147305</v>
      </c>
      <c r="Y579" t="b">
        <f>Table7[[#This Row],[borar otro]]=Table7[[#This Row],[Borrar]]</f>
        <v>1</v>
      </c>
    </row>
    <row r="580" spans="1:25" hidden="1" x14ac:dyDescent="0.25">
      <c r="A580">
        <v>45307</v>
      </c>
      <c r="B580">
        <v>3090172619</v>
      </c>
      <c r="C580" s="2">
        <v>2889</v>
      </c>
      <c r="D580" t="s">
        <v>2332</v>
      </c>
      <c r="E580">
        <v>0</v>
      </c>
      <c r="F580" t="s">
        <v>1067</v>
      </c>
      <c r="G580">
        <f>VLOOKUP(Mio[[#This Row],[No. FACT.]],Table7[No],1,FALSE)</f>
        <v>3090172619</v>
      </c>
      <c r="S580" s="79"/>
      <c r="T580">
        <v>45307</v>
      </c>
      <c r="U580">
        <v>2068005504</v>
      </c>
      <c r="V580">
        <v>93.92</v>
      </c>
      <c r="W580">
        <f>VLOOKUP(Table7[[#This Row],[No]],Mio[No. FACT.],1,FALSE)</f>
        <v>2068005504</v>
      </c>
      <c r="X580">
        <f>VLOOKUP(Table7[[#This Row],[No]],Conta[DTE NO],1,FALSE)</f>
        <v>2068005504</v>
      </c>
      <c r="Y580" t="b">
        <f>Table7[[#This Row],[borar otro]]=Table7[[#This Row],[Borrar]]</f>
        <v>1</v>
      </c>
    </row>
    <row r="581" spans="1:25" hidden="1" x14ac:dyDescent="0.25">
      <c r="A581">
        <v>45307</v>
      </c>
      <c r="B581">
        <v>1217349853</v>
      </c>
      <c r="C581" s="2">
        <v>270</v>
      </c>
      <c r="D581" t="s">
        <v>2326</v>
      </c>
      <c r="E581">
        <v>0</v>
      </c>
      <c r="F581" t="s">
        <v>1069</v>
      </c>
      <c r="G581">
        <f>VLOOKUP(Mio[[#This Row],[No. FACT.]],Table7[No],1,FALSE)</f>
        <v>1217349853</v>
      </c>
      <c r="S581" s="79"/>
      <c r="T581">
        <v>45307</v>
      </c>
      <c r="U581">
        <v>2160674839</v>
      </c>
      <c r="V581">
        <v>8575</v>
      </c>
      <c r="W581">
        <f>VLOOKUP(Table7[[#This Row],[No]],Mio[No. FACT.],1,FALSE)</f>
        <v>2160674839</v>
      </c>
      <c r="X581">
        <f>VLOOKUP(Table7[[#This Row],[No]],Conta[DTE NO],1,FALSE)</f>
        <v>2160674839</v>
      </c>
      <c r="Y581" t="b">
        <f>Table7[[#This Row],[borar otro]]=Table7[[#This Row],[Borrar]]</f>
        <v>1</v>
      </c>
    </row>
    <row r="582" spans="1:25" hidden="1" x14ac:dyDescent="0.25">
      <c r="A582">
        <v>45307</v>
      </c>
      <c r="B582">
        <v>3910356577</v>
      </c>
      <c r="C582" s="2">
        <v>890</v>
      </c>
      <c r="D582" t="s">
        <v>2327</v>
      </c>
      <c r="E582">
        <v>0</v>
      </c>
      <c r="F582" t="s">
        <v>1071</v>
      </c>
      <c r="G582">
        <f>VLOOKUP(Mio[[#This Row],[No. FACT.]],Table7[No],1,FALSE)</f>
        <v>3910356577</v>
      </c>
      <c r="S582" s="79"/>
      <c r="T582">
        <v>45307</v>
      </c>
      <c r="U582">
        <v>225395808</v>
      </c>
      <c r="V582">
        <v>291.75</v>
      </c>
      <c r="W582">
        <f>VLOOKUP(Table7[[#This Row],[No]],Mio[No. FACT.],1,FALSE)</f>
        <v>225395808</v>
      </c>
      <c r="X582">
        <f>VLOOKUP(Table7[[#This Row],[No]],Conta[DTE NO],1,FALSE)</f>
        <v>225395808</v>
      </c>
      <c r="Y582" t="b">
        <f>Table7[[#This Row],[borar otro]]=Table7[[#This Row],[Borrar]]</f>
        <v>1</v>
      </c>
    </row>
    <row r="583" spans="1:25" hidden="1" x14ac:dyDescent="0.25">
      <c r="A583">
        <v>45307</v>
      </c>
      <c r="B583">
        <v>4120006387</v>
      </c>
      <c r="C583" s="2">
        <v>2500</v>
      </c>
      <c r="D583" t="s">
        <v>1845</v>
      </c>
      <c r="E583">
        <v>0</v>
      </c>
      <c r="F583" t="s">
        <v>1073</v>
      </c>
      <c r="G583">
        <f>VLOOKUP(Mio[[#This Row],[No. FACT.]],Table7[No],1,FALSE)</f>
        <v>4120006387</v>
      </c>
      <c r="S583" s="79"/>
      <c r="T583">
        <v>45307</v>
      </c>
      <c r="U583">
        <v>2469609964</v>
      </c>
      <c r="V583">
        <v>150</v>
      </c>
      <c r="W583">
        <f>VLOOKUP(Table7[[#This Row],[No]],Mio[No. FACT.],1,FALSE)</f>
        <v>2469609964</v>
      </c>
      <c r="X583">
        <f>VLOOKUP(Table7[[#This Row],[No]],Conta[DTE NO],1,FALSE)</f>
        <v>2469609964</v>
      </c>
      <c r="Y583" t="b">
        <f>Table7[[#This Row],[borar otro]]=Table7[[#This Row],[Borrar]]</f>
        <v>1</v>
      </c>
    </row>
    <row r="584" spans="1:25" hidden="1" x14ac:dyDescent="0.25">
      <c r="A584">
        <v>45307</v>
      </c>
      <c r="B584">
        <v>1743077754</v>
      </c>
      <c r="C584" s="2">
        <v>842</v>
      </c>
      <c r="D584" t="s">
        <v>2336</v>
      </c>
      <c r="E584">
        <v>0</v>
      </c>
      <c r="F584" t="s">
        <v>1074</v>
      </c>
      <c r="G584">
        <f>VLOOKUP(Mio[[#This Row],[No. FACT.]],Table7[No],1,FALSE)</f>
        <v>1743077754</v>
      </c>
      <c r="S584" s="79"/>
      <c r="T584">
        <v>45307</v>
      </c>
      <c r="U584">
        <v>248792329</v>
      </c>
      <c r="V584">
        <v>88.1</v>
      </c>
      <c r="W584">
        <f>VLOOKUP(Table7[[#This Row],[No]],Mio[No. FACT.],1,FALSE)</f>
        <v>248792329</v>
      </c>
      <c r="X584">
        <f>VLOOKUP(Table7[[#This Row],[No]],Conta[DTE NO],1,FALSE)</f>
        <v>248792329</v>
      </c>
      <c r="Y584" t="b">
        <f>Table7[[#This Row],[borar otro]]=Table7[[#This Row],[Borrar]]</f>
        <v>1</v>
      </c>
    </row>
    <row r="585" spans="1:25" hidden="1" x14ac:dyDescent="0.25">
      <c r="A585">
        <v>45307</v>
      </c>
      <c r="B585">
        <v>792676953</v>
      </c>
      <c r="C585" s="2">
        <v>5160</v>
      </c>
      <c r="D585" t="s">
        <v>2328</v>
      </c>
      <c r="E585">
        <v>0</v>
      </c>
      <c r="F585" t="s">
        <v>1076</v>
      </c>
      <c r="G585">
        <f>VLOOKUP(Mio[[#This Row],[No. FACT.]],Table7[No],1,FALSE)</f>
        <v>792676953</v>
      </c>
      <c r="S585" s="79"/>
      <c r="T585">
        <v>45307</v>
      </c>
      <c r="U585">
        <v>2568113751</v>
      </c>
      <c r="V585">
        <v>3980</v>
      </c>
      <c r="W585">
        <f>VLOOKUP(Table7[[#This Row],[No]],Mio[No. FACT.],1,FALSE)</f>
        <v>2568113751</v>
      </c>
      <c r="X585">
        <f>VLOOKUP(Table7[[#This Row],[No]],Conta[DTE NO],1,FALSE)</f>
        <v>2568113751</v>
      </c>
      <c r="Y585" t="b">
        <f>Table7[[#This Row],[borar otro]]=Table7[[#This Row],[Borrar]]</f>
        <v>1</v>
      </c>
    </row>
    <row r="586" spans="1:25" hidden="1" x14ac:dyDescent="0.25">
      <c r="A586">
        <v>45307</v>
      </c>
      <c r="B586">
        <v>3746317027</v>
      </c>
      <c r="C586" s="2">
        <v>653.12</v>
      </c>
      <c r="D586" t="s">
        <v>2329</v>
      </c>
      <c r="E586">
        <v>0</v>
      </c>
      <c r="F586" t="s">
        <v>1078</v>
      </c>
      <c r="G586">
        <f>VLOOKUP(Mio[[#This Row],[No. FACT.]],Table7[No],1,FALSE)</f>
        <v>3746317027</v>
      </c>
      <c r="S586" s="79"/>
      <c r="T586">
        <v>45307</v>
      </c>
      <c r="U586">
        <v>2620802517</v>
      </c>
      <c r="V586">
        <v>1712.1</v>
      </c>
      <c r="W586">
        <f>VLOOKUP(Table7[[#This Row],[No]],Mio[No. FACT.],1,FALSE)</f>
        <v>2620802517</v>
      </c>
      <c r="X586">
        <f>VLOOKUP(Table7[[#This Row],[No]],Conta[DTE NO],1,FALSE)</f>
        <v>2620802517</v>
      </c>
      <c r="Y586" t="b">
        <f>Table7[[#This Row],[borar otro]]=Table7[[#This Row],[Borrar]]</f>
        <v>1</v>
      </c>
    </row>
    <row r="587" spans="1:25" hidden="1" x14ac:dyDescent="0.25">
      <c r="A587">
        <v>45307</v>
      </c>
      <c r="B587">
        <v>997018292</v>
      </c>
      <c r="C587" s="2">
        <v>150</v>
      </c>
      <c r="D587" t="s">
        <v>2330</v>
      </c>
      <c r="E587">
        <v>0</v>
      </c>
      <c r="F587" t="s">
        <v>1079</v>
      </c>
      <c r="G587">
        <f>VLOOKUP(Mio[[#This Row],[No. FACT.]],Table7[No],1,FALSE)</f>
        <v>997018292</v>
      </c>
      <c r="S587" s="79"/>
      <c r="T587">
        <v>45307</v>
      </c>
      <c r="U587">
        <v>2798207362</v>
      </c>
      <c r="V587">
        <v>52</v>
      </c>
      <c r="W587">
        <f>VLOOKUP(Table7[[#This Row],[No]],Mio[No. FACT.],1,FALSE)</f>
        <v>2798207362</v>
      </c>
      <c r="X587">
        <f>VLOOKUP(Table7[[#This Row],[No]],Conta[DTE NO],1,FALSE)</f>
        <v>2798207362</v>
      </c>
      <c r="Y587" t="b">
        <f>Table7[[#This Row],[borar otro]]=Table7[[#This Row],[Borrar]]</f>
        <v>1</v>
      </c>
    </row>
    <row r="588" spans="1:25" hidden="1" x14ac:dyDescent="0.25">
      <c r="A588">
        <v>45307</v>
      </c>
      <c r="B588">
        <v>3860218202</v>
      </c>
      <c r="C588" s="2">
        <v>1900</v>
      </c>
      <c r="D588" t="s">
        <v>2336</v>
      </c>
      <c r="E588">
        <v>0</v>
      </c>
      <c r="F588" t="s">
        <v>1081</v>
      </c>
      <c r="G588">
        <f>VLOOKUP(Mio[[#This Row],[No. FACT.]],Table7[No],1,FALSE)</f>
        <v>3860218202</v>
      </c>
      <c r="S588" s="79"/>
      <c r="T588">
        <v>45307</v>
      </c>
      <c r="U588">
        <v>2957264350</v>
      </c>
      <c r="V588">
        <v>41.5</v>
      </c>
      <c r="W588">
        <f>VLOOKUP(Table7[[#This Row],[No]],Mio[No. FACT.],1,FALSE)</f>
        <v>2957264350</v>
      </c>
      <c r="X588">
        <f>VLOOKUP(Table7[[#This Row],[No]],Conta[DTE NO],1,FALSE)</f>
        <v>2957264350</v>
      </c>
      <c r="Y588" t="b">
        <f>Table7[[#This Row],[borar otro]]=Table7[[#This Row],[Borrar]]</f>
        <v>1</v>
      </c>
    </row>
    <row r="589" spans="1:25" hidden="1" x14ac:dyDescent="0.25">
      <c r="A589">
        <v>45307</v>
      </c>
      <c r="B589">
        <v>1658670728</v>
      </c>
      <c r="C589" s="2">
        <v>118.56</v>
      </c>
      <c r="D589" t="s">
        <v>1845</v>
      </c>
      <c r="E589">
        <v>0</v>
      </c>
      <c r="F589" t="s">
        <v>1083</v>
      </c>
      <c r="G589">
        <f>VLOOKUP(Mio[[#This Row],[No. FACT.]],Table7[No],1,FALSE)</f>
        <v>1658670728</v>
      </c>
      <c r="S589" s="79"/>
      <c r="T589">
        <v>45307</v>
      </c>
      <c r="U589">
        <v>2964539617</v>
      </c>
      <c r="V589">
        <v>3292.2</v>
      </c>
      <c r="W589">
        <f>VLOOKUP(Table7[[#This Row],[No]],Mio[No. FACT.],1,FALSE)</f>
        <v>2964539617</v>
      </c>
      <c r="X589">
        <f>VLOOKUP(Table7[[#This Row],[No]],Conta[DTE NO],1,FALSE)</f>
        <v>2964539617</v>
      </c>
      <c r="Y589" t="b">
        <f>Table7[[#This Row],[borar otro]]=Table7[[#This Row],[Borrar]]</f>
        <v>1</v>
      </c>
    </row>
    <row r="590" spans="1:25" hidden="1" x14ac:dyDescent="0.25">
      <c r="A590">
        <v>45307</v>
      </c>
      <c r="B590">
        <v>2047951081</v>
      </c>
      <c r="C590" s="2">
        <v>1275</v>
      </c>
      <c r="D590" t="s">
        <v>2328</v>
      </c>
      <c r="E590">
        <v>0</v>
      </c>
      <c r="F590" t="s">
        <v>1084</v>
      </c>
      <c r="G590">
        <f>VLOOKUP(Mio[[#This Row],[No. FACT.]],Table7[No],1,FALSE)</f>
        <v>2047951081</v>
      </c>
      <c r="S590" s="79"/>
      <c r="T590">
        <v>45307</v>
      </c>
      <c r="U590">
        <v>2968669415</v>
      </c>
      <c r="V590">
        <v>2325</v>
      </c>
      <c r="W590">
        <f>VLOOKUP(Table7[[#This Row],[No]],Mio[No. FACT.],1,FALSE)</f>
        <v>2968669415</v>
      </c>
      <c r="X590">
        <f>VLOOKUP(Table7[[#This Row],[No]],Conta[DTE NO],1,FALSE)</f>
        <v>2968669415</v>
      </c>
      <c r="Y590" t="b">
        <f>Table7[[#This Row],[borar otro]]=Table7[[#This Row],[Borrar]]</f>
        <v>1</v>
      </c>
    </row>
    <row r="591" spans="1:25" hidden="1" x14ac:dyDescent="0.25">
      <c r="A591">
        <v>45307</v>
      </c>
      <c r="B591">
        <v>635915141</v>
      </c>
      <c r="C591" s="2">
        <v>1840</v>
      </c>
      <c r="D591" t="s">
        <v>2328</v>
      </c>
      <c r="E591">
        <v>0</v>
      </c>
      <c r="F591" t="s">
        <v>1086</v>
      </c>
      <c r="G591">
        <f>VLOOKUP(Mio[[#This Row],[No. FACT.]],Table7[No],1,FALSE)</f>
        <v>635915141</v>
      </c>
      <c r="S591" s="79"/>
      <c r="T591">
        <v>45307</v>
      </c>
      <c r="U591">
        <v>3085975729</v>
      </c>
      <c r="V591">
        <v>9.9</v>
      </c>
      <c r="W591">
        <f>VLOOKUP(Table7[[#This Row],[No]],Mio[No. FACT.],1,FALSE)</f>
        <v>3085975729</v>
      </c>
      <c r="X591">
        <f>VLOOKUP(Table7[[#This Row],[No]],Conta[DTE NO],1,FALSE)</f>
        <v>3085975729</v>
      </c>
      <c r="Y591" t="b">
        <f>Table7[[#This Row],[borar otro]]=Table7[[#This Row],[Borrar]]</f>
        <v>1</v>
      </c>
    </row>
    <row r="592" spans="1:25" hidden="1" x14ac:dyDescent="0.25">
      <c r="A592">
        <v>45307</v>
      </c>
      <c r="B592">
        <v>2968669415</v>
      </c>
      <c r="C592" s="2">
        <v>2325</v>
      </c>
      <c r="D592" t="s">
        <v>2328</v>
      </c>
      <c r="E592">
        <v>0</v>
      </c>
      <c r="F592" t="s">
        <v>1087</v>
      </c>
      <c r="G592">
        <f>VLOOKUP(Mio[[#This Row],[No. FACT.]],Table7[No],1,FALSE)</f>
        <v>2968669415</v>
      </c>
      <c r="S592" s="79"/>
      <c r="T592">
        <v>45307</v>
      </c>
      <c r="U592">
        <v>3090172619</v>
      </c>
      <c r="V592">
        <v>2889</v>
      </c>
      <c r="W592">
        <f>VLOOKUP(Table7[[#This Row],[No]],Mio[No. FACT.],1,FALSE)</f>
        <v>3090172619</v>
      </c>
      <c r="X592">
        <f>VLOOKUP(Table7[[#This Row],[No]],Conta[DTE NO],1,FALSE)</f>
        <v>3090172619</v>
      </c>
      <c r="Y592" t="b">
        <f>Table7[[#This Row],[borar otro]]=Table7[[#This Row],[Borrar]]</f>
        <v>1</v>
      </c>
    </row>
    <row r="593" spans="1:25" hidden="1" x14ac:dyDescent="0.25">
      <c r="A593">
        <v>45307</v>
      </c>
      <c r="B593">
        <v>3265481863</v>
      </c>
      <c r="C593" s="2">
        <v>1441.2</v>
      </c>
      <c r="D593" t="s">
        <v>2326</v>
      </c>
      <c r="E593">
        <v>0</v>
      </c>
      <c r="F593" t="s">
        <v>1089</v>
      </c>
      <c r="G593">
        <f>VLOOKUP(Mio[[#This Row],[No. FACT.]],Table7[No],1,FALSE)</f>
        <v>3265481863</v>
      </c>
      <c r="S593" s="79"/>
      <c r="T593">
        <v>45307</v>
      </c>
      <c r="U593">
        <v>3179105744</v>
      </c>
      <c r="V593">
        <v>179</v>
      </c>
      <c r="W593">
        <f>VLOOKUP(Table7[[#This Row],[No]],Mio[No. FACT.],1,FALSE)</f>
        <v>3179105744</v>
      </c>
      <c r="X593">
        <f>VLOOKUP(Table7[[#This Row],[No]],Conta[DTE NO],1,FALSE)</f>
        <v>3179105744</v>
      </c>
      <c r="Y593" t="b">
        <f>Table7[[#This Row],[borar otro]]=Table7[[#This Row],[Borrar]]</f>
        <v>1</v>
      </c>
    </row>
    <row r="594" spans="1:25" hidden="1" x14ac:dyDescent="0.25">
      <c r="A594">
        <v>45307</v>
      </c>
      <c r="B594">
        <v>2068005504</v>
      </c>
      <c r="C594" s="2">
        <v>93.92</v>
      </c>
      <c r="D594" t="s">
        <v>1845</v>
      </c>
      <c r="E594">
        <v>0</v>
      </c>
      <c r="F594" t="s">
        <v>1091</v>
      </c>
      <c r="G594">
        <f>VLOOKUP(Mio[[#This Row],[No. FACT.]],Table7[No],1,FALSE)</f>
        <v>2068005504</v>
      </c>
      <c r="S594" s="79"/>
      <c r="T594">
        <v>45307</v>
      </c>
      <c r="U594">
        <v>3222552681</v>
      </c>
      <c r="V594">
        <v>346</v>
      </c>
      <c r="W594">
        <f>VLOOKUP(Table7[[#This Row],[No]],Mio[No. FACT.],1,FALSE)</f>
        <v>3222552681</v>
      </c>
      <c r="X594">
        <f>VLOOKUP(Table7[[#This Row],[No]],Conta[DTE NO],1,FALSE)</f>
        <v>3222552681</v>
      </c>
      <c r="Y594" t="b">
        <f>Table7[[#This Row],[borar otro]]=Table7[[#This Row],[Borrar]]</f>
        <v>1</v>
      </c>
    </row>
    <row r="595" spans="1:25" hidden="1" x14ac:dyDescent="0.25">
      <c r="A595">
        <v>45307</v>
      </c>
      <c r="B595">
        <v>3440855413</v>
      </c>
      <c r="C595" s="2">
        <v>56</v>
      </c>
      <c r="D595" t="s">
        <v>2330</v>
      </c>
      <c r="E595">
        <v>0</v>
      </c>
      <c r="F595" t="s">
        <v>1092</v>
      </c>
      <c r="G595">
        <f>VLOOKUP(Mio[[#This Row],[No. FACT.]],Table7[No],1,FALSE)</f>
        <v>3440855413</v>
      </c>
      <c r="S595" s="79"/>
      <c r="T595">
        <v>45307</v>
      </c>
      <c r="U595">
        <v>3265481863</v>
      </c>
      <c r="V595">
        <v>1441.2</v>
      </c>
      <c r="W595">
        <f>VLOOKUP(Table7[[#This Row],[No]],Mio[No. FACT.],1,FALSE)</f>
        <v>3265481863</v>
      </c>
      <c r="X595">
        <f>VLOOKUP(Table7[[#This Row],[No]],Conta[DTE NO],1,FALSE)</f>
        <v>3265481863</v>
      </c>
      <c r="Y595" t="b">
        <f>Table7[[#This Row],[borar otro]]=Table7[[#This Row],[Borrar]]</f>
        <v>1</v>
      </c>
    </row>
    <row r="596" spans="1:25" hidden="1" x14ac:dyDescent="0.25">
      <c r="A596">
        <v>45307</v>
      </c>
      <c r="B596">
        <v>572997713</v>
      </c>
      <c r="C596" s="2">
        <v>41.2</v>
      </c>
      <c r="D596" t="s">
        <v>2327</v>
      </c>
      <c r="E596">
        <v>0</v>
      </c>
      <c r="F596" t="s">
        <v>1094</v>
      </c>
      <c r="G596">
        <f>VLOOKUP(Mio[[#This Row],[No. FACT.]],Table7[No],1,FALSE)</f>
        <v>572997713</v>
      </c>
      <c r="S596" s="79"/>
      <c r="T596">
        <v>45307</v>
      </c>
      <c r="U596">
        <v>3410445091</v>
      </c>
      <c r="V596">
        <v>10.3</v>
      </c>
      <c r="W596">
        <f>VLOOKUP(Table7[[#This Row],[No]],Mio[No. FACT.],1,FALSE)</f>
        <v>3410445091</v>
      </c>
      <c r="X596">
        <f>VLOOKUP(Table7[[#This Row],[No]],Conta[DTE NO],1,FALSE)</f>
        <v>3410445091</v>
      </c>
      <c r="Y596" t="b">
        <f>Table7[[#This Row],[borar otro]]=Table7[[#This Row],[Borrar]]</f>
        <v>1</v>
      </c>
    </row>
    <row r="597" spans="1:25" hidden="1" x14ac:dyDescent="0.25">
      <c r="A597">
        <v>45307</v>
      </c>
      <c r="B597">
        <v>638537149</v>
      </c>
      <c r="C597" s="2">
        <v>14.9</v>
      </c>
      <c r="D597" t="s">
        <v>2331</v>
      </c>
      <c r="E597">
        <v>0</v>
      </c>
      <c r="F597" t="s">
        <v>1095</v>
      </c>
      <c r="G597">
        <f>VLOOKUP(Mio[[#This Row],[No. FACT.]],Table7[No],1,FALSE)</f>
        <v>638537149</v>
      </c>
      <c r="S597" s="79"/>
      <c r="T597">
        <v>45307</v>
      </c>
      <c r="U597">
        <v>3440855413</v>
      </c>
      <c r="V597">
        <v>56</v>
      </c>
      <c r="W597">
        <f>VLOOKUP(Table7[[#This Row],[No]],Mio[No. FACT.],1,FALSE)</f>
        <v>3440855413</v>
      </c>
      <c r="X597">
        <f>VLOOKUP(Table7[[#This Row],[No]],Conta[DTE NO],1,FALSE)</f>
        <v>3440855413</v>
      </c>
      <c r="Y597" t="b">
        <f>Table7[[#This Row],[borar otro]]=Table7[[#This Row],[Borrar]]</f>
        <v>1</v>
      </c>
    </row>
    <row r="598" spans="1:25" hidden="1" x14ac:dyDescent="0.25">
      <c r="A598">
        <v>45307</v>
      </c>
      <c r="B598">
        <v>2008237607</v>
      </c>
      <c r="C598" s="2">
        <v>878.25</v>
      </c>
      <c r="D598" t="s">
        <v>2329</v>
      </c>
      <c r="E598">
        <v>0</v>
      </c>
      <c r="F598" t="s">
        <v>1097</v>
      </c>
      <c r="G598">
        <f>VLOOKUP(Mio[[#This Row],[No. FACT.]],Table7[No],1,FALSE)</f>
        <v>2008237607</v>
      </c>
      <c r="S598" s="79"/>
      <c r="T598">
        <v>45307</v>
      </c>
      <c r="U598">
        <v>357256354</v>
      </c>
      <c r="V598">
        <v>230.75</v>
      </c>
      <c r="W598">
        <f>VLOOKUP(Table7[[#This Row],[No]],Mio[No. FACT.],1,FALSE)</f>
        <v>357256354</v>
      </c>
      <c r="X598">
        <f>VLOOKUP(Table7[[#This Row],[No]],Conta[DTE NO],1,FALSE)</f>
        <v>357256354</v>
      </c>
      <c r="Y598" t="b">
        <f>Table7[[#This Row],[borar otro]]=Table7[[#This Row],[Borrar]]</f>
        <v>1</v>
      </c>
    </row>
    <row r="599" spans="1:25" hidden="1" x14ac:dyDescent="0.25">
      <c r="A599">
        <v>45307</v>
      </c>
      <c r="B599">
        <v>1071859108</v>
      </c>
      <c r="C599" s="2">
        <v>4.95</v>
      </c>
      <c r="D599" t="s">
        <v>2329</v>
      </c>
      <c r="E599">
        <v>0</v>
      </c>
      <c r="F599" t="s">
        <v>1099</v>
      </c>
      <c r="G599">
        <f>VLOOKUP(Mio[[#This Row],[No. FACT.]],Table7[No],1,FALSE)</f>
        <v>1071859108</v>
      </c>
      <c r="S599" s="79"/>
      <c r="T599">
        <v>45307</v>
      </c>
      <c r="U599">
        <v>3606661885</v>
      </c>
      <c r="V599">
        <v>52</v>
      </c>
      <c r="W599">
        <f>VLOOKUP(Table7[[#This Row],[No]],Mio[No. FACT.],1,FALSE)</f>
        <v>3606661885</v>
      </c>
      <c r="X599">
        <f>VLOOKUP(Table7[[#This Row],[No]],Conta[DTE NO],1,FALSE)</f>
        <v>3606661885</v>
      </c>
      <c r="Y599" t="b">
        <f>Table7[[#This Row],[borar otro]]=Table7[[#This Row],[Borrar]]</f>
        <v>1</v>
      </c>
    </row>
    <row r="600" spans="1:25" hidden="1" x14ac:dyDescent="0.25">
      <c r="A600">
        <v>45307</v>
      </c>
      <c r="B600">
        <v>2957264350</v>
      </c>
      <c r="C600" s="2">
        <v>41.5</v>
      </c>
      <c r="D600" t="s">
        <v>2329</v>
      </c>
      <c r="E600">
        <v>0</v>
      </c>
      <c r="F600" t="s">
        <v>1101</v>
      </c>
      <c r="G600">
        <f>VLOOKUP(Mio[[#This Row],[No. FACT.]],Table7[No],1,FALSE)</f>
        <v>2957264350</v>
      </c>
      <c r="S600" s="79"/>
      <c r="T600">
        <v>45307</v>
      </c>
      <c r="U600">
        <v>3648472656</v>
      </c>
      <c r="V600">
        <v>48</v>
      </c>
      <c r="W600">
        <f>VLOOKUP(Table7[[#This Row],[No]],Mio[No. FACT.],1,FALSE)</f>
        <v>3648472656</v>
      </c>
      <c r="X600">
        <f>VLOOKUP(Table7[[#This Row],[No]],Conta[DTE NO],1,FALSE)</f>
        <v>3648472656</v>
      </c>
      <c r="Y600" t="b">
        <f>Table7[[#This Row],[borar otro]]=Table7[[#This Row],[Borrar]]</f>
        <v>1</v>
      </c>
    </row>
    <row r="601" spans="1:25" hidden="1" x14ac:dyDescent="0.25">
      <c r="A601">
        <v>45307</v>
      </c>
      <c r="B601">
        <v>397168034</v>
      </c>
      <c r="C601" s="2">
        <v>1261</v>
      </c>
      <c r="D601" t="s">
        <v>2331</v>
      </c>
      <c r="E601">
        <v>0</v>
      </c>
      <c r="F601" t="s">
        <v>1102</v>
      </c>
      <c r="G601">
        <f>VLOOKUP(Mio[[#This Row],[No. FACT.]],Table7[No],1,FALSE)</f>
        <v>397168034</v>
      </c>
      <c r="S601" s="79"/>
      <c r="T601">
        <v>45307</v>
      </c>
      <c r="U601">
        <v>3706735190</v>
      </c>
      <c r="V601">
        <v>2420</v>
      </c>
      <c r="W601">
        <f>VLOOKUP(Table7[[#This Row],[No]],Mio[No. FACT.],1,FALSE)</f>
        <v>3706735190</v>
      </c>
      <c r="X601">
        <f>VLOOKUP(Table7[[#This Row],[No]],Conta[DTE NO],1,FALSE)</f>
        <v>3706735190</v>
      </c>
      <c r="Y601" t="b">
        <f>Table7[[#This Row],[borar otro]]=Table7[[#This Row],[Borrar]]</f>
        <v>1</v>
      </c>
    </row>
    <row r="602" spans="1:25" hidden="1" x14ac:dyDescent="0.25">
      <c r="A602">
        <v>45307</v>
      </c>
      <c r="B602">
        <v>1314144988</v>
      </c>
      <c r="C602" s="2">
        <v>335.4</v>
      </c>
      <c r="D602" t="s">
        <v>2329</v>
      </c>
      <c r="E602">
        <v>0</v>
      </c>
      <c r="F602" t="s">
        <v>1104</v>
      </c>
      <c r="G602">
        <f>VLOOKUP(Mio[[#This Row],[No. FACT.]],Table7[No],1,FALSE)</f>
        <v>1314144988</v>
      </c>
      <c r="S602" s="79"/>
      <c r="T602">
        <v>45307</v>
      </c>
      <c r="U602">
        <v>3746317027</v>
      </c>
      <c r="V602">
        <v>653.12</v>
      </c>
      <c r="W602">
        <f>VLOOKUP(Table7[[#This Row],[No]],Mio[No. FACT.],1,FALSE)</f>
        <v>3746317027</v>
      </c>
      <c r="X602">
        <f>VLOOKUP(Table7[[#This Row],[No]],Conta[DTE NO],1,FALSE)</f>
        <v>3746317027</v>
      </c>
      <c r="Y602" t="b">
        <f>Table7[[#This Row],[borar otro]]=Table7[[#This Row],[Borrar]]</f>
        <v>1</v>
      </c>
    </row>
    <row r="603" spans="1:25" hidden="1" x14ac:dyDescent="0.25">
      <c r="A603">
        <v>45307</v>
      </c>
      <c r="B603">
        <v>3222552681</v>
      </c>
      <c r="C603" s="2">
        <v>346</v>
      </c>
      <c r="D603" t="s">
        <v>2336</v>
      </c>
      <c r="E603">
        <v>0</v>
      </c>
      <c r="F603" t="s">
        <v>1105</v>
      </c>
      <c r="G603">
        <f>VLOOKUP(Mio[[#This Row],[No. FACT.]],Table7[No],1,FALSE)</f>
        <v>3222552681</v>
      </c>
      <c r="S603" s="79"/>
      <c r="T603">
        <v>45307</v>
      </c>
      <c r="U603">
        <v>3822274569</v>
      </c>
      <c r="V603">
        <v>70</v>
      </c>
      <c r="W603">
        <f>VLOOKUP(Table7[[#This Row],[No]],Mio[No. FACT.],1,FALSE)</f>
        <v>3822274569</v>
      </c>
      <c r="X603">
        <f>VLOOKUP(Table7[[#This Row],[No]],Conta[DTE NO],1,FALSE)</f>
        <v>3822274569</v>
      </c>
      <c r="Y603" t="b">
        <f>Table7[[#This Row],[borar otro]]=Table7[[#This Row],[Borrar]]</f>
        <v>1</v>
      </c>
    </row>
    <row r="604" spans="1:25" hidden="1" x14ac:dyDescent="0.25">
      <c r="A604">
        <v>45307</v>
      </c>
      <c r="B604">
        <v>965755387</v>
      </c>
      <c r="C604" s="2">
        <v>373.1</v>
      </c>
      <c r="D604" t="s">
        <v>2326</v>
      </c>
      <c r="E604">
        <v>0</v>
      </c>
      <c r="F604" t="s">
        <v>1107</v>
      </c>
      <c r="G604">
        <f>VLOOKUP(Mio[[#This Row],[No. FACT.]],Table7[No],1,FALSE)</f>
        <v>965755387</v>
      </c>
      <c r="S604" s="79"/>
      <c r="T604">
        <v>45307</v>
      </c>
      <c r="U604">
        <v>3860218202</v>
      </c>
      <c r="V604">
        <v>1900</v>
      </c>
      <c r="W604">
        <f>VLOOKUP(Table7[[#This Row],[No]],Mio[No. FACT.],1,FALSE)</f>
        <v>3860218202</v>
      </c>
      <c r="X604">
        <f>VLOOKUP(Table7[[#This Row],[No]],Conta[DTE NO],1,FALSE)</f>
        <v>3860218202</v>
      </c>
      <c r="Y604" t="b">
        <f>Table7[[#This Row],[borar otro]]=Table7[[#This Row],[Borrar]]</f>
        <v>1</v>
      </c>
    </row>
    <row r="605" spans="1:25" hidden="1" x14ac:dyDescent="0.25">
      <c r="A605">
        <v>45307</v>
      </c>
      <c r="B605">
        <v>1059604085</v>
      </c>
      <c r="C605" s="2">
        <v>48.75</v>
      </c>
      <c r="D605" t="s">
        <v>2326</v>
      </c>
      <c r="E605">
        <v>0</v>
      </c>
      <c r="F605" t="s">
        <v>1109</v>
      </c>
      <c r="G605">
        <f>VLOOKUP(Mio[[#This Row],[No. FACT.]],Table7[No],1,FALSE)</f>
        <v>1059604085</v>
      </c>
      <c r="S605" s="79"/>
      <c r="T605">
        <v>45307</v>
      </c>
      <c r="U605">
        <v>3910356577</v>
      </c>
      <c r="V605">
        <v>890</v>
      </c>
      <c r="W605">
        <f>VLOOKUP(Table7[[#This Row],[No]],Mio[No. FACT.],1,FALSE)</f>
        <v>3910356577</v>
      </c>
      <c r="X605">
        <f>VLOOKUP(Table7[[#This Row],[No]],Conta[DTE NO],1,FALSE)</f>
        <v>3910356577</v>
      </c>
      <c r="Y605" t="b">
        <f>Table7[[#This Row],[borar otro]]=Table7[[#This Row],[Borrar]]</f>
        <v>1</v>
      </c>
    </row>
    <row r="606" spans="1:25" hidden="1" x14ac:dyDescent="0.25">
      <c r="A606">
        <v>45307</v>
      </c>
      <c r="B606">
        <v>1401245665</v>
      </c>
      <c r="C606" s="2">
        <v>129</v>
      </c>
      <c r="D606" t="s">
        <v>2333</v>
      </c>
      <c r="E606">
        <v>0</v>
      </c>
      <c r="F606" t="s">
        <v>1110</v>
      </c>
      <c r="G606">
        <f>VLOOKUP(Mio[[#This Row],[No. FACT.]],Table7[No],1,FALSE)</f>
        <v>1401245665</v>
      </c>
      <c r="S606" s="79"/>
      <c r="T606">
        <v>45307</v>
      </c>
      <c r="U606">
        <v>3950593686</v>
      </c>
      <c r="V606">
        <v>18420</v>
      </c>
      <c r="W606">
        <f>VLOOKUP(Table7[[#This Row],[No]],Mio[No. FACT.],1,FALSE)</f>
        <v>3950593686</v>
      </c>
      <c r="X606">
        <f>VLOOKUP(Table7[[#This Row],[No]],Conta[DTE NO],1,FALSE)</f>
        <v>3950593686</v>
      </c>
      <c r="Y606" t="b">
        <f>Table7[[#This Row],[borar otro]]=Table7[[#This Row],[Borrar]]</f>
        <v>1</v>
      </c>
    </row>
    <row r="607" spans="1:25" hidden="1" x14ac:dyDescent="0.25">
      <c r="A607">
        <v>45307</v>
      </c>
      <c r="B607">
        <v>3179105744</v>
      </c>
      <c r="C607" s="2">
        <v>179</v>
      </c>
      <c r="D607" t="s">
        <v>2333</v>
      </c>
      <c r="E607">
        <v>0</v>
      </c>
      <c r="F607" t="s">
        <v>1112</v>
      </c>
      <c r="G607">
        <f>VLOOKUP(Mio[[#This Row],[No. FACT.]],Table7[No],1,FALSE)</f>
        <v>3179105744</v>
      </c>
      <c r="S607" s="79"/>
      <c r="T607">
        <v>45307</v>
      </c>
      <c r="U607">
        <v>397168034</v>
      </c>
      <c r="V607">
        <v>1261</v>
      </c>
      <c r="W607">
        <f>VLOOKUP(Table7[[#This Row],[No]],Mio[No. FACT.],1,FALSE)</f>
        <v>397168034</v>
      </c>
      <c r="X607">
        <f>VLOOKUP(Table7[[#This Row],[No]],Conta[DTE NO],1,FALSE)</f>
        <v>397168034</v>
      </c>
      <c r="Y607" t="b">
        <f>Table7[[#This Row],[borar otro]]=Table7[[#This Row],[Borrar]]</f>
        <v>1</v>
      </c>
    </row>
    <row r="608" spans="1:25" hidden="1" x14ac:dyDescent="0.25">
      <c r="A608">
        <v>45307</v>
      </c>
      <c r="B608">
        <v>1458849250</v>
      </c>
      <c r="C608" s="2">
        <v>88.1</v>
      </c>
      <c r="D608" t="s">
        <v>2326</v>
      </c>
      <c r="E608">
        <v>0</v>
      </c>
      <c r="F608" t="s">
        <v>1113</v>
      </c>
      <c r="G608">
        <f>VLOOKUP(Mio[[#This Row],[No. FACT.]],Table7[No],1,FALSE)</f>
        <v>1458849250</v>
      </c>
      <c r="S608" s="79"/>
      <c r="T608">
        <v>45307</v>
      </c>
      <c r="U608">
        <v>397494763</v>
      </c>
      <c r="V608">
        <v>365.4</v>
      </c>
      <c r="W608">
        <f>VLOOKUP(Table7[[#This Row],[No]],Mio[No. FACT.],1,FALSE)</f>
        <v>397494763</v>
      </c>
      <c r="X608">
        <f>VLOOKUP(Table7[[#This Row],[No]],Conta[DTE NO],1,FALSE)</f>
        <v>397494763</v>
      </c>
      <c r="Y608" t="b">
        <f>Table7[[#This Row],[borar otro]]=Table7[[#This Row],[Borrar]]</f>
        <v>1</v>
      </c>
    </row>
    <row r="609" spans="1:25" hidden="1" x14ac:dyDescent="0.25">
      <c r="A609">
        <v>45307</v>
      </c>
      <c r="B609">
        <v>225395808</v>
      </c>
      <c r="C609" s="2">
        <v>291.75</v>
      </c>
      <c r="D609" t="s">
        <v>2329</v>
      </c>
      <c r="E609">
        <v>0</v>
      </c>
      <c r="F609" t="s">
        <v>1115</v>
      </c>
      <c r="G609">
        <f>VLOOKUP(Mio[[#This Row],[No. FACT.]],Table7[No],1,FALSE)</f>
        <v>225395808</v>
      </c>
      <c r="S609" s="79"/>
      <c r="T609">
        <v>45307</v>
      </c>
      <c r="U609">
        <v>4058138538</v>
      </c>
      <c r="V609">
        <v>40</v>
      </c>
      <c r="W609">
        <f>VLOOKUP(Table7[[#This Row],[No]],Mio[No. FACT.],1,FALSE)</f>
        <v>4058138538</v>
      </c>
      <c r="X609">
        <f>VLOOKUP(Table7[[#This Row],[No]],Conta[DTE NO],1,FALSE)</f>
        <v>4058138538</v>
      </c>
      <c r="Y609" t="b">
        <f>Table7[[#This Row],[borar otro]]=Table7[[#This Row],[Borrar]]</f>
        <v>1</v>
      </c>
    </row>
    <row r="610" spans="1:25" hidden="1" x14ac:dyDescent="0.25">
      <c r="A610">
        <v>45307</v>
      </c>
      <c r="B610">
        <v>2798207362</v>
      </c>
      <c r="C610" s="2">
        <v>52</v>
      </c>
      <c r="D610" t="s">
        <v>2329</v>
      </c>
      <c r="E610">
        <v>0</v>
      </c>
      <c r="F610" t="s">
        <v>1116</v>
      </c>
      <c r="G610">
        <f>VLOOKUP(Mio[[#This Row],[No. FACT.]],Table7[No],1,FALSE)</f>
        <v>2798207362</v>
      </c>
      <c r="S610" s="79"/>
      <c r="T610">
        <v>45307</v>
      </c>
      <c r="U610">
        <v>4104930505</v>
      </c>
      <c r="V610">
        <v>389.85</v>
      </c>
      <c r="W610">
        <f>VLOOKUP(Table7[[#This Row],[No]],Mio[No. FACT.],1,FALSE)</f>
        <v>4104930505</v>
      </c>
      <c r="X610">
        <f>VLOOKUP(Table7[[#This Row],[No]],Conta[DTE NO],1,FALSE)</f>
        <v>4104930505</v>
      </c>
      <c r="Y610" t="b">
        <f>Table7[[#This Row],[borar otro]]=Table7[[#This Row],[Borrar]]</f>
        <v>1</v>
      </c>
    </row>
    <row r="611" spans="1:25" hidden="1" x14ac:dyDescent="0.25">
      <c r="A611">
        <v>45307</v>
      </c>
      <c r="B611">
        <v>3950593686</v>
      </c>
      <c r="C611" s="2">
        <v>18420</v>
      </c>
      <c r="D611" t="s">
        <v>2332</v>
      </c>
      <c r="E611">
        <v>0</v>
      </c>
      <c r="F611" t="s">
        <v>1117</v>
      </c>
      <c r="G611">
        <f>VLOOKUP(Mio[[#This Row],[No. FACT.]],Table7[No],1,FALSE)</f>
        <v>3950593686</v>
      </c>
      <c r="S611" s="79"/>
      <c r="T611">
        <v>45307</v>
      </c>
      <c r="U611">
        <v>4108862005</v>
      </c>
      <c r="V611">
        <v>1566</v>
      </c>
      <c r="W611">
        <f>VLOOKUP(Table7[[#This Row],[No]],Mio[No. FACT.],1,FALSE)</f>
        <v>4108862005</v>
      </c>
      <c r="X611">
        <f>VLOOKUP(Table7[[#This Row],[No]],Conta[DTE NO],1,FALSE)</f>
        <v>4108862005</v>
      </c>
      <c r="Y611" t="b">
        <f>Table7[[#This Row],[borar otro]]=Table7[[#This Row],[Borrar]]</f>
        <v>1</v>
      </c>
    </row>
    <row r="612" spans="1:25" hidden="1" x14ac:dyDescent="0.25">
      <c r="A612">
        <v>45307</v>
      </c>
      <c r="B612">
        <v>3606661885</v>
      </c>
      <c r="C612" s="2">
        <v>52</v>
      </c>
      <c r="D612" t="s">
        <v>2336</v>
      </c>
      <c r="E612">
        <v>0</v>
      </c>
      <c r="F612" t="s">
        <v>1119</v>
      </c>
      <c r="G612">
        <f>VLOOKUP(Mio[[#This Row],[No. FACT.]],Table7[No],1,FALSE)</f>
        <v>3606661885</v>
      </c>
      <c r="S612" s="79"/>
      <c r="T612">
        <v>45307</v>
      </c>
      <c r="U612">
        <v>4120006387</v>
      </c>
      <c r="V612">
        <v>2500</v>
      </c>
      <c r="W612">
        <f>VLOOKUP(Table7[[#This Row],[No]],Mio[No. FACT.],1,FALSE)</f>
        <v>4120006387</v>
      </c>
      <c r="X612">
        <f>VLOOKUP(Table7[[#This Row],[No]],Conta[DTE NO],1,FALSE)</f>
        <v>4120006387</v>
      </c>
      <c r="Y612" t="b">
        <f>Table7[[#This Row],[borar otro]]=Table7[[#This Row],[Borrar]]</f>
        <v>1</v>
      </c>
    </row>
    <row r="613" spans="1:25" hidden="1" x14ac:dyDescent="0.25">
      <c r="A613">
        <v>45307</v>
      </c>
      <c r="B613">
        <v>1492207193</v>
      </c>
      <c r="C613" s="2">
        <v>1897</v>
      </c>
      <c r="D613" t="s">
        <v>2330</v>
      </c>
      <c r="E613">
        <v>0</v>
      </c>
      <c r="F613" t="s">
        <v>1121</v>
      </c>
      <c r="G613">
        <f>VLOOKUP(Mio[[#This Row],[No. FACT.]],Table7[No],1,FALSE)</f>
        <v>1492207193</v>
      </c>
      <c r="S613" s="79"/>
      <c r="T613">
        <v>45307</v>
      </c>
      <c r="U613">
        <v>4243931584</v>
      </c>
      <c r="V613">
        <v>2102</v>
      </c>
      <c r="W613">
        <f>VLOOKUP(Table7[[#This Row],[No]],Mio[No. FACT.],1,FALSE)</f>
        <v>4243931584</v>
      </c>
      <c r="X613">
        <f>VLOOKUP(Table7[[#This Row],[No]],Conta[DTE NO],1,FALSE)</f>
        <v>4243931584</v>
      </c>
      <c r="Y613" t="b">
        <f>Table7[[#This Row],[borar otro]]=Table7[[#This Row],[Borrar]]</f>
        <v>1</v>
      </c>
    </row>
    <row r="614" spans="1:25" hidden="1" x14ac:dyDescent="0.25">
      <c r="A614">
        <v>45307</v>
      </c>
      <c r="B614">
        <v>2620802517</v>
      </c>
      <c r="C614" s="2">
        <v>1712.1</v>
      </c>
      <c r="D614" t="s">
        <v>2326</v>
      </c>
      <c r="E614">
        <v>0</v>
      </c>
      <c r="F614" t="s">
        <v>1123</v>
      </c>
      <c r="G614">
        <f>VLOOKUP(Mio[[#This Row],[No. FACT.]],Table7[No],1,FALSE)</f>
        <v>2620802517</v>
      </c>
      <c r="S614" s="79"/>
      <c r="T614">
        <v>45307</v>
      </c>
      <c r="U614">
        <v>4282011566</v>
      </c>
      <c r="V614">
        <v>189.4</v>
      </c>
      <c r="W614">
        <f>VLOOKUP(Table7[[#This Row],[No]],Mio[No. FACT.],1,FALSE)</f>
        <v>4282011566</v>
      </c>
      <c r="X614">
        <f>VLOOKUP(Table7[[#This Row],[No]],Conta[DTE NO],1,FALSE)</f>
        <v>4282011566</v>
      </c>
      <c r="Y614" t="b">
        <f>Table7[[#This Row],[borar otro]]=Table7[[#This Row],[Borrar]]</f>
        <v>1</v>
      </c>
    </row>
    <row r="615" spans="1:25" hidden="1" x14ac:dyDescent="0.25">
      <c r="A615">
        <v>45307</v>
      </c>
      <c r="B615">
        <v>3648472656</v>
      </c>
      <c r="C615" s="2">
        <v>48</v>
      </c>
      <c r="D615" t="s">
        <v>2327</v>
      </c>
      <c r="E615">
        <v>0</v>
      </c>
      <c r="F615" t="s">
        <v>1125</v>
      </c>
      <c r="G615">
        <f>VLOOKUP(Mio[[#This Row],[No. FACT.]],Table7[No],1,FALSE)</f>
        <v>3648472656</v>
      </c>
      <c r="S615" s="79"/>
      <c r="T615">
        <v>45307</v>
      </c>
      <c r="U615">
        <v>438257287</v>
      </c>
      <c r="V615">
        <v>35.75</v>
      </c>
      <c r="W615">
        <f>VLOOKUP(Table7[[#This Row],[No]],Mio[No. FACT.],1,FALSE)</f>
        <v>438257287</v>
      </c>
      <c r="X615">
        <f>VLOOKUP(Table7[[#This Row],[No]],Conta[DTE NO],1,FALSE)</f>
        <v>438257287</v>
      </c>
      <c r="Y615" t="b">
        <f>Table7[[#This Row],[borar otro]]=Table7[[#This Row],[Borrar]]</f>
        <v>1</v>
      </c>
    </row>
    <row r="616" spans="1:25" hidden="1" x14ac:dyDescent="0.25">
      <c r="A616">
        <v>45307</v>
      </c>
      <c r="B616">
        <v>72696878</v>
      </c>
      <c r="C616" s="2">
        <v>260</v>
      </c>
      <c r="D616" t="s">
        <v>2327</v>
      </c>
      <c r="E616">
        <v>0</v>
      </c>
      <c r="F616" t="s">
        <v>1127</v>
      </c>
      <c r="G616">
        <f>VLOOKUP(Mio[[#This Row],[No. FACT.]],Table7[No],1,FALSE)</f>
        <v>72696878</v>
      </c>
      <c r="S616" s="79"/>
      <c r="T616">
        <v>45307</v>
      </c>
      <c r="U616">
        <v>542198175</v>
      </c>
      <c r="V616">
        <v>113.8</v>
      </c>
      <c r="W616">
        <f>VLOOKUP(Table7[[#This Row],[No]],Mio[No. FACT.],1,FALSE)</f>
        <v>542198175</v>
      </c>
      <c r="X616">
        <f>VLOOKUP(Table7[[#This Row],[No]],Conta[DTE NO],1,FALSE)</f>
        <v>542198175</v>
      </c>
      <c r="Y616" t="b">
        <f>Table7[[#This Row],[borar otro]]=Table7[[#This Row],[Borrar]]</f>
        <v>1</v>
      </c>
    </row>
    <row r="617" spans="1:25" hidden="1" x14ac:dyDescent="0.25">
      <c r="A617">
        <v>45307</v>
      </c>
      <c r="B617">
        <v>1148273409</v>
      </c>
      <c r="C617" s="2">
        <v>3855</v>
      </c>
      <c r="D617" t="s">
        <v>2328</v>
      </c>
      <c r="E617">
        <v>0</v>
      </c>
      <c r="F617" t="s">
        <v>1129</v>
      </c>
      <c r="G617">
        <f>VLOOKUP(Mio[[#This Row],[No. FACT.]],Table7[No],1,FALSE)</f>
        <v>1148273409</v>
      </c>
      <c r="S617" s="79"/>
      <c r="T617">
        <v>45307</v>
      </c>
      <c r="U617">
        <v>572997713</v>
      </c>
      <c r="V617">
        <v>41.2</v>
      </c>
      <c r="W617">
        <f>VLOOKUP(Table7[[#This Row],[No]],Mio[No. FACT.],1,FALSE)</f>
        <v>572997713</v>
      </c>
      <c r="X617">
        <f>VLOOKUP(Table7[[#This Row],[No]],Conta[DTE NO],1,FALSE)</f>
        <v>572997713</v>
      </c>
      <c r="Y617" t="b">
        <f>Table7[[#This Row],[borar otro]]=Table7[[#This Row],[Borrar]]</f>
        <v>1</v>
      </c>
    </row>
    <row r="618" spans="1:25" hidden="1" x14ac:dyDescent="0.25">
      <c r="A618">
        <v>45307</v>
      </c>
      <c r="B618">
        <v>4282011566</v>
      </c>
      <c r="C618" s="2">
        <v>189.4</v>
      </c>
      <c r="D618" t="s">
        <v>2326</v>
      </c>
      <c r="E618">
        <v>0</v>
      </c>
      <c r="F618" t="s">
        <v>1130</v>
      </c>
      <c r="G618">
        <f>VLOOKUP(Mio[[#This Row],[No. FACT.]],Table7[No],1,FALSE)</f>
        <v>4282011566</v>
      </c>
      <c r="S618" s="79"/>
      <c r="T618">
        <v>45307</v>
      </c>
      <c r="U618">
        <v>58541633</v>
      </c>
      <c r="V618">
        <v>144.30000000000001</v>
      </c>
      <c r="W618">
        <f>VLOOKUP(Table7[[#This Row],[No]],Mio[No. FACT.],1,FALSE)</f>
        <v>58541633</v>
      </c>
      <c r="X618">
        <f>VLOOKUP(Table7[[#This Row],[No]],Conta[DTE NO],1,FALSE)</f>
        <v>58541633</v>
      </c>
      <c r="Y618" t="b">
        <f>Table7[[#This Row],[borar otro]]=Table7[[#This Row],[Borrar]]</f>
        <v>1</v>
      </c>
    </row>
    <row r="619" spans="1:25" hidden="1" x14ac:dyDescent="0.25">
      <c r="A619">
        <v>45307</v>
      </c>
      <c r="B619">
        <v>1590118912</v>
      </c>
      <c r="C619" s="2">
        <v>830</v>
      </c>
      <c r="D619" t="s">
        <v>2332</v>
      </c>
      <c r="E619">
        <v>0</v>
      </c>
      <c r="F619" t="s">
        <v>1131</v>
      </c>
      <c r="G619">
        <f>VLOOKUP(Mio[[#This Row],[No. FACT.]],Table7[No],1,FALSE)</f>
        <v>1590118912</v>
      </c>
      <c r="S619" s="79"/>
      <c r="T619">
        <v>45307</v>
      </c>
      <c r="U619">
        <v>635915141</v>
      </c>
      <c r="V619">
        <v>1840</v>
      </c>
      <c r="W619">
        <f>VLOOKUP(Table7[[#This Row],[No]],Mio[No. FACT.],1,FALSE)</f>
        <v>635915141</v>
      </c>
      <c r="X619">
        <f>VLOOKUP(Table7[[#This Row],[No]],Conta[DTE NO],1,FALSE)</f>
        <v>635915141</v>
      </c>
      <c r="Y619" t="b">
        <f>Table7[[#This Row],[borar otro]]=Table7[[#This Row],[Borrar]]</f>
        <v>1</v>
      </c>
    </row>
    <row r="620" spans="1:25" hidden="1" x14ac:dyDescent="0.25">
      <c r="A620">
        <v>45307</v>
      </c>
      <c r="B620">
        <v>4104930505</v>
      </c>
      <c r="C620" s="2">
        <v>389.85</v>
      </c>
      <c r="D620" t="s">
        <v>2329</v>
      </c>
      <c r="E620">
        <v>0</v>
      </c>
      <c r="F620" t="s">
        <v>1133</v>
      </c>
      <c r="G620">
        <f>VLOOKUP(Mio[[#This Row],[No. FACT.]],Table7[No],1,FALSE)</f>
        <v>4104930505</v>
      </c>
      <c r="S620" s="79"/>
      <c r="T620">
        <v>45307</v>
      </c>
      <c r="U620">
        <v>638537149</v>
      </c>
      <c r="V620">
        <v>14.9</v>
      </c>
      <c r="W620">
        <f>VLOOKUP(Table7[[#This Row],[No]],Mio[No. FACT.],1,FALSE)</f>
        <v>638537149</v>
      </c>
      <c r="X620">
        <f>VLOOKUP(Table7[[#This Row],[No]],Conta[DTE NO],1,FALSE)</f>
        <v>638537149</v>
      </c>
      <c r="Y620" t="b">
        <f>Table7[[#This Row],[borar otro]]=Table7[[#This Row],[Borrar]]</f>
        <v>1</v>
      </c>
    </row>
    <row r="621" spans="1:25" hidden="1" x14ac:dyDescent="0.25">
      <c r="A621">
        <v>45307</v>
      </c>
      <c r="B621">
        <v>2052147305</v>
      </c>
      <c r="C621" s="2">
        <v>70.25</v>
      </c>
      <c r="D621" t="s">
        <v>2326</v>
      </c>
      <c r="E621">
        <v>0</v>
      </c>
      <c r="F621" t="s">
        <v>1135</v>
      </c>
      <c r="G621">
        <f>VLOOKUP(Mio[[#This Row],[No. FACT.]],Table7[No],1,FALSE)</f>
        <v>2052147305</v>
      </c>
      <c r="S621" s="79"/>
      <c r="T621">
        <v>45307</v>
      </c>
      <c r="U621">
        <v>726092908</v>
      </c>
      <c r="V621">
        <v>841.25</v>
      </c>
      <c r="W621">
        <f>VLOOKUP(Table7[[#This Row],[No]],Mio[No. FACT.],1,FALSE)</f>
        <v>726092908</v>
      </c>
      <c r="X621">
        <f>VLOOKUP(Table7[[#This Row],[No]],Conta[DTE NO],1,FALSE)</f>
        <v>726092908</v>
      </c>
      <c r="Y621" t="b">
        <f>Table7[[#This Row],[borar otro]]=Table7[[#This Row],[Borrar]]</f>
        <v>1</v>
      </c>
    </row>
    <row r="622" spans="1:25" hidden="1" x14ac:dyDescent="0.25">
      <c r="A622">
        <v>45307</v>
      </c>
      <c r="B622">
        <v>3085975729</v>
      </c>
      <c r="C622" s="2">
        <v>9.9</v>
      </c>
      <c r="D622" t="s">
        <v>2326</v>
      </c>
      <c r="E622">
        <v>0</v>
      </c>
      <c r="F622" t="s">
        <v>1136</v>
      </c>
      <c r="G622">
        <f>VLOOKUP(Mio[[#This Row],[No. FACT.]],Table7[No],1,FALSE)</f>
        <v>3085975729</v>
      </c>
      <c r="S622" s="79"/>
      <c r="T622">
        <v>45307</v>
      </c>
      <c r="U622">
        <v>72696878</v>
      </c>
      <c r="V622">
        <v>260</v>
      </c>
      <c r="W622">
        <f>VLOOKUP(Table7[[#This Row],[No]],Mio[No. FACT.],1,FALSE)</f>
        <v>72696878</v>
      </c>
      <c r="X622">
        <f>VLOOKUP(Table7[[#This Row],[No]],Conta[DTE NO],1,FALSE)</f>
        <v>72696878</v>
      </c>
      <c r="Y622" t="b">
        <f>Table7[[#This Row],[borar otro]]=Table7[[#This Row],[Borrar]]</f>
        <v>1</v>
      </c>
    </row>
    <row r="623" spans="1:25" hidden="1" x14ac:dyDescent="0.25">
      <c r="A623">
        <v>45307</v>
      </c>
      <c r="B623">
        <v>726092908</v>
      </c>
      <c r="C623" s="2">
        <v>841.25</v>
      </c>
      <c r="D623" t="s">
        <v>2329</v>
      </c>
      <c r="E623">
        <v>0</v>
      </c>
      <c r="F623" t="s">
        <v>1138</v>
      </c>
      <c r="G623">
        <f>VLOOKUP(Mio[[#This Row],[No. FACT.]],Table7[No],1,FALSE)</f>
        <v>726092908</v>
      </c>
      <c r="S623" s="79"/>
      <c r="T623">
        <v>45307</v>
      </c>
      <c r="U623">
        <v>792676953</v>
      </c>
      <c r="V623">
        <v>5160</v>
      </c>
      <c r="W623">
        <f>VLOOKUP(Table7[[#This Row],[No]],Mio[No. FACT.],1,FALSE)</f>
        <v>792676953</v>
      </c>
      <c r="X623">
        <f>VLOOKUP(Table7[[#This Row],[No]],Conta[DTE NO],1,FALSE)</f>
        <v>792676953</v>
      </c>
      <c r="Y623" t="b">
        <f>Table7[[#This Row],[borar otro]]=Table7[[#This Row],[Borrar]]</f>
        <v>1</v>
      </c>
    </row>
    <row r="624" spans="1:25" hidden="1" x14ac:dyDescent="0.25">
      <c r="A624">
        <v>45307</v>
      </c>
      <c r="B624">
        <v>542198175</v>
      </c>
      <c r="C624" s="2">
        <v>113.8</v>
      </c>
      <c r="D624" t="s">
        <v>2326</v>
      </c>
      <c r="E624">
        <v>0</v>
      </c>
      <c r="F624" t="s">
        <v>1140</v>
      </c>
      <c r="G624">
        <f>VLOOKUP(Mio[[#This Row],[No. FACT.]],Table7[No],1,FALSE)</f>
        <v>542198175</v>
      </c>
      <c r="S624" s="79"/>
      <c r="T624">
        <v>45307</v>
      </c>
      <c r="U624">
        <v>81544764</v>
      </c>
      <c r="V624">
        <v>99.05</v>
      </c>
      <c r="W624">
        <f>VLOOKUP(Table7[[#This Row],[No]],Mio[No. FACT.],1,FALSE)</f>
        <v>81544764</v>
      </c>
      <c r="X624">
        <f>VLOOKUP(Table7[[#This Row],[No]],Conta[DTE NO],1,FALSE)</f>
        <v>81544764</v>
      </c>
      <c r="Y624" t="b">
        <f>Table7[[#This Row],[borar otro]]=Table7[[#This Row],[Borrar]]</f>
        <v>1</v>
      </c>
    </row>
    <row r="625" spans="1:25" hidden="1" x14ac:dyDescent="0.25">
      <c r="A625">
        <v>45307</v>
      </c>
      <c r="B625">
        <v>2568113751</v>
      </c>
      <c r="C625" s="2">
        <v>3980</v>
      </c>
      <c r="D625" t="s">
        <v>2327</v>
      </c>
      <c r="E625">
        <v>0</v>
      </c>
      <c r="F625" t="s">
        <v>1142</v>
      </c>
      <c r="G625">
        <f>VLOOKUP(Mio[[#This Row],[No. FACT.]],Table7[No],1,FALSE)</f>
        <v>2568113751</v>
      </c>
      <c r="S625" s="79"/>
      <c r="T625">
        <v>45307</v>
      </c>
      <c r="U625">
        <v>884491968</v>
      </c>
      <c r="V625">
        <v>2671.33</v>
      </c>
      <c r="W625">
        <f>VLOOKUP(Table7[[#This Row],[No]],Mio[No. FACT.],1,FALSE)</f>
        <v>884491968</v>
      </c>
      <c r="X625">
        <f>VLOOKUP(Table7[[#This Row],[No]],Conta[DTE NO],1,FALSE)</f>
        <v>884491968</v>
      </c>
      <c r="Y625" t="b">
        <f>Table7[[#This Row],[borar otro]]=Table7[[#This Row],[Borrar]]</f>
        <v>1</v>
      </c>
    </row>
    <row r="626" spans="1:25" hidden="1" x14ac:dyDescent="0.25">
      <c r="A626">
        <v>45307</v>
      </c>
      <c r="B626">
        <v>357256354</v>
      </c>
      <c r="C626" s="2">
        <v>230.75</v>
      </c>
      <c r="D626" t="s">
        <v>2327</v>
      </c>
      <c r="E626">
        <v>0</v>
      </c>
      <c r="F626" t="s">
        <v>1144</v>
      </c>
      <c r="G626">
        <f>VLOOKUP(Mio[[#This Row],[No. FACT.]],Table7[No],1,FALSE)</f>
        <v>357256354</v>
      </c>
      <c r="S626" s="79"/>
      <c r="T626">
        <v>45307</v>
      </c>
      <c r="U626">
        <v>965755387</v>
      </c>
      <c r="V626">
        <v>373.1</v>
      </c>
      <c r="W626">
        <f>VLOOKUP(Table7[[#This Row],[No]],Mio[No. FACT.],1,FALSE)</f>
        <v>965755387</v>
      </c>
      <c r="X626">
        <f>VLOOKUP(Table7[[#This Row],[No]],Conta[DTE NO],1,FALSE)</f>
        <v>965755387</v>
      </c>
      <c r="Y626" t="b">
        <f>Table7[[#This Row],[borar otro]]=Table7[[#This Row],[Borrar]]</f>
        <v>1</v>
      </c>
    </row>
    <row r="627" spans="1:25" hidden="1" x14ac:dyDescent="0.25">
      <c r="A627">
        <v>45307</v>
      </c>
      <c r="B627">
        <v>81544764</v>
      </c>
      <c r="C627" s="2">
        <v>99.05</v>
      </c>
      <c r="D627" t="s">
        <v>1845</v>
      </c>
      <c r="E627">
        <v>0</v>
      </c>
      <c r="F627" t="s">
        <v>1146</v>
      </c>
      <c r="G627">
        <f>VLOOKUP(Mio[[#This Row],[No. FACT.]],Table7[No],1,FALSE)</f>
        <v>81544764</v>
      </c>
      <c r="S627" s="79"/>
      <c r="T627">
        <v>45307</v>
      </c>
      <c r="U627">
        <v>997018292</v>
      </c>
      <c r="V627">
        <v>150</v>
      </c>
      <c r="W627">
        <f>VLOOKUP(Table7[[#This Row],[No]],Mio[No. FACT.],1,FALSE)</f>
        <v>997018292</v>
      </c>
      <c r="X627">
        <f>VLOOKUP(Table7[[#This Row],[No]],Conta[DTE NO],1,FALSE)</f>
        <v>997018292</v>
      </c>
      <c r="Y627" t="b">
        <f>Table7[[#This Row],[borar otro]]=Table7[[#This Row],[Borrar]]</f>
        <v>1</v>
      </c>
    </row>
    <row r="628" spans="1:25" hidden="1" x14ac:dyDescent="0.25">
      <c r="A628">
        <v>45307</v>
      </c>
      <c r="B628">
        <v>2160674839</v>
      </c>
      <c r="C628" s="2">
        <v>8575</v>
      </c>
      <c r="D628" t="s">
        <v>2328</v>
      </c>
      <c r="E628">
        <v>0</v>
      </c>
      <c r="F628" t="s">
        <v>1147</v>
      </c>
      <c r="G628">
        <f>VLOOKUP(Mio[[#This Row],[No. FACT.]],Table7[No],1,FALSE)</f>
        <v>2160674839</v>
      </c>
      <c r="S628" s="79"/>
      <c r="T628">
        <v>45308</v>
      </c>
      <c r="U628">
        <v>1054688659</v>
      </c>
      <c r="V628">
        <v>141.5</v>
      </c>
      <c r="W628">
        <f>VLOOKUP(Table7[[#This Row],[No]],Mio[No. FACT.],1,FALSE)</f>
        <v>1054688659</v>
      </c>
      <c r="X628">
        <f>VLOOKUP(Table7[[#This Row],[No]],Conta[DTE NO],1,FALSE)</f>
        <v>1054688659</v>
      </c>
      <c r="Y628" t="b">
        <f>Table7[[#This Row],[borar otro]]=Table7[[#This Row],[Borrar]]</f>
        <v>1</v>
      </c>
    </row>
    <row r="629" spans="1:25" hidden="1" x14ac:dyDescent="0.25">
      <c r="A629">
        <v>45307</v>
      </c>
      <c r="B629">
        <v>4108862005</v>
      </c>
      <c r="C629" s="2">
        <v>1566</v>
      </c>
      <c r="D629" t="s">
        <v>2328</v>
      </c>
      <c r="E629">
        <v>0</v>
      </c>
      <c r="F629" t="s">
        <v>1149</v>
      </c>
      <c r="G629">
        <f>VLOOKUP(Mio[[#This Row],[No. FACT.]],Table7[No],1,FALSE)</f>
        <v>4108862005</v>
      </c>
      <c r="S629" s="79"/>
      <c r="T629">
        <v>45308</v>
      </c>
      <c r="U629">
        <v>1101548321</v>
      </c>
      <c r="V629">
        <v>2937</v>
      </c>
      <c r="W629">
        <f>VLOOKUP(Table7[[#This Row],[No]],Mio[No. FACT.],1,FALSE)</f>
        <v>1101548321</v>
      </c>
      <c r="X629">
        <f>VLOOKUP(Table7[[#This Row],[No]],Conta[DTE NO],1,FALSE)</f>
        <v>1101548321</v>
      </c>
      <c r="Y629" t="b">
        <f>Table7[[#This Row],[borar otro]]=Table7[[#This Row],[Borrar]]</f>
        <v>1</v>
      </c>
    </row>
    <row r="630" spans="1:25" hidden="1" x14ac:dyDescent="0.25">
      <c r="A630">
        <v>45307</v>
      </c>
      <c r="B630">
        <v>1150240043</v>
      </c>
      <c r="C630" s="2">
        <v>3918</v>
      </c>
      <c r="D630" t="s">
        <v>2330</v>
      </c>
      <c r="E630">
        <v>0</v>
      </c>
      <c r="F630" t="s">
        <v>1150</v>
      </c>
      <c r="G630">
        <f>VLOOKUP(Mio[[#This Row],[No. FACT.]],Table7[No],1,FALSE)</f>
        <v>1150240043</v>
      </c>
      <c r="S630" s="79"/>
      <c r="T630">
        <v>45308</v>
      </c>
      <c r="U630">
        <v>1128089785</v>
      </c>
      <c r="V630">
        <v>405.9</v>
      </c>
      <c r="W630">
        <f>VLOOKUP(Table7[[#This Row],[No]],Mio[No. FACT.],1,FALSE)</f>
        <v>1128089785</v>
      </c>
      <c r="X630">
        <f>VLOOKUP(Table7[[#This Row],[No]],Conta[DTE NO],1,FALSE)</f>
        <v>1128089785</v>
      </c>
      <c r="Y630" t="b">
        <f>Table7[[#This Row],[borar otro]]=Table7[[#This Row],[Borrar]]</f>
        <v>1</v>
      </c>
    </row>
    <row r="631" spans="1:25" hidden="1" x14ac:dyDescent="0.25">
      <c r="A631">
        <v>45307</v>
      </c>
      <c r="B631">
        <v>1548308176</v>
      </c>
      <c r="C631" s="2">
        <v>1244</v>
      </c>
      <c r="D631" t="s">
        <v>2332</v>
      </c>
      <c r="E631">
        <v>0</v>
      </c>
      <c r="F631" t="s">
        <v>1151</v>
      </c>
      <c r="G631">
        <f>VLOOKUP(Mio[[#This Row],[No. FACT.]],Table7[No],1,FALSE)</f>
        <v>1548308176</v>
      </c>
      <c r="S631" s="79"/>
      <c r="T631">
        <v>45308</v>
      </c>
      <c r="U631">
        <v>1132154465</v>
      </c>
      <c r="V631">
        <v>1483</v>
      </c>
      <c r="W631">
        <f>VLOOKUP(Table7[[#This Row],[No]],Mio[No. FACT.],1,FALSE)</f>
        <v>1132154465</v>
      </c>
      <c r="X631">
        <f>VLOOKUP(Table7[[#This Row],[No]],Conta[DTE NO],1,FALSE)</f>
        <v>1132154465</v>
      </c>
      <c r="Y631" t="b">
        <f>Table7[[#This Row],[borar otro]]=Table7[[#This Row],[Borrar]]</f>
        <v>1</v>
      </c>
    </row>
    <row r="632" spans="1:25" hidden="1" x14ac:dyDescent="0.25">
      <c r="A632">
        <v>45308</v>
      </c>
      <c r="B632">
        <v>4288696082</v>
      </c>
      <c r="C632" s="2">
        <v>270.05</v>
      </c>
      <c r="D632" t="s">
        <v>2327</v>
      </c>
      <c r="E632">
        <v>0</v>
      </c>
      <c r="F632" t="s">
        <v>1153</v>
      </c>
      <c r="G632">
        <f>VLOOKUP(Mio[[#This Row],[No. FACT.]],Table7[No],1,FALSE)</f>
        <v>4288696082</v>
      </c>
      <c r="S632" s="79"/>
      <c r="T632">
        <v>45308</v>
      </c>
      <c r="U632">
        <v>1312637323</v>
      </c>
      <c r="V632">
        <v>606</v>
      </c>
      <c r="W632">
        <f>VLOOKUP(Table7[[#This Row],[No]],Mio[No. FACT.],1,FALSE)</f>
        <v>1312637323</v>
      </c>
      <c r="X632">
        <f>VLOOKUP(Table7[[#This Row],[No]],Conta[DTE NO],1,FALSE)</f>
        <v>1312637323</v>
      </c>
      <c r="Y632" t="b">
        <f>Table7[[#This Row],[borar otro]]=Table7[[#This Row],[Borrar]]</f>
        <v>1</v>
      </c>
    </row>
    <row r="633" spans="1:25" hidden="1" x14ac:dyDescent="0.25">
      <c r="A633">
        <v>45308</v>
      </c>
      <c r="B633">
        <v>1857243782</v>
      </c>
      <c r="C633" s="2">
        <v>680.75</v>
      </c>
      <c r="D633" t="s">
        <v>2326</v>
      </c>
      <c r="E633">
        <v>0</v>
      </c>
      <c r="F633" t="s">
        <v>1155</v>
      </c>
      <c r="G633">
        <f>VLOOKUP(Mio[[#This Row],[No. FACT.]],Table7[No],1,FALSE)</f>
        <v>1857243782</v>
      </c>
      <c r="S633" s="79"/>
      <c r="T633">
        <v>45308</v>
      </c>
      <c r="U633">
        <v>1458126899</v>
      </c>
      <c r="V633">
        <v>25.25</v>
      </c>
      <c r="W633">
        <f>VLOOKUP(Table7[[#This Row],[No]],Mio[No. FACT.],1,FALSE)</f>
        <v>1458126899</v>
      </c>
      <c r="X633">
        <f>VLOOKUP(Table7[[#This Row],[No]],Conta[DTE NO],1,FALSE)</f>
        <v>1458126899</v>
      </c>
      <c r="Y633" t="b">
        <f>Table7[[#This Row],[borar otro]]=Table7[[#This Row],[Borrar]]</f>
        <v>1</v>
      </c>
    </row>
    <row r="634" spans="1:25" hidden="1" x14ac:dyDescent="0.25">
      <c r="A634">
        <v>45308</v>
      </c>
      <c r="B634">
        <v>2240499281</v>
      </c>
      <c r="C634" s="2">
        <v>69.849999999999994</v>
      </c>
      <c r="D634" t="s">
        <v>1845</v>
      </c>
      <c r="E634">
        <v>0</v>
      </c>
      <c r="F634" t="s">
        <v>1156</v>
      </c>
      <c r="G634">
        <f>VLOOKUP(Mio[[#This Row],[No. FACT.]],Table7[No],1,FALSE)</f>
        <v>2240499281</v>
      </c>
      <c r="S634" s="79"/>
      <c r="T634">
        <v>45308</v>
      </c>
      <c r="U634">
        <v>1654801687</v>
      </c>
      <c r="V634">
        <v>847</v>
      </c>
      <c r="W634">
        <f>VLOOKUP(Table7[[#This Row],[No]],Mio[No. FACT.],1,FALSE)</f>
        <v>1654801687</v>
      </c>
      <c r="X634">
        <f>VLOOKUP(Table7[[#This Row],[No]],Conta[DTE NO],1,FALSE)</f>
        <v>1654801687</v>
      </c>
      <c r="Y634" t="b">
        <f>Table7[[#This Row],[borar otro]]=Table7[[#This Row],[Borrar]]</f>
        <v>1</v>
      </c>
    </row>
    <row r="635" spans="1:25" hidden="1" x14ac:dyDescent="0.25">
      <c r="A635">
        <v>45308</v>
      </c>
      <c r="B635">
        <v>2228830956</v>
      </c>
      <c r="C635" s="2">
        <v>37.94</v>
      </c>
      <c r="D635" t="s">
        <v>1845</v>
      </c>
      <c r="E635">
        <v>0</v>
      </c>
      <c r="F635" t="s">
        <v>1157</v>
      </c>
      <c r="G635">
        <f>VLOOKUP(Mio[[#This Row],[No. FACT.]],Table7[No],1,FALSE)</f>
        <v>2228830956</v>
      </c>
      <c r="S635" s="79"/>
      <c r="T635">
        <v>45308</v>
      </c>
      <c r="U635">
        <v>1678852509</v>
      </c>
      <c r="V635">
        <v>24.4</v>
      </c>
      <c r="W635">
        <f>VLOOKUP(Table7[[#This Row],[No]],Mio[No. FACT.],1,FALSE)</f>
        <v>1678852509</v>
      </c>
      <c r="X635">
        <f>VLOOKUP(Table7[[#This Row],[No]],Conta[DTE NO],1,FALSE)</f>
        <v>1678852509</v>
      </c>
      <c r="Y635" t="b">
        <f>Table7[[#This Row],[borar otro]]=Table7[[#This Row],[Borrar]]</f>
        <v>1</v>
      </c>
    </row>
    <row r="636" spans="1:25" hidden="1" x14ac:dyDescent="0.25">
      <c r="A636">
        <v>45308</v>
      </c>
      <c r="B636">
        <v>561791193</v>
      </c>
      <c r="C636" s="2">
        <v>238</v>
      </c>
      <c r="D636" t="s">
        <v>2327</v>
      </c>
      <c r="E636">
        <v>0</v>
      </c>
      <c r="F636" t="s">
        <v>1158</v>
      </c>
      <c r="G636">
        <f>VLOOKUP(Mio[[#This Row],[No. FACT.]],Table7[No],1,FALSE)</f>
        <v>561791193</v>
      </c>
      <c r="S636" s="79"/>
      <c r="T636">
        <v>45308</v>
      </c>
      <c r="U636">
        <v>1693272033</v>
      </c>
      <c r="V636">
        <v>42</v>
      </c>
      <c r="W636">
        <f>VLOOKUP(Table7[[#This Row],[No]],Mio[No. FACT.],1,FALSE)</f>
        <v>1693272033</v>
      </c>
      <c r="X636">
        <f>VLOOKUP(Table7[[#This Row],[No]],Conta[DTE NO],1,FALSE)</f>
        <v>1693272033</v>
      </c>
      <c r="Y636" t="b">
        <f>Table7[[#This Row],[borar otro]]=Table7[[#This Row],[Borrar]]</f>
        <v>1</v>
      </c>
    </row>
    <row r="637" spans="1:25" hidden="1" x14ac:dyDescent="0.25">
      <c r="A637">
        <v>45308</v>
      </c>
      <c r="B637">
        <v>1988642839</v>
      </c>
      <c r="C637" s="2">
        <v>6490</v>
      </c>
      <c r="D637" t="s">
        <v>2327</v>
      </c>
      <c r="E637">
        <v>0</v>
      </c>
      <c r="F637" t="s">
        <v>1160</v>
      </c>
      <c r="G637">
        <f>VLOOKUP(Mio[[#This Row],[No. FACT.]],Table7[No],1,FALSE)</f>
        <v>1988642839</v>
      </c>
      <c r="S637" s="79"/>
      <c r="T637">
        <v>45308</v>
      </c>
      <c r="U637">
        <v>1704413756</v>
      </c>
      <c r="V637">
        <v>200.2</v>
      </c>
      <c r="W637">
        <f>VLOOKUP(Table7[[#This Row],[No]],Mio[No. FACT.],1,FALSE)</f>
        <v>1704413756</v>
      </c>
      <c r="X637">
        <f>VLOOKUP(Table7[[#This Row],[No]],Conta[DTE NO],1,FALSE)</f>
        <v>1704413756</v>
      </c>
      <c r="Y637" t="b">
        <f>Table7[[#This Row],[borar otro]]=Table7[[#This Row],[Borrar]]</f>
        <v>1</v>
      </c>
    </row>
    <row r="638" spans="1:25" hidden="1" x14ac:dyDescent="0.25">
      <c r="A638">
        <v>45308</v>
      </c>
      <c r="B638">
        <v>3291300401</v>
      </c>
      <c r="C638" s="2">
        <v>3760</v>
      </c>
      <c r="D638" t="s">
        <v>2327</v>
      </c>
      <c r="E638">
        <v>0</v>
      </c>
      <c r="F638" t="s">
        <v>1162</v>
      </c>
      <c r="G638">
        <f>VLOOKUP(Mio[[#This Row],[No. FACT.]],Table7[No],1,FALSE)</f>
        <v>3291300401</v>
      </c>
      <c r="S638" s="79"/>
      <c r="T638">
        <v>45308</v>
      </c>
      <c r="U638">
        <v>1768900207</v>
      </c>
      <c r="V638">
        <v>2750</v>
      </c>
      <c r="W638">
        <f>VLOOKUP(Table7[[#This Row],[No]],Mio[No. FACT.],1,FALSE)</f>
        <v>1768900207</v>
      </c>
      <c r="X638">
        <f>VLOOKUP(Table7[[#This Row],[No]],Conta[DTE NO],1,FALSE)</f>
        <v>1768900207</v>
      </c>
      <c r="Y638" t="b">
        <f>Table7[[#This Row],[borar otro]]=Table7[[#This Row],[Borrar]]</f>
        <v>1</v>
      </c>
    </row>
    <row r="639" spans="1:25" hidden="1" x14ac:dyDescent="0.25">
      <c r="A639">
        <v>45308</v>
      </c>
      <c r="B639">
        <v>3637789735</v>
      </c>
      <c r="C639" s="2">
        <v>6100</v>
      </c>
      <c r="D639" t="s">
        <v>2327</v>
      </c>
      <c r="E639">
        <v>0</v>
      </c>
      <c r="F639" t="s">
        <v>1163</v>
      </c>
      <c r="G639">
        <f>VLOOKUP(Mio[[#This Row],[No. FACT.]],Table7[No],1,FALSE)</f>
        <v>3637789735</v>
      </c>
      <c r="S639" s="79"/>
      <c r="T639">
        <v>45308</v>
      </c>
      <c r="U639">
        <v>1781154187</v>
      </c>
      <c r="V639">
        <v>551.9</v>
      </c>
      <c r="W639">
        <f>VLOOKUP(Table7[[#This Row],[No]],Mio[No. FACT.],1,FALSE)</f>
        <v>1781154187</v>
      </c>
      <c r="X639">
        <f>VLOOKUP(Table7[[#This Row],[No]],Conta[DTE NO],1,FALSE)</f>
        <v>1781154187</v>
      </c>
      <c r="Y639" t="b">
        <f>Table7[[#This Row],[borar otro]]=Table7[[#This Row],[Borrar]]</f>
        <v>1</v>
      </c>
    </row>
    <row r="640" spans="1:25" hidden="1" x14ac:dyDescent="0.25">
      <c r="A640">
        <v>45308</v>
      </c>
      <c r="B640">
        <v>3890233558</v>
      </c>
      <c r="C640" s="2">
        <v>1555.4</v>
      </c>
      <c r="D640" t="s">
        <v>2327</v>
      </c>
      <c r="E640">
        <v>0</v>
      </c>
      <c r="F640" t="s">
        <v>1165</v>
      </c>
      <c r="G640">
        <f>VLOOKUP(Mio[[#This Row],[No. FACT.]],Table7[No],1,FALSE)</f>
        <v>3890233558</v>
      </c>
      <c r="S640" s="79"/>
      <c r="T640">
        <v>45308</v>
      </c>
      <c r="U640">
        <v>1811237731</v>
      </c>
      <c r="V640">
        <v>503</v>
      </c>
      <c r="W640">
        <f>VLOOKUP(Table7[[#This Row],[No]],Mio[No. FACT.],1,FALSE)</f>
        <v>1811237731</v>
      </c>
      <c r="X640">
        <f>VLOOKUP(Table7[[#This Row],[No]],Conta[DTE NO],1,FALSE)</f>
        <v>1811237731</v>
      </c>
      <c r="Y640" t="b">
        <f>Table7[[#This Row],[borar otro]]=Table7[[#This Row],[Borrar]]</f>
        <v>1</v>
      </c>
    </row>
    <row r="641" spans="1:25" hidden="1" x14ac:dyDescent="0.25">
      <c r="A641">
        <v>45308</v>
      </c>
      <c r="B641">
        <v>2822328085</v>
      </c>
      <c r="C641" s="2">
        <v>361.25</v>
      </c>
      <c r="D641" t="s">
        <v>2329</v>
      </c>
      <c r="E641">
        <v>0</v>
      </c>
      <c r="F641" t="s">
        <v>1167</v>
      </c>
      <c r="G641">
        <f>VLOOKUP(Mio[[#This Row],[No. FACT.]],Table7[No],1,FALSE)</f>
        <v>2822328085</v>
      </c>
      <c r="S641" s="79"/>
      <c r="T641">
        <v>45308</v>
      </c>
      <c r="U641">
        <v>1857243782</v>
      </c>
      <c r="V641">
        <v>680.75</v>
      </c>
      <c r="W641">
        <f>VLOOKUP(Table7[[#This Row],[No]],Mio[No. FACT.],1,FALSE)</f>
        <v>1857243782</v>
      </c>
      <c r="X641">
        <f>VLOOKUP(Table7[[#This Row],[No]],Conta[DTE NO],1,FALSE)</f>
        <v>1857243782</v>
      </c>
      <c r="Y641" t="b">
        <f>Table7[[#This Row],[borar otro]]=Table7[[#This Row],[Borrar]]</f>
        <v>1</v>
      </c>
    </row>
    <row r="642" spans="1:25" hidden="1" x14ac:dyDescent="0.25">
      <c r="A642">
        <v>45308</v>
      </c>
      <c r="B642">
        <v>3592702719</v>
      </c>
      <c r="C642" s="2">
        <v>60.3</v>
      </c>
      <c r="D642" t="s">
        <v>1845</v>
      </c>
      <c r="E642">
        <v>0</v>
      </c>
      <c r="F642" t="s">
        <v>1169</v>
      </c>
      <c r="G642">
        <f>VLOOKUP(Mio[[#This Row],[No. FACT.]],Table7[No],1,FALSE)</f>
        <v>3592702719</v>
      </c>
      <c r="S642" s="79"/>
      <c r="T642">
        <v>45308</v>
      </c>
      <c r="U642">
        <v>1988642839</v>
      </c>
      <c r="V642">
        <v>6490</v>
      </c>
      <c r="W642">
        <f>VLOOKUP(Table7[[#This Row],[No]],Mio[No. FACT.],1,FALSE)</f>
        <v>1988642839</v>
      </c>
      <c r="X642">
        <f>VLOOKUP(Table7[[#This Row],[No]],Conta[DTE NO],1,FALSE)</f>
        <v>1988642839</v>
      </c>
      <c r="Y642" t="b">
        <f>Table7[[#This Row],[borar otro]]=Table7[[#This Row],[Borrar]]</f>
        <v>1</v>
      </c>
    </row>
    <row r="643" spans="1:25" hidden="1" x14ac:dyDescent="0.25">
      <c r="A643">
        <v>45308</v>
      </c>
      <c r="B643">
        <v>1678852509</v>
      </c>
      <c r="C643" s="2">
        <v>24.4</v>
      </c>
      <c r="D643" t="s">
        <v>1845</v>
      </c>
      <c r="E643">
        <v>0</v>
      </c>
      <c r="F643" t="s">
        <v>1170</v>
      </c>
      <c r="G643">
        <f>VLOOKUP(Mio[[#This Row],[No. FACT.]],Table7[No],1,FALSE)</f>
        <v>1678852509</v>
      </c>
      <c r="S643" s="79"/>
      <c r="T643">
        <v>45308</v>
      </c>
      <c r="U643">
        <v>2228830956</v>
      </c>
      <c r="V643">
        <v>37.94</v>
      </c>
      <c r="W643">
        <f>VLOOKUP(Table7[[#This Row],[No]],Mio[No. FACT.],1,FALSE)</f>
        <v>2228830956</v>
      </c>
      <c r="X643">
        <f>VLOOKUP(Table7[[#This Row],[No]],Conta[DTE NO],1,FALSE)</f>
        <v>2228830956</v>
      </c>
      <c r="Y643" t="b">
        <f>Table7[[#This Row],[borar otro]]=Table7[[#This Row],[Borrar]]</f>
        <v>1</v>
      </c>
    </row>
    <row r="644" spans="1:25" hidden="1" x14ac:dyDescent="0.25">
      <c r="A644">
        <v>45308</v>
      </c>
      <c r="B644">
        <v>555895106</v>
      </c>
      <c r="C644" s="2">
        <v>5.6</v>
      </c>
      <c r="D644" t="s">
        <v>1845</v>
      </c>
      <c r="E644">
        <v>0</v>
      </c>
      <c r="F644" t="s">
        <v>1171</v>
      </c>
      <c r="G644">
        <f>VLOOKUP(Mio[[#This Row],[No. FACT.]],Table7[No],1,FALSE)</f>
        <v>555895106</v>
      </c>
      <c r="S644" s="79"/>
      <c r="T644">
        <v>45308</v>
      </c>
      <c r="U644">
        <v>2240499281</v>
      </c>
      <c r="V644">
        <v>69.849999999999994</v>
      </c>
      <c r="W644">
        <f>VLOOKUP(Table7[[#This Row],[No]],Mio[No. FACT.],1,FALSE)</f>
        <v>2240499281</v>
      </c>
      <c r="X644">
        <f>VLOOKUP(Table7[[#This Row],[No]],Conta[DTE NO],1,FALSE)</f>
        <v>2240499281</v>
      </c>
      <c r="Y644" t="b">
        <f>Table7[[#This Row],[borar otro]]=Table7[[#This Row],[Borrar]]</f>
        <v>1</v>
      </c>
    </row>
    <row r="645" spans="1:25" hidden="1" x14ac:dyDescent="0.25">
      <c r="A645">
        <v>45308</v>
      </c>
      <c r="B645">
        <v>4028975676</v>
      </c>
      <c r="C645" s="2">
        <v>6.39</v>
      </c>
      <c r="D645" t="s">
        <v>1845</v>
      </c>
      <c r="E645">
        <v>0</v>
      </c>
      <c r="F645" t="s">
        <v>1172</v>
      </c>
      <c r="G645">
        <f>VLOOKUP(Mio[[#This Row],[No. FACT.]],Table7[No],1,FALSE)</f>
        <v>4028975676</v>
      </c>
      <c r="S645" s="79"/>
      <c r="T645">
        <v>45308</v>
      </c>
      <c r="U645">
        <v>2333886379</v>
      </c>
      <c r="V645">
        <v>108.7</v>
      </c>
      <c r="W645">
        <f>VLOOKUP(Table7[[#This Row],[No]],Mio[No. FACT.],1,FALSE)</f>
        <v>2333886379</v>
      </c>
      <c r="X645">
        <f>VLOOKUP(Table7[[#This Row],[No]],Conta[DTE NO],1,FALSE)</f>
        <v>2333886379</v>
      </c>
      <c r="Y645" t="b">
        <f>Table7[[#This Row],[borar otro]]=Table7[[#This Row],[Borrar]]</f>
        <v>1</v>
      </c>
    </row>
    <row r="646" spans="1:25" hidden="1" x14ac:dyDescent="0.25">
      <c r="A646">
        <v>45308</v>
      </c>
      <c r="B646">
        <v>3700770621</v>
      </c>
      <c r="C646" s="2">
        <v>2624</v>
      </c>
      <c r="D646" t="s">
        <v>2327</v>
      </c>
      <c r="E646">
        <v>0</v>
      </c>
      <c r="F646" t="s">
        <v>1173</v>
      </c>
      <c r="G646">
        <f>VLOOKUP(Mio[[#This Row],[No. FACT.]],Table7[No],1,FALSE)</f>
        <v>3700770621</v>
      </c>
      <c r="S646" s="79"/>
      <c r="T646">
        <v>45308</v>
      </c>
      <c r="U646">
        <v>2431207714</v>
      </c>
      <c r="V646">
        <v>33</v>
      </c>
      <c r="W646">
        <f>VLOOKUP(Table7[[#This Row],[No]],Mio[No. FACT.],1,FALSE)</f>
        <v>2431207714</v>
      </c>
      <c r="X646">
        <f>VLOOKUP(Table7[[#This Row],[No]],Conta[DTE NO],1,FALSE)</f>
        <v>2431207714</v>
      </c>
      <c r="Y646" t="b">
        <f>Table7[[#This Row],[borar otro]]=Table7[[#This Row],[Borrar]]</f>
        <v>1</v>
      </c>
    </row>
    <row r="647" spans="1:25" hidden="1" x14ac:dyDescent="0.25">
      <c r="A647">
        <v>45308</v>
      </c>
      <c r="B647">
        <v>267668102</v>
      </c>
      <c r="C647" s="2">
        <v>997.92</v>
      </c>
      <c r="D647" t="s">
        <v>2327</v>
      </c>
      <c r="E647">
        <v>0</v>
      </c>
      <c r="F647" t="s">
        <v>1174</v>
      </c>
      <c r="G647">
        <f>VLOOKUP(Mio[[#This Row],[No. FACT.]],Table7[No],1,FALSE)</f>
        <v>267668102</v>
      </c>
      <c r="S647" s="79"/>
      <c r="T647">
        <v>45308</v>
      </c>
      <c r="U647">
        <v>2448966300</v>
      </c>
      <c r="V647">
        <v>126</v>
      </c>
      <c r="W647">
        <f>VLOOKUP(Table7[[#This Row],[No]],Mio[No. FACT.],1,FALSE)</f>
        <v>2448966300</v>
      </c>
      <c r="X647">
        <f>VLOOKUP(Table7[[#This Row],[No]],Conta[DTE NO],1,FALSE)</f>
        <v>2448966300</v>
      </c>
      <c r="Y647" t="b">
        <f>Table7[[#This Row],[borar otro]]=Table7[[#This Row],[Borrar]]</f>
        <v>1</v>
      </c>
    </row>
    <row r="648" spans="1:25" hidden="1" x14ac:dyDescent="0.25">
      <c r="A648">
        <v>45308</v>
      </c>
      <c r="B648">
        <v>4216211006</v>
      </c>
      <c r="C648" s="2">
        <v>25.85</v>
      </c>
      <c r="D648" t="s">
        <v>2329</v>
      </c>
      <c r="E648">
        <v>0</v>
      </c>
      <c r="F648" t="s">
        <v>1176</v>
      </c>
      <c r="G648">
        <f>VLOOKUP(Mio[[#This Row],[No. FACT.]],Table7[No],1,FALSE)</f>
        <v>4216211006</v>
      </c>
      <c r="S648" s="79"/>
      <c r="T648">
        <v>45308</v>
      </c>
      <c r="U648">
        <v>2557494405</v>
      </c>
      <c r="V648">
        <v>4.95</v>
      </c>
      <c r="W648">
        <f>VLOOKUP(Table7[[#This Row],[No]],Mio[No. FACT.],1,FALSE)</f>
        <v>2557494405</v>
      </c>
      <c r="X648">
        <f>VLOOKUP(Table7[[#This Row],[No]],Conta[DTE NO],1,FALSE)</f>
        <v>2557494405</v>
      </c>
      <c r="Y648" t="b">
        <f>Table7[[#This Row],[borar otro]]=Table7[[#This Row],[Borrar]]</f>
        <v>1</v>
      </c>
    </row>
    <row r="649" spans="1:25" hidden="1" x14ac:dyDescent="0.25">
      <c r="A649">
        <v>45308</v>
      </c>
      <c r="B649">
        <v>3842588710</v>
      </c>
      <c r="C649" s="2">
        <v>3860</v>
      </c>
      <c r="D649" t="s">
        <v>2331</v>
      </c>
      <c r="E649">
        <v>0</v>
      </c>
      <c r="F649" t="s">
        <v>1177</v>
      </c>
      <c r="G649">
        <f>VLOOKUP(Mio[[#This Row],[No. FACT.]],Table7[No],1,FALSE)</f>
        <v>3842588710</v>
      </c>
      <c r="S649" s="79"/>
      <c r="T649">
        <v>45308</v>
      </c>
      <c r="U649">
        <v>2597998021</v>
      </c>
      <c r="V649">
        <v>8718</v>
      </c>
      <c r="W649">
        <f>VLOOKUP(Table7[[#This Row],[No]],Mio[No. FACT.],1,FALSE)</f>
        <v>2597998021</v>
      </c>
      <c r="X649">
        <f>VLOOKUP(Table7[[#This Row],[No]],Conta[DTE NO],1,FALSE)</f>
        <v>2597998021</v>
      </c>
      <c r="Y649" t="b">
        <f>Table7[[#This Row],[borar otro]]=Table7[[#This Row],[Borrar]]</f>
        <v>1</v>
      </c>
    </row>
    <row r="650" spans="1:25" hidden="1" x14ac:dyDescent="0.25">
      <c r="A650">
        <v>45308</v>
      </c>
      <c r="B650">
        <v>917915823</v>
      </c>
      <c r="C650" s="2">
        <v>17320</v>
      </c>
      <c r="D650" t="s">
        <v>2331</v>
      </c>
      <c r="E650">
        <v>0</v>
      </c>
      <c r="F650" t="s">
        <v>1179</v>
      </c>
      <c r="G650">
        <f>VLOOKUP(Mio[[#This Row],[No. FACT.]],Table7[No],1,FALSE)</f>
        <v>917915823</v>
      </c>
      <c r="S650" s="79"/>
      <c r="T650">
        <v>45308</v>
      </c>
      <c r="U650">
        <v>2610906053</v>
      </c>
      <c r="V650">
        <v>2470</v>
      </c>
      <c r="W650">
        <f>VLOOKUP(Table7[[#This Row],[No]],Mio[No. FACT.],1,FALSE)</f>
        <v>2610906053</v>
      </c>
      <c r="X650">
        <f>VLOOKUP(Table7[[#This Row],[No]],Conta[DTE NO],1,FALSE)</f>
        <v>2610906053</v>
      </c>
      <c r="Y650" t="b">
        <f>Table7[[#This Row],[borar otro]]=Table7[[#This Row],[Borrar]]</f>
        <v>1</v>
      </c>
    </row>
    <row r="651" spans="1:25" hidden="1" x14ac:dyDescent="0.25">
      <c r="A651">
        <v>45308</v>
      </c>
      <c r="B651">
        <v>2991015528</v>
      </c>
      <c r="C651" s="2">
        <v>9936</v>
      </c>
      <c r="D651" t="s">
        <v>2331</v>
      </c>
      <c r="E651">
        <v>45309.714641203704</v>
      </c>
      <c r="F651" t="s">
        <v>2341</v>
      </c>
      <c r="G651">
        <f>VLOOKUP(Mio[[#This Row],[No. FACT.]],Table7[No],1,FALSE)</f>
        <v>2991015528</v>
      </c>
      <c r="S651" s="79"/>
      <c r="T651">
        <v>45308</v>
      </c>
      <c r="U651">
        <v>2643675097</v>
      </c>
      <c r="V651">
        <v>300</v>
      </c>
      <c r="W651">
        <f>VLOOKUP(Table7[[#This Row],[No]],Mio[No. FACT.],1,FALSE)</f>
        <v>2643675097</v>
      </c>
      <c r="X651">
        <f>VLOOKUP(Table7[[#This Row],[No]],Conta[DTE NO],1,FALSE)</f>
        <v>2643675097</v>
      </c>
      <c r="Y651" t="b">
        <f>Table7[[#This Row],[borar otro]]=Table7[[#This Row],[Borrar]]</f>
        <v>1</v>
      </c>
    </row>
    <row r="652" spans="1:25" hidden="1" x14ac:dyDescent="0.25">
      <c r="A652">
        <v>45308</v>
      </c>
      <c r="B652">
        <v>2694465642</v>
      </c>
      <c r="C652" s="2">
        <v>41</v>
      </c>
      <c r="D652" t="s">
        <v>2331</v>
      </c>
      <c r="E652">
        <v>0</v>
      </c>
      <c r="F652" t="s">
        <v>1181</v>
      </c>
      <c r="G652">
        <f>VLOOKUP(Mio[[#This Row],[No. FACT.]],Table7[No],1,FALSE)</f>
        <v>2694465642</v>
      </c>
      <c r="S652" s="79"/>
      <c r="T652">
        <v>45308</v>
      </c>
      <c r="U652">
        <v>2668773893</v>
      </c>
      <c r="V652">
        <v>284.10000000000002</v>
      </c>
      <c r="W652">
        <f>VLOOKUP(Table7[[#This Row],[No]],Mio[No. FACT.],1,FALSE)</f>
        <v>2668773893</v>
      </c>
      <c r="X652">
        <f>VLOOKUP(Table7[[#This Row],[No]],Conta[DTE NO],1,FALSE)</f>
        <v>2668773893</v>
      </c>
      <c r="Y652" t="b">
        <f>Table7[[#This Row],[borar otro]]=Table7[[#This Row],[Borrar]]</f>
        <v>1</v>
      </c>
    </row>
    <row r="653" spans="1:25" hidden="1" x14ac:dyDescent="0.25">
      <c r="A653">
        <v>45308</v>
      </c>
      <c r="B653">
        <v>1101548321</v>
      </c>
      <c r="C653" s="2">
        <v>2937</v>
      </c>
      <c r="D653" t="s">
        <v>2330</v>
      </c>
      <c r="E653">
        <v>0</v>
      </c>
      <c r="F653" t="s">
        <v>1182</v>
      </c>
      <c r="G653">
        <f>VLOOKUP(Mio[[#This Row],[No. FACT.]],Table7[No],1,FALSE)</f>
        <v>1101548321</v>
      </c>
      <c r="S653" s="79"/>
      <c r="T653">
        <v>45308</v>
      </c>
      <c r="U653">
        <v>267668102</v>
      </c>
      <c r="V653">
        <v>997.92</v>
      </c>
      <c r="W653">
        <f>VLOOKUP(Table7[[#This Row],[No]],Mio[No. FACT.],1,FALSE)</f>
        <v>267668102</v>
      </c>
      <c r="X653">
        <f>VLOOKUP(Table7[[#This Row],[No]],Conta[DTE NO],1,FALSE)</f>
        <v>267668102</v>
      </c>
      <c r="Y653" t="b">
        <f>Table7[[#This Row],[borar otro]]=Table7[[#This Row],[Borrar]]</f>
        <v>1</v>
      </c>
    </row>
    <row r="654" spans="1:25" hidden="1" x14ac:dyDescent="0.25">
      <c r="A654">
        <v>45308</v>
      </c>
      <c r="B654">
        <v>2742241473</v>
      </c>
      <c r="C654" s="2">
        <v>2115</v>
      </c>
      <c r="D654" t="s">
        <v>2330</v>
      </c>
      <c r="E654">
        <v>0</v>
      </c>
      <c r="F654" t="s">
        <v>1184</v>
      </c>
      <c r="G654">
        <f>VLOOKUP(Mio[[#This Row],[No. FACT.]],Table7[No],1,FALSE)</f>
        <v>2742241473</v>
      </c>
      <c r="S654" s="79"/>
      <c r="T654">
        <v>45308</v>
      </c>
      <c r="U654">
        <v>2681556411</v>
      </c>
      <c r="V654">
        <v>730</v>
      </c>
      <c r="W654">
        <f>VLOOKUP(Table7[[#This Row],[No]],Mio[No. FACT.],1,FALSE)</f>
        <v>2681556411</v>
      </c>
      <c r="X654">
        <f>VLOOKUP(Table7[[#This Row],[No]],Conta[DTE NO],1,FALSE)</f>
        <v>2681556411</v>
      </c>
      <c r="Y654" t="b">
        <f>Table7[[#This Row],[borar otro]]=Table7[[#This Row],[Borrar]]</f>
        <v>1</v>
      </c>
    </row>
    <row r="655" spans="1:25" hidden="1" x14ac:dyDescent="0.25">
      <c r="A655">
        <v>45308</v>
      </c>
      <c r="B655">
        <v>735855824</v>
      </c>
      <c r="C655" s="2">
        <v>1738.3</v>
      </c>
      <c r="D655" t="s">
        <v>2327</v>
      </c>
      <c r="E655">
        <v>0</v>
      </c>
      <c r="F655" t="s">
        <v>1186</v>
      </c>
      <c r="G655">
        <f>VLOOKUP(Mio[[#This Row],[No. FACT.]],Table7[No],1,FALSE)</f>
        <v>735855824</v>
      </c>
      <c r="S655" s="79"/>
      <c r="T655">
        <v>45308</v>
      </c>
      <c r="U655">
        <v>2694465642</v>
      </c>
      <c r="V655">
        <v>41</v>
      </c>
      <c r="W655">
        <f>VLOOKUP(Table7[[#This Row],[No]],Mio[No. FACT.],1,FALSE)</f>
        <v>2694465642</v>
      </c>
      <c r="X655">
        <f>VLOOKUP(Table7[[#This Row],[No]],Conta[DTE NO],1,FALSE)</f>
        <v>2694465642</v>
      </c>
      <c r="Y655" t="b">
        <f>Table7[[#This Row],[borar otro]]=Table7[[#This Row],[Borrar]]</f>
        <v>1</v>
      </c>
    </row>
    <row r="656" spans="1:25" hidden="1" x14ac:dyDescent="0.25">
      <c r="A656">
        <v>45308</v>
      </c>
      <c r="B656">
        <v>1312637323</v>
      </c>
      <c r="C656" s="2">
        <v>606</v>
      </c>
      <c r="D656" t="s">
        <v>2336</v>
      </c>
      <c r="E656">
        <v>0</v>
      </c>
      <c r="F656" t="s">
        <v>1187</v>
      </c>
      <c r="G656">
        <f>VLOOKUP(Mio[[#This Row],[No. FACT.]],Table7[No],1,FALSE)</f>
        <v>1312637323</v>
      </c>
      <c r="S656" s="79"/>
      <c r="T656">
        <v>45308</v>
      </c>
      <c r="U656">
        <v>2737457375</v>
      </c>
      <c r="V656">
        <v>3365</v>
      </c>
      <c r="W656">
        <f>VLOOKUP(Table7[[#This Row],[No]],Mio[No. FACT.],1,FALSE)</f>
        <v>2737457375</v>
      </c>
      <c r="X656">
        <f>VLOOKUP(Table7[[#This Row],[No]],Conta[DTE NO],1,FALSE)</f>
        <v>2737457375</v>
      </c>
      <c r="Y656" t="b">
        <f>Table7[[#This Row],[borar otro]]=Table7[[#This Row],[Borrar]]</f>
        <v>1</v>
      </c>
    </row>
    <row r="657" spans="1:25" hidden="1" x14ac:dyDescent="0.25">
      <c r="A657">
        <v>45308</v>
      </c>
      <c r="B657">
        <v>2935767274</v>
      </c>
      <c r="C657" s="2">
        <v>10060</v>
      </c>
      <c r="D657" t="s">
        <v>2328</v>
      </c>
      <c r="E657">
        <v>0</v>
      </c>
      <c r="F657" t="s">
        <v>1189</v>
      </c>
      <c r="G657">
        <f>VLOOKUP(Mio[[#This Row],[No. FACT.]],Table7[No],1,FALSE)</f>
        <v>2935767274</v>
      </c>
      <c r="S657" s="79"/>
      <c r="T657">
        <v>45308</v>
      </c>
      <c r="U657">
        <v>2742241473</v>
      </c>
      <c r="V657">
        <v>2115</v>
      </c>
      <c r="W657">
        <f>VLOOKUP(Table7[[#This Row],[No]],Mio[No. FACT.],1,FALSE)</f>
        <v>2742241473</v>
      </c>
      <c r="X657">
        <f>VLOOKUP(Table7[[#This Row],[No]],Conta[DTE NO],1,FALSE)</f>
        <v>2742241473</v>
      </c>
      <c r="Y657" t="b">
        <f>Table7[[#This Row],[borar otro]]=Table7[[#This Row],[Borrar]]</f>
        <v>1</v>
      </c>
    </row>
    <row r="658" spans="1:25" hidden="1" x14ac:dyDescent="0.25">
      <c r="A658">
        <v>45308</v>
      </c>
      <c r="B658">
        <v>3974973414</v>
      </c>
      <c r="C658" s="2">
        <v>1830</v>
      </c>
      <c r="D658" t="s">
        <v>2331</v>
      </c>
      <c r="E658">
        <v>0</v>
      </c>
      <c r="F658" t="s">
        <v>1191</v>
      </c>
      <c r="G658">
        <f>VLOOKUP(Mio[[#This Row],[No. FACT.]],Table7[No],1,FALSE)</f>
        <v>3974973414</v>
      </c>
      <c r="S658" s="79"/>
      <c r="T658">
        <v>45308</v>
      </c>
      <c r="U658">
        <v>2765900711</v>
      </c>
      <c r="V658">
        <v>35.5</v>
      </c>
      <c r="W658">
        <f>VLOOKUP(Table7[[#This Row],[No]],Mio[No. FACT.],1,FALSE)</f>
        <v>2765900711</v>
      </c>
      <c r="X658">
        <f>VLOOKUP(Table7[[#This Row],[No]],Conta[DTE NO],1,FALSE)</f>
        <v>2765900711</v>
      </c>
      <c r="Y658" t="b">
        <f>Table7[[#This Row],[borar otro]]=Table7[[#This Row],[Borrar]]</f>
        <v>1</v>
      </c>
    </row>
    <row r="659" spans="1:25" hidden="1" x14ac:dyDescent="0.25">
      <c r="A659">
        <v>45308</v>
      </c>
      <c r="B659">
        <v>3532145409</v>
      </c>
      <c r="C659" s="2">
        <v>422</v>
      </c>
      <c r="D659" t="s">
        <v>2327</v>
      </c>
      <c r="E659">
        <v>0</v>
      </c>
      <c r="F659" t="s">
        <v>1193</v>
      </c>
      <c r="G659">
        <f>VLOOKUP(Mio[[#This Row],[No. FACT.]],Table7[No],1,FALSE)</f>
        <v>3532145409</v>
      </c>
      <c r="S659" s="79"/>
      <c r="T659">
        <v>45308</v>
      </c>
      <c r="U659">
        <v>2822328085</v>
      </c>
      <c r="V659">
        <v>361.25</v>
      </c>
      <c r="W659">
        <f>VLOOKUP(Table7[[#This Row],[No]],Mio[No. FACT.],1,FALSE)</f>
        <v>2822328085</v>
      </c>
      <c r="X659">
        <f>VLOOKUP(Table7[[#This Row],[No]],Conta[DTE NO],1,FALSE)</f>
        <v>2822328085</v>
      </c>
      <c r="Y659" t="b">
        <f>Table7[[#This Row],[borar otro]]=Table7[[#This Row],[Borrar]]</f>
        <v>1</v>
      </c>
    </row>
    <row r="660" spans="1:25" hidden="1" x14ac:dyDescent="0.25">
      <c r="A660">
        <v>45308</v>
      </c>
      <c r="B660">
        <v>3456126783</v>
      </c>
      <c r="C660" s="2">
        <v>125</v>
      </c>
      <c r="D660" t="s">
        <v>2329</v>
      </c>
      <c r="E660">
        <v>0</v>
      </c>
      <c r="F660" t="s">
        <v>1195</v>
      </c>
      <c r="G660">
        <f>VLOOKUP(Mio[[#This Row],[No. FACT.]],Table7[No],1,FALSE)</f>
        <v>3456126783</v>
      </c>
      <c r="S660" s="79"/>
      <c r="T660">
        <v>45308</v>
      </c>
      <c r="U660">
        <v>2833469300</v>
      </c>
      <c r="V660">
        <v>27.4</v>
      </c>
      <c r="W660">
        <f>VLOOKUP(Table7[[#This Row],[No]],Mio[No. FACT.],1,FALSE)</f>
        <v>2833469300</v>
      </c>
      <c r="X660">
        <f>VLOOKUP(Table7[[#This Row],[No]],Conta[DTE NO],1,FALSE)</f>
        <v>2833469300</v>
      </c>
      <c r="Y660" t="b">
        <f>Table7[[#This Row],[borar otro]]=Table7[[#This Row],[Borrar]]</f>
        <v>1</v>
      </c>
    </row>
    <row r="661" spans="1:25" hidden="1" x14ac:dyDescent="0.25">
      <c r="A661">
        <v>45308</v>
      </c>
      <c r="B661">
        <v>379276918</v>
      </c>
      <c r="C661" s="2">
        <v>52</v>
      </c>
      <c r="D661" t="s">
        <v>2326</v>
      </c>
      <c r="E661">
        <v>0</v>
      </c>
      <c r="F661" t="s">
        <v>1197</v>
      </c>
      <c r="G661">
        <f>VLOOKUP(Mio[[#This Row],[No. FACT.]],Table7[No],1,FALSE)</f>
        <v>379276918</v>
      </c>
      <c r="S661" s="79"/>
      <c r="T661">
        <v>45308</v>
      </c>
      <c r="U661">
        <v>2851095704</v>
      </c>
      <c r="V661">
        <v>30</v>
      </c>
      <c r="W661">
        <f>VLOOKUP(Table7[[#This Row],[No]],Mio[No. FACT.],1,FALSE)</f>
        <v>2851095704</v>
      </c>
      <c r="X661">
        <f>VLOOKUP(Table7[[#This Row],[No]],Conta[DTE NO],1,FALSE)</f>
        <v>2851095704</v>
      </c>
      <c r="Y661" t="b">
        <f>Table7[[#This Row],[borar otro]]=Table7[[#This Row],[Borrar]]</f>
        <v>1</v>
      </c>
    </row>
    <row r="662" spans="1:25" hidden="1" x14ac:dyDescent="0.25">
      <c r="A662">
        <v>45308</v>
      </c>
      <c r="B662">
        <v>2851095704</v>
      </c>
      <c r="C662" s="2">
        <v>30</v>
      </c>
      <c r="D662" t="s">
        <v>2331</v>
      </c>
      <c r="E662">
        <v>0</v>
      </c>
      <c r="F662" t="s">
        <v>1198</v>
      </c>
      <c r="G662">
        <f>VLOOKUP(Mio[[#This Row],[No. FACT.]],Table7[No],1,FALSE)</f>
        <v>2851095704</v>
      </c>
      <c r="S662" s="79"/>
      <c r="T662">
        <v>45308</v>
      </c>
      <c r="U662">
        <v>2876721193</v>
      </c>
      <c r="V662">
        <v>49.65</v>
      </c>
      <c r="W662">
        <f>VLOOKUP(Table7[[#This Row],[No]],Mio[No. FACT.],1,FALSE)</f>
        <v>2876721193</v>
      </c>
      <c r="X662">
        <f>VLOOKUP(Table7[[#This Row],[No]],Conta[DTE NO],1,FALSE)</f>
        <v>2876721193</v>
      </c>
      <c r="Y662" t="b">
        <f>Table7[[#This Row],[borar otro]]=Table7[[#This Row],[Borrar]]</f>
        <v>1</v>
      </c>
    </row>
    <row r="663" spans="1:25" hidden="1" x14ac:dyDescent="0.25">
      <c r="A663">
        <v>45308</v>
      </c>
      <c r="B663">
        <v>2431207714</v>
      </c>
      <c r="C663" s="2">
        <v>33</v>
      </c>
      <c r="D663" t="s">
        <v>2329</v>
      </c>
      <c r="E663">
        <v>0</v>
      </c>
      <c r="F663" t="s">
        <v>1200</v>
      </c>
      <c r="G663">
        <f>VLOOKUP(Mio[[#This Row],[No. FACT.]],Table7[No],1,FALSE)</f>
        <v>2431207714</v>
      </c>
      <c r="S663" s="79"/>
      <c r="T663">
        <v>45308</v>
      </c>
      <c r="U663">
        <v>2935767274</v>
      </c>
      <c r="V663">
        <v>10060</v>
      </c>
      <c r="W663">
        <f>VLOOKUP(Table7[[#This Row],[No]],Mio[No. FACT.],1,FALSE)</f>
        <v>2935767274</v>
      </c>
      <c r="X663">
        <f>VLOOKUP(Table7[[#This Row],[No]],Conta[DTE NO],1,FALSE)</f>
        <v>2935767274</v>
      </c>
      <c r="Y663" t="b">
        <f>Table7[[#This Row],[borar otro]]=Table7[[#This Row],[Borrar]]</f>
        <v>1</v>
      </c>
    </row>
    <row r="664" spans="1:25" hidden="1" x14ac:dyDescent="0.25">
      <c r="A664">
        <v>45308</v>
      </c>
      <c r="B664">
        <v>3281013439</v>
      </c>
      <c r="C664" s="2">
        <v>4.95</v>
      </c>
      <c r="D664" t="s">
        <v>2326</v>
      </c>
      <c r="E664">
        <v>0</v>
      </c>
      <c r="F664" t="s">
        <v>1201</v>
      </c>
      <c r="G664">
        <f>VLOOKUP(Mio[[#This Row],[No. FACT.]],Table7[No],1,FALSE)</f>
        <v>3281013439</v>
      </c>
      <c r="S664" s="79"/>
      <c r="T664">
        <v>45308</v>
      </c>
      <c r="U664">
        <v>2991015528</v>
      </c>
      <c r="V664">
        <v>0</v>
      </c>
      <c r="W664">
        <f>VLOOKUP(Table7[[#This Row],[No]],Mio[No. FACT.],1,FALSE)</f>
        <v>2991015528</v>
      </c>
      <c r="X664">
        <f>VLOOKUP(Table7[[#This Row],[No]],Conta[DTE NO],1,FALSE)</f>
        <v>2991015528</v>
      </c>
      <c r="Y664" t="b">
        <f>Table7[[#This Row],[borar otro]]=Table7[[#This Row],[Borrar]]</f>
        <v>1</v>
      </c>
    </row>
    <row r="665" spans="1:25" hidden="1" x14ac:dyDescent="0.25">
      <c r="A665">
        <v>45308</v>
      </c>
      <c r="B665">
        <v>2597998021</v>
      </c>
      <c r="C665" s="2">
        <v>8718</v>
      </c>
      <c r="D665" t="s">
        <v>2336</v>
      </c>
      <c r="E665">
        <v>0</v>
      </c>
      <c r="F665" t="s">
        <v>1203</v>
      </c>
      <c r="G665">
        <f>VLOOKUP(Mio[[#This Row],[No. FACT.]],Table7[No],1,FALSE)</f>
        <v>2597998021</v>
      </c>
      <c r="S665" s="79"/>
      <c r="T665">
        <v>45308</v>
      </c>
      <c r="U665">
        <v>3155445495</v>
      </c>
      <c r="V665">
        <v>1086</v>
      </c>
      <c r="W665">
        <f>VLOOKUP(Table7[[#This Row],[No]],Mio[No. FACT.],1,FALSE)</f>
        <v>3155445495</v>
      </c>
      <c r="X665">
        <f>VLOOKUP(Table7[[#This Row],[No]],Conta[DTE NO],1,FALSE)</f>
        <v>3155445495</v>
      </c>
      <c r="Y665" t="b">
        <f>Table7[[#This Row],[borar otro]]=Table7[[#This Row],[Borrar]]</f>
        <v>1</v>
      </c>
    </row>
    <row r="666" spans="1:25" hidden="1" x14ac:dyDescent="0.25">
      <c r="A666">
        <v>45308</v>
      </c>
      <c r="B666">
        <v>2570076893</v>
      </c>
      <c r="C666" s="2">
        <v>50</v>
      </c>
      <c r="D666" t="s">
        <v>2326</v>
      </c>
      <c r="E666">
        <v>0</v>
      </c>
      <c r="F666" t="s">
        <v>1204</v>
      </c>
      <c r="G666">
        <f>VLOOKUP(Mio[[#This Row],[No. FACT.]],Table7[No],1,FALSE)</f>
        <v>2570076893</v>
      </c>
      <c r="S666" s="79"/>
      <c r="T666">
        <v>45308</v>
      </c>
      <c r="U666">
        <v>3259649397</v>
      </c>
      <c r="V666">
        <v>533.79999999999995</v>
      </c>
      <c r="W666">
        <f>VLOOKUP(Table7[[#This Row],[No]],Mio[No. FACT.],1,FALSE)</f>
        <v>3259649397</v>
      </c>
      <c r="X666">
        <f>VLOOKUP(Table7[[#This Row],[No]],Conta[DTE NO],1,FALSE)</f>
        <v>3259649397</v>
      </c>
      <c r="Y666" t="b">
        <f>Table7[[#This Row],[borar otro]]=Table7[[#This Row],[Borrar]]</f>
        <v>1</v>
      </c>
    </row>
    <row r="667" spans="1:25" hidden="1" x14ac:dyDescent="0.25">
      <c r="A667">
        <v>45308</v>
      </c>
      <c r="B667">
        <v>3622194060</v>
      </c>
      <c r="C667" s="2">
        <v>1050</v>
      </c>
      <c r="D667" t="s">
        <v>2326</v>
      </c>
      <c r="E667">
        <v>0</v>
      </c>
      <c r="F667" t="s">
        <v>1206</v>
      </c>
      <c r="G667">
        <f>VLOOKUP(Mio[[#This Row],[No. FACT.]],Table7[No],1,FALSE)</f>
        <v>3622194060</v>
      </c>
      <c r="S667" s="79"/>
      <c r="T667">
        <v>45308</v>
      </c>
      <c r="U667">
        <v>3281013439</v>
      </c>
      <c r="V667">
        <v>4.95</v>
      </c>
      <c r="W667">
        <f>VLOOKUP(Table7[[#This Row],[No]],Mio[No. FACT.],1,FALSE)</f>
        <v>3281013439</v>
      </c>
      <c r="X667">
        <f>VLOOKUP(Table7[[#This Row],[No]],Conta[DTE NO],1,FALSE)</f>
        <v>3281013439</v>
      </c>
      <c r="Y667" t="b">
        <f>Table7[[#This Row],[borar otro]]=Table7[[#This Row],[Borrar]]</f>
        <v>1</v>
      </c>
    </row>
    <row r="668" spans="1:25" hidden="1" x14ac:dyDescent="0.25">
      <c r="A668">
        <v>45308</v>
      </c>
      <c r="B668">
        <v>2557494405</v>
      </c>
      <c r="C668" s="2">
        <v>4.95</v>
      </c>
      <c r="D668" t="s">
        <v>2329</v>
      </c>
      <c r="E668">
        <v>0</v>
      </c>
      <c r="F668" t="s">
        <v>1207</v>
      </c>
      <c r="G668">
        <f>VLOOKUP(Mio[[#This Row],[No. FACT.]],Table7[No],1,FALSE)</f>
        <v>2557494405</v>
      </c>
      <c r="S668" s="79"/>
      <c r="T668">
        <v>45308</v>
      </c>
      <c r="U668">
        <v>3291300401</v>
      </c>
      <c r="V668">
        <v>3760</v>
      </c>
      <c r="W668">
        <f>VLOOKUP(Table7[[#This Row],[No]],Mio[No. FACT.],1,FALSE)</f>
        <v>3291300401</v>
      </c>
      <c r="X668">
        <f>VLOOKUP(Table7[[#This Row],[No]],Conta[DTE NO],1,FALSE)</f>
        <v>3291300401</v>
      </c>
      <c r="Y668" t="b">
        <f>Table7[[#This Row],[borar otro]]=Table7[[#This Row],[Borrar]]</f>
        <v>1</v>
      </c>
    </row>
    <row r="669" spans="1:25" hidden="1" x14ac:dyDescent="0.25">
      <c r="A669">
        <v>45308</v>
      </c>
      <c r="B669">
        <v>562645926</v>
      </c>
      <c r="C669" s="2">
        <v>191.95</v>
      </c>
      <c r="D669" t="s">
        <v>2329</v>
      </c>
      <c r="E669">
        <v>0</v>
      </c>
      <c r="F669" t="s">
        <v>1209</v>
      </c>
      <c r="G669">
        <f>VLOOKUP(Mio[[#This Row],[No. FACT.]],Table7[No],1,FALSE)</f>
        <v>562645926</v>
      </c>
      <c r="S669" s="79"/>
      <c r="T669">
        <v>45308</v>
      </c>
      <c r="U669">
        <v>3317779257</v>
      </c>
      <c r="V669">
        <v>8735</v>
      </c>
      <c r="W669">
        <f>VLOOKUP(Table7[[#This Row],[No]],Mio[No. FACT.],1,FALSE)</f>
        <v>3317779257</v>
      </c>
      <c r="X669">
        <f>VLOOKUP(Table7[[#This Row],[No]],Conta[DTE NO],1,FALSE)</f>
        <v>3317779257</v>
      </c>
      <c r="Y669" t="b">
        <f>Table7[[#This Row],[borar otro]]=Table7[[#This Row],[Borrar]]</f>
        <v>1</v>
      </c>
    </row>
    <row r="670" spans="1:25" hidden="1" x14ac:dyDescent="0.25">
      <c r="A670">
        <v>45308</v>
      </c>
      <c r="B670">
        <v>2765900711</v>
      </c>
      <c r="C670" s="2">
        <v>35.5</v>
      </c>
      <c r="D670" t="s">
        <v>2329</v>
      </c>
      <c r="E670">
        <v>0</v>
      </c>
      <c r="F670" t="s">
        <v>1211</v>
      </c>
      <c r="G670">
        <f>VLOOKUP(Mio[[#This Row],[No. FACT.]],Table7[No],1,FALSE)</f>
        <v>2765900711</v>
      </c>
      <c r="S670" s="79"/>
      <c r="T670">
        <v>45308</v>
      </c>
      <c r="U670">
        <v>3377942068</v>
      </c>
      <c r="V670">
        <v>7.05</v>
      </c>
      <c r="W670">
        <f>VLOOKUP(Table7[[#This Row],[No]],Mio[No. FACT.],1,FALSE)</f>
        <v>3377942068</v>
      </c>
      <c r="X670">
        <f>VLOOKUP(Table7[[#This Row],[No]],Conta[DTE NO],1,FALSE)</f>
        <v>3377942068</v>
      </c>
      <c r="Y670" t="b">
        <f>Table7[[#This Row],[borar otro]]=Table7[[#This Row],[Borrar]]</f>
        <v>1</v>
      </c>
    </row>
    <row r="671" spans="1:25" hidden="1" x14ac:dyDescent="0.25">
      <c r="A671">
        <v>45308</v>
      </c>
      <c r="B671">
        <v>1704413756</v>
      </c>
      <c r="C671" s="2">
        <v>200.2</v>
      </c>
      <c r="D671" t="s">
        <v>2327</v>
      </c>
      <c r="E671">
        <v>0</v>
      </c>
      <c r="F671" t="s">
        <v>1212</v>
      </c>
      <c r="G671">
        <f>VLOOKUP(Mio[[#This Row],[No. FACT.]],Table7[No],1,FALSE)</f>
        <v>1704413756</v>
      </c>
      <c r="S671" s="79"/>
      <c r="T671">
        <v>45308</v>
      </c>
      <c r="U671">
        <v>3456126783</v>
      </c>
      <c r="V671">
        <v>125</v>
      </c>
      <c r="W671">
        <f>VLOOKUP(Table7[[#This Row],[No]],Mio[No. FACT.],1,FALSE)</f>
        <v>3456126783</v>
      </c>
      <c r="X671">
        <f>VLOOKUP(Table7[[#This Row],[No]],Conta[DTE NO],1,FALSE)</f>
        <v>3456126783</v>
      </c>
      <c r="Y671" t="b">
        <f>Table7[[#This Row],[borar otro]]=Table7[[#This Row],[Borrar]]</f>
        <v>1</v>
      </c>
    </row>
    <row r="672" spans="1:25" hidden="1" x14ac:dyDescent="0.25">
      <c r="A672">
        <v>45308</v>
      </c>
      <c r="B672">
        <v>2876721193</v>
      </c>
      <c r="C672" s="2">
        <v>49.65</v>
      </c>
      <c r="D672" t="s">
        <v>2329</v>
      </c>
      <c r="E672">
        <v>0</v>
      </c>
      <c r="F672" t="s">
        <v>1214</v>
      </c>
      <c r="G672">
        <f>VLOOKUP(Mio[[#This Row],[No. FACT.]],Table7[No],1,FALSE)</f>
        <v>2876721193</v>
      </c>
      <c r="S672" s="79"/>
      <c r="T672">
        <v>45308</v>
      </c>
      <c r="U672">
        <v>34621644</v>
      </c>
      <c r="V672">
        <v>734</v>
      </c>
      <c r="W672">
        <f>VLOOKUP(Table7[[#This Row],[No]],Mio[No. FACT.],1,FALSE)</f>
        <v>34621644</v>
      </c>
      <c r="X672">
        <f>VLOOKUP(Table7[[#This Row],[No]],Conta[DTE NO],1,FALSE)</f>
        <v>34621644</v>
      </c>
      <c r="Y672" t="b">
        <f>Table7[[#This Row],[borar otro]]=Table7[[#This Row],[Borrar]]</f>
        <v>1</v>
      </c>
    </row>
    <row r="673" spans="1:25" hidden="1" x14ac:dyDescent="0.25">
      <c r="A673">
        <v>45308</v>
      </c>
      <c r="B673">
        <v>3155445495</v>
      </c>
      <c r="C673" s="2">
        <v>1086</v>
      </c>
      <c r="D673" t="s">
        <v>2332</v>
      </c>
      <c r="E673">
        <v>0</v>
      </c>
      <c r="F673" t="s">
        <v>1216</v>
      </c>
      <c r="G673">
        <f>VLOOKUP(Mio[[#This Row],[No. FACT.]],Table7[No],1,FALSE)</f>
        <v>3155445495</v>
      </c>
      <c r="S673" s="79"/>
      <c r="T673">
        <v>45308</v>
      </c>
      <c r="U673">
        <v>3532145409</v>
      </c>
      <c r="V673">
        <v>422</v>
      </c>
      <c r="W673">
        <f>VLOOKUP(Table7[[#This Row],[No]],Mio[No. FACT.],1,FALSE)</f>
        <v>3532145409</v>
      </c>
      <c r="X673">
        <f>VLOOKUP(Table7[[#This Row],[No]],Conta[DTE NO],1,FALSE)</f>
        <v>3532145409</v>
      </c>
      <c r="Y673" t="b">
        <f>Table7[[#This Row],[borar otro]]=Table7[[#This Row],[Borrar]]</f>
        <v>1</v>
      </c>
    </row>
    <row r="674" spans="1:25" hidden="1" x14ac:dyDescent="0.25">
      <c r="A674">
        <v>45308</v>
      </c>
      <c r="B674">
        <v>1458126899</v>
      </c>
      <c r="C674" s="2">
        <v>25.25</v>
      </c>
      <c r="D674" t="s">
        <v>2329</v>
      </c>
      <c r="E674">
        <v>0</v>
      </c>
      <c r="F674" t="s">
        <v>1218</v>
      </c>
      <c r="G674">
        <f>VLOOKUP(Mio[[#This Row],[No. FACT.]],Table7[No],1,FALSE)</f>
        <v>1458126899</v>
      </c>
      <c r="S674" s="79"/>
      <c r="T674">
        <v>45308</v>
      </c>
      <c r="U674">
        <v>3571469281</v>
      </c>
      <c r="V674">
        <v>1309.6400000000001</v>
      </c>
      <c r="W674">
        <f>VLOOKUP(Table7[[#This Row],[No]],Mio[No. FACT.],1,FALSE)</f>
        <v>3571469281</v>
      </c>
      <c r="X674">
        <f>VLOOKUP(Table7[[#This Row],[No]],Conta[DTE NO],1,FALSE)</f>
        <v>3571469281</v>
      </c>
      <c r="Y674" t="b">
        <f>Table7[[#This Row],[borar otro]]=Table7[[#This Row],[Borrar]]</f>
        <v>1</v>
      </c>
    </row>
    <row r="675" spans="1:25" hidden="1" x14ac:dyDescent="0.25">
      <c r="A675">
        <v>45308</v>
      </c>
      <c r="B675">
        <v>1811237731</v>
      </c>
      <c r="C675" s="2">
        <v>503</v>
      </c>
      <c r="D675" t="s">
        <v>2336</v>
      </c>
      <c r="E675">
        <v>0</v>
      </c>
      <c r="F675" t="s">
        <v>1220</v>
      </c>
      <c r="G675">
        <f>VLOOKUP(Mio[[#This Row],[No. FACT.]],Table7[No],1,FALSE)</f>
        <v>1811237731</v>
      </c>
      <c r="S675" s="79"/>
      <c r="T675">
        <v>45308</v>
      </c>
      <c r="U675">
        <v>3588770925</v>
      </c>
      <c r="V675">
        <v>294.75</v>
      </c>
      <c r="W675">
        <f>VLOOKUP(Table7[[#This Row],[No]],Mio[No. FACT.],1,FALSE)</f>
        <v>3588770925</v>
      </c>
      <c r="X675">
        <f>VLOOKUP(Table7[[#This Row],[No]],Conta[DTE NO],1,FALSE)</f>
        <v>3588770925</v>
      </c>
      <c r="Y675" t="b">
        <f>Table7[[#This Row],[borar otro]]=Table7[[#This Row],[Borrar]]</f>
        <v>1</v>
      </c>
    </row>
    <row r="676" spans="1:25" hidden="1" x14ac:dyDescent="0.25">
      <c r="A676">
        <v>45308</v>
      </c>
      <c r="B676">
        <v>2681556411</v>
      </c>
      <c r="C676" s="2">
        <v>730</v>
      </c>
      <c r="D676" t="s">
        <v>2336</v>
      </c>
      <c r="E676">
        <v>0</v>
      </c>
      <c r="F676" t="s">
        <v>1221</v>
      </c>
      <c r="G676">
        <f>VLOOKUP(Mio[[#This Row],[No. FACT.]],Table7[No],1,FALSE)</f>
        <v>2681556411</v>
      </c>
      <c r="S676" s="79"/>
      <c r="T676">
        <v>45308</v>
      </c>
      <c r="U676">
        <v>3592702719</v>
      </c>
      <c r="V676">
        <v>60.3</v>
      </c>
      <c r="W676">
        <f>VLOOKUP(Table7[[#This Row],[No]],Mio[No. FACT.],1,FALSE)</f>
        <v>3592702719</v>
      </c>
      <c r="X676">
        <f>VLOOKUP(Table7[[#This Row],[No]],Conta[DTE NO],1,FALSE)</f>
        <v>3592702719</v>
      </c>
      <c r="Y676" t="b">
        <f>Table7[[#This Row],[borar otro]]=Table7[[#This Row],[Borrar]]</f>
        <v>1</v>
      </c>
    </row>
    <row r="677" spans="1:25" hidden="1" x14ac:dyDescent="0.25">
      <c r="A677">
        <v>45308</v>
      </c>
      <c r="B677">
        <v>2668773893</v>
      </c>
      <c r="C677" s="2">
        <v>284.10000000000002</v>
      </c>
      <c r="D677" t="s">
        <v>2326</v>
      </c>
      <c r="E677">
        <v>0</v>
      </c>
      <c r="F677" t="s">
        <v>1222</v>
      </c>
      <c r="G677">
        <f>VLOOKUP(Mio[[#This Row],[No. FACT.]],Table7[No],1,FALSE)</f>
        <v>2668773893</v>
      </c>
      <c r="S677" s="79"/>
      <c r="T677">
        <v>45308</v>
      </c>
      <c r="U677">
        <v>3622194060</v>
      </c>
      <c r="V677">
        <v>1050</v>
      </c>
      <c r="W677">
        <f>VLOOKUP(Table7[[#This Row],[No]],Mio[No. FACT.],1,FALSE)</f>
        <v>3622194060</v>
      </c>
      <c r="X677">
        <f>VLOOKUP(Table7[[#This Row],[No]],Conta[DTE NO],1,FALSE)</f>
        <v>3622194060</v>
      </c>
      <c r="Y677" t="b">
        <f>Table7[[#This Row],[borar otro]]=Table7[[#This Row],[Borrar]]</f>
        <v>1</v>
      </c>
    </row>
    <row r="678" spans="1:25" hidden="1" x14ac:dyDescent="0.25">
      <c r="A678">
        <v>45308</v>
      </c>
      <c r="B678">
        <v>1128089785</v>
      </c>
      <c r="C678" s="2">
        <v>405.9</v>
      </c>
      <c r="D678" t="s">
        <v>2329</v>
      </c>
      <c r="E678">
        <v>0</v>
      </c>
      <c r="F678" t="s">
        <v>1224</v>
      </c>
      <c r="G678">
        <f>VLOOKUP(Mio[[#This Row],[No. FACT.]],Table7[No],1,FALSE)</f>
        <v>1128089785</v>
      </c>
      <c r="S678" s="79"/>
      <c r="T678">
        <v>45308</v>
      </c>
      <c r="U678">
        <v>3637789735</v>
      </c>
      <c r="V678">
        <v>6100</v>
      </c>
      <c r="W678">
        <f>VLOOKUP(Table7[[#This Row],[No]],Mio[No. FACT.],1,FALSE)</f>
        <v>3637789735</v>
      </c>
      <c r="X678">
        <f>VLOOKUP(Table7[[#This Row],[No]],Conta[DTE NO],1,FALSE)</f>
        <v>3637789735</v>
      </c>
      <c r="Y678" t="b">
        <f>Table7[[#This Row],[borar otro]]=Table7[[#This Row],[Borrar]]</f>
        <v>1</v>
      </c>
    </row>
    <row r="679" spans="1:25" hidden="1" x14ac:dyDescent="0.25">
      <c r="A679">
        <v>45308</v>
      </c>
      <c r="B679">
        <v>4242164095</v>
      </c>
      <c r="C679" s="2">
        <v>50</v>
      </c>
      <c r="D679" t="s">
        <v>2328</v>
      </c>
      <c r="E679">
        <v>0</v>
      </c>
      <c r="F679" t="s">
        <v>1226</v>
      </c>
      <c r="G679">
        <f>VLOOKUP(Mio[[#This Row],[No. FACT.]],Table7[No],1,FALSE)</f>
        <v>4242164095</v>
      </c>
      <c r="S679" s="79"/>
      <c r="T679">
        <v>45308</v>
      </c>
      <c r="U679">
        <v>3700770621</v>
      </c>
      <c r="V679">
        <v>2624</v>
      </c>
      <c r="W679">
        <f>VLOOKUP(Table7[[#This Row],[No]],Mio[No. FACT.],1,FALSE)</f>
        <v>3700770621</v>
      </c>
      <c r="X679">
        <f>VLOOKUP(Table7[[#This Row],[No]],Conta[DTE NO],1,FALSE)</f>
        <v>3700770621</v>
      </c>
      <c r="Y679" t="b">
        <f>Table7[[#This Row],[borar otro]]=Table7[[#This Row],[Borrar]]</f>
        <v>1</v>
      </c>
    </row>
    <row r="680" spans="1:25" hidden="1" x14ac:dyDescent="0.25">
      <c r="A680">
        <v>45308</v>
      </c>
      <c r="B680">
        <v>1781154187</v>
      </c>
      <c r="C680" s="2">
        <v>551.9</v>
      </c>
      <c r="D680" t="s">
        <v>2329</v>
      </c>
      <c r="E680">
        <v>0</v>
      </c>
      <c r="F680" t="s">
        <v>1227</v>
      </c>
      <c r="G680">
        <f>VLOOKUP(Mio[[#This Row],[No. FACT.]],Table7[No],1,FALSE)</f>
        <v>1781154187</v>
      </c>
      <c r="S680" s="79"/>
      <c r="T680">
        <v>45308</v>
      </c>
      <c r="U680">
        <v>379276918</v>
      </c>
      <c r="V680">
        <v>52</v>
      </c>
      <c r="W680">
        <f>VLOOKUP(Table7[[#This Row],[No]],Mio[No. FACT.],1,FALSE)</f>
        <v>379276918</v>
      </c>
      <c r="X680">
        <f>VLOOKUP(Table7[[#This Row],[No]],Conta[DTE NO],1,FALSE)</f>
        <v>379276918</v>
      </c>
      <c r="Y680" t="b">
        <f>Table7[[#This Row],[borar otro]]=Table7[[#This Row],[Borrar]]</f>
        <v>1</v>
      </c>
    </row>
    <row r="681" spans="1:25" hidden="1" x14ac:dyDescent="0.25">
      <c r="A681">
        <v>45308</v>
      </c>
      <c r="B681">
        <v>1693272033</v>
      </c>
      <c r="C681" s="2">
        <v>42</v>
      </c>
      <c r="D681" t="s">
        <v>2328</v>
      </c>
      <c r="E681">
        <v>0</v>
      </c>
      <c r="F681" t="s">
        <v>1229</v>
      </c>
      <c r="G681">
        <f>VLOOKUP(Mio[[#This Row],[No. FACT.]],Table7[No],1,FALSE)</f>
        <v>1693272033</v>
      </c>
      <c r="S681" s="79"/>
      <c r="T681">
        <v>45308</v>
      </c>
      <c r="U681">
        <v>3842588710</v>
      </c>
      <c r="V681">
        <v>3860</v>
      </c>
      <c r="W681">
        <f>VLOOKUP(Table7[[#This Row],[No]],Mio[No. FACT.],1,FALSE)</f>
        <v>3842588710</v>
      </c>
      <c r="X681">
        <f>VLOOKUP(Table7[[#This Row],[No]],Conta[DTE NO],1,FALSE)</f>
        <v>3842588710</v>
      </c>
      <c r="Y681" t="b">
        <f>Table7[[#This Row],[borar otro]]=Table7[[#This Row],[Borrar]]</f>
        <v>1</v>
      </c>
    </row>
    <row r="682" spans="1:25" hidden="1" x14ac:dyDescent="0.25">
      <c r="A682">
        <v>45308</v>
      </c>
      <c r="B682">
        <v>34621644</v>
      </c>
      <c r="C682" s="2">
        <v>734</v>
      </c>
      <c r="D682" t="s">
        <v>2332</v>
      </c>
      <c r="E682">
        <v>0</v>
      </c>
      <c r="F682" t="s">
        <v>1231</v>
      </c>
      <c r="G682">
        <f>VLOOKUP(Mio[[#This Row],[No. FACT.]],Table7[No],1,FALSE)</f>
        <v>34621644</v>
      </c>
      <c r="S682" s="79"/>
      <c r="T682">
        <v>45308</v>
      </c>
      <c r="U682">
        <v>3890233558</v>
      </c>
      <c r="V682">
        <v>1555.4</v>
      </c>
      <c r="W682">
        <f>VLOOKUP(Table7[[#This Row],[No]],Mio[No. FACT.],1,FALSE)</f>
        <v>3890233558</v>
      </c>
      <c r="X682">
        <f>VLOOKUP(Table7[[#This Row],[No]],Conta[DTE NO],1,FALSE)</f>
        <v>3890233558</v>
      </c>
      <c r="Y682" t="b">
        <f>Table7[[#This Row],[borar otro]]=Table7[[#This Row],[Borrar]]</f>
        <v>1</v>
      </c>
    </row>
    <row r="683" spans="1:25" hidden="1" x14ac:dyDescent="0.25">
      <c r="A683">
        <v>45308</v>
      </c>
      <c r="B683">
        <v>3918088110</v>
      </c>
      <c r="C683" s="2">
        <v>1900</v>
      </c>
      <c r="D683" t="s">
        <v>2332</v>
      </c>
      <c r="E683">
        <v>0</v>
      </c>
      <c r="F683" t="s">
        <v>1233</v>
      </c>
      <c r="G683">
        <f>VLOOKUP(Mio[[#This Row],[No. FACT.]],Table7[No],1,FALSE)</f>
        <v>3918088110</v>
      </c>
      <c r="S683" s="79"/>
      <c r="T683">
        <v>45308</v>
      </c>
      <c r="U683">
        <v>3918088110</v>
      </c>
      <c r="V683">
        <v>1900</v>
      </c>
      <c r="W683">
        <f>VLOOKUP(Table7[[#This Row],[No]],Mio[No. FACT.],1,FALSE)</f>
        <v>3918088110</v>
      </c>
      <c r="X683">
        <f>VLOOKUP(Table7[[#This Row],[No]],Conta[DTE NO],1,FALSE)</f>
        <v>3918088110</v>
      </c>
      <c r="Y683" t="b">
        <f>Table7[[#This Row],[borar otro]]=Table7[[#This Row],[Borrar]]</f>
        <v>1</v>
      </c>
    </row>
    <row r="684" spans="1:25" hidden="1" x14ac:dyDescent="0.25">
      <c r="A684">
        <v>45308</v>
      </c>
      <c r="B684">
        <v>2448966300</v>
      </c>
      <c r="C684" s="2">
        <v>126</v>
      </c>
      <c r="D684" t="s">
        <v>2327</v>
      </c>
      <c r="E684">
        <v>0</v>
      </c>
      <c r="F684" t="s">
        <v>1235</v>
      </c>
      <c r="G684">
        <f>VLOOKUP(Mio[[#This Row],[No. FACT.]],Table7[No],1,FALSE)</f>
        <v>2448966300</v>
      </c>
      <c r="S684" s="79"/>
      <c r="T684">
        <v>45308</v>
      </c>
      <c r="U684">
        <v>3959442150</v>
      </c>
      <c r="V684">
        <v>0</v>
      </c>
      <c r="W684">
        <f>VLOOKUP(Table7[[#This Row],[No]],Mio[No. FACT.],1,FALSE)</f>
        <v>3959442150</v>
      </c>
      <c r="X684">
        <f>VLOOKUP(Table7[[#This Row],[No]],Conta[DTE NO],1,FALSE)</f>
        <v>3959442150</v>
      </c>
      <c r="Y684" t="b">
        <f>Table7[[#This Row],[borar otro]]=Table7[[#This Row],[Borrar]]</f>
        <v>1</v>
      </c>
    </row>
    <row r="685" spans="1:25" hidden="1" x14ac:dyDescent="0.25">
      <c r="A685">
        <v>45308</v>
      </c>
      <c r="B685">
        <v>2737457375</v>
      </c>
      <c r="C685" s="2">
        <v>3365</v>
      </c>
      <c r="D685" t="s">
        <v>2328</v>
      </c>
      <c r="E685">
        <v>0</v>
      </c>
      <c r="F685" t="s">
        <v>1237</v>
      </c>
      <c r="G685">
        <f>VLOOKUP(Mio[[#This Row],[No. FACT.]],Table7[No],1,FALSE)</f>
        <v>2737457375</v>
      </c>
      <c r="S685" s="79"/>
      <c r="T685">
        <v>45308</v>
      </c>
      <c r="U685">
        <v>3974973414</v>
      </c>
      <c r="V685">
        <v>1830</v>
      </c>
      <c r="W685">
        <f>VLOOKUP(Table7[[#This Row],[No]],Mio[No. FACT.],1,FALSE)</f>
        <v>3974973414</v>
      </c>
      <c r="X685">
        <f>VLOOKUP(Table7[[#This Row],[No]],Conta[DTE NO],1,FALSE)</f>
        <v>3974973414</v>
      </c>
      <c r="Y685" t="b">
        <f>Table7[[#This Row],[borar otro]]=Table7[[#This Row],[Borrar]]</f>
        <v>1</v>
      </c>
    </row>
    <row r="686" spans="1:25" hidden="1" x14ac:dyDescent="0.25">
      <c r="A686">
        <v>45308</v>
      </c>
      <c r="B686">
        <v>2833469300</v>
      </c>
      <c r="C686" s="2">
        <v>27.4</v>
      </c>
      <c r="D686" t="s">
        <v>2326</v>
      </c>
      <c r="E686">
        <v>0</v>
      </c>
      <c r="F686" t="s">
        <v>1239</v>
      </c>
      <c r="G686">
        <f>VLOOKUP(Mio[[#This Row],[No. FACT.]],Table7[No],1,FALSE)</f>
        <v>2833469300</v>
      </c>
      <c r="S686" s="79"/>
      <c r="T686">
        <v>45308</v>
      </c>
      <c r="U686">
        <v>4028975676</v>
      </c>
      <c r="V686">
        <v>6.39</v>
      </c>
      <c r="W686">
        <f>VLOOKUP(Table7[[#This Row],[No]],Mio[No. FACT.],1,FALSE)</f>
        <v>4028975676</v>
      </c>
      <c r="X686">
        <f>VLOOKUP(Table7[[#This Row],[No]],Conta[DTE NO],1,FALSE)</f>
        <v>4028975676</v>
      </c>
      <c r="Y686" t="b">
        <f>Table7[[#This Row],[borar otro]]=Table7[[#This Row],[Borrar]]</f>
        <v>1</v>
      </c>
    </row>
    <row r="687" spans="1:25" hidden="1" x14ac:dyDescent="0.25">
      <c r="A687">
        <v>45308</v>
      </c>
      <c r="B687">
        <v>1132154465</v>
      </c>
      <c r="C687" s="2">
        <v>1483</v>
      </c>
      <c r="D687" t="s">
        <v>2327</v>
      </c>
      <c r="E687">
        <v>0</v>
      </c>
      <c r="F687" t="s">
        <v>1241</v>
      </c>
      <c r="G687">
        <f>VLOOKUP(Mio[[#This Row],[No. FACT.]],Table7[No],1,FALSE)</f>
        <v>1132154465</v>
      </c>
      <c r="S687" s="79"/>
      <c r="T687">
        <v>45308</v>
      </c>
      <c r="U687">
        <v>4216211006</v>
      </c>
      <c r="V687">
        <v>25.85</v>
      </c>
      <c r="W687">
        <f>VLOOKUP(Table7[[#This Row],[No]],Mio[No. FACT.],1,FALSE)</f>
        <v>4216211006</v>
      </c>
      <c r="X687">
        <f>VLOOKUP(Table7[[#This Row],[No]],Conta[DTE NO],1,FALSE)</f>
        <v>4216211006</v>
      </c>
      <c r="Y687" t="b">
        <f>Table7[[#This Row],[borar otro]]=Table7[[#This Row],[Borrar]]</f>
        <v>1</v>
      </c>
    </row>
    <row r="688" spans="1:25" hidden="1" x14ac:dyDescent="0.25">
      <c r="A688">
        <v>45308</v>
      </c>
      <c r="B688">
        <v>2333886379</v>
      </c>
      <c r="C688" s="2">
        <v>108.7</v>
      </c>
      <c r="D688" t="s">
        <v>2327</v>
      </c>
      <c r="E688">
        <v>0</v>
      </c>
      <c r="F688" t="s">
        <v>1243</v>
      </c>
      <c r="G688">
        <f>VLOOKUP(Mio[[#This Row],[No. FACT.]],Table7[No],1,FALSE)</f>
        <v>2333886379</v>
      </c>
      <c r="S688" s="79"/>
      <c r="T688">
        <v>45308</v>
      </c>
      <c r="U688">
        <v>4242164095</v>
      </c>
      <c r="V688">
        <v>50</v>
      </c>
      <c r="W688">
        <f>VLOOKUP(Table7[[#This Row],[No]],Mio[No. FACT.],1,FALSE)</f>
        <v>4242164095</v>
      </c>
      <c r="X688">
        <f>VLOOKUP(Table7[[#This Row],[No]],Conta[DTE NO],1,FALSE)</f>
        <v>4242164095</v>
      </c>
      <c r="Y688" t="b">
        <f>Table7[[#This Row],[borar otro]]=Table7[[#This Row],[Borrar]]</f>
        <v>1</v>
      </c>
    </row>
    <row r="689" spans="1:25" hidden="1" x14ac:dyDescent="0.25">
      <c r="A689">
        <v>45308</v>
      </c>
      <c r="B689">
        <v>3588770925</v>
      </c>
      <c r="C689" s="2">
        <v>294.75</v>
      </c>
      <c r="D689" t="s">
        <v>2326</v>
      </c>
      <c r="E689">
        <v>0</v>
      </c>
      <c r="F689" t="s">
        <v>1244</v>
      </c>
      <c r="G689">
        <f>VLOOKUP(Mio[[#This Row],[No. FACT.]],Table7[No],1,FALSE)</f>
        <v>3588770925</v>
      </c>
      <c r="S689" s="79"/>
      <c r="T689">
        <v>45308</v>
      </c>
      <c r="U689">
        <v>4288696082</v>
      </c>
      <c r="V689">
        <v>270.05</v>
      </c>
      <c r="W689">
        <f>VLOOKUP(Table7[[#This Row],[No]],Mio[No. FACT.],1,FALSE)</f>
        <v>4288696082</v>
      </c>
      <c r="X689">
        <f>VLOOKUP(Table7[[#This Row],[No]],Conta[DTE NO],1,FALSE)</f>
        <v>4288696082</v>
      </c>
      <c r="Y689" t="b">
        <f>Table7[[#This Row],[borar otro]]=Table7[[#This Row],[Borrar]]</f>
        <v>1</v>
      </c>
    </row>
    <row r="690" spans="1:25" hidden="1" x14ac:dyDescent="0.25">
      <c r="A690">
        <v>45308</v>
      </c>
      <c r="B690">
        <v>3959442150</v>
      </c>
      <c r="C690" s="2">
        <v>306</v>
      </c>
      <c r="D690" t="s">
        <v>2327</v>
      </c>
      <c r="E690">
        <v>45309.511238425926</v>
      </c>
      <c r="F690" t="s">
        <v>2342</v>
      </c>
      <c r="G690">
        <f>VLOOKUP(Mio[[#This Row],[No. FACT.]],Table7[No],1,FALSE)</f>
        <v>3959442150</v>
      </c>
      <c r="S690" s="79"/>
      <c r="T690">
        <v>45308</v>
      </c>
      <c r="U690">
        <v>555895106</v>
      </c>
      <c r="V690">
        <v>5.6</v>
      </c>
      <c r="W690">
        <f>VLOOKUP(Table7[[#This Row],[No]],Mio[No. FACT.],1,FALSE)</f>
        <v>555895106</v>
      </c>
      <c r="X690">
        <f>VLOOKUP(Table7[[#This Row],[No]],Conta[DTE NO],1,FALSE)</f>
        <v>555895106</v>
      </c>
      <c r="Y690" t="b">
        <f>Table7[[#This Row],[borar otro]]=Table7[[#This Row],[Borrar]]</f>
        <v>1</v>
      </c>
    </row>
    <row r="691" spans="1:25" hidden="1" x14ac:dyDescent="0.25">
      <c r="A691">
        <v>45308</v>
      </c>
      <c r="B691">
        <v>1654801687</v>
      </c>
      <c r="C691" s="2">
        <v>847</v>
      </c>
      <c r="D691" t="s">
        <v>2327</v>
      </c>
      <c r="E691">
        <v>0</v>
      </c>
      <c r="F691" t="s">
        <v>1246</v>
      </c>
      <c r="G691">
        <f>VLOOKUP(Mio[[#This Row],[No. FACT.]],Table7[No],1,FALSE)</f>
        <v>1654801687</v>
      </c>
      <c r="S691" s="79"/>
      <c r="T691">
        <v>45308</v>
      </c>
      <c r="U691">
        <v>561791193</v>
      </c>
      <c r="V691">
        <v>238</v>
      </c>
      <c r="W691">
        <f>VLOOKUP(Table7[[#This Row],[No]],Mio[No. FACT.],1,FALSE)</f>
        <v>561791193</v>
      </c>
      <c r="X691">
        <f>VLOOKUP(Table7[[#This Row],[No]],Conta[DTE NO],1,FALSE)</f>
        <v>561791193</v>
      </c>
      <c r="Y691" t="b">
        <f>Table7[[#This Row],[borar otro]]=Table7[[#This Row],[Borrar]]</f>
        <v>1</v>
      </c>
    </row>
    <row r="692" spans="1:25" hidden="1" x14ac:dyDescent="0.25">
      <c r="A692">
        <v>45308</v>
      </c>
      <c r="B692">
        <v>3377942068</v>
      </c>
      <c r="C692" s="2">
        <v>7.05</v>
      </c>
      <c r="D692" t="s">
        <v>2329</v>
      </c>
      <c r="E692">
        <v>0</v>
      </c>
      <c r="F692" t="s">
        <v>1247</v>
      </c>
      <c r="G692">
        <f>VLOOKUP(Mio[[#This Row],[No. FACT.]],Table7[No],1,FALSE)</f>
        <v>3377942068</v>
      </c>
      <c r="S692" s="79"/>
      <c r="T692">
        <v>45308</v>
      </c>
      <c r="U692">
        <v>562645926</v>
      </c>
      <c r="V692">
        <v>191.95</v>
      </c>
      <c r="W692">
        <f>VLOOKUP(Table7[[#This Row],[No]],Mio[No. FACT.],1,FALSE)</f>
        <v>562645926</v>
      </c>
      <c r="X692">
        <f>VLOOKUP(Table7[[#This Row],[No]],Conta[DTE NO],1,FALSE)</f>
        <v>562645926</v>
      </c>
      <c r="Y692" t="b">
        <f>Table7[[#This Row],[borar otro]]=Table7[[#This Row],[Borrar]]</f>
        <v>1</v>
      </c>
    </row>
    <row r="693" spans="1:25" hidden="1" x14ac:dyDescent="0.25">
      <c r="A693">
        <v>45308</v>
      </c>
      <c r="B693">
        <v>2610906053</v>
      </c>
      <c r="C693" s="2">
        <v>2470</v>
      </c>
      <c r="D693" t="s">
        <v>2332</v>
      </c>
      <c r="E693">
        <v>0</v>
      </c>
      <c r="F693" t="s">
        <v>1248</v>
      </c>
      <c r="G693">
        <f>VLOOKUP(Mio[[#This Row],[No. FACT.]],Table7[No],1,FALSE)</f>
        <v>2610906053</v>
      </c>
      <c r="S693" s="79"/>
      <c r="T693">
        <v>45308</v>
      </c>
      <c r="U693">
        <v>602293247</v>
      </c>
      <c r="V693">
        <v>333.6</v>
      </c>
      <c r="W693">
        <f>VLOOKUP(Table7[[#This Row],[No]],Mio[No. FACT.],1,FALSE)</f>
        <v>602293247</v>
      </c>
      <c r="X693">
        <f>VLOOKUP(Table7[[#This Row],[No]],Conta[DTE NO],1,FALSE)</f>
        <v>602293247</v>
      </c>
      <c r="Y693" t="b">
        <f>Table7[[#This Row],[borar otro]]=Table7[[#This Row],[Borrar]]</f>
        <v>1</v>
      </c>
    </row>
    <row r="694" spans="1:25" hidden="1" x14ac:dyDescent="0.25">
      <c r="A694">
        <v>45308</v>
      </c>
      <c r="B694">
        <v>1768900207</v>
      </c>
      <c r="C694" s="2">
        <v>2750</v>
      </c>
      <c r="D694" t="s">
        <v>2336</v>
      </c>
      <c r="E694">
        <v>0</v>
      </c>
      <c r="F694" t="s">
        <v>1250</v>
      </c>
      <c r="G694">
        <f>VLOOKUP(Mio[[#This Row],[No. FACT.]],Table7[No],1,FALSE)</f>
        <v>1768900207</v>
      </c>
      <c r="S694" s="79"/>
      <c r="T694">
        <v>45308</v>
      </c>
      <c r="U694">
        <v>674320120</v>
      </c>
      <c r="V694">
        <v>7815</v>
      </c>
      <c r="W694">
        <f>VLOOKUP(Table7[[#This Row],[No]],Mio[No. FACT.],1,FALSE)</f>
        <v>674320120</v>
      </c>
      <c r="X694">
        <f>VLOOKUP(Table7[[#This Row],[No]],Conta[DTE NO],1,FALSE)</f>
        <v>674320120</v>
      </c>
      <c r="Y694" t="b">
        <f>Table7[[#This Row],[borar otro]]=Table7[[#This Row],[Borrar]]</f>
        <v>1</v>
      </c>
    </row>
    <row r="695" spans="1:25" hidden="1" x14ac:dyDescent="0.25">
      <c r="A695">
        <v>45308</v>
      </c>
      <c r="B695">
        <v>2643675097</v>
      </c>
      <c r="C695" s="2">
        <v>300</v>
      </c>
      <c r="D695" t="s">
        <v>2336</v>
      </c>
      <c r="E695">
        <v>0</v>
      </c>
      <c r="F695" t="s">
        <v>1252</v>
      </c>
      <c r="G695">
        <f>VLOOKUP(Mio[[#This Row],[No. FACT.]],Table7[No],1,FALSE)</f>
        <v>2643675097</v>
      </c>
      <c r="S695" s="79"/>
      <c r="T695">
        <v>45308</v>
      </c>
      <c r="U695">
        <v>735855824</v>
      </c>
      <c r="V695">
        <v>1738.3</v>
      </c>
      <c r="W695">
        <f>VLOOKUP(Table7[[#This Row],[No]],Mio[No. FACT.],1,FALSE)</f>
        <v>735855824</v>
      </c>
      <c r="X695">
        <f>VLOOKUP(Table7[[#This Row],[No]],Conta[DTE NO],1,FALSE)</f>
        <v>735855824</v>
      </c>
      <c r="Y695" t="b">
        <f>Table7[[#This Row],[borar otro]]=Table7[[#This Row],[Borrar]]</f>
        <v>1</v>
      </c>
    </row>
    <row r="696" spans="1:25" hidden="1" x14ac:dyDescent="0.25">
      <c r="A696">
        <v>45308</v>
      </c>
      <c r="B696">
        <v>674320120</v>
      </c>
      <c r="C696" s="2">
        <v>7815</v>
      </c>
      <c r="D696" t="s">
        <v>2327</v>
      </c>
      <c r="E696">
        <v>0</v>
      </c>
      <c r="F696" t="s">
        <v>1254</v>
      </c>
      <c r="G696">
        <f>VLOOKUP(Mio[[#This Row],[No. FACT.]],Table7[No],1,FALSE)</f>
        <v>674320120</v>
      </c>
      <c r="S696" s="79"/>
      <c r="T696">
        <v>45308</v>
      </c>
      <c r="U696">
        <v>917915823</v>
      </c>
      <c r="V696">
        <v>17320</v>
      </c>
      <c r="W696">
        <f>VLOOKUP(Table7[[#This Row],[No]],Mio[No. FACT.],1,FALSE)</f>
        <v>917915823</v>
      </c>
      <c r="X696">
        <f>VLOOKUP(Table7[[#This Row],[No]],Conta[DTE NO],1,FALSE)</f>
        <v>917915823</v>
      </c>
      <c r="Y696" t="b">
        <f>Table7[[#This Row],[borar otro]]=Table7[[#This Row],[Borrar]]</f>
        <v>1</v>
      </c>
    </row>
    <row r="697" spans="1:25" hidden="1" x14ac:dyDescent="0.25">
      <c r="A697">
        <v>45308</v>
      </c>
      <c r="B697">
        <v>3259649397</v>
      </c>
      <c r="C697" s="2">
        <v>533.79999999999995</v>
      </c>
      <c r="D697" t="s">
        <v>2333</v>
      </c>
      <c r="E697">
        <v>0</v>
      </c>
      <c r="F697" t="s">
        <v>1256</v>
      </c>
      <c r="G697">
        <f>VLOOKUP(Mio[[#This Row],[No. FACT.]],Table7[No],1,FALSE)</f>
        <v>3259649397</v>
      </c>
      <c r="S697" s="79"/>
      <c r="T697">
        <v>45309</v>
      </c>
      <c r="U697">
        <v>1147093616</v>
      </c>
      <c r="V697">
        <v>33</v>
      </c>
      <c r="W697">
        <f>VLOOKUP(Table7[[#This Row],[No]],Mio[No. FACT.],1,FALSE)</f>
        <v>1147093616</v>
      </c>
      <c r="X697">
        <f>VLOOKUP(Table7[[#This Row],[No]],Conta[DTE NO],1,FALSE)</f>
        <v>1147093616</v>
      </c>
      <c r="Y697" t="b">
        <f>Table7[[#This Row],[borar otro]]=Table7[[#This Row],[Borrar]]</f>
        <v>1</v>
      </c>
    </row>
    <row r="698" spans="1:25" hidden="1" x14ac:dyDescent="0.25">
      <c r="A698">
        <v>45308</v>
      </c>
      <c r="B698">
        <v>602293247</v>
      </c>
      <c r="C698" s="2">
        <v>333.6</v>
      </c>
      <c r="D698" t="s">
        <v>2327</v>
      </c>
      <c r="E698">
        <v>0</v>
      </c>
      <c r="F698" t="s">
        <v>1257</v>
      </c>
      <c r="G698">
        <f>VLOOKUP(Mio[[#This Row],[No. FACT.]],Table7[No],1,FALSE)</f>
        <v>602293247</v>
      </c>
      <c r="S698" s="79"/>
      <c r="T698">
        <v>45309</v>
      </c>
      <c r="U698">
        <v>1163151935</v>
      </c>
      <c r="V698">
        <v>0</v>
      </c>
      <c r="W698">
        <f>VLOOKUP(Table7[[#This Row],[No]],Mio[No. FACT.],1,FALSE)</f>
        <v>1163151935</v>
      </c>
      <c r="X698">
        <f>VLOOKUP(Table7[[#This Row],[No]],Conta[DTE NO],1,FALSE)</f>
        <v>1163151935</v>
      </c>
      <c r="Y698" t="b">
        <f>Table7[[#This Row],[borar otro]]=Table7[[#This Row],[Borrar]]</f>
        <v>1</v>
      </c>
    </row>
    <row r="699" spans="1:25" hidden="1" x14ac:dyDescent="0.25">
      <c r="A699">
        <v>45308</v>
      </c>
      <c r="B699">
        <v>1054688659</v>
      </c>
      <c r="C699" s="2">
        <v>141.5</v>
      </c>
      <c r="D699" t="s">
        <v>2327</v>
      </c>
      <c r="E699">
        <v>0</v>
      </c>
      <c r="F699" t="s">
        <v>1259</v>
      </c>
      <c r="G699">
        <f>VLOOKUP(Mio[[#This Row],[No. FACT.]],Table7[No],1,FALSE)</f>
        <v>1054688659</v>
      </c>
      <c r="S699" s="79"/>
      <c r="T699">
        <v>45309</v>
      </c>
      <c r="U699">
        <v>1209418695</v>
      </c>
      <c r="V699">
        <v>360</v>
      </c>
      <c r="W699">
        <f>VLOOKUP(Table7[[#This Row],[No]],Mio[No. FACT.],1,FALSE)</f>
        <v>1209418695</v>
      </c>
      <c r="X699">
        <f>VLOOKUP(Table7[[#This Row],[No]],Conta[DTE NO],1,FALSE)</f>
        <v>1209418695</v>
      </c>
      <c r="Y699" t="b">
        <f>Table7[[#This Row],[borar otro]]=Table7[[#This Row],[Borrar]]</f>
        <v>1</v>
      </c>
    </row>
    <row r="700" spans="1:25" hidden="1" x14ac:dyDescent="0.25">
      <c r="A700">
        <v>45308</v>
      </c>
      <c r="B700">
        <v>3571469281</v>
      </c>
      <c r="C700" s="2">
        <v>1309.6400000000001</v>
      </c>
      <c r="D700" t="s">
        <v>1845</v>
      </c>
      <c r="E700">
        <v>0</v>
      </c>
      <c r="F700" t="s">
        <v>1260</v>
      </c>
      <c r="G700">
        <f>VLOOKUP(Mio[[#This Row],[No. FACT.]],Table7[No],1,FALSE)</f>
        <v>3571469281</v>
      </c>
      <c r="S700" s="79"/>
      <c r="T700">
        <v>45309</v>
      </c>
      <c r="U700">
        <v>1443119929</v>
      </c>
      <c r="V700">
        <v>210</v>
      </c>
      <c r="W700">
        <f>VLOOKUP(Table7[[#This Row],[No]],Mio[No. FACT.],1,FALSE)</f>
        <v>1443119929</v>
      </c>
      <c r="X700">
        <f>VLOOKUP(Table7[[#This Row],[No]],Conta[DTE NO],1,FALSE)</f>
        <v>1443119929</v>
      </c>
      <c r="Y700" t="b">
        <f>Table7[[#This Row],[borar otro]]=Table7[[#This Row],[Borrar]]</f>
        <v>1</v>
      </c>
    </row>
    <row r="701" spans="1:25" hidden="1" x14ac:dyDescent="0.25">
      <c r="A701">
        <v>45308</v>
      </c>
      <c r="B701">
        <v>3317779257</v>
      </c>
      <c r="C701" s="2">
        <v>8735</v>
      </c>
      <c r="D701" t="s">
        <v>2328</v>
      </c>
      <c r="E701">
        <v>0</v>
      </c>
      <c r="F701" t="s">
        <v>1262</v>
      </c>
      <c r="G701">
        <f>VLOOKUP(Mio[[#This Row],[No. FACT.]],Table7[No],1,FALSE)</f>
        <v>3317779257</v>
      </c>
      <c r="S701" s="79"/>
      <c r="T701">
        <v>45309</v>
      </c>
      <c r="U701">
        <v>1548044208</v>
      </c>
      <c r="V701">
        <v>1320</v>
      </c>
      <c r="W701">
        <f>VLOOKUP(Table7[[#This Row],[No]],Mio[No. FACT.],1,FALSE)</f>
        <v>1548044208</v>
      </c>
      <c r="X701">
        <f>VLOOKUP(Table7[[#This Row],[No]],Conta[DTE NO],1,FALSE)</f>
        <v>1548044208</v>
      </c>
      <c r="Y701" t="b">
        <f>Table7[[#This Row],[borar otro]]=Table7[[#This Row],[Borrar]]</f>
        <v>1</v>
      </c>
    </row>
    <row r="702" spans="1:25" hidden="1" x14ac:dyDescent="0.25">
      <c r="A702">
        <v>45309</v>
      </c>
      <c r="B702">
        <v>1904102633</v>
      </c>
      <c r="C702" s="2">
        <v>120</v>
      </c>
      <c r="D702" t="s">
        <v>1845</v>
      </c>
      <c r="E702">
        <v>0</v>
      </c>
      <c r="F702" t="s">
        <v>1264</v>
      </c>
      <c r="G702">
        <f>VLOOKUP(Mio[[#This Row],[No. FACT.]],Table7[No],1,FALSE)</f>
        <v>1904102633</v>
      </c>
      <c r="S702" s="79"/>
      <c r="T702">
        <v>45309</v>
      </c>
      <c r="U702">
        <v>1597721272</v>
      </c>
      <c r="V702">
        <v>656.5</v>
      </c>
      <c r="W702">
        <f>VLOOKUP(Table7[[#This Row],[No]],Mio[No. FACT.],1,FALSE)</f>
        <v>1597721272</v>
      </c>
      <c r="X702">
        <f>VLOOKUP(Table7[[#This Row],[No]],Conta[DTE NO],1,FALSE)</f>
        <v>1597721272</v>
      </c>
      <c r="Y702" t="b">
        <f>Table7[[#This Row],[borar otro]]=Table7[[#This Row],[Borrar]]</f>
        <v>1</v>
      </c>
    </row>
    <row r="703" spans="1:25" hidden="1" x14ac:dyDescent="0.25">
      <c r="A703">
        <v>45309</v>
      </c>
      <c r="B703">
        <v>2539667784</v>
      </c>
      <c r="C703" s="2">
        <v>1467.15</v>
      </c>
      <c r="D703" t="s">
        <v>2327</v>
      </c>
      <c r="E703">
        <v>0</v>
      </c>
      <c r="F703" t="s">
        <v>1266</v>
      </c>
      <c r="G703">
        <f>VLOOKUP(Mio[[#This Row],[No. FACT.]],Table7[No],1,FALSE)</f>
        <v>2539667784</v>
      </c>
      <c r="S703" s="79"/>
      <c r="T703">
        <v>45309</v>
      </c>
      <c r="U703">
        <v>1851869587</v>
      </c>
      <c r="V703">
        <v>600.79999999999995</v>
      </c>
      <c r="W703">
        <f>VLOOKUP(Table7[[#This Row],[No]],Mio[No. FACT.],1,FALSE)</f>
        <v>1851869587</v>
      </c>
      <c r="X703">
        <f>VLOOKUP(Table7[[#This Row],[No]],Conta[DTE NO],1,FALSE)</f>
        <v>1851869587</v>
      </c>
      <c r="Y703" t="b">
        <f>Table7[[#This Row],[borar otro]]=Table7[[#This Row],[Borrar]]</f>
        <v>1</v>
      </c>
    </row>
    <row r="704" spans="1:25" hidden="1" x14ac:dyDescent="0.25">
      <c r="A704">
        <v>45309</v>
      </c>
      <c r="B704">
        <v>2174504072</v>
      </c>
      <c r="C704" s="2">
        <v>2769</v>
      </c>
      <c r="D704" t="s">
        <v>2331</v>
      </c>
      <c r="E704">
        <v>0</v>
      </c>
      <c r="F704" t="s">
        <v>1267</v>
      </c>
      <c r="G704">
        <f>VLOOKUP(Mio[[#This Row],[No. FACT.]],Table7[No],1,FALSE)</f>
        <v>2174504072</v>
      </c>
      <c r="S704" s="79"/>
      <c r="T704">
        <v>45309</v>
      </c>
      <c r="U704">
        <v>1863926824</v>
      </c>
      <c r="V704">
        <v>6679.45</v>
      </c>
      <c r="W704">
        <f>VLOOKUP(Table7[[#This Row],[No]],Mio[No. FACT.],1,FALSE)</f>
        <v>1863926824</v>
      </c>
      <c r="X704">
        <f>VLOOKUP(Table7[[#This Row],[No]],Conta[DTE NO],1,FALSE)</f>
        <v>1863926824</v>
      </c>
      <c r="Y704" t="b">
        <f>Table7[[#This Row],[borar otro]]=Table7[[#This Row],[Borrar]]</f>
        <v>1</v>
      </c>
    </row>
    <row r="705" spans="1:25" hidden="1" x14ac:dyDescent="0.25">
      <c r="A705">
        <v>45309</v>
      </c>
      <c r="B705">
        <v>2492288437</v>
      </c>
      <c r="C705" s="2">
        <v>31.5</v>
      </c>
      <c r="D705" t="s">
        <v>2336</v>
      </c>
      <c r="E705">
        <v>0</v>
      </c>
      <c r="F705" t="s">
        <v>1268</v>
      </c>
      <c r="G705">
        <f>VLOOKUP(Mio[[#This Row],[No. FACT.]],Table7[No],1,FALSE)</f>
        <v>2492288437</v>
      </c>
      <c r="S705" s="79"/>
      <c r="T705">
        <v>45309</v>
      </c>
      <c r="U705">
        <v>1880313595</v>
      </c>
      <c r="V705">
        <v>6036</v>
      </c>
      <c r="W705">
        <f>VLOOKUP(Table7[[#This Row],[No]],Mio[No. FACT.],1,FALSE)</f>
        <v>1880313595</v>
      </c>
      <c r="X705">
        <f>VLOOKUP(Table7[[#This Row],[No]],Conta[DTE NO],1,FALSE)</f>
        <v>1880313595</v>
      </c>
      <c r="Y705" t="b">
        <f>Table7[[#This Row],[borar otro]]=Table7[[#This Row],[Borrar]]</f>
        <v>1</v>
      </c>
    </row>
    <row r="706" spans="1:25" hidden="1" x14ac:dyDescent="0.25">
      <c r="A706">
        <v>45309</v>
      </c>
      <c r="B706">
        <v>4096935075</v>
      </c>
      <c r="C706" s="2">
        <v>3500</v>
      </c>
      <c r="D706" t="s">
        <v>2336</v>
      </c>
      <c r="E706">
        <v>0</v>
      </c>
      <c r="F706" t="s">
        <v>1270</v>
      </c>
      <c r="G706">
        <f>VLOOKUP(Mio[[#This Row],[No. FACT.]],Table7[No],1,FALSE)</f>
        <v>4096935075</v>
      </c>
      <c r="S706" s="79"/>
      <c r="T706">
        <v>45309</v>
      </c>
      <c r="U706">
        <v>1904102633</v>
      </c>
      <c r="V706">
        <v>120</v>
      </c>
      <c r="W706">
        <f>VLOOKUP(Table7[[#This Row],[No]],Mio[No. FACT.],1,FALSE)</f>
        <v>1904102633</v>
      </c>
      <c r="X706">
        <f>VLOOKUP(Table7[[#This Row],[No]],Conta[DTE NO],1,FALSE)</f>
        <v>1904102633</v>
      </c>
      <c r="Y706" t="b">
        <f>Table7[[#This Row],[borar otro]]=Table7[[#This Row],[Borrar]]</f>
        <v>1</v>
      </c>
    </row>
    <row r="707" spans="1:25" hidden="1" x14ac:dyDescent="0.25">
      <c r="A707">
        <v>45309</v>
      </c>
      <c r="B707">
        <v>3551808188</v>
      </c>
      <c r="C707" s="2">
        <v>7887</v>
      </c>
      <c r="D707" t="s">
        <v>2331</v>
      </c>
      <c r="E707">
        <v>0</v>
      </c>
      <c r="F707" t="s">
        <v>1271</v>
      </c>
      <c r="G707">
        <f>VLOOKUP(Mio[[#This Row],[No. FACT.]],Table7[No],1,FALSE)</f>
        <v>3551808188</v>
      </c>
      <c r="S707" s="79"/>
      <c r="T707">
        <v>45309</v>
      </c>
      <c r="U707">
        <v>2010597003</v>
      </c>
      <c r="V707">
        <v>153</v>
      </c>
      <c r="W707">
        <f>VLOOKUP(Table7[[#This Row],[No]],Mio[No. FACT.],1,FALSE)</f>
        <v>2010597003</v>
      </c>
      <c r="X707">
        <f>VLOOKUP(Table7[[#This Row],[No]],Conta[DTE NO],1,FALSE)</f>
        <v>2010597003</v>
      </c>
      <c r="Y707" t="b">
        <f>Table7[[#This Row],[borar otro]]=Table7[[#This Row],[Borrar]]</f>
        <v>1</v>
      </c>
    </row>
    <row r="708" spans="1:25" hidden="1" x14ac:dyDescent="0.25">
      <c r="A708">
        <v>45309</v>
      </c>
      <c r="B708">
        <v>3178971391</v>
      </c>
      <c r="C708" s="2">
        <v>10</v>
      </c>
      <c r="D708" t="s">
        <v>2329</v>
      </c>
      <c r="E708">
        <v>0</v>
      </c>
      <c r="F708" t="s">
        <v>1273</v>
      </c>
      <c r="G708">
        <f>VLOOKUP(Mio[[#This Row],[No. FACT.]],Table7[No],1,FALSE)</f>
        <v>3178971391</v>
      </c>
      <c r="S708" s="79"/>
      <c r="T708">
        <v>45309</v>
      </c>
      <c r="U708">
        <v>2046837447</v>
      </c>
      <c r="V708">
        <v>259.60000000000002</v>
      </c>
      <c r="W708">
        <f>VLOOKUP(Table7[[#This Row],[No]],Mio[No. FACT.],1,FALSE)</f>
        <v>2046837447</v>
      </c>
      <c r="X708">
        <f>VLOOKUP(Table7[[#This Row],[No]],Conta[DTE NO],1,FALSE)</f>
        <v>2046837447</v>
      </c>
      <c r="Y708" t="b">
        <f>Table7[[#This Row],[borar otro]]=Table7[[#This Row],[Borrar]]</f>
        <v>1</v>
      </c>
    </row>
    <row r="709" spans="1:25" hidden="1" x14ac:dyDescent="0.25">
      <c r="A709">
        <v>45309</v>
      </c>
      <c r="B709">
        <v>4079176511</v>
      </c>
      <c r="C709" s="2">
        <v>165.9</v>
      </c>
      <c r="D709" t="s">
        <v>2327</v>
      </c>
      <c r="E709">
        <v>0</v>
      </c>
      <c r="F709" t="s">
        <v>1275</v>
      </c>
      <c r="G709">
        <f>VLOOKUP(Mio[[#This Row],[No. FACT.]],Table7[No],1,FALSE)</f>
        <v>4079176511</v>
      </c>
      <c r="S709" s="79"/>
      <c r="T709">
        <v>45309</v>
      </c>
      <c r="U709">
        <v>2069187802</v>
      </c>
      <c r="V709">
        <v>524.65</v>
      </c>
      <c r="W709">
        <f>VLOOKUP(Table7[[#This Row],[No]],Mio[No. FACT.],1,FALSE)</f>
        <v>2069187802</v>
      </c>
      <c r="X709">
        <f>VLOOKUP(Table7[[#This Row],[No]],Conta[DTE NO],1,FALSE)</f>
        <v>2069187802</v>
      </c>
      <c r="Y709" t="b">
        <f>Table7[[#This Row],[borar otro]]=Table7[[#This Row],[Borrar]]</f>
        <v>1</v>
      </c>
    </row>
    <row r="710" spans="1:25" hidden="1" x14ac:dyDescent="0.25">
      <c r="A710">
        <v>45309</v>
      </c>
      <c r="B710">
        <v>2688042787</v>
      </c>
      <c r="C710" s="2">
        <v>43.6</v>
      </c>
      <c r="D710" t="s">
        <v>2326</v>
      </c>
      <c r="E710">
        <v>0</v>
      </c>
      <c r="F710" t="s">
        <v>1276</v>
      </c>
      <c r="G710">
        <f>VLOOKUP(Mio[[#This Row],[No. FACT.]],Table7[No],1,FALSE)</f>
        <v>2688042787</v>
      </c>
      <c r="S710" s="79"/>
      <c r="T710">
        <v>45309</v>
      </c>
      <c r="U710">
        <v>2097496806</v>
      </c>
      <c r="V710">
        <v>58.8</v>
      </c>
      <c r="W710">
        <f>VLOOKUP(Table7[[#This Row],[No]],Mio[No. FACT.],1,FALSE)</f>
        <v>2097496806</v>
      </c>
      <c r="X710">
        <f>VLOOKUP(Table7[[#This Row],[No]],Conta[DTE NO],1,FALSE)</f>
        <v>2097496806</v>
      </c>
      <c r="Y710" t="b">
        <f>Table7[[#This Row],[borar otro]]=Table7[[#This Row],[Borrar]]</f>
        <v>1</v>
      </c>
    </row>
    <row r="711" spans="1:25" hidden="1" x14ac:dyDescent="0.25">
      <c r="A711">
        <v>45309</v>
      </c>
      <c r="B711">
        <v>608716257</v>
      </c>
      <c r="C711" s="2">
        <v>857.9</v>
      </c>
      <c r="D711" t="s">
        <v>2327</v>
      </c>
      <c r="E711">
        <v>0</v>
      </c>
      <c r="F711" t="s">
        <v>1278</v>
      </c>
      <c r="G711">
        <f>VLOOKUP(Mio[[#This Row],[No. FACT.]],Table7[No],1,FALSE)</f>
        <v>608716257</v>
      </c>
      <c r="S711" s="79"/>
      <c r="T711">
        <v>45309</v>
      </c>
      <c r="U711">
        <v>2138588091</v>
      </c>
      <c r="V711">
        <v>676.5</v>
      </c>
      <c r="W711">
        <f>VLOOKUP(Table7[[#This Row],[No]],Mio[No. FACT.],1,FALSE)</f>
        <v>2138588091</v>
      </c>
      <c r="X711">
        <f>VLOOKUP(Table7[[#This Row],[No]],Conta[DTE NO],1,FALSE)</f>
        <v>2138588091</v>
      </c>
      <c r="Y711" t="b">
        <f>Table7[[#This Row],[borar otro]]=Table7[[#This Row],[Borrar]]</f>
        <v>1</v>
      </c>
    </row>
    <row r="712" spans="1:25" hidden="1" x14ac:dyDescent="0.25">
      <c r="A712">
        <v>45309</v>
      </c>
      <c r="B712">
        <v>2097496806</v>
      </c>
      <c r="C712" s="2">
        <v>58.8</v>
      </c>
      <c r="D712" t="s">
        <v>2328</v>
      </c>
      <c r="E712">
        <v>0</v>
      </c>
      <c r="F712" t="s">
        <v>1279</v>
      </c>
      <c r="G712">
        <f>VLOOKUP(Mio[[#This Row],[No. FACT.]],Table7[No],1,FALSE)</f>
        <v>2097496806</v>
      </c>
      <c r="S712" s="79"/>
      <c r="T712">
        <v>45309</v>
      </c>
      <c r="U712">
        <v>2174504072</v>
      </c>
      <c r="V712">
        <v>2769</v>
      </c>
      <c r="W712">
        <f>VLOOKUP(Table7[[#This Row],[No]],Mio[No. FACT.],1,FALSE)</f>
        <v>2174504072</v>
      </c>
      <c r="X712">
        <f>VLOOKUP(Table7[[#This Row],[No]],Conta[DTE NO],1,FALSE)</f>
        <v>2174504072</v>
      </c>
      <c r="Y712" t="b">
        <f>Table7[[#This Row],[borar otro]]=Table7[[#This Row],[Borrar]]</f>
        <v>1</v>
      </c>
    </row>
    <row r="713" spans="1:25" hidden="1" x14ac:dyDescent="0.25">
      <c r="A713">
        <v>45309</v>
      </c>
      <c r="B713">
        <v>1863926824</v>
      </c>
      <c r="C713" s="2">
        <v>6679.45</v>
      </c>
      <c r="D713" t="s">
        <v>2327</v>
      </c>
      <c r="E713">
        <v>0</v>
      </c>
      <c r="F713" t="s">
        <v>1281</v>
      </c>
      <c r="G713">
        <f>VLOOKUP(Mio[[#This Row],[No. FACT.]],Table7[No],1,FALSE)</f>
        <v>1863926824</v>
      </c>
      <c r="S713" s="79"/>
      <c r="T713">
        <v>45309</v>
      </c>
      <c r="U713">
        <v>2255832299</v>
      </c>
      <c r="V713">
        <v>6000</v>
      </c>
      <c r="W713">
        <f>VLOOKUP(Table7[[#This Row],[No]],Mio[No. FACT.],1,FALSE)</f>
        <v>2255832299</v>
      </c>
      <c r="X713">
        <f>VLOOKUP(Table7[[#This Row],[No]],Conta[DTE NO],1,FALSE)</f>
        <v>2255832299</v>
      </c>
      <c r="Y713" t="b">
        <f>Table7[[#This Row],[borar otro]]=Table7[[#This Row],[Borrar]]</f>
        <v>1</v>
      </c>
    </row>
    <row r="714" spans="1:25" hidden="1" x14ac:dyDescent="0.25">
      <c r="A714">
        <v>45309</v>
      </c>
      <c r="B714">
        <v>3334162493</v>
      </c>
      <c r="C714" s="2">
        <v>104.85</v>
      </c>
      <c r="D714" t="s">
        <v>2326</v>
      </c>
      <c r="E714">
        <v>0</v>
      </c>
      <c r="F714" t="s">
        <v>1283</v>
      </c>
      <c r="G714">
        <f>VLOOKUP(Mio[[#This Row],[No. FACT.]],Table7[No],1,FALSE)</f>
        <v>3334162493</v>
      </c>
      <c r="S714" s="79"/>
      <c r="T714">
        <v>45309</v>
      </c>
      <c r="U714">
        <v>2484620270</v>
      </c>
      <c r="V714">
        <v>9630</v>
      </c>
      <c r="W714">
        <f>VLOOKUP(Table7[[#This Row],[No]],Mio[No. FACT.],1,FALSE)</f>
        <v>2484620270</v>
      </c>
      <c r="X714">
        <f>VLOOKUP(Table7[[#This Row],[No]],Conta[DTE NO],1,FALSE)</f>
        <v>2484620270</v>
      </c>
      <c r="Y714" t="b">
        <f>Table7[[#This Row],[borar otro]]=Table7[[#This Row],[Borrar]]</f>
        <v>1</v>
      </c>
    </row>
    <row r="715" spans="1:25" hidden="1" x14ac:dyDescent="0.25">
      <c r="A715">
        <v>45309</v>
      </c>
      <c r="B715">
        <v>1880313595</v>
      </c>
      <c r="C715" s="2">
        <v>6036</v>
      </c>
      <c r="D715" t="s">
        <v>2331</v>
      </c>
      <c r="E715">
        <v>0</v>
      </c>
      <c r="F715" t="s">
        <v>1285</v>
      </c>
      <c r="G715">
        <f>VLOOKUP(Mio[[#This Row],[No. FACT.]],Table7[No],1,FALSE)</f>
        <v>1880313595</v>
      </c>
      <c r="S715" s="79"/>
      <c r="T715">
        <v>45309</v>
      </c>
      <c r="U715">
        <v>2492288437</v>
      </c>
      <c r="V715">
        <v>31.5</v>
      </c>
      <c r="W715">
        <f>VLOOKUP(Table7[[#This Row],[No]],Mio[No. FACT.],1,FALSE)</f>
        <v>2492288437</v>
      </c>
      <c r="X715">
        <f>VLOOKUP(Table7[[#This Row],[No]],Conta[DTE NO],1,FALSE)</f>
        <v>2492288437</v>
      </c>
      <c r="Y715" t="b">
        <f>Table7[[#This Row],[borar otro]]=Table7[[#This Row],[Borrar]]</f>
        <v>1</v>
      </c>
    </row>
    <row r="716" spans="1:25" hidden="1" x14ac:dyDescent="0.25">
      <c r="A716">
        <v>45309</v>
      </c>
      <c r="B716">
        <v>4140123614</v>
      </c>
      <c r="C716" s="2">
        <v>258.5</v>
      </c>
      <c r="D716" t="s">
        <v>2326</v>
      </c>
      <c r="E716">
        <v>0</v>
      </c>
      <c r="F716" t="s">
        <v>1286</v>
      </c>
      <c r="G716">
        <f>VLOOKUP(Mio[[#This Row],[No. FACT.]],Table7[No],1,FALSE)</f>
        <v>4140123614</v>
      </c>
      <c r="S716" s="79"/>
      <c r="T716">
        <v>45309</v>
      </c>
      <c r="U716">
        <v>2539667784</v>
      </c>
      <c r="V716">
        <v>1467.15</v>
      </c>
      <c r="W716">
        <f>VLOOKUP(Table7[[#This Row],[No]],Mio[No. FACT.],1,FALSE)</f>
        <v>2539667784</v>
      </c>
      <c r="X716">
        <f>VLOOKUP(Table7[[#This Row],[No]],Conta[DTE NO],1,FALSE)</f>
        <v>2539667784</v>
      </c>
      <c r="Y716" t="b">
        <f>Table7[[#This Row],[borar otro]]=Table7[[#This Row],[Borrar]]</f>
        <v>1</v>
      </c>
    </row>
    <row r="717" spans="1:25" hidden="1" x14ac:dyDescent="0.25">
      <c r="A717">
        <v>45309</v>
      </c>
      <c r="B717">
        <v>4096936731</v>
      </c>
      <c r="C717" s="2">
        <v>146.07</v>
      </c>
      <c r="D717" t="s">
        <v>2326</v>
      </c>
      <c r="E717">
        <v>0</v>
      </c>
      <c r="F717" t="s">
        <v>1288</v>
      </c>
      <c r="G717">
        <f>VLOOKUP(Mio[[#This Row],[No. FACT.]],Table7[No],1,FALSE)</f>
        <v>4096936731</v>
      </c>
      <c r="S717" s="79"/>
      <c r="T717">
        <v>45309</v>
      </c>
      <c r="U717">
        <v>2688042787</v>
      </c>
      <c r="V717">
        <v>43.6</v>
      </c>
      <c r="W717">
        <f>VLOOKUP(Table7[[#This Row],[No]],Mio[No. FACT.],1,FALSE)</f>
        <v>2688042787</v>
      </c>
      <c r="X717">
        <f>VLOOKUP(Table7[[#This Row],[No]],Conta[DTE NO],1,FALSE)</f>
        <v>2688042787</v>
      </c>
      <c r="Y717" t="b">
        <f>Table7[[#This Row],[borar otro]]=Table7[[#This Row],[Borrar]]</f>
        <v>1</v>
      </c>
    </row>
    <row r="718" spans="1:25" hidden="1" x14ac:dyDescent="0.25">
      <c r="A718">
        <v>45309</v>
      </c>
      <c r="B718">
        <v>1597721272</v>
      </c>
      <c r="C718" s="2">
        <v>656.5</v>
      </c>
      <c r="D718" t="s">
        <v>2326</v>
      </c>
      <c r="E718">
        <v>0</v>
      </c>
      <c r="F718" t="s">
        <v>1289</v>
      </c>
      <c r="G718">
        <f>VLOOKUP(Mio[[#This Row],[No. FACT.]],Table7[No],1,FALSE)</f>
        <v>1597721272</v>
      </c>
      <c r="S718" s="79"/>
      <c r="T718">
        <v>45309</v>
      </c>
      <c r="U718">
        <v>2698333468</v>
      </c>
      <c r="V718">
        <v>14.9</v>
      </c>
      <c r="W718">
        <f>VLOOKUP(Table7[[#This Row],[No]],Mio[No. FACT.],1,FALSE)</f>
        <v>2698333468</v>
      </c>
      <c r="X718">
        <f>VLOOKUP(Table7[[#This Row],[No]],Conta[DTE NO],1,FALSE)</f>
        <v>2698333468</v>
      </c>
      <c r="Y718" t="b">
        <f>Table7[[#This Row],[borar otro]]=Table7[[#This Row],[Borrar]]</f>
        <v>1</v>
      </c>
    </row>
    <row r="719" spans="1:25" hidden="1" x14ac:dyDescent="0.25">
      <c r="A719">
        <v>45309</v>
      </c>
      <c r="B719">
        <v>2046837447</v>
      </c>
      <c r="C719" s="2">
        <v>259.60000000000002</v>
      </c>
      <c r="D719" t="s">
        <v>2326</v>
      </c>
      <c r="E719">
        <v>0</v>
      </c>
      <c r="F719" t="s">
        <v>1290</v>
      </c>
      <c r="G719">
        <f>VLOOKUP(Mio[[#This Row],[No. FACT.]],Table7[No],1,FALSE)</f>
        <v>2046837447</v>
      </c>
      <c r="S719" s="79"/>
      <c r="T719">
        <v>45309</v>
      </c>
      <c r="U719">
        <v>2744402159</v>
      </c>
      <c r="V719">
        <v>12.5</v>
      </c>
      <c r="W719">
        <f>VLOOKUP(Table7[[#This Row],[No]],Mio[No. FACT.],1,FALSE)</f>
        <v>2744402159</v>
      </c>
      <c r="X719">
        <f>VLOOKUP(Table7[[#This Row],[No]],Conta[DTE NO],1,FALSE)</f>
        <v>2744402159</v>
      </c>
      <c r="Y719" t="b">
        <f>Table7[[#This Row],[borar otro]]=Table7[[#This Row],[Borrar]]</f>
        <v>1</v>
      </c>
    </row>
    <row r="720" spans="1:25" hidden="1" x14ac:dyDescent="0.25">
      <c r="A720">
        <v>45309</v>
      </c>
      <c r="B720">
        <v>2484620270</v>
      </c>
      <c r="C720" s="2">
        <v>9630</v>
      </c>
      <c r="D720" t="s">
        <v>2336</v>
      </c>
      <c r="E720">
        <v>0</v>
      </c>
      <c r="F720" t="s">
        <v>1292</v>
      </c>
      <c r="G720">
        <f>VLOOKUP(Mio[[#This Row],[No. FACT.]],Table7[No],1,FALSE)</f>
        <v>2484620270</v>
      </c>
      <c r="S720" s="79"/>
      <c r="T720">
        <v>45309</v>
      </c>
      <c r="U720">
        <v>2762097866</v>
      </c>
      <c r="V720">
        <v>140.5</v>
      </c>
      <c r="W720">
        <f>VLOOKUP(Table7[[#This Row],[No]],Mio[No. FACT.],1,FALSE)</f>
        <v>2762097866</v>
      </c>
      <c r="X720">
        <f>VLOOKUP(Table7[[#This Row],[No]],Conta[DTE NO],1,FALSE)</f>
        <v>2762097866</v>
      </c>
      <c r="Y720" t="b">
        <f>Table7[[#This Row],[borar otro]]=Table7[[#This Row],[Borrar]]</f>
        <v>1</v>
      </c>
    </row>
    <row r="721" spans="1:25" hidden="1" x14ac:dyDescent="0.25">
      <c r="A721">
        <v>45309</v>
      </c>
      <c r="B721">
        <v>2255832299</v>
      </c>
      <c r="C721" s="2">
        <v>6000</v>
      </c>
      <c r="D721" t="s">
        <v>2336</v>
      </c>
      <c r="E721">
        <v>0</v>
      </c>
      <c r="F721" t="s">
        <v>1293</v>
      </c>
      <c r="G721">
        <f>VLOOKUP(Mio[[#This Row],[No. FACT.]],Table7[No],1,FALSE)</f>
        <v>2255832299</v>
      </c>
      <c r="S721" s="79"/>
      <c r="T721">
        <v>45309</v>
      </c>
      <c r="U721">
        <v>2785560281</v>
      </c>
      <c r="V721">
        <v>1751.3</v>
      </c>
      <c r="W721">
        <f>VLOOKUP(Table7[[#This Row],[No]],Mio[No. FACT.],1,FALSE)</f>
        <v>2785560281</v>
      </c>
      <c r="X721">
        <f>VLOOKUP(Table7[[#This Row],[No]],Conta[DTE NO],1,FALSE)</f>
        <v>2785560281</v>
      </c>
      <c r="Y721" t="b">
        <f>Table7[[#This Row],[borar otro]]=Table7[[#This Row],[Borrar]]</f>
        <v>1</v>
      </c>
    </row>
    <row r="722" spans="1:25" hidden="1" x14ac:dyDescent="0.25">
      <c r="A722">
        <v>45309</v>
      </c>
      <c r="B722">
        <v>371281615</v>
      </c>
      <c r="C722" s="2">
        <v>60</v>
      </c>
      <c r="D722" t="s">
        <v>2331</v>
      </c>
      <c r="E722">
        <v>0</v>
      </c>
      <c r="F722" t="s">
        <v>1295</v>
      </c>
      <c r="G722">
        <f>VLOOKUP(Mio[[#This Row],[No. FACT.]],Table7[No],1,FALSE)</f>
        <v>371281615</v>
      </c>
      <c r="S722" s="79"/>
      <c r="T722">
        <v>45309</v>
      </c>
      <c r="U722">
        <v>2796113162</v>
      </c>
      <c r="V722">
        <v>35</v>
      </c>
      <c r="W722">
        <f>VLOOKUP(Table7[[#This Row],[No]],Mio[No. FACT.],1,FALSE)</f>
        <v>2796113162</v>
      </c>
      <c r="X722">
        <f>VLOOKUP(Table7[[#This Row],[No]],Conta[DTE NO],1,FALSE)</f>
        <v>2796113162</v>
      </c>
      <c r="Y722" t="b">
        <f>Table7[[#This Row],[borar otro]]=Table7[[#This Row],[Borrar]]</f>
        <v>1</v>
      </c>
    </row>
    <row r="723" spans="1:25" hidden="1" x14ac:dyDescent="0.25">
      <c r="A723">
        <v>45309</v>
      </c>
      <c r="B723">
        <v>2744402159</v>
      </c>
      <c r="C723" s="2">
        <v>12.5</v>
      </c>
      <c r="D723" t="s">
        <v>2326</v>
      </c>
      <c r="E723">
        <v>0</v>
      </c>
      <c r="F723" t="s">
        <v>1297</v>
      </c>
      <c r="G723">
        <f>VLOOKUP(Mio[[#This Row],[No. FACT.]],Table7[No],1,FALSE)</f>
        <v>2744402159</v>
      </c>
      <c r="S723" s="79"/>
      <c r="T723">
        <v>45309</v>
      </c>
      <c r="U723">
        <v>2873116015</v>
      </c>
      <c r="V723">
        <v>392</v>
      </c>
      <c r="W723">
        <f>VLOOKUP(Table7[[#This Row],[No]],Mio[No. FACT.],1,FALSE)</f>
        <v>2873116015</v>
      </c>
      <c r="X723">
        <f>VLOOKUP(Table7[[#This Row],[No]],Conta[DTE NO],1,FALSE)</f>
        <v>2873116015</v>
      </c>
      <c r="Y723" t="b">
        <f>Table7[[#This Row],[borar otro]]=Table7[[#This Row],[Borrar]]</f>
        <v>1</v>
      </c>
    </row>
    <row r="724" spans="1:25" hidden="1" x14ac:dyDescent="0.25">
      <c r="A724">
        <v>45309</v>
      </c>
      <c r="B724">
        <v>2010597003</v>
      </c>
      <c r="C724" s="2">
        <v>153</v>
      </c>
      <c r="D724" t="s">
        <v>2327</v>
      </c>
      <c r="E724">
        <v>0</v>
      </c>
      <c r="F724" t="s">
        <v>1299</v>
      </c>
      <c r="G724">
        <f>VLOOKUP(Mio[[#This Row],[No. FACT.]],Table7[No],1,FALSE)</f>
        <v>2010597003</v>
      </c>
      <c r="S724" s="79"/>
      <c r="T724">
        <v>45309</v>
      </c>
      <c r="U724">
        <v>3178971391</v>
      </c>
      <c r="V724">
        <v>10</v>
      </c>
      <c r="W724">
        <f>VLOOKUP(Table7[[#This Row],[No]],Mio[No. FACT.],1,FALSE)</f>
        <v>3178971391</v>
      </c>
      <c r="X724">
        <f>VLOOKUP(Table7[[#This Row],[No]],Conta[DTE NO],1,FALSE)</f>
        <v>3178971391</v>
      </c>
      <c r="Y724" t="b">
        <f>Table7[[#This Row],[borar otro]]=Table7[[#This Row],[Borrar]]</f>
        <v>1</v>
      </c>
    </row>
    <row r="725" spans="1:25" hidden="1" x14ac:dyDescent="0.25">
      <c r="A725">
        <v>45309</v>
      </c>
      <c r="B725">
        <v>1163151935</v>
      </c>
      <c r="C725" s="2">
        <v>153</v>
      </c>
      <c r="D725" t="s">
        <v>2327</v>
      </c>
      <c r="E725">
        <v>45327</v>
      </c>
      <c r="F725" t="s">
        <v>2343</v>
      </c>
      <c r="G725">
        <f>VLOOKUP(Mio[[#This Row],[No. FACT.]],Table7[No],1,FALSE)</f>
        <v>1163151935</v>
      </c>
      <c r="S725" s="79"/>
      <c r="T725">
        <v>45309</v>
      </c>
      <c r="U725">
        <v>3315090816</v>
      </c>
      <c r="V725">
        <v>169</v>
      </c>
      <c r="W725">
        <f>VLOOKUP(Table7[[#This Row],[No]],Mio[No. FACT.],1,FALSE)</f>
        <v>3315090816</v>
      </c>
      <c r="X725">
        <f>VLOOKUP(Table7[[#This Row],[No]],Conta[DTE NO],1,FALSE)</f>
        <v>3315090816</v>
      </c>
      <c r="Y725" t="b">
        <f>Table7[[#This Row],[borar otro]]=Table7[[#This Row],[Borrar]]</f>
        <v>1</v>
      </c>
    </row>
    <row r="726" spans="1:25" hidden="1" x14ac:dyDescent="0.25">
      <c r="A726">
        <v>45309</v>
      </c>
      <c r="B726">
        <v>2873116015</v>
      </c>
      <c r="C726" s="2">
        <v>392</v>
      </c>
      <c r="D726" t="s">
        <v>2326</v>
      </c>
      <c r="E726">
        <v>0</v>
      </c>
      <c r="F726" t="s">
        <v>1301</v>
      </c>
      <c r="G726">
        <f>VLOOKUP(Mio[[#This Row],[No. FACT.]],Table7[No],1,FALSE)</f>
        <v>2873116015</v>
      </c>
      <c r="S726" s="79"/>
      <c r="T726">
        <v>45309</v>
      </c>
      <c r="U726">
        <v>3334162493</v>
      </c>
      <c r="V726">
        <v>104.85</v>
      </c>
      <c r="W726">
        <f>VLOOKUP(Table7[[#This Row],[No]],Mio[No. FACT.],1,FALSE)</f>
        <v>3334162493</v>
      </c>
      <c r="X726">
        <f>VLOOKUP(Table7[[#This Row],[No]],Conta[DTE NO],1,FALSE)</f>
        <v>3334162493</v>
      </c>
      <c r="Y726" t="b">
        <f>Table7[[#This Row],[borar otro]]=Table7[[#This Row],[Borrar]]</f>
        <v>1</v>
      </c>
    </row>
    <row r="727" spans="1:25" hidden="1" x14ac:dyDescent="0.25">
      <c r="A727">
        <v>45309</v>
      </c>
      <c r="B727">
        <v>1548044208</v>
      </c>
      <c r="C727" s="2">
        <v>1320</v>
      </c>
      <c r="D727" t="s">
        <v>2327</v>
      </c>
      <c r="E727">
        <v>0</v>
      </c>
      <c r="F727" t="s">
        <v>1303</v>
      </c>
      <c r="G727">
        <f>VLOOKUP(Mio[[#This Row],[No. FACT.]],Table7[No],1,FALSE)</f>
        <v>1548044208</v>
      </c>
      <c r="S727" s="79"/>
      <c r="T727">
        <v>45309</v>
      </c>
      <c r="U727">
        <v>3464709400</v>
      </c>
      <c r="V727">
        <v>3655</v>
      </c>
      <c r="W727">
        <f>VLOOKUP(Table7[[#This Row],[No]],Mio[No. FACT.],1,FALSE)</f>
        <v>3464709400</v>
      </c>
      <c r="X727">
        <f>VLOOKUP(Table7[[#This Row],[No]],Conta[DTE NO],1,FALSE)</f>
        <v>3464709400</v>
      </c>
      <c r="Y727" t="b">
        <f>Table7[[#This Row],[borar otro]]=Table7[[#This Row],[Borrar]]</f>
        <v>1</v>
      </c>
    </row>
    <row r="728" spans="1:25" hidden="1" x14ac:dyDescent="0.25">
      <c r="A728">
        <v>45309</v>
      </c>
      <c r="B728">
        <v>4014491649</v>
      </c>
      <c r="C728" s="2">
        <v>7</v>
      </c>
      <c r="D728" t="s">
        <v>2327</v>
      </c>
      <c r="E728">
        <v>0</v>
      </c>
      <c r="F728" t="s">
        <v>1305</v>
      </c>
      <c r="G728">
        <f>VLOOKUP(Mio[[#This Row],[No. FACT.]],Table7[No],1,FALSE)</f>
        <v>4014491649</v>
      </c>
      <c r="S728" s="79"/>
      <c r="T728">
        <v>45309</v>
      </c>
      <c r="U728">
        <v>3551808188</v>
      </c>
      <c r="V728">
        <v>7887</v>
      </c>
      <c r="W728">
        <f>VLOOKUP(Table7[[#This Row],[No]],Mio[No. FACT.],1,FALSE)</f>
        <v>3551808188</v>
      </c>
      <c r="X728">
        <f>VLOOKUP(Table7[[#This Row],[No]],Conta[DTE NO],1,FALSE)</f>
        <v>3551808188</v>
      </c>
      <c r="Y728" t="b">
        <f>Table7[[#This Row],[borar otro]]=Table7[[#This Row],[Borrar]]</f>
        <v>1</v>
      </c>
    </row>
    <row r="729" spans="1:25" hidden="1" x14ac:dyDescent="0.25">
      <c r="A729">
        <v>45309</v>
      </c>
      <c r="B729">
        <v>3961015085</v>
      </c>
      <c r="C729" s="2">
        <v>500</v>
      </c>
      <c r="D729" t="s">
        <v>2334</v>
      </c>
      <c r="E729">
        <v>0</v>
      </c>
      <c r="F729" t="s">
        <v>1306</v>
      </c>
      <c r="G729">
        <f>VLOOKUP(Mio[[#This Row],[No. FACT.]],Table7[No],1,FALSE)</f>
        <v>3961015085</v>
      </c>
      <c r="S729" s="79"/>
      <c r="T729">
        <v>45309</v>
      </c>
      <c r="U729">
        <v>3586215795</v>
      </c>
      <c r="V729">
        <v>137.30000000000001</v>
      </c>
      <c r="W729">
        <f>VLOOKUP(Table7[[#This Row],[No]],Mio[No. FACT.],1,FALSE)</f>
        <v>3586215795</v>
      </c>
      <c r="X729">
        <f>VLOOKUP(Table7[[#This Row],[No]],Conta[DTE NO],1,FALSE)</f>
        <v>3586215795</v>
      </c>
      <c r="Y729" t="b">
        <f>Table7[[#This Row],[borar otro]]=Table7[[#This Row],[Borrar]]</f>
        <v>1</v>
      </c>
    </row>
    <row r="730" spans="1:25" hidden="1" x14ac:dyDescent="0.25">
      <c r="A730">
        <v>45309</v>
      </c>
      <c r="B730">
        <v>2762097866</v>
      </c>
      <c r="C730" s="2">
        <v>140.5</v>
      </c>
      <c r="D730" t="s">
        <v>2326</v>
      </c>
      <c r="E730">
        <v>0</v>
      </c>
      <c r="F730" t="s">
        <v>1307</v>
      </c>
      <c r="G730">
        <f>VLOOKUP(Mio[[#This Row],[No. FACT.]],Table7[No],1,FALSE)</f>
        <v>2762097866</v>
      </c>
      <c r="S730" s="79"/>
      <c r="T730">
        <v>45309</v>
      </c>
      <c r="U730">
        <v>365380416</v>
      </c>
      <c r="V730">
        <v>233</v>
      </c>
      <c r="W730">
        <f>VLOOKUP(Table7[[#This Row],[No]],Mio[No. FACT.],1,FALSE)</f>
        <v>365380416</v>
      </c>
      <c r="X730">
        <f>VLOOKUP(Table7[[#This Row],[No]],Conta[DTE NO],1,FALSE)</f>
        <v>365380416</v>
      </c>
      <c r="Y730" t="b">
        <f>Table7[[#This Row],[borar otro]]=Table7[[#This Row],[Borrar]]</f>
        <v>1</v>
      </c>
    </row>
    <row r="731" spans="1:25" hidden="1" x14ac:dyDescent="0.25">
      <c r="A731">
        <v>45309</v>
      </c>
      <c r="B731">
        <v>2138588091</v>
      </c>
      <c r="C731" s="2">
        <v>676.5</v>
      </c>
      <c r="D731" t="s">
        <v>2327</v>
      </c>
      <c r="E731">
        <v>0</v>
      </c>
      <c r="F731" t="s">
        <v>1308</v>
      </c>
      <c r="G731">
        <f>VLOOKUP(Mio[[#This Row],[No. FACT.]],Table7[No],1,FALSE)</f>
        <v>2138588091</v>
      </c>
      <c r="S731" s="79"/>
      <c r="T731">
        <v>45309</v>
      </c>
      <c r="U731">
        <v>3711386051</v>
      </c>
      <c r="V731">
        <v>7.2</v>
      </c>
      <c r="W731">
        <f>VLOOKUP(Table7[[#This Row],[No]],Mio[No. FACT.],1,FALSE)</f>
        <v>3711386051</v>
      </c>
      <c r="X731">
        <f>VLOOKUP(Table7[[#This Row],[No]],Conta[DTE NO],1,FALSE)</f>
        <v>3711386051</v>
      </c>
      <c r="Y731" t="b">
        <f>Table7[[#This Row],[borar otro]]=Table7[[#This Row],[Borrar]]</f>
        <v>1</v>
      </c>
    </row>
    <row r="732" spans="1:25" hidden="1" x14ac:dyDescent="0.25">
      <c r="A732">
        <v>45309</v>
      </c>
      <c r="B732">
        <v>1147093616</v>
      </c>
      <c r="C732" s="2">
        <v>33</v>
      </c>
      <c r="D732" t="s">
        <v>2326</v>
      </c>
      <c r="E732">
        <v>0</v>
      </c>
      <c r="F732" t="s">
        <v>1310</v>
      </c>
      <c r="G732">
        <f>VLOOKUP(Mio[[#This Row],[No. FACT.]],Table7[No],1,FALSE)</f>
        <v>1147093616</v>
      </c>
      <c r="S732" s="79"/>
      <c r="T732">
        <v>45309</v>
      </c>
      <c r="U732">
        <v>371281615</v>
      </c>
      <c r="V732">
        <v>60</v>
      </c>
      <c r="W732">
        <f>VLOOKUP(Table7[[#This Row],[No]],Mio[No. FACT.],1,FALSE)</f>
        <v>371281615</v>
      </c>
      <c r="X732">
        <f>VLOOKUP(Table7[[#This Row],[No]],Conta[DTE NO],1,FALSE)</f>
        <v>371281615</v>
      </c>
      <c r="Y732" t="b">
        <f>Table7[[#This Row],[borar otro]]=Table7[[#This Row],[Borrar]]</f>
        <v>1</v>
      </c>
    </row>
    <row r="733" spans="1:25" hidden="1" x14ac:dyDescent="0.25">
      <c r="A733">
        <v>45309</v>
      </c>
      <c r="B733">
        <v>4220470337</v>
      </c>
      <c r="C733" s="2">
        <v>12452</v>
      </c>
      <c r="D733" t="s">
        <v>2336</v>
      </c>
      <c r="E733">
        <v>0</v>
      </c>
      <c r="F733" t="s">
        <v>1312</v>
      </c>
      <c r="G733">
        <f>VLOOKUP(Mio[[#This Row],[No. FACT.]],Table7[No],1,FALSE)</f>
        <v>4220470337</v>
      </c>
      <c r="S733" s="79"/>
      <c r="T733">
        <v>45309</v>
      </c>
      <c r="U733">
        <v>3825225593</v>
      </c>
      <c r="V733">
        <v>40</v>
      </c>
      <c r="W733">
        <f>VLOOKUP(Table7[[#This Row],[No]],Mio[No. FACT.],1,FALSE)</f>
        <v>3825225593</v>
      </c>
      <c r="X733">
        <f>VLOOKUP(Table7[[#This Row],[No]],Conta[DTE NO],1,FALSE)</f>
        <v>3825225593</v>
      </c>
      <c r="Y733" t="b">
        <f>Table7[[#This Row],[borar otro]]=Table7[[#This Row],[Borrar]]</f>
        <v>1</v>
      </c>
    </row>
    <row r="734" spans="1:25" hidden="1" x14ac:dyDescent="0.25">
      <c r="A734">
        <v>45309</v>
      </c>
      <c r="B734">
        <v>4290921148</v>
      </c>
      <c r="C734" s="2">
        <v>9936</v>
      </c>
      <c r="D734" t="s">
        <v>2331</v>
      </c>
      <c r="E734">
        <v>0</v>
      </c>
      <c r="F734" t="s">
        <v>1314</v>
      </c>
      <c r="G734">
        <f>VLOOKUP(Mio[[#This Row],[No. FACT.]],Table7[No],1,FALSE)</f>
        <v>4290921148</v>
      </c>
      <c r="S734" s="79"/>
      <c r="T734">
        <v>45309</v>
      </c>
      <c r="U734">
        <v>4005839284</v>
      </c>
      <c r="V734">
        <v>3810</v>
      </c>
      <c r="W734">
        <f>VLOOKUP(Table7[[#This Row],[No]],Mio[No. FACT.],1,FALSE)</f>
        <v>4005839284</v>
      </c>
      <c r="X734">
        <f>VLOOKUP(Table7[[#This Row],[No]],Conta[DTE NO],1,FALSE)</f>
        <v>4005839284</v>
      </c>
      <c r="Y734" t="b">
        <f>Table7[[#This Row],[borar otro]]=Table7[[#This Row],[Borrar]]</f>
        <v>1</v>
      </c>
    </row>
    <row r="735" spans="1:25" hidden="1" x14ac:dyDescent="0.25">
      <c r="A735">
        <v>45309</v>
      </c>
      <c r="B735">
        <v>3825225593</v>
      </c>
      <c r="C735" s="2">
        <v>40</v>
      </c>
      <c r="D735" t="s">
        <v>2326</v>
      </c>
      <c r="E735">
        <v>0</v>
      </c>
      <c r="F735" t="s">
        <v>1316</v>
      </c>
      <c r="G735">
        <f>VLOOKUP(Mio[[#This Row],[No. FACT.]],Table7[No],1,FALSE)</f>
        <v>3825225593</v>
      </c>
      <c r="S735" s="79"/>
      <c r="T735">
        <v>45309</v>
      </c>
      <c r="U735">
        <v>4014491649</v>
      </c>
      <c r="V735">
        <v>7</v>
      </c>
      <c r="W735">
        <f>VLOOKUP(Table7[[#This Row],[No]],Mio[No. FACT.],1,FALSE)</f>
        <v>4014491649</v>
      </c>
      <c r="X735">
        <f>VLOOKUP(Table7[[#This Row],[No]],Conta[DTE NO],1,FALSE)</f>
        <v>4014491649</v>
      </c>
      <c r="Y735" t="b">
        <f>Table7[[#This Row],[borar otro]]=Table7[[#This Row],[Borrar]]</f>
        <v>1</v>
      </c>
    </row>
    <row r="736" spans="1:25" hidden="1" x14ac:dyDescent="0.25">
      <c r="A736">
        <v>45309</v>
      </c>
      <c r="B736">
        <v>3586215795</v>
      </c>
      <c r="C736" s="2">
        <v>137.30000000000001</v>
      </c>
      <c r="D736" t="s">
        <v>2327</v>
      </c>
      <c r="E736">
        <v>0</v>
      </c>
      <c r="F736" t="s">
        <v>1318</v>
      </c>
      <c r="G736">
        <f>VLOOKUP(Mio[[#This Row],[No. FACT.]],Table7[No],1,FALSE)</f>
        <v>3586215795</v>
      </c>
      <c r="S736" s="79"/>
      <c r="T736">
        <v>45309</v>
      </c>
      <c r="U736">
        <v>4079176511</v>
      </c>
      <c r="V736">
        <v>165.9</v>
      </c>
      <c r="W736">
        <f>VLOOKUP(Table7[[#This Row],[No]],Mio[No. FACT.],1,FALSE)</f>
        <v>4079176511</v>
      </c>
      <c r="X736">
        <f>VLOOKUP(Table7[[#This Row],[No]],Conta[DTE NO],1,FALSE)</f>
        <v>4079176511</v>
      </c>
      <c r="Y736" t="b">
        <f>Table7[[#This Row],[borar otro]]=Table7[[#This Row],[Borrar]]</f>
        <v>1</v>
      </c>
    </row>
    <row r="737" spans="1:25" hidden="1" x14ac:dyDescent="0.25">
      <c r="A737">
        <v>45309</v>
      </c>
      <c r="B737">
        <v>365380416</v>
      </c>
      <c r="C737" s="2">
        <v>233</v>
      </c>
      <c r="D737" t="s">
        <v>2331</v>
      </c>
      <c r="E737">
        <v>0</v>
      </c>
      <c r="F737" t="s">
        <v>1320</v>
      </c>
      <c r="G737">
        <f>VLOOKUP(Mio[[#This Row],[No. FACT.]],Table7[No],1,FALSE)</f>
        <v>365380416</v>
      </c>
      <c r="S737" s="79"/>
      <c r="T737">
        <v>45309</v>
      </c>
      <c r="U737">
        <v>4096935075</v>
      </c>
      <c r="V737">
        <v>3500</v>
      </c>
      <c r="W737">
        <f>VLOOKUP(Table7[[#This Row],[No]],Mio[No. FACT.],1,FALSE)</f>
        <v>4096935075</v>
      </c>
      <c r="X737">
        <f>VLOOKUP(Table7[[#This Row],[No]],Conta[DTE NO],1,FALSE)</f>
        <v>4096935075</v>
      </c>
      <c r="Y737" t="b">
        <f>Table7[[#This Row],[borar otro]]=Table7[[#This Row],[Borrar]]</f>
        <v>1</v>
      </c>
    </row>
    <row r="738" spans="1:25" hidden="1" x14ac:dyDescent="0.25">
      <c r="A738">
        <v>45309</v>
      </c>
      <c r="B738">
        <v>607928363</v>
      </c>
      <c r="C738" s="2">
        <v>1023</v>
      </c>
      <c r="D738" t="s">
        <v>2330</v>
      </c>
      <c r="E738">
        <v>0</v>
      </c>
      <c r="F738" t="s">
        <v>1322</v>
      </c>
      <c r="G738">
        <f>VLOOKUP(Mio[[#This Row],[No. FACT.]],Table7[No],1,FALSE)</f>
        <v>607928363</v>
      </c>
      <c r="S738" s="79"/>
      <c r="T738">
        <v>45309</v>
      </c>
      <c r="U738">
        <v>4096936731</v>
      </c>
      <c r="V738">
        <v>146.07</v>
      </c>
      <c r="W738">
        <f>VLOOKUP(Table7[[#This Row],[No]],Mio[No. FACT.],1,FALSE)</f>
        <v>4096936731</v>
      </c>
      <c r="X738">
        <f>VLOOKUP(Table7[[#This Row],[No]],Conta[DTE NO],1,FALSE)</f>
        <v>4096936731</v>
      </c>
      <c r="Y738" t="b">
        <f>Table7[[#This Row],[borar otro]]=Table7[[#This Row],[Borrar]]</f>
        <v>1</v>
      </c>
    </row>
    <row r="739" spans="1:25" hidden="1" x14ac:dyDescent="0.25">
      <c r="A739">
        <v>45309</v>
      </c>
      <c r="B739">
        <v>712657343</v>
      </c>
      <c r="C739" s="2">
        <v>152.94999999999999</v>
      </c>
      <c r="D739" t="s">
        <v>2329</v>
      </c>
      <c r="E739">
        <v>0</v>
      </c>
      <c r="F739" t="s">
        <v>1323</v>
      </c>
      <c r="G739">
        <f>VLOOKUP(Mio[[#This Row],[No. FACT.]],Table7[No],1,FALSE)</f>
        <v>712657343</v>
      </c>
      <c r="S739" s="79"/>
      <c r="T739">
        <v>45309</v>
      </c>
      <c r="U739">
        <v>4140123614</v>
      </c>
      <c r="V739">
        <v>258.5</v>
      </c>
      <c r="W739">
        <f>VLOOKUP(Table7[[#This Row],[No]],Mio[No. FACT.],1,FALSE)</f>
        <v>4140123614</v>
      </c>
      <c r="X739">
        <f>VLOOKUP(Table7[[#This Row],[No]],Conta[DTE NO],1,FALSE)</f>
        <v>4140123614</v>
      </c>
      <c r="Y739" t="b">
        <f>Table7[[#This Row],[borar otro]]=Table7[[#This Row],[Borrar]]</f>
        <v>1</v>
      </c>
    </row>
    <row r="740" spans="1:25" hidden="1" x14ac:dyDescent="0.25">
      <c r="A740">
        <v>45309</v>
      </c>
      <c r="B740">
        <v>1851869587</v>
      </c>
      <c r="C740" s="2">
        <v>600.79999999999995</v>
      </c>
      <c r="D740" t="s">
        <v>2329</v>
      </c>
      <c r="E740">
        <v>0</v>
      </c>
      <c r="F740" t="s">
        <v>1324</v>
      </c>
      <c r="G740">
        <f>VLOOKUP(Mio[[#This Row],[No. FACT.]],Table7[No],1,FALSE)</f>
        <v>1851869587</v>
      </c>
      <c r="S740" s="79"/>
      <c r="T740">
        <v>45309</v>
      </c>
      <c r="U740">
        <v>4220470337</v>
      </c>
      <c r="V740">
        <v>12452</v>
      </c>
      <c r="W740">
        <f>VLOOKUP(Table7[[#This Row],[No]],Mio[No. FACT.],1,FALSE)</f>
        <v>4220470337</v>
      </c>
      <c r="X740">
        <f>VLOOKUP(Table7[[#This Row],[No]],Conta[DTE NO],1,FALSE)</f>
        <v>4220470337</v>
      </c>
      <c r="Y740" t="b">
        <f>Table7[[#This Row],[borar otro]]=Table7[[#This Row],[Borrar]]</f>
        <v>1</v>
      </c>
    </row>
    <row r="741" spans="1:25" hidden="1" x14ac:dyDescent="0.25">
      <c r="A741">
        <v>45309</v>
      </c>
      <c r="B741">
        <v>2698333468</v>
      </c>
      <c r="C741" s="2">
        <v>14.9</v>
      </c>
      <c r="D741" t="s">
        <v>2327</v>
      </c>
      <c r="E741">
        <v>0</v>
      </c>
      <c r="F741" t="s">
        <v>1326</v>
      </c>
      <c r="G741">
        <f>VLOOKUP(Mio[[#This Row],[No. FACT.]],Table7[No],1,FALSE)</f>
        <v>2698333468</v>
      </c>
      <c r="S741" s="79"/>
      <c r="T741">
        <v>45309</v>
      </c>
      <c r="U741">
        <v>4290921148</v>
      </c>
      <c r="V741">
        <v>9936</v>
      </c>
      <c r="W741">
        <f>VLOOKUP(Table7[[#This Row],[No]],Mio[No. FACT.],1,FALSE)</f>
        <v>4290921148</v>
      </c>
      <c r="X741">
        <f>VLOOKUP(Table7[[#This Row],[No]],Conta[DTE NO],1,FALSE)</f>
        <v>4290921148</v>
      </c>
      <c r="Y741" t="b">
        <f>Table7[[#This Row],[borar otro]]=Table7[[#This Row],[Borrar]]</f>
        <v>1</v>
      </c>
    </row>
    <row r="742" spans="1:25" hidden="1" x14ac:dyDescent="0.25">
      <c r="A742">
        <v>45309</v>
      </c>
      <c r="B742">
        <v>49954884</v>
      </c>
      <c r="C742" s="2">
        <v>33.799999999999997</v>
      </c>
      <c r="D742" t="s">
        <v>2326</v>
      </c>
      <c r="E742">
        <v>0</v>
      </c>
      <c r="F742" t="s">
        <v>1327</v>
      </c>
      <c r="G742">
        <f>VLOOKUP(Mio[[#This Row],[No. FACT.]],Table7[No],1,FALSE)</f>
        <v>49954884</v>
      </c>
      <c r="S742" s="79"/>
      <c r="T742">
        <v>45309</v>
      </c>
      <c r="U742">
        <v>49954884</v>
      </c>
      <c r="V742">
        <v>33.799999999999997</v>
      </c>
      <c r="W742">
        <f>VLOOKUP(Table7[[#This Row],[No]],Mio[No. FACT.],1,FALSE)</f>
        <v>49954884</v>
      </c>
      <c r="X742">
        <f>VLOOKUP(Table7[[#This Row],[No]],Conta[DTE NO],1,FALSE)</f>
        <v>49954884</v>
      </c>
      <c r="Y742" t="b">
        <f>Table7[[#This Row],[borar otro]]=Table7[[#This Row],[Borrar]]</f>
        <v>1</v>
      </c>
    </row>
    <row r="743" spans="1:25" hidden="1" x14ac:dyDescent="0.25">
      <c r="A743">
        <v>45309</v>
      </c>
      <c r="B743">
        <v>3464709400</v>
      </c>
      <c r="C743" s="2">
        <v>3655</v>
      </c>
      <c r="D743" t="s">
        <v>2336</v>
      </c>
      <c r="E743">
        <v>0</v>
      </c>
      <c r="F743" t="s">
        <v>1329</v>
      </c>
      <c r="G743">
        <f>VLOOKUP(Mio[[#This Row],[No. FACT.]],Table7[No],1,FALSE)</f>
        <v>3464709400</v>
      </c>
      <c r="S743" s="79"/>
      <c r="T743">
        <v>45309</v>
      </c>
      <c r="U743">
        <v>607928363</v>
      </c>
      <c r="V743">
        <v>1023</v>
      </c>
      <c r="W743">
        <f>VLOOKUP(Table7[[#This Row],[No]],Mio[No. FACT.],1,FALSE)</f>
        <v>607928363</v>
      </c>
      <c r="X743">
        <f>VLOOKUP(Table7[[#This Row],[No]],Conta[DTE NO],1,FALSE)</f>
        <v>607928363</v>
      </c>
      <c r="Y743" t="b">
        <f>Table7[[#This Row],[borar otro]]=Table7[[#This Row],[Borrar]]</f>
        <v>1</v>
      </c>
    </row>
    <row r="744" spans="1:25" hidden="1" x14ac:dyDescent="0.25">
      <c r="A744">
        <v>45309</v>
      </c>
      <c r="B744">
        <v>4005839284</v>
      </c>
      <c r="C744" s="2">
        <v>3810</v>
      </c>
      <c r="D744" t="s">
        <v>2332</v>
      </c>
      <c r="E744">
        <v>0</v>
      </c>
      <c r="F744" t="s">
        <v>1331</v>
      </c>
      <c r="G744">
        <f>VLOOKUP(Mio[[#This Row],[No. FACT.]],Table7[No],1,FALSE)</f>
        <v>4005839284</v>
      </c>
      <c r="S744" s="79"/>
      <c r="T744">
        <v>45309</v>
      </c>
      <c r="U744">
        <v>608716257</v>
      </c>
      <c r="V744">
        <v>857.9</v>
      </c>
      <c r="W744">
        <f>VLOOKUP(Table7[[#This Row],[No]],Mio[No. FACT.],1,FALSE)</f>
        <v>608716257</v>
      </c>
      <c r="X744">
        <f>VLOOKUP(Table7[[#This Row],[No]],Conta[DTE NO],1,FALSE)</f>
        <v>608716257</v>
      </c>
      <c r="Y744" t="b">
        <f>Table7[[#This Row],[borar otro]]=Table7[[#This Row],[Borrar]]</f>
        <v>1</v>
      </c>
    </row>
    <row r="745" spans="1:25" hidden="1" x14ac:dyDescent="0.25">
      <c r="A745">
        <v>45309</v>
      </c>
      <c r="B745">
        <v>1443119929</v>
      </c>
      <c r="C745" s="2">
        <v>210</v>
      </c>
      <c r="D745" t="s">
        <v>2336</v>
      </c>
      <c r="E745">
        <v>0</v>
      </c>
      <c r="F745" t="s">
        <v>1332</v>
      </c>
      <c r="G745">
        <f>VLOOKUP(Mio[[#This Row],[No. FACT.]],Table7[No],1,FALSE)</f>
        <v>1443119929</v>
      </c>
      <c r="S745" s="79"/>
      <c r="T745">
        <v>45309</v>
      </c>
      <c r="U745">
        <v>691029249</v>
      </c>
      <c r="V745">
        <v>202.4</v>
      </c>
      <c r="W745">
        <f>VLOOKUP(Table7[[#This Row],[No]],Mio[No. FACT.],1,FALSE)</f>
        <v>691029249</v>
      </c>
      <c r="X745">
        <f>VLOOKUP(Table7[[#This Row],[No]],Conta[DTE NO],1,FALSE)</f>
        <v>691029249</v>
      </c>
      <c r="Y745" t="b">
        <f>Table7[[#This Row],[borar otro]]=Table7[[#This Row],[Borrar]]</f>
        <v>1</v>
      </c>
    </row>
    <row r="746" spans="1:25" hidden="1" x14ac:dyDescent="0.25">
      <c r="A746">
        <v>45309</v>
      </c>
      <c r="B746">
        <v>3315090816</v>
      </c>
      <c r="C746" s="2">
        <v>169</v>
      </c>
      <c r="D746" t="s">
        <v>2329</v>
      </c>
      <c r="E746">
        <v>0</v>
      </c>
      <c r="F746" t="s">
        <v>1334</v>
      </c>
      <c r="G746">
        <f>VLOOKUP(Mio[[#This Row],[No. FACT.]],Table7[No],1,FALSE)</f>
        <v>3315090816</v>
      </c>
      <c r="S746" s="79"/>
      <c r="T746">
        <v>45309</v>
      </c>
      <c r="U746">
        <v>712657343</v>
      </c>
      <c r="V746">
        <v>152.94999999999999</v>
      </c>
      <c r="W746">
        <f>VLOOKUP(Table7[[#This Row],[No]],Mio[No. FACT.],1,FALSE)</f>
        <v>712657343</v>
      </c>
      <c r="X746">
        <f>VLOOKUP(Table7[[#This Row],[No]],Conta[DTE NO],1,FALSE)</f>
        <v>712657343</v>
      </c>
      <c r="Y746" t="b">
        <f>Table7[[#This Row],[borar otro]]=Table7[[#This Row],[Borrar]]</f>
        <v>1</v>
      </c>
    </row>
    <row r="747" spans="1:25" hidden="1" x14ac:dyDescent="0.25">
      <c r="A747">
        <v>45309</v>
      </c>
      <c r="B747">
        <v>2785560281</v>
      </c>
      <c r="C747" s="2">
        <v>1751.3</v>
      </c>
      <c r="D747" t="s">
        <v>2327</v>
      </c>
      <c r="E747">
        <v>0</v>
      </c>
      <c r="F747" t="s">
        <v>1336</v>
      </c>
      <c r="G747">
        <f>VLOOKUP(Mio[[#This Row],[No. FACT.]],Table7[No],1,FALSE)</f>
        <v>2785560281</v>
      </c>
      <c r="S747" s="79"/>
      <c r="T747">
        <v>45309</v>
      </c>
      <c r="U747">
        <v>826753301</v>
      </c>
      <c r="V747">
        <v>2640</v>
      </c>
      <c r="W747">
        <f>VLOOKUP(Table7[[#This Row],[No]],Mio[No. FACT.],1,FALSE)</f>
        <v>826753301</v>
      </c>
      <c r="X747">
        <f>VLOOKUP(Table7[[#This Row],[No]],Conta[DTE NO],1,FALSE)</f>
        <v>826753301</v>
      </c>
      <c r="Y747" t="b">
        <f>Table7[[#This Row],[borar otro]]=Table7[[#This Row],[Borrar]]</f>
        <v>1</v>
      </c>
    </row>
    <row r="748" spans="1:25" hidden="1" x14ac:dyDescent="0.25">
      <c r="A748">
        <v>45309</v>
      </c>
      <c r="B748">
        <v>826753301</v>
      </c>
      <c r="C748" s="2">
        <v>2640</v>
      </c>
      <c r="D748" t="s">
        <v>2336</v>
      </c>
      <c r="E748">
        <v>0</v>
      </c>
      <c r="F748" t="s">
        <v>1338</v>
      </c>
      <c r="G748">
        <f>VLOOKUP(Mio[[#This Row],[No. FACT.]],Table7[No],1,FALSE)</f>
        <v>826753301</v>
      </c>
      <c r="S748" s="79"/>
      <c r="T748">
        <v>45310</v>
      </c>
      <c r="U748">
        <v>1003376309</v>
      </c>
      <c r="V748">
        <v>15</v>
      </c>
      <c r="W748">
        <f>VLOOKUP(Table7[[#This Row],[No]],Mio[No. FACT.],1,FALSE)</f>
        <v>1003376309</v>
      </c>
      <c r="X748">
        <f>VLOOKUP(Table7[[#This Row],[No]],Conta[DTE NO],1,FALSE)</f>
        <v>1003376309</v>
      </c>
      <c r="Y748" t="b">
        <f>Table7[[#This Row],[borar otro]]=Table7[[#This Row],[Borrar]]</f>
        <v>1</v>
      </c>
    </row>
    <row r="749" spans="1:25" hidden="1" x14ac:dyDescent="0.25">
      <c r="A749">
        <v>45309</v>
      </c>
      <c r="B749">
        <v>2069187802</v>
      </c>
      <c r="C749" s="2">
        <v>524.65</v>
      </c>
      <c r="D749" t="s">
        <v>2327</v>
      </c>
      <c r="E749">
        <v>0</v>
      </c>
      <c r="F749" t="s">
        <v>1340</v>
      </c>
      <c r="G749">
        <f>VLOOKUP(Mio[[#This Row],[No. FACT.]],Table7[No],1,FALSE)</f>
        <v>2069187802</v>
      </c>
      <c r="S749" s="79"/>
      <c r="T749">
        <v>45310</v>
      </c>
      <c r="U749">
        <v>1045449412</v>
      </c>
      <c r="V749">
        <v>40.799999999999997</v>
      </c>
      <c r="W749">
        <f>VLOOKUP(Table7[[#This Row],[No]],Mio[No. FACT.],1,FALSE)</f>
        <v>1045449412</v>
      </c>
      <c r="X749">
        <f>VLOOKUP(Table7[[#This Row],[No]],Conta[DTE NO],1,FALSE)</f>
        <v>1045449412</v>
      </c>
      <c r="Y749" t="b">
        <f>Table7[[#This Row],[borar otro]]=Table7[[#This Row],[Borrar]]</f>
        <v>1</v>
      </c>
    </row>
    <row r="750" spans="1:25" hidden="1" x14ac:dyDescent="0.25">
      <c r="A750">
        <v>45309</v>
      </c>
      <c r="B750">
        <v>1209418695</v>
      </c>
      <c r="C750" s="2">
        <v>360</v>
      </c>
      <c r="D750" t="s">
        <v>2327</v>
      </c>
      <c r="E750">
        <v>0</v>
      </c>
      <c r="F750" t="s">
        <v>1342</v>
      </c>
      <c r="G750">
        <f>VLOOKUP(Mio[[#This Row],[No. FACT.]],Table7[No],1,FALSE)</f>
        <v>1209418695</v>
      </c>
      <c r="S750" s="79"/>
      <c r="T750">
        <v>45310</v>
      </c>
      <c r="U750">
        <v>1063339010</v>
      </c>
      <c r="V750">
        <v>107.5</v>
      </c>
      <c r="W750">
        <f>VLOOKUP(Table7[[#This Row],[No]],Mio[No. FACT.],1,FALSE)</f>
        <v>1063339010</v>
      </c>
      <c r="X750">
        <f>VLOOKUP(Table7[[#This Row],[No]],Conta[DTE NO],1,FALSE)</f>
        <v>1063339010</v>
      </c>
      <c r="Y750" t="b">
        <f>Table7[[#This Row],[borar otro]]=Table7[[#This Row],[Borrar]]</f>
        <v>1</v>
      </c>
    </row>
    <row r="751" spans="1:25" hidden="1" x14ac:dyDescent="0.25">
      <c r="A751">
        <v>45309</v>
      </c>
      <c r="B751">
        <v>3711386051</v>
      </c>
      <c r="C751" s="2">
        <v>7.2</v>
      </c>
      <c r="D751" t="s">
        <v>2331</v>
      </c>
      <c r="E751">
        <v>0</v>
      </c>
      <c r="F751" t="s">
        <v>1344</v>
      </c>
      <c r="G751">
        <f>VLOOKUP(Mio[[#This Row],[No. FACT.]],Table7[No],1,FALSE)</f>
        <v>3711386051</v>
      </c>
      <c r="S751" s="79"/>
      <c r="T751">
        <v>45310</v>
      </c>
      <c r="U751">
        <v>1073104124</v>
      </c>
      <c r="V751">
        <v>2408.64</v>
      </c>
      <c r="W751">
        <f>VLOOKUP(Table7[[#This Row],[No]],Mio[No. FACT.],1,FALSE)</f>
        <v>1073104124</v>
      </c>
      <c r="X751">
        <f>VLOOKUP(Table7[[#This Row],[No]],Conta[DTE NO],1,FALSE)</f>
        <v>1073104124</v>
      </c>
      <c r="Y751" t="b">
        <f>Table7[[#This Row],[borar otro]]=Table7[[#This Row],[Borrar]]</f>
        <v>1</v>
      </c>
    </row>
    <row r="752" spans="1:25" hidden="1" x14ac:dyDescent="0.25">
      <c r="A752">
        <v>45309</v>
      </c>
      <c r="B752">
        <v>691029249</v>
      </c>
      <c r="C752" s="2">
        <v>202.4</v>
      </c>
      <c r="D752" t="s">
        <v>2326</v>
      </c>
      <c r="E752">
        <v>0</v>
      </c>
      <c r="F752" t="s">
        <v>1346</v>
      </c>
      <c r="G752">
        <f>VLOOKUP(Mio[[#This Row],[No. FACT.]],Table7[No],1,FALSE)</f>
        <v>691029249</v>
      </c>
      <c r="S752" s="79"/>
      <c r="T752">
        <v>45310</v>
      </c>
      <c r="U752">
        <v>1252476957</v>
      </c>
      <c r="V752">
        <v>372</v>
      </c>
      <c r="W752">
        <f>VLOOKUP(Table7[[#This Row],[No]],Mio[No. FACT.],1,FALSE)</f>
        <v>1252476957</v>
      </c>
      <c r="X752">
        <f>VLOOKUP(Table7[[#This Row],[No]],Conta[DTE NO],1,FALSE)</f>
        <v>1252476957</v>
      </c>
      <c r="Y752" t="b">
        <f>Table7[[#This Row],[borar otro]]=Table7[[#This Row],[Borrar]]</f>
        <v>1</v>
      </c>
    </row>
    <row r="753" spans="1:25" hidden="1" x14ac:dyDescent="0.25">
      <c r="A753">
        <v>45309</v>
      </c>
      <c r="B753">
        <v>2796113162</v>
      </c>
      <c r="C753" s="2">
        <v>35</v>
      </c>
      <c r="D753" t="s">
        <v>2333</v>
      </c>
      <c r="E753">
        <v>0</v>
      </c>
      <c r="F753" t="s">
        <v>1348</v>
      </c>
      <c r="G753">
        <f>VLOOKUP(Mio[[#This Row],[No. FACT.]],Table7[No],1,FALSE)</f>
        <v>2796113162</v>
      </c>
      <c r="S753" s="79"/>
      <c r="T753">
        <v>45310</v>
      </c>
      <c r="U753">
        <v>1343572922</v>
      </c>
      <c r="V753">
        <v>75</v>
      </c>
      <c r="W753">
        <f>VLOOKUP(Table7[[#This Row],[No]],Mio[No. FACT.],1,FALSE)</f>
        <v>1343572922</v>
      </c>
      <c r="X753">
        <f>VLOOKUP(Table7[[#This Row],[No]],Conta[DTE NO],1,FALSE)</f>
        <v>1343572922</v>
      </c>
      <c r="Y753" t="b">
        <f>Table7[[#This Row],[borar otro]]=Table7[[#This Row],[Borrar]]</f>
        <v>1</v>
      </c>
    </row>
    <row r="754" spans="1:25" hidden="1" x14ac:dyDescent="0.25">
      <c r="A754">
        <v>45310</v>
      </c>
      <c r="B754">
        <v>68896860</v>
      </c>
      <c r="C754" s="2">
        <v>1127.8399999999999</v>
      </c>
      <c r="D754" t="s">
        <v>2327</v>
      </c>
      <c r="E754">
        <v>0</v>
      </c>
      <c r="F754" t="s">
        <v>1349</v>
      </c>
      <c r="G754">
        <f>VLOOKUP(Mio[[#This Row],[No. FACT.]],Table7[No],1,FALSE)</f>
        <v>68896860</v>
      </c>
      <c r="S754" s="79"/>
      <c r="T754">
        <v>45310</v>
      </c>
      <c r="U754">
        <v>1411138966</v>
      </c>
      <c r="V754">
        <v>147.1</v>
      </c>
      <c r="W754">
        <f>VLOOKUP(Table7[[#This Row],[No]],Mio[No. FACT.],1,FALSE)</f>
        <v>1411138966</v>
      </c>
      <c r="X754">
        <f>VLOOKUP(Table7[[#This Row],[No]],Conta[DTE NO],1,FALSE)</f>
        <v>1411138966</v>
      </c>
      <c r="Y754" t="b">
        <f>Table7[[#This Row],[borar otro]]=Table7[[#This Row],[Borrar]]</f>
        <v>1</v>
      </c>
    </row>
    <row r="755" spans="1:25" hidden="1" x14ac:dyDescent="0.25">
      <c r="A755">
        <v>45310</v>
      </c>
      <c r="B755">
        <v>2101494185</v>
      </c>
      <c r="C755" s="2">
        <v>1013.6</v>
      </c>
      <c r="D755" t="s">
        <v>2327</v>
      </c>
      <c r="E755">
        <v>0</v>
      </c>
      <c r="F755" t="s">
        <v>1352</v>
      </c>
      <c r="G755">
        <f>VLOOKUP(Mio[[#This Row],[No. FACT.]],Table7[No],1,FALSE)</f>
        <v>2101494185</v>
      </c>
      <c r="S755" s="79"/>
      <c r="T755">
        <v>45310</v>
      </c>
      <c r="U755">
        <v>1501711908</v>
      </c>
      <c r="V755">
        <v>1800</v>
      </c>
      <c r="W755">
        <f>VLOOKUP(Table7[[#This Row],[No]],Mio[No. FACT.],1,FALSE)</f>
        <v>1501711908</v>
      </c>
      <c r="X755">
        <f>VLOOKUP(Table7[[#This Row],[No]],Conta[DTE NO],1,FALSE)</f>
        <v>1501711908</v>
      </c>
      <c r="Y755" t="b">
        <f>Table7[[#This Row],[borar otro]]=Table7[[#This Row],[Borrar]]</f>
        <v>1</v>
      </c>
    </row>
    <row r="756" spans="1:25" hidden="1" x14ac:dyDescent="0.25">
      <c r="A756">
        <v>45310</v>
      </c>
      <c r="B756">
        <v>3852813785</v>
      </c>
      <c r="C756" s="2">
        <v>97.25</v>
      </c>
      <c r="D756" t="s">
        <v>2326</v>
      </c>
      <c r="E756">
        <v>0</v>
      </c>
      <c r="F756" t="s">
        <v>1354</v>
      </c>
      <c r="G756">
        <f>VLOOKUP(Mio[[#This Row],[No. FACT.]],Table7[No],1,FALSE)</f>
        <v>3852813785</v>
      </c>
      <c r="S756" s="79"/>
      <c r="T756">
        <v>45310</v>
      </c>
      <c r="U756">
        <v>1593589996</v>
      </c>
      <c r="V756">
        <v>7057</v>
      </c>
      <c r="W756">
        <f>VLOOKUP(Table7[[#This Row],[No]],Mio[No. FACT.],1,FALSE)</f>
        <v>1593589996</v>
      </c>
      <c r="X756">
        <f>VLOOKUP(Table7[[#This Row],[No]],Conta[DTE NO],1,FALSE)</f>
        <v>1593589996</v>
      </c>
      <c r="Y756" t="b">
        <f>Table7[[#This Row],[borar otro]]=Table7[[#This Row],[Borrar]]</f>
        <v>1</v>
      </c>
    </row>
    <row r="757" spans="1:25" hidden="1" x14ac:dyDescent="0.25">
      <c r="A757">
        <v>45310</v>
      </c>
      <c r="B757">
        <v>3863825006</v>
      </c>
      <c r="C757" s="2">
        <v>1077</v>
      </c>
      <c r="D757" t="s">
        <v>2327</v>
      </c>
      <c r="E757">
        <v>0</v>
      </c>
      <c r="F757" t="s">
        <v>1356</v>
      </c>
      <c r="G757">
        <f>VLOOKUP(Mio[[#This Row],[No. FACT.]],Table7[No],1,FALSE)</f>
        <v>3863825006</v>
      </c>
      <c r="S757" s="79"/>
      <c r="T757" s="4">
        <v>45310</v>
      </c>
      <c r="U757">
        <v>1633243064</v>
      </c>
      <c r="V757">
        <v>0</v>
      </c>
      <c r="W757" t="e">
        <f>VLOOKUP(Table7[[#This Row],[No]],Mio[No. FACT.],1,FALSE)</f>
        <v>#N/A</v>
      </c>
      <c r="X757" t="e">
        <f>VLOOKUP(Table7[[#This Row],[No]],Conta[DTE NO],1,FALSE)</f>
        <v>#N/A</v>
      </c>
      <c r="Y757" t="e">
        <f>Table7[[#This Row],[borar otro]]=Table7[[#This Row],[Borrar]]</f>
        <v>#N/A</v>
      </c>
    </row>
    <row r="758" spans="1:25" hidden="1" x14ac:dyDescent="0.25">
      <c r="A758">
        <v>45310</v>
      </c>
      <c r="B758">
        <v>3382332289</v>
      </c>
      <c r="C758" s="2">
        <v>18.600000000000001</v>
      </c>
      <c r="D758" t="s">
        <v>2326</v>
      </c>
      <c r="E758">
        <v>0</v>
      </c>
      <c r="F758" t="s">
        <v>1358</v>
      </c>
      <c r="G758">
        <f>VLOOKUP(Mio[[#This Row],[No. FACT.]],Table7[No],1,FALSE)</f>
        <v>3382332289</v>
      </c>
      <c r="S758" s="79"/>
      <c r="T758">
        <v>45310</v>
      </c>
      <c r="U758">
        <v>1636059534</v>
      </c>
      <c r="V758">
        <v>38.4</v>
      </c>
      <c r="W758">
        <f>VLOOKUP(Table7[[#This Row],[No]],Mio[No. FACT.],1,FALSE)</f>
        <v>1636059534</v>
      </c>
      <c r="X758">
        <f>VLOOKUP(Table7[[#This Row],[No]],Conta[DTE NO],1,FALSE)</f>
        <v>1636059534</v>
      </c>
      <c r="Y758" t="b">
        <f>Table7[[#This Row],[borar otro]]=Table7[[#This Row],[Borrar]]</f>
        <v>1</v>
      </c>
    </row>
    <row r="759" spans="1:25" hidden="1" x14ac:dyDescent="0.25">
      <c r="A759">
        <v>45310</v>
      </c>
      <c r="B759">
        <v>2428586832</v>
      </c>
      <c r="C759" s="2">
        <v>268.64999999999998</v>
      </c>
      <c r="D759" t="s">
        <v>2327</v>
      </c>
      <c r="E759">
        <v>0</v>
      </c>
      <c r="F759" t="s">
        <v>1360</v>
      </c>
      <c r="G759">
        <f>VLOOKUP(Mio[[#This Row],[No. FACT.]],Table7[No],1,FALSE)</f>
        <v>2428586832</v>
      </c>
      <c r="S759" s="79"/>
      <c r="T759">
        <v>45310</v>
      </c>
      <c r="U759">
        <v>1735608326</v>
      </c>
      <c r="V759">
        <v>264</v>
      </c>
      <c r="W759">
        <f>VLOOKUP(Table7[[#This Row],[No]],Mio[No. FACT.],1,FALSE)</f>
        <v>1735608326</v>
      </c>
      <c r="X759">
        <f>VLOOKUP(Table7[[#This Row],[No]],Conta[DTE NO],1,FALSE)</f>
        <v>1735608326</v>
      </c>
      <c r="Y759" t="b">
        <f>Table7[[#This Row],[borar otro]]=Table7[[#This Row],[Borrar]]</f>
        <v>1</v>
      </c>
    </row>
    <row r="760" spans="1:25" hidden="1" x14ac:dyDescent="0.25">
      <c r="A760">
        <v>45310</v>
      </c>
      <c r="B760">
        <v>3074966780</v>
      </c>
      <c r="C760" s="2">
        <v>1108.4000000000001</v>
      </c>
      <c r="D760" t="s">
        <v>2327</v>
      </c>
      <c r="E760">
        <v>0</v>
      </c>
      <c r="F760" t="s">
        <v>1362</v>
      </c>
      <c r="G760">
        <f>VLOOKUP(Mio[[#This Row],[No. FACT.]],Table7[No],1,FALSE)</f>
        <v>3074966780</v>
      </c>
      <c r="S760" s="79"/>
      <c r="T760">
        <v>45310</v>
      </c>
      <c r="U760">
        <v>1844398702</v>
      </c>
      <c r="V760">
        <v>273.25</v>
      </c>
      <c r="W760">
        <f>VLOOKUP(Table7[[#This Row],[No]],Mio[No. FACT.],1,FALSE)</f>
        <v>1844398702</v>
      </c>
      <c r="X760">
        <f>VLOOKUP(Table7[[#This Row],[No]],Conta[DTE NO],1,FALSE)</f>
        <v>1844398702</v>
      </c>
      <c r="Y760" t="b">
        <f>Table7[[#This Row],[borar otro]]=Table7[[#This Row],[Borrar]]</f>
        <v>1</v>
      </c>
    </row>
    <row r="761" spans="1:25" hidden="1" x14ac:dyDescent="0.25">
      <c r="A761">
        <v>45310</v>
      </c>
      <c r="B761">
        <v>3359002595</v>
      </c>
      <c r="C761" s="2">
        <v>675.65</v>
      </c>
      <c r="D761" t="s">
        <v>2326</v>
      </c>
      <c r="E761">
        <v>0</v>
      </c>
      <c r="F761" t="s">
        <v>1364</v>
      </c>
      <c r="G761">
        <f>VLOOKUP(Mio[[#This Row],[No. FACT.]],Table7[No],1,FALSE)</f>
        <v>3359002595</v>
      </c>
      <c r="S761" s="79"/>
      <c r="T761">
        <v>45310</v>
      </c>
      <c r="U761">
        <v>1879788797</v>
      </c>
      <c r="V761">
        <v>44</v>
      </c>
      <c r="W761">
        <f>VLOOKUP(Table7[[#This Row],[No]],Mio[No. FACT.],1,FALSE)</f>
        <v>1879788797</v>
      </c>
      <c r="X761">
        <f>VLOOKUP(Table7[[#This Row],[No]],Conta[DTE NO],1,FALSE)</f>
        <v>1879788797</v>
      </c>
      <c r="Y761" t="b">
        <f>Table7[[#This Row],[borar otro]]=Table7[[#This Row],[Borrar]]</f>
        <v>1</v>
      </c>
    </row>
    <row r="762" spans="1:25" hidden="1" x14ac:dyDescent="0.25">
      <c r="A762">
        <v>45310</v>
      </c>
      <c r="B762">
        <v>1735608326</v>
      </c>
      <c r="C762" s="2">
        <v>264</v>
      </c>
      <c r="D762" t="s">
        <v>2327</v>
      </c>
      <c r="E762">
        <v>0</v>
      </c>
      <c r="F762" t="s">
        <v>1366</v>
      </c>
      <c r="G762">
        <f>VLOOKUP(Mio[[#This Row],[No. FACT.]],Table7[No],1,FALSE)</f>
        <v>1735608326</v>
      </c>
      <c r="S762" s="79"/>
      <c r="T762">
        <v>45310</v>
      </c>
      <c r="U762">
        <v>1905737835</v>
      </c>
      <c r="V762">
        <v>395</v>
      </c>
      <c r="W762">
        <f>VLOOKUP(Table7[[#This Row],[No]],Mio[No. FACT.],1,FALSE)</f>
        <v>1905737835</v>
      </c>
      <c r="X762">
        <f>VLOOKUP(Table7[[#This Row],[No]],Conta[DTE NO],1,FALSE)</f>
        <v>1905737835</v>
      </c>
      <c r="Y762" t="b">
        <f>Table7[[#This Row],[borar otro]]=Table7[[#This Row],[Borrar]]</f>
        <v>1</v>
      </c>
    </row>
    <row r="763" spans="1:25" hidden="1" x14ac:dyDescent="0.25">
      <c r="A763">
        <v>45310</v>
      </c>
      <c r="B763">
        <v>3501411316</v>
      </c>
      <c r="C763" s="2">
        <v>157.5</v>
      </c>
      <c r="D763" t="s">
        <v>2326</v>
      </c>
      <c r="E763">
        <v>0</v>
      </c>
      <c r="F763" t="s">
        <v>1368</v>
      </c>
      <c r="G763">
        <f>VLOOKUP(Mio[[#This Row],[No. FACT.]],Table7[No],1,FALSE)</f>
        <v>3501411316</v>
      </c>
      <c r="S763" s="79"/>
      <c r="T763">
        <v>45310</v>
      </c>
      <c r="U763">
        <v>1956528894</v>
      </c>
      <c r="V763">
        <v>238</v>
      </c>
      <c r="W763">
        <f>VLOOKUP(Table7[[#This Row],[No]],Mio[No. FACT.],1,FALSE)</f>
        <v>1956528894</v>
      </c>
      <c r="X763">
        <f>VLOOKUP(Table7[[#This Row],[No]],Conta[DTE NO],1,FALSE)</f>
        <v>1956528894</v>
      </c>
      <c r="Y763" t="b">
        <f>Table7[[#This Row],[borar otro]]=Table7[[#This Row],[Borrar]]</f>
        <v>1</v>
      </c>
    </row>
    <row r="764" spans="1:25" hidden="1" x14ac:dyDescent="0.25">
      <c r="A764">
        <v>45310</v>
      </c>
      <c r="B764">
        <v>3829223026</v>
      </c>
      <c r="C764" s="2">
        <v>652.5</v>
      </c>
      <c r="D764" t="s">
        <v>2326</v>
      </c>
      <c r="E764">
        <v>0</v>
      </c>
      <c r="F764" t="s">
        <v>1370</v>
      </c>
      <c r="G764">
        <f>VLOOKUP(Mio[[#This Row],[No. FACT.]],Table7[No],1,FALSE)</f>
        <v>3829223026</v>
      </c>
      <c r="S764" s="79"/>
      <c r="T764">
        <v>45310</v>
      </c>
      <c r="U764">
        <v>2077311215</v>
      </c>
      <c r="V764">
        <v>7722</v>
      </c>
      <c r="W764">
        <f>VLOOKUP(Table7[[#This Row],[No]],Mio[No. FACT.],1,FALSE)</f>
        <v>2077311215</v>
      </c>
      <c r="X764">
        <f>VLOOKUP(Table7[[#This Row],[No]],Conta[DTE NO],1,FALSE)</f>
        <v>2077311215</v>
      </c>
      <c r="Y764" t="b">
        <f>Table7[[#This Row],[borar otro]]=Table7[[#This Row],[Borrar]]</f>
        <v>1</v>
      </c>
    </row>
    <row r="765" spans="1:25" hidden="1" x14ac:dyDescent="0.25">
      <c r="A765">
        <v>45310</v>
      </c>
      <c r="B765">
        <v>3167113148</v>
      </c>
      <c r="C765" s="2">
        <v>185.65</v>
      </c>
      <c r="D765" t="s">
        <v>2327</v>
      </c>
      <c r="E765">
        <v>0</v>
      </c>
      <c r="F765" t="s">
        <v>1372</v>
      </c>
      <c r="G765">
        <f>VLOOKUP(Mio[[#This Row],[No. FACT.]],Table7[No],1,FALSE)</f>
        <v>3167113148</v>
      </c>
      <c r="S765" s="79"/>
      <c r="T765">
        <v>45310</v>
      </c>
      <c r="U765">
        <v>2101494185</v>
      </c>
      <c r="V765">
        <v>1013.6</v>
      </c>
      <c r="W765">
        <f>VLOOKUP(Table7[[#This Row],[No]],Mio[No. FACT.],1,FALSE)</f>
        <v>2101494185</v>
      </c>
      <c r="X765">
        <f>VLOOKUP(Table7[[#This Row],[No]],Conta[DTE NO],1,FALSE)</f>
        <v>2101494185</v>
      </c>
      <c r="Y765" t="b">
        <f>Table7[[#This Row],[borar otro]]=Table7[[#This Row],[Borrar]]</f>
        <v>1</v>
      </c>
    </row>
    <row r="766" spans="1:25" hidden="1" x14ac:dyDescent="0.25">
      <c r="A766">
        <v>45310</v>
      </c>
      <c r="B766">
        <v>4124067908</v>
      </c>
      <c r="C766" s="2">
        <v>337.5</v>
      </c>
      <c r="D766" t="s">
        <v>2327</v>
      </c>
      <c r="E766">
        <v>0</v>
      </c>
      <c r="F766" t="s">
        <v>1373</v>
      </c>
      <c r="G766">
        <f>VLOOKUP(Mio[[#This Row],[No. FACT.]],Table7[No],1,FALSE)</f>
        <v>4124067908</v>
      </c>
      <c r="S766" s="79"/>
      <c r="T766">
        <v>45310</v>
      </c>
      <c r="U766">
        <v>2154908774</v>
      </c>
      <c r="V766">
        <v>36.6</v>
      </c>
      <c r="W766">
        <f>VLOOKUP(Table7[[#This Row],[No]],Mio[No. FACT.],1,FALSE)</f>
        <v>2154908774</v>
      </c>
      <c r="X766">
        <f>VLOOKUP(Table7[[#This Row],[No]],Conta[DTE NO],1,FALSE)</f>
        <v>2154908774</v>
      </c>
      <c r="Y766" t="b">
        <f>Table7[[#This Row],[borar otro]]=Table7[[#This Row],[Borrar]]</f>
        <v>1</v>
      </c>
    </row>
    <row r="767" spans="1:25" hidden="1" x14ac:dyDescent="0.25">
      <c r="A767">
        <v>45310</v>
      </c>
      <c r="B767">
        <v>4290659685</v>
      </c>
      <c r="C767" s="2">
        <v>2383</v>
      </c>
      <c r="D767" t="s">
        <v>2330</v>
      </c>
      <c r="E767">
        <v>0</v>
      </c>
      <c r="F767" t="s">
        <v>1374</v>
      </c>
      <c r="G767">
        <f>VLOOKUP(Mio[[#This Row],[No. FACT.]],Table7[No],1,FALSE)</f>
        <v>4290659685</v>
      </c>
      <c r="S767" s="79"/>
      <c r="T767">
        <v>45310</v>
      </c>
      <c r="U767">
        <v>2277132703</v>
      </c>
      <c r="V767">
        <v>71.5</v>
      </c>
      <c r="W767">
        <f>VLOOKUP(Table7[[#This Row],[No]],Mio[No. FACT.],1,FALSE)</f>
        <v>2277132703</v>
      </c>
      <c r="X767">
        <f>VLOOKUP(Table7[[#This Row],[No]],Conta[DTE NO],1,FALSE)</f>
        <v>2277132703</v>
      </c>
      <c r="Y767" t="b">
        <f>Table7[[#This Row],[borar otro]]=Table7[[#This Row],[Borrar]]</f>
        <v>1</v>
      </c>
    </row>
    <row r="768" spans="1:25" hidden="1" x14ac:dyDescent="0.25">
      <c r="A768">
        <v>45310</v>
      </c>
      <c r="B768">
        <v>3239986720</v>
      </c>
      <c r="C768" s="2">
        <v>84.95</v>
      </c>
      <c r="D768" t="s">
        <v>2326</v>
      </c>
      <c r="E768">
        <v>0</v>
      </c>
      <c r="F768" t="s">
        <v>1376</v>
      </c>
      <c r="G768">
        <f>VLOOKUP(Mio[[#This Row],[No. FACT.]],Table7[No],1,FALSE)</f>
        <v>3239986720</v>
      </c>
      <c r="S768" s="79"/>
      <c r="T768">
        <v>45310</v>
      </c>
      <c r="U768">
        <v>2306625447</v>
      </c>
      <c r="V768">
        <v>36.380000000000003</v>
      </c>
      <c r="W768">
        <f>VLOOKUP(Table7[[#This Row],[No]],Mio[No. FACT.],1,FALSE)</f>
        <v>2306625447</v>
      </c>
      <c r="X768">
        <f>VLOOKUP(Table7[[#This Row],[No]],Conta[DTE NO],1,FALSE)</f>
        <v>2306625447</v>
      </c>
      <c r="Y768" t="b">
        <f>Table7[[#This Row],[borar otro]]=Table7[[#This Row],[Borrar]]</f>
        <v>1</v>
      </c>
    </row>
    <row r="769" spans="1:25" hidden="1" x14ac:dyDescent="0.25">
      <c r="A769">
        <v>45310</v>
      </c>
      <c r="B769">
        <v>3254469469</v>
      </c>
      <c r="C769" s="2">
        <v>29.8</v>
      </c>
      <c r="D769" t="s">
        <v>2326</v>
      </c>
      <c r="E769">
        <v>0</v>
      </c>
      <c r="F769" t="s">
        <v>1378</v>
      </c>
      <c r="G769">
        <f>VLOOKUP(Mio[[#This Row],[No. FACT.]],Table7[No],1,FALSE)</f>
        <v>3254469469</v>
      </c>
      <c r="S769" s="79"/>
      <c r="T769">
        <v>45310</v>
      </c>
      <c r="U769">
        <v>2428586832</v>
      </c>
      <c r="V769">
        <v>268.64999999999998</v>
      </c>
      <c r="W769">
        <f>VLOOKUP(Table7[[#This Row],[No]],Mio[No. FACT.],1,FALSE)</f>
        <v>2428586832</v>
      </c>
      <c r="X769">
        <f>VLOOKUP(Table7[[#This Row],[No]],Conta[DTE NO],1,FALSE)</f>
        <v>2428586832</v>
      </c>
      <c r="Y769" t="b">
        <f>Table7[[#This Row],[borar otro]]=Table7[[#This Row],[Borrar]]</f>
        <v>1</v>
      </c>
    </row>
    <row r="770" spans="1:25" hidden="1" x14ac:dyDescent="0.25">
      <c r="A770">
        <v>45310</v>
      </c>
      <c r="B770">
        <v>1593589996</v>
      </c>
      <c r="C770" s="2">
        <v>7057</v>
      </c>
      <c r="D770" t="s">
        <v>2331</v>
      </c>
      <c r="E770">
        <v>0</v>
      </c>
      <c r="F770" t="s">
        <v>1380</v>
      </c>
      <c r="G770">
        <f>VLOOKUP(Mio[[#This Row],[No. FACT.]],Table7[No],1,FALSE)</f>
        <v>1593589996</v>
      </c>
      <c r="S770" s="79"/>
      <c r="T770">
        <v>45310</v>
      </c>
      <c r="U770">
        <v>2618903302</v>
      </c>
      <c r="V770">
        <v>879.45</v>
      </c>
      <c r="W770">
        <f>VLOOKUP(Table7[[#This Row],[No]],Mio[No. FACT.],1,FALSE)</f>
        <v>2618903302</v>
      </c>
      <c r="X770">
        <f>VLOOKUP(Table7[[#This Row],[No]],Conta[DTE NO],1,FALSE)</f>
        <v>2618903302</v>
      </c>
      <c r="Y770" t="b">
        <f>Table7[[#This Row],[borar otro]]=Table7[[#This Row],[Borrar]]</f>
        <v>1</v>
      </c>
    </row>
    <row r="771" spans="1:25" hidden="1" x14ac:dyDescent="0.25">
      <c r="A771">
        <v>45310</v>
      </c>
      <c r="B771">
        <v>3140045569</v>
      </c>
      <c r="C771" s="2">
        <v>695</v>
      </c>
      <c r="D771" t="s">
        <v>2327</v>
      </c>
      <c r="E771">
        <v>0</v>
      </c>
      <c r="F771" t="s">
        <v>1382</v>
      </c>
      <c r="G771">
        <f>VLOOKUP(Mio[[#This Row],[No. FACT.]],Table7[No],1,FALSE)</f>
        <v>3140045569</v>
      </c>
      <c r="S771" s="79"/>
      <c r="T771">
        <v>45310</v>
      </c>
      <c r="U771">
        <v>2623882635</v>
      </c>
      <c r="V771">
        <v>161.5</v>
      </c>
      <c r="W771">
        <f>VLOOKUP(Table7[[#This Row],[No]],Mio[No. FACT.],1,FALSE)</f>
        <v>2623882635</v>
      </c>
      <c r="X771">
        <f>VLOOKUP(Table7[[#This Row],[No]],Conta[DTE NO],1,FALSE)</f>
        <v>2623882635</v>
      </c>
      <c r="Y771" t="b">
        <f>Table7[[#This Row],[borar otro]]=Table7[[#This Row],[Borrar]]</f>
        <v>1</v>
      </c>
    </row>
    <row r="772" spans="1:25" hidden="1" x14ac:dyDescent="0.25">
      <c r="A772">
        <v>45310</v>
      </c>
      <c r="B772">
        <v>1003376309</v>
      </c>
      <c r="C772" s="2">
        <v>15</v>
      </c>
      <c r="D772" t="s">
        <v>2326</v>
      </c>
      <c r="E772">
        <v>0</v>
      </c>
      <c r="F772" t="s">
        <v>1384</v>
      </c>
      <c r="G772">
        <f>VLOOKUP(Mio[[#This Row],[No. FACT.]],Table7[No],1,FALSE)</f>
        <v>1003376309</v>
      </c>
      <c r="S772" s="79"/>
      <c r="T772">
        <v>45310</v>
      </c>
      <c r="U772">
        <v>2633648437</v>
      </c>
      <c r="V772">
        <v>263.55</v>
      </c>
      <c r="W772">
        <f>VLOOKUP(Table7[[#This Row],[No]],Mio[No. FACT.],1,FALSE)</f>
        <v>2633648437</v>
      </c>
      <c r="X772">
        <f>VLOOKUP(Table7[[#This Row],[No]],Conta[DTE NO],1,FALSE)</f>
        <v>2633648437</v>
      </c>
      <c r="Y772" t="b">
        <f>Table7[[#This Row],[borar otro]]=Table7[[#This Row],[Borrar]]</f>
        <v>1</v>
      </c>
    </row>
    <row r="773" spans="1:25" hidden="1" x14ac:dyDescent="0.25">
      <c r="A773">
        <v>45310</v>
      </c>
      <c r="B773">
        <v>4160441628</v>
      </c>
      <c r="C773" s="2">
        <v>3140</v>
      </c>
      <c r="D773" t="s">
        <v>2328</v>
      </c>
      <c r="E773">
        <v>0</v>
      </c>
      <c r="F773" t="s">
        <v>1385</v>
      </c>
      <c r="G773">
        <f>VLOOKUP(Mio[[#This Row],[No. FACT.]],Table7[No],1,FALSE)</f>
        <v>4160441628</v>
      </c>
      <c r="S773" s="79"/>
      <c r="T773" s="4">
        <v>45310</v>
      </c>
      <c r="U773">
        <v>2653307400</v>
      </c>
      <c r="V773">
        <v>18465</v>
      </c>
      <c r="W773" t="e">
        <f>VLOOKUP(Table7[[#This Row],[No]],Mio[No. FACT.],1,FALSE)</f>
        <v>#N/A</v>
      </c>
      <c r="X773" t="e">
        <f>VLOOKUP(Table7[[#This Row],[No]],Conta[DTE NO],1,FALSE)</f>
        <v>#N/A</v>
      </c>
      <c r="Y773" t="e">
        <f>Table7[[#This Row],[borar otro]]=Table7[[#This Row],[Borrar]]</f>
        <v>#N/A</v>
      </c>
    </row>
    <row r="774" spans="1:25" hidden="1" x14ac:dyDescent="0.25">
      <c r="A774">
        <v>45310</v>
      </c>
      <c r="B774">
        <v>3124513262</v>
      </c>
      <c r="C774" s="2">
        <v>84.55</v>
      </c>
      <c r="D774" t="s">
        <v>2333</v>
      </c>
      <c r="E774">
        <v>0</v>
      </c>
      <c r="F774" t="s">
        <v>1387</v>
      </c>
      <c r="G774">
        <f>VLOOKUP(Mio[[#This Row],[No. FACT.]],Table7[No],1,FALSE)</f>
        <v>3124513262</v>
      </c>
      <c r="S774" s="79"/>
      <c r="T774">
        <v>45310</v>
      </c>
      <c r="U774">
        <v>2770552792</v>
      </c>
      <c r="V774">
        <v>281</v>
      </c>
      <c r="W774">
        <f>VLOOKUP(Table7[[#This Row],[No]],Mio[No. FACT.],1,FALSE)</f>
        <v>2770552792</v>
      </c>
      <c r="X774">
        <f>VLOOKUP(Table7[[#This Row],[No]],Conta[DTE NO],1,FALSE)</f>
        <v>2770552792</v>
      </c>
      <c r="Y774" t="b">
        <f>Table7[[#This Row],[borar otro]]=Table7[[#This Row],[Borrar]]</f>
        <v>1</v>
      </c>
    </row>
    <row r="775" spans="1:25" hidden="1" x14ac:dyDescent="0.25">
      <c r="A775">
        <v>45310</v>
      </c>
      <c r="B775">
        <v>2618903302</v>
      </c>
      <c r="C775" s="2">
        <v>879.45</v>
      </c>
      <c r="D775" t="s">
        <v>2326</v>
      </c>
      <c r="E775">
        <v>0</v>
      </c>
      <c r="F775" t="s">
        <v>1388</v>
      </c>
      <c r="G775">
        <f>VLOOKUP(Mio[[#This Row],[No. FACT.]],Table7[No],1,FALSE)</f>
        <v>2618903302</v>
      </c>
      <c r="S775" s="79"/>
      <c r="T775">
        <v>45310</v>
      </c>
      <c r="U775">
        <v>2804042291</v>
      </c>
      <c r="V775">
        <v>6318</v>
      </c>
      <c r="W775">
        <f>VLOOKUP(Table7[[#This Row],[No]],Mio[No. FACT.],1,FALSE)</f>
        <v>2804042291</v>
      </c>
      <c r="X775">
        <f>VLOOKUP(Table7[[#This Row],[No]],Conta[DTE NO],1,FALSE)</f>
        <v>2804042291</v>
      </c>
      <c r="Y775" t="b">
        <f>Table7[[#This Row],[borar otro]]=Table7[[#This Row],[Borrar]]</f>
        <v>1</v>
      </c>
    </row>
    <row r="776" spans="1:25" hidden="1" x14ac:dyDescent="0.25">
      <c r="A776">
        <v>45310</v>
      </c>
      <c r="B776">
        <v>1343572922</v>
      </c>
      <c r="C776" s="2">
        <v>75</v>
      </c>
      <c r="D776" t="s">
        <v>2331</v>
      </c>
      <c r="E776">
        <v>0</v>
      </c>
      <c r="F776" t="s">
        <v>1389</v>
      </c>
      <c r="G776">
        <f>VLOOKUP(Mio[[#This Row],[No. FACT.]],Table7[No],1,FALSE)</f>
        <v>1343572922</v>
      </c>
      <c r="S776" s="79"/>
      <c r="T776">
        <v>45310</v>
      </c>
      <c r="U776">
        <v>2841329835</v>
      </c>
      <c r="V776">
        <v>280</v>
      </c>
      <c r="W776">
        <f>VLOOKUP(Table7[[#This Row],[No]],Mio[No. FACT.],1,FALSE)</f>
        <v>2841329835</v>
      </c>
      <c r="X776">
        <f>VLOOKUP(Table7[[#This Row],[No]],Conta[DTE NO],1,FALSE)</f>
        <v>2841329835</v>
      </c>
      <c r="Y776" t="b">
        <f>Table7[[#This Row],[borar otro]]=Table7[[#This Row],[Borrar]]</f>
        <v>1</v>
      </c>
    </row>
    <row r="777" spans="1:25" hidden="1" x14ac:dyDescent="0.25">
      <c r="A777">
        <v>45310</v>
      </c>
      <c r="B777">
        <v>2306625447</v>
      </c>
      <c r="C777" s="2">
        <v>36.380000000000003</v>
      </c>
      <c r="D777" t="s">
        <v>2327</v>
      </c>
      <c r="E777">
        <v>0</v>
      </c>
      <c r="F777" t="s">
        <v>1391</v>
      </c>
      <c r="G777">
        <f>VLOOKUP(Mio[[#This Row],[No. FACT.]],Table7[No],1,FALSE)</f>
        <v>2306625447</v>
      </c>
      <c r="S777" s="79"/>
      <c r="T777">
        <v>45310</v>
      </c>
      <c r="U777">
        <v>2855814239</v>
      </c>
      <c r="V777">
        <v>52.65</v>
      </c>
      <c r="W777">
        <f>VLOOKUP(Table7[[#This Row],[No]],Mio[No. FACT.],1,FALSE)</f>
        <v>2855814239</v>
      </c>
      <c r="X777">
        <f>VLOOKUP(Table7[[#This Row],[No]],Conta[DTE NO],1,FALSE)</f>
        <v>2855814239</v>
      </c>
      <c r="Y777" t="b">
        <f>Table7[[#This Row],[borar otro]]=Table7[[#This Row],[Borrar]]</f>
        <v>1</v>
      </c>
    </row>
    <row r="778" spans="1:25" hidden="1" x14ac:dyDescent="0.25">
      <c r="A778">
        <v>45310</v>
      </c>
      <c r="B778">
        <v>3189196738</v>
      </c>
      <c r="C778" s="2">
        <v>9.6</v>
      </c>
      <c r="D778" t="s">
        <v>2326</v>
      </c>
      <c r="E778">
        <v>0</v>
      </c>
      <c r="F778" t="s">
        <v>1392</v>
      </c>
      <c r="G778">
        <f>VLOOKUP(Mio[[#This Row],[No. FACT.]],Table7[No],1,FALSE)</f>
        <v>3189196738</v>
      </c>
      <c r="S778" s="79"/>
      <c r="T778">
        <v>45310</v>
      </c>
      <c r="U778">
        <v>2857453130</v>
      </c>
      <c r="V778">
        <v>245.56</v>
      </c>
      <c r="W778">
        <f>VLOOKUP(Table7[[#This Row],[No]],Mio[No. FACT.],1,FALSE)</f>
        <v>2857453130</v>
      </c>
      <c r="X778">
        <f>VLOOKUP(Table7[[#This Row],[No]],Conta[DTE NO],1,FALSE)</f>
        <v>2857453130</v>
      </c>
      <c r="Y778" t="b">
        <f>Table7[[#This Row],[borar otro]]=Table7[[#This Row],[Borrar]]</f>
        <v>1</v>
      </c>
    </row>
    <row r="779" spans="1:25" hidden="1" x14ac:dyDescent="0.25">
      <c r="A779">
        <v>45310</v>
      </c>
      <c r="B779">
        <v>2077311215</v>
      </c>
      <c r="C779" s="2">
        <v>7722</v>
      </c>
      <c r="D779" t="s">
        <v>2336</v>
      </c>
      <c r="E779">
        <v>0</v>
      </c>
      <c r="F779" t="s">
        <v>1394</v>
      </c>
      <c r="G779">
        <f>VLOOKUP(Mio[[#This Row],[No. FACT.]],Table7[No],1,FALSE)</f>
        <v>2077311215</v>
      </c>
      <c r="S779" s="79"/>
      <c r="T779">
        <v>45310</v>
      </c>
      <c r="U779">
        <v>3074966780</v>
      </c>
      <c r="V779">
        <v>1108.4000000000001</v>
      </c>
      <c r="W779">
        <f>VLOOKUP(Table7[[#This Row],[No]],Mio[No. FACT.],1,FALSE)</f>
        <v>3074966780</v>
      </c>
      <c r="X779">
        <f>VLOOKUP(Table7[[#This Row],[No]],Conta[DTE NO],1,FALSE)</f>
        <v>3074966780</v>
      </c>
      <c r="Y779" t="b">
        <f>Table7[[#This Row],[borar otro]]=Table7[[#This Row],[Borrar]]</f>
        <v>1</v>
      </c>
    </row>
    <row r="780" spans="1:25" hidden="1" x14ac:dyDescent="0.25">
      <c r="A780">
        <v>45310</v>
      </c>
      <c r="B780">
        <v>975586962</v>
      </c>
      <c r="C780" s="2">
        <v>113.5</v>
      </c>
      <c r="D780" t="s">
        <v>2331</v>
      </c>
      <c r="E780">
        <v>0</v>
      </c>
      <c r="F780" t="s">
        <v>1396</v>
      </c>
      <c r="G780">
        <f>VLOOKUP(Mio[[#This Row],[No. FACT.]],Table7[No],1,FALSE)</f>
        <v>975586962</v>
      </c>
      <c r="S780" s="79"/>
      <c r="T780">
        <v>45310</v>
      </c>
      <c r="U780">
        <v>3088467053</v>
      </c>
      <c r="V780">
        <v>3490.06</v>
      </c>
      <c r="W780">
        <f>VLOOKUP(Table7[[#This Row],[No]],Mio[No. FACT.],1,FALSE)</f>
        <v>3088467053</v>
      </c>
      <c r="X780">
        <f>VLOOKUP(Table7[[#This Row],[No]],Conta[DTE NO],1,FALSE)</f>
        <v>3088467053</v>
      </c>
      <c r="Y780" t="b">
        <f>Table7[[#This Row],[borar otro]]=Table7[[#This Row],[Borrar]]</f>
        <v>1</v>
      </c>
    </row>
    <row r="781" spans="1:25" hidden="1" x14ac:dyDescent="0.25">
      <c r="A781">
        <v>45310</v>
      </c>
      <c r="B781">
        <v>1501711908</v>
      </c>
      <c r="C781" s="2">
        <v>1800</v>
      </c>
      <c r="D781" t="s">
        <v>2331</v>
      </c>
      <c r="E781">
        <v>0</v>
      </c>
      <c r="F781" t="s">
        <v>1398</v>
      </c>
      <c r="G781">
        <f>VLOOKUP(Mio[[#This Row],[No. FACT.]],Table7[No],1,FALSE)</f>
        <v>1501711908</v>
      </c>
      <c r="S781" s="79"/>
      <c r="T781">
        <v>45310</v>
      </c>
      <c r="U781">
        <v>3124513262</v>
      </c>
      <c r="V781">
        <v>84.55</v>
      </c>
      <c r="W781">
        <f>VLOOKUP(Table7[[#This Row],[No]],Mio[No. FACT.],1,FALSE)</f>
        <v>3124513262</v>
      </c>
      <c r="X781">
        <f>VLOOKUP(Table7[[#This Row],[No]],Conta[DTE NO],1,FALSE)</f>
        <v>3124513262</v>
      </c>
      <c r="Y781" t="b">
        <f>Table7[[#This Row],[borar otro]]=Table7[[#This Row],[Borrar]]</f>
        <v>1</v>
      </c>
    </row>
    <row r="782" spans="1:25" hidden="1" x14ac:dyDescent="0.25">
      <c r="A782">
        <v>45310</v>
      </c>
      <c r="B782">
        <v>1844398702</v>
      </c>
      <c r="C782" s="2">
        <v>273.25</v>
      </c>
      <c r="D782" t="s">
        <v>2327</v>
      </c>
      <c r="E782">
        <v>0</v>
      </c>
      <c r="F782" t="s">
        <v>1400</v>
      </c>
      <c r="G782">
        <f>VLOOKUP(Mio[[#This Row],[No. FACT.]],Table7[No],1,FALSE)</f>
        <v>1844398702</v>
      </c>
      <c r="S782" s="79"/>
      <c r="T782">
        <v>45310</v>
      </c>
      <c r="U782">
        <v>3140045569</v>
      </c>
      <c r="V782">
        <v>695</v>
      </c>
      <c r="W782">
        <f>VLOOKUP(Table7[[#This Row],[No]],Mio[No. FACT.],1,FALSE)</f>
        <v>3140045569</v>
      </c>
      <c r="X782">
        <f>VLOOKUP(Table7[[#This Row],[No]],Conta[DTE NO],1,FALSE)</f>
        <v>3140045569</v>
      </c>
      <c r="Y782" t="b">
        <f>Table7[[#This Row],[borar otro]]=Table7[[#This Row],[Borrar]]</f>
        <v>1</v>
      </c>
    </row>
    <row r="783" spans="1:25" hidden="1" x14ac:dyDescent="0.25">
      <c r="A783">
        <v>45310</v>
      </c>
      <c r="B783">
        <v>2855814239</v>
      </c>
      <c r="C783" s="2">
        <v>52.65</v>
      </c>
      <c r="D783" t="s">
        <v>2329</v>
      </c>
      <c r="E783">
        <v>0</v>
      </c>
      <c r="F783" t="s">
        <v>1402</v>
      </c>
      <c r="G783">
        <f>VLOOKUP(Mio[[#This Row],[No. FACT.]],Table7[No],1,FALSE)</f>
        <v>2855814239</v>
      </c>
      <c r="S783" s="79"/>
      <c r="T783">
        <v>45310</v>
      </c>
      <c r="U783">
        <v>3167113148</v>
      </c>
      <c r="V783">
        <v>185.65</v>
      </c>
      <c r="W783">
        <f>VLOOKUP(Table7[[#This Row],[No]],Mio[No. FACT.],1,FALSE)</f>
        <v>3167113148</v>
      </c>
      <c r="X783">
        <f>VLOOKUP(Table7[[#This Row],[No]],Conta[DTE NO],1,FALSE)</f>
        <v>3167113148</v>
      </c>
      <c r="Y783" t="b">
        <f>Table7[[#This Row],[borar otro]]=Table7[[#This Row],[Borrar]]</f>
        <v>1</v>
      </c>
    </row>
    <row r="784" spans="1:25" hidden="1" x14ac:dyDescent="0.25">
      <c r="A784">
        <v>45310</v>
      </c>
      <c r="B784">
        <v>1905737835</v>
      </c>
      <c r="C784" s="2">
        <v>395</v>
      </c>
      <c r="D784" t="s">
        <v>2326</v>
      </c>
      <c r="E784">
        <v>0</v>
      </c>
      <c r="F784" t="s">
        <v>1404</v>
      </c>
      <c r="G784">
        <f>VLOOKUP(Mio[[#This Row],[No. FACT.]],Table7[No],1,FALSE)</f>
        <v>1905737835</v>
      </c>
      <c r="S784" s="79"/>
      <c r="T784">
        <v>45310</v>
      </c>
      <c r="U784">
        <v>3189196738</v>
      </c>
      <c r="V784">
        <v>9.6</v>
      </c>
      <c r="W784">
        <f>VLOOKUP(Table7[[#This Row],[No]],Mio[No. FACT.],1,FALSE)</f>
        <v>3189196738</v>
      </c>
      <c r="X784">
        <f>VLOOKUP(Table7[[#This Row],[No]],Conta[DTE NO],1,FALSE)</f>
        <v>3189196738</v>
      </c>
      <c r="Y784" t="b">
        <f>Table7[[#This Row],[borar otro]]=Table7[[#This Row],[Borrar]]</f>
        <v>1</v>
      </c>
    </row>
    <row r="785" spans="1:25" hidden="1" x14ac:dyDescent="0.25">
      <c r="A785">
        <v>45310</v>
      </c>
      <c r="B785">
        <v>369707047</v>
      </c>
      <c r="C785" s="2">
        <v>778.9</v>
      </c>
      <c r="D785" t="s">
        <v>2326</v>
      </c>
      <c r="E785">
        <v>0</v>
      </c>
      <c r="F785" t="s">
        <v>1406</v>
      </c>
      <c r="G785">
        <f>VLOOKUP(Mio[[#This Row],[No. FACT.]],Table7[No],1,FALSE)</f>
        <v>369707047</v>
      </c>
      <c r="S785" s="79"/>
      <c r="T785">
        <v>45310</v>
      </c>
      <c r="U785">
        <v>3239986720</v>
      </c>
      <c r="V785">
        <v>84.95</v>
      </c>
      <c r="W785">
        <f>VLOOKUP(Table7[[#This Row],[No]],Mio[No. FACT.],1,FALSE)</f>
        <v>3239986720</v>
      </c>
      <c r="X785">
        <f>VLOOKUP(Table7[[#This Row],[No]],Conta[DTE NO],1,FALSE)</f>
        <v>3239986720</v>
      </c>
      <c r="Y785" t="b">
        <f>Table7[[#This Row],[borar otro]]=Table7[[#This Row],[Borrar]]</f>
        <v>1</v>
      </c>
    </row>
    <row r="786" spans="1:25" hidden="1" x14ac:dyDescent="0.25">
      <c r="A786">
        <v>45310</v>
      </c>
      <c r="B786">
        <v>2770552792</v>
      </c>
      <c r="C786" s="2">
        <v>281</v>
      </c>
      <c r="D786" t="s">
        <v>2331</v>
      </c>
      <c r="E786">
        <v>0</v>
      </c>
      <c r="F786" t="s">
        <v>1407</v>
      </c>
      <c r="G786">
        <f>VLOOKUP(Mio[[#This Row],[No. FACT.]],Table7[No],1,FALSE)</f>
        <v>2770552792</v>
      </c>
      <c r="S786" s="79"/>
      <c r="T786">
        <v>45310</v>
      </c>
      <c r="U786">
        <v>3254469469</v>
      </c>
      <c r="V786">
        <v>29.8</v>
      </c>
      <c r="W786">
        <f>VLOOKUP(Table7[[#This Row],[No]],Mio[No. FACT.],1,FALSE)</f>
        <v>3254469469</v>
      </c>
      <c r="X786">
        <f>VLOOKUP(Table7[[#This Row],[No]],Conta[DTE NO],1,FALSE)</f>
        <v>3254469469</v>
      </c>
      <c r="Y786" t="b">
        <f>Table7[[#This Row],[borar otro]]=Table7[[#This Row],[Borrar]]</f>
        <v>1</v>
      </c>
    </row>
    <row r="787" spans="1:25" hidden="1" x14ac:dyDescent="0.25">
      <c r="A787">
        <v>45310</v>
      </c>
      <c r="B787">
        <v>1063339010</v>
      </c>
      <c r="C787" s="2">
        <v>107.5</v>
      </c>
      <c r="D787" t="s">
        <v>2326</v>
      </c>
      <c r="E787">
        <v>0</v>
      </c>
      <c r="F787" t="s">
        <v>1409</v>
      </c>
      <c r="G787">
        <f>VLOOKUP(Mio[[#This Row],[No. FACT.]],Table7[No],1,FALSE)</f>
        <v>1063339010</v>
      </c>
      <c r="S787" s="79"/>
      <c r="T787">
        <v>45310</v>
      </c>
      <c r="U787">
        <v>3359002595</v>
      </c>
      <c r="V787">
        <v>675.65</v>
      </c>
      <c r="W787">
        <f>VLOOKUP(Table7[[#This Row],[No]],Mio[No. FACT.],1,FALSE)</f>
        <v>3359002595</v>
      </c>
      <c r="X787">
        <f>VLOOKUP(Table7[[#This Row],[No]],Conta[DTE NO],1,FALSE)</f>
        <v>3359002595</v>
      </c>
      <c r="Y787" t="b">
        <f>Table7[[#This Row],[borar otro]]=Table7[[#This Row],[Borrar]]</f>
        <v>1</v>
      </c>
    </row>
    <row r="788" spans="1:25" hidden="1" x14ac:dyDescent="0.25">
      <c r="A788">
        <v>45310</v>
      </c>
      <c r="B788">
        <v>3704638649</v>
      </c>
      <c r="C788" s="2">
        <v>330</v>
      </c>
      <c r="D788" t="s">
        <v>2327</v>
      </c>
      <c r="E788">
        <v>0</v>
      </c>
      <c r="F788" t="s">
        <v>1411</v>
      </c>
      <c r="G788">
        <f>VLOOKUP(Mio[[#This Row],[No. FACT.]],Table7[No],1,FALSE)</f>
        <v>3704638649</v>
      </c>
      <c r="S788" s="79"/>
      <c r="T788">
        <v>45310</v>
      </c>
      <c r="U788">
        <v>3382332289</v>
      </c>
      <c r="V788">
        <v>18.600000000000001</v>
      </c>
      <c r="W788">
        <f>VLOOKUP(Table7[[#This Row],[No]],Mio[No. FACT.],1,FALSE)</f>
        <v>3382332289</v>
      </c>
      <c r="X788">
        <f>VLOOKUP(Table7[[#This Row],[No]],Conta[DTE NO],1,FALSE)</f>
        <v>3382332289</v>
      </c>
      <c r="Y788" t="b">
        <f>Table7[[#This Row],[borar otro]]=Table7[[#This Row],[Borrar]]</f>
        <v>1</v>
      </c>
    </row>
    <row r="789" spans="1:25" hidden="1" x14ac:dyDescent="0.25">
      <c r="A789">
        <v>45310</v>
      </c>
      <c r="B789">
        <v>3761457359</v>
      </c>
      <c r="C789" s="2">
        <v>83</v>
      </c>
      <c r="D789" t="s">
        <v>2336</v>
      </c>
      <c r="E789">
        <v>0</v>
      </c>
      <c r="F789" t="s">
        <v>1413</v>
      </c>
      <c r="G789">
        <f>VLOOKUP(Mio[[#This Row],[No. FACT.]],Table7[No],1,FALSE)</f>
        <v>3761457359</v>
      </c>
      <c r="S789" s="79"/>
      <c r="T789">
        <v>45310</v>
      </c>
      <c r="U789">
        <v>3445246941</v>
      </c>
      <c r="V789">
        <v>1148.76</v>
      </c>
      <c r="W789">
        <f>VLOOKUP(Table7[[#This Row],[No]],Mio[No. FACT.],1,FALSE)</f>
        <v>3445246941</v>
      </c>
      <c r="X789">
        <f>VLOOKUP(Table7[[#This Row],[No]],Conta[DTE NO],1,FALSE)</f>
        <v>3445246941</v>
      </c>
      <c r="Y789" t="b">
        <f>Table7[[#This Row],[borar otro]]=Table7[[#This Row],[Borrar]]</f>
        <v>1</v>
      </c>
    </row>
    <row r="790" spans="1:25" hidden="1" x14ac:dyDescent="0.25">
      <c r="A790">
        <v>45310</v>
      </c>
      <c r="B790">
        <v>1956528894</v>
      </c>
      <c r="C790" s="2">
        <v>238</v>
      </c>
      <c r="D790" t="s">
        <v>2327</v>
      </c>
      <c r="E790">
        <v>0</v>
      </c>
      <c r="F790" t="s">
        <v>1415</v>
      </c>
      <c r="G790">
        <f>VLOOKUP(Mio[[#This Row],[No. FACT.]],Table7[No],1,FALSE)</f>
        <v>1956528894</v>
      </c>
      <c r="S790" s="79"/>
      <c r="T790">
        <v>45310</v>
      </c>
      <c r="U790">
        <v>3501411316</v>
      </c>
      <c r="V790">
        <v>157.5</v>
      </c>
      <c r="W790">
        <f>VLOOKUP(Table7[[#This Row],[No]],Mio[No. FACT.],1,FALSE)</f>
        <v>3501411316</v>
      </c>
      <c r="X790">
        <f>VLOOKUP(Table7[[#This Row],[No]],Conta[DTE NO],1,FALSE)</f>
        <v>3501411316</v>
      </c>
      <c r="Y790" t="b">
        <f>Table7[[#This Row],[borar otro]]=Table7[[#This Row],[Borrar]]</f>
        <v>1</v>
      </c>
    </row>
    <row r="791" spans="1:25" hidden="1" x14ac:dyDescent="0.25">
      <c r="A791">
        <v>45310</v>
      </c>
      <c r="B791">
        <v>4043065617</v>
      </c>
      <c r="C791" s="2">
        <v>8.8000000000000007</v>
      </c>
      <c r="D791" t="s">
        <v>2326</v>
      </c>
      <c r="E791">
        <v>0</v>
      </c>
      <c r="F791" t="s">
        <v>1417</v>
      </c>
      <c r="G791">
        <f>VLOOKUP(Mio[[#This Row],[No. FACT.]],Table7[No],1,FALSE)</f>
        <v>4043065617</v>
      </c>
      <c r="S791" s="79"/>
      <c r="T791">
        <v>45310</v>
      </c>
      <c r="U791">
        <v>369707047</v>
      </c>
      <c r="V791">
        <v>778.9</v>
      </c>
      <c r="W791">
        <f>VLOOKUP(Table7[[#This Row],[No]],Mio[No. FACT.],1,FALSE)</f>
        <v>369707047</v>
      </c>
      <c r="X791">
        <f>VLOOKUP(Table7[[#This Row],[No]],Conta[DTE NO],1,FALSE)</f>
        <v>369707047</v>
      </c>
      <c r="Y791" t="b">
        <f>Table7[[#This Row],[borar otro]]=Table7[[#This Row],[Borrar]]</f>
        <v>1</v>
      </c>
    </row>
    <row r="792" spans="1:25" hidden="1" x14ac:dyDescent="0.25">
      <c r="A792">
        <v>45310</v>
      </c>
      <c r="B792">
        <v>4131407717</v>
      </c>
      <c r="C792" s="2">
        <v>1420</v>
      </c>
      <c r="D792" t="s">
        <v>2331</v>
      </c>
      <c r="E792">
        <v>0</v>
      </c>
      <c r="F792" t="s">
        <v>1419</v>
      </c>
      <c r="G792">
        <f>VLOOKUP(Mio[[#This Row],[No. FACT.]],Table7[No],1,FALSE)</f>
        <v>4131407717</v>
      </c>
      <c r="S792" s="79"/>
      <c r="T792">
        <v>45310</v>
      </c>
      <c r="U792">
        <v>3704638649</v>
      </c>
      <c r="V792">
        <v>330</v>
      </c>
      <c r="W792">
        <f>VLOOKUP(Table7[[#This Row],[No]],Mio[No. FACT.],1,FALSE)</f>
        <v>3704638649</v>
      </c>
      <c r="X792">
        <f>VLOOKUP(Table7[[#This Row],[No]],Conta[DTE NO],1,FALSE)</f>
        <v>3704638649</v>
      </c>
      <c r="Y792" t="b">
        <f>Table7[[#This Row],[borar otro]]=Table7[[#This Row],[Borrar]]</f>
        <v>1</v>
      </c>
    </row>
    <row r="793" spans="1:25" hidden="1" x14ac:dyDescent="0.25">
      <c r="A793">
        <v>45310</v>
      </c>
      <c r="B793">
        <v>2277132703</v>
      </c>
      <c r="C793" s="2">
        <v>71.5</v>
      </c>
      <c r="D793" t="s">
        <v>2338</v>
      </c>
      <c r="E793">
        <v>0</v>
      </c>
      <c r="F793" t="s">
        <v>1420</v>
      </c>
      <c r="G793">
        <f>VLOOKUP(Mio[[#This Row],[No. FACT.]],Table7[No],1,FALSE)</f>
        <v>2277132703</v>
      </c>
      <c r="S793" s="79"/>
      <c r="T793">
        <v>45310</v>
      </c>
      <c r="U793">
        <v>3761457359</v>
      </c>
      <c r="V793">
        <v>83</v>
      </c>
      <c r="W793">
        <f>VLOOKUP(Table7[[#This Row],[No]],Mio[No. FACT.],1,FALSE)</f>
        <v>3761457359</v>
      </c>
      <c r="X793">
        <f>VLOOKUP(Table7[[#This Row],[No]],Conta[DTE NO],1,FALSE)</f>
        <v>3761457359</v>
      </c>
      <c r="Y793" t="b">
        <f>Table7[[#This Row],[borar otro]]=Table7[[#This Row],[Borrar]]</f>
        <v>1</v>
      </c>
    </row>
    <row r="794" spans="1:25" hidden="1" x14ac:dyDescent="0.25">
      <c r="A794">
        <v>45310</v>
      </c>
      <c r="B794">
        <v>3814672832</v>
      </c>
      <c r="C794" s="2">
        <v>124.75</v>
      </c>
      <c r="D794" t="s">
        <v>2326</v>
      </c>
      <c r="E794">
        <v>0</v>
      </c>
      <c r="F794" t="s">
        <v>1421</v>
      </c>
      <c r="G794">
        <f>VLOOKUP(Mio[[#This Row],[No. FACT.]],Table7[No],1,FALSE)</f>
        <v>3814672832</v>
      </c>
      <c r="S794" s="79"/>
      <c r="T794">
        <v>45310</v>
      </c>
      <c r="U794">
        <v>3814672832</v>
      </c>
      <c r="V794">
        <v>124.75</v>
      </c>
      <c r="W794">
        <f>VLOOKUP(Table7[[#This Row],[No]],Mio[No. FACT.],1,FALSE)</f>
        <v>3814672832</v>
      </c>
      <c r="X794">
        <f>VLOOKUP(Table7[[#This Row],[No]],Conta[DTE NO],1,FALSE)</f>
        <v>3814672832</v>
      </c>
      <c r="Y794" t="b">
        <f>Table7[[#This Row],[borar otro]]=Table7[[#This Row],[Borrar]]</f>
        <v>1</v>
      </c>
    </row>
    <row r="795" spans="1:25" hidden="1" x14ac:dyDescent="0.25">
      <c r="A795">
        <v>45310</v>
      </c>
      <c r="B795">
        <v>2841329835</v>
      </c>
      <c r="C795" s="2">
        <v>280</v>
      </c>
      <c r="D795" t="s">
        <v>1845</v>
      </c>
      <c r="E795">
        <v>0</v>
      </c>
      <c r="F795" t="s">
        <v>1422</v>
      </c>
      <c r="G795">
        <f>VLOOKUP(Mio[[#This Row],[No. FACT.]],Table7[No],1,FALSE)</f>
        <v>2841329835</v>
      </c>
      <c r="S795" s="79"/>
      <c r="T795">
        <v>45310</v>
      </c>
      <c r="U795">
        <v>3828762484</v>
      </c>
      <c r="V795">
        <v>51.6</v>
      </c>
      <c r="W795">
        <f>VLOOKUP(Table7[[#This Row],[No]],Mio[No. FACT.],1,FALSE)</f>
        <v>3828762484</v>
      </c>
      <c r="X795">
        <f>VLOOKUP(Table7[[#This Row],[No]],Conta[DTE NO],1,FALSE)</f>
        <v>3828762484</v>
      </c>
      <c r="Y795" t="b">
        <f>Table7[[#This Row],[borar otro]]=Table7[[#This Row],[Borrar]]</f>
        <v>1</v>
      </c>
    </row>
    <row r="796" spans="1:25" hidden="1" x14ac:dyDescent="0.25">
      <c r="A796">
        <v>45310</v>
      </c>
      <c r="B796">
        <v>2804042291</v>
      </c>
      <c r="C796" s="2">
        <v>6318</v>
      </c>
      <c r="D796" t="s">
        <v>2328</v>
      </c>
      <c r="E796">
        <v>0</v>
      </c>
      <c r="F796" t="s">
        <v>1423</v>
      </c>
      <c r="G796">
        <f>VLOOKUP(Mio[[#This Row],[No. FACT.]],Table7[No],1,FALSE)</f>
        <v>2804042291</v>
      </c>
      <c r="S796" s="79"/>
      <c r="T796">
        <v>45310</v>
      </c>
      <c r="U796">
        <v>3829223026</v>
      </c>
      <c r="V796">
        <v>652.5</v>
      </c>
      <c r="W796">
        <f>VLOOKUP(Table7[[#This Row],[No]],Mio[No. FACT.],1,FALSE)</f>
        <v>3829223026</v>
      </c>
      <c r="X796">
        <f>VLOOKUP(Table7[[#This Row],[No]],Conta[DTE NO],1,FALSE)</f>
        <v>3829223026</v>
      </c>
      <c r="Y796" t="b">
        <f>Table7[[#This Row],[borar otro]]=Table7[[#This Row],[Borrar]]</f>
        <v>1</v>
      </c>
    </row>
    <row r="797" spans="1:25" hidden="1" x14ac:dyDescent="0.25">
      <c r="A797">
        <v>45310</v>
      </c>
      <c r="B797">
        <v>1252476957</v>
      </c>
      <c r="C797" s="2">
        <v>372</v>
      </c>
      <c r="D797" t="s">
        <v>2326</v>
      </c>
      <c r="E797">
        <v>0</v>
      </c>
      <c r="F797" t="s">
        <v>1425</v>
      </c>
      <c r="G797">
        <f>VLOOKUP(Mio[[#This Row],[No. FACT.]],Table7[No],1,FALSE)</f>
        <v>1252476957</v>
      </c>
      <c r="S797" s="79"/>
      <c r="T797">
        <v>45310</v>
      </c>
      <c r="U797">
        <v>3852813785</v>
      </c>
      <c r="V797">
        <v>97.25</v>
      </c>
      <c r="W797">
        <f>VLOOKUP(Table7[[#This Row],[No]],Mio[No. FACT.],1,FALSE)</f>
        <v>3852813785</v>
      </c>
      <c r="X797">
        <f>VLOOKUP(Table7[[#This Row],[No]],Conta[DTE NO],1,FALSE)</f>
        <v>3852813785</v>
      </c>
      <c r="Y797" t="b">
        <f>Table7[[#This Row],[borar otro]]=Table7[[#This Row],[Borrar]]</f>
        <v>1</v>
      </c>
    </row>
    <row r="798" spans="1:25" hidden="1" x14ac:dyDescent="0.25">
      <c r="A798">
        <v>45310</v>
      </c>
      <c r="B798">
        <v>1045449412</v>
      </c>
      <c r="C798" s="2">
        <v>40.799999999999997</v>
      </c>
      <c r="D798" t="s">
        <v>2328</v>
      </c>
      <c r="E798">
        <v>0</v>
      </c>
      <c r="F798" t="s">
        <v>1427</v>
      </c>
      <c r="G798">
        <f>VLOOKUP(Mio[[#This Row],[No. FACT.]],Table7[No],1,FALSE)</f>
        <v>1045449412</v>
      </c>
      <c r="S798" s="79"/>
      <c r="T798">
        <v>45310</v>
      </c>
      <c r="U798">
        <v>3860942628</v>
      </c>
      <c r="V798">
        <v>9.6</v>
      </c>
      <c r="W798">
        <f>VLOOKUP(Table7[[#This Row],[No]],Mio[No. FACT.],1,FALSE)</f>
        <v>3860942628</v>
      </c>
      <c r="X798">
        <f>VLOOKUP(Table7[[#This Row],[No]],Conta[DTE NO],1,FALSE)</f>
        <v>3860942628</v>
      </c>
      <c r="Y798" t="b">
        <f>Table7[[#This Row],[borar otro]]=Table7[[#This Row],[Borrar]]</f>
        <v>1</v>
      </c>
    </row>
    <row r="799" spans="1:25" hidden="1" x14ac:dyDescent="0.25">
      <c r="A799">
        <v>45310</v>
      </c>
      <c r="B799">
        <v>2154908774</v>
      </c>
      <c r="C799" s="2">
        <v>36.6</v>
      </c>
      <c r="D799" t="s">
        <v>2327</v>
      </c>
      <c r="E799">
        <v>0</v>
      </c>
      <c r="F799" t="s">
        <v>1429</v>
      </c>
      <c r="G799">
        <f>VLOOKUP(Mio[[#This Row],[No. FACT.]],Table7[No],1,FALSE)</f>
        <v>2154908774</v>
      </c>
      <c r="S799" s="79"/>
      <c r="T799">
        <v>45310</v>
      </c>
      <c r="U799">
        <v>3863825006</v>
      </c>
      <c r="V799">
        <v>1077</v>
      </c>
      <c r="W799">
        <f>VLOOKUP(Table7[[#This Row],[No]],Mio[No. FACT.],1,FALSE)</f>
        <v>3863825006</v>
      </c>
      <c r="X799">
        <f>VLOOKUP(Table7[[#This Row],[No]],Conta[DTE NO],1,FALSE)</f>
        <v>3863825006</v>
      </c>
      <c r="Y799" t="b">
        <f>Table7[[#This Row],[borar otro]]=Table7[[#This Row],[Borrar]]</f>
        <v>1</v>
      </c>
    </row>
    <row r="800" spans="1:25" hidden="1" x14ac:dyDescent="0.25">
      <c r="A800">
        <v>45310</v>
      </c>
      <c r="B800">
        <v>1636059534</v>
      </c>
      <c r="C800" s="2">
        <v>38.4</v>
      </c>
      <c r="D800" t="s">
        <v>2326</v>
      </c>
      <c r="E800">
        <v>0</v>
      </c>
      <c r="F800" t="s">
        <v>1431</v>
      </c>
      <c r="G800">
        <f>VLOOKUP(Mio[[#This Row],[No. FACT.]],Table7[No],1,FALSE)</f>
        <v>1636059534</v>
      </c>
      <c r="S800" s="79"/>
      <c r="T800">
        <v>45310</v>
      </c>
      <c r="U800">
        <v>3941548072</v>
      </c>
      <c r="V800">
        <v>4000</v>
      </c>
      <c r="W800">
        <f>VLOOKUP(Table7[[#This Row],[No]],Mio[No. FACT.],1,FALSE)</f>
        <v>3941548072</v>
      </c>
      <c r="X800">
        <f>VLOOKUP(Table7[[#This Row],[No]],Conta[DTE NO],1,FALSE)</f>
        <v>3941548072</v>
      </c>
      <c r="Y800" t="b">
        <f>Table7[[#This Row],[borar otro]]=Table7[[#This Row],[Borrar]]</f>
        <v>1</v>
      </c>
    </row>
    <row r="801" spans="1:25" hidden="1" x14ac:dyDescent="0.25">
      <c r="A801">
        <v>45310</v>
      </c>
      <c r="B801">
        <v>3828762484</v>
      </c>
      <c r="C801" s="2">
        <v>51.6</v>
      </c>
      <c r="D801" t="s">
        <v>2329</v>
      </c>
      <c r="E801">
        <v>0</v>
      </c>
      <c r="F801" t="s">
        <v>1433</v>
      </c>
      <c r="G801">
        <f>VLOOKUP(Mio[[#This Row],[No. FACT.]],Table7[No],1,FALSE)</f>
        <v>3828762484</v>
      </c>
      <c r="S801" s="79"/>
      <c r="T801">
        <v>45310</v>
      </c>
      <c r="U801">
        <v>4043065617</v>
      </c>
      <c r="V801">
        <v>8.8000000000000007</v>
      </c>
      <c r="W801">
        <f>VLOOKUP(Table7[[#This Row],[No]],Mio[No. FACT.],1,FALSE)</f>
        <v>4043065617</v>
      </c>
      <c r="X801">
        <f>VLOOKUP(Table7[[#This Row],[No]],Conta[DTE NO],1,FALSE)</f>
        <v>4043065617</v>
      </c>
      <c r="Y801" t="b">
        <f>Table7[[#This Row],[borar otro]]=Table7[[#This Row],[Borrar]]</f>
        <v>1</v>
      </c>
    </row>
    <row r="802" spans="1:25" hidden="1" x14ac:dyDescent="0.25">
      <c r="A802">
        <v>45310</v>
      </c>
      <c r="B802">
        <v>3860942628</v>
      </c>
      <c r="C802" s="2">
        <v>9.6</v>
      </c>
      <c r="D802" t="s">
        <v>2326</v>
      </c>
      <c r="E802">
        <v>0</v>
      </c>
      <c r="F802" t="s">
        <v>1435</v>
      </c>
      <c r="G802">
        <f>VLOOKUP(Mio[[#This Row],[No. FACT.]],Table7[No],1,FALSE)</f>
        <v>3860942628</v>
      </c>
      <c r="S802" s="79"/>
      <c r="T802">
        <v>45310</v>
      </c>
      <c r="U802">
        <v>4124067908</v>
      </c>
      <c r="V802">
        <v>337.5</v>
      </c>
      <c r="W802">
        <f>VLOOKUP(Table7[[#This Row],[No]],Mio[No. FACT.],1,FALSE)</f>
        <v>4124067908</v>
      </c>
      <c r="X802">
        <f>VLOOKUP(Table7[[#This Row],[No]],Conta[DTE NO],1,FALSE)</f>
        <v>4124067908</v>
      </c>
      <c r="Y802" t="b">
        <f>Table7[[#This Row],[borar otro]]=Table7[[#This Row],[Borrar]]</f>
        <v>1</v>
      </c>
    </row>
    <row r="803" spans="1:25" hidden="1" x14ac:dyDescent="0.25">
      <c r="A803">
        <v>45310</v>
      </c>
      <c r="B803">
        <v>1879788797</v>
      </c>
      <c r="C803" s="2">
        <v>44</v>
      </c>
      <c r="D803" t="s">
        <v>2329</v>
      </c>
      <c r="E803">
        <v>0</v>
      </c>
      <c r="F803" t="s">
        <v>1436</v>
      </c>
      <c r="G803">
        <f>VLOOKUP(Mio[[#This Row],[No. FACT.]],Table7[No],1,FALSE)</f>
        <v>1879788797</v>
      </c>
      <c r="S803" s="79"/>
      <c r="T803">
        <v>45310</v>
      </c>
      <c r="U803">
        <v>4131407717</v>
      </c>
      <c r="V803">
        <v>1420</v>
      </c>
      <c r="W803">
        <f>VLOOKUP(Table7[[#This Row],[No]],Mio[No. FACT.],1,FALSE)</f>
        <v>4131407717</v>
      </c>
      <c r="X803">
        <f>VLOOKUP(Table7[[#This Row],[No]],Conta[DTE NO],1,FALSE)</f>
        <v>4131407717</v>
      </c>
      <c r="Y803" t="b">
        <f>Table7[[#This Row],[borar otro]]=Table7[[#This Row],[Borrar]]</f>
        <v>1</v>
      </c>
    </row>
    <row r="804" spans="1:25" hidden="1" x14ac:dyDescent="0.25">
      <c r="A804">
        <v>45310</v>
      </c>
      <c r="B804">
        <v>2633648437</v>
      </c>
      <c r="C804" s="2">
        <v>263.55</v>
      </c>
      <c r="D804" t="s">
        <v>2335</v>
      </c>
      <c r="E804">
        <v>0</v>
      </c>
      <c r="F804" t="s">
        <v>1438</v>
      </c>
      <c r="G804">
        <f>VLOOKUP(Mio[[#This Row],[No. FACT.]],Table7[No],1,FALSE)</f>
        <v>2633648437</v>
      </c>
      <c r="S804" s="79"/>
      <c r="T804">
        <v>45310</v>
      </c>
      <c r="U804">
        <v>4160441628</v>
      </c>
      <c r="V804">
        <v>3140</v>
      </c>
      <c r="W804">
        <f>VLOOKUP(Table7[[#This Row],[No]],Mio[No. FACT.],1,FALSE)</f>
        <v>4160441628</v>
      </c>
      <c r="X804">
        <f>VLOOKUP(Table7[[#This Row],[No]],Conta[DTE NO],1,FALSE)</f>
        <v>4160441628</v>
      </c>
      <c r="Y804" t="b">
        <f>Table7[[#This Row],[borar otro]]=Table7[[#This Row],[Borrar]]</f>
        <v>1</v>
      </c>
    </row>
    <row r="805" spans="1:25" hidden="1" x14ac:dyDescent="0.25">
      <c r="A805">
        <v>45310</v>
      </c>
      <c r="B805">
        <v>4274212012</v>
      </c>
      <c r="C805" s="2">
        <v>69.040000000000006</v>
      </c>
      <c r="D805" t="s">
        <v>1845</v>
      </c>
      <c r="E805">
        <v>0</v>
      </c>
      <c r="F805" t="s">
        <v>1439</v>
      </c>
      <c r="G805">
        <f>VLOOKUP(Mio[[#This Row],[No. FACT.]],Table7[No],1,FALSE)</f>
        <v>4274212012</v>
      </c>
      <c r="S805" s="79"/>
      <c r="T805">
        <v>45310</v>
      </c>
      <c r="U805">
        <v>4274212012</v>
      </c>
      <c r="V805">
        <v>69.040000000000006</v>
      </c>
      <c r="W805">
        <f>VLOOKUP(Table7[[#This Row],[No]],Mio[No. FACT.],1,FALSE)</f>
        <v>4274212012</v>
      </c>
      <c r="X805">
        <f>VLOOKUP(Table7[[#This Row],[No]],Conta[DTE NO],1,FALSE)</f>
        <v>4274212012</v>
      </c>
      <c r="Y805" t="b">
        <f>Table7[[#This Row],[borar otro]]=Table7[[#This Row],[Borrar]]</f>
        <v>1</v>
      </c>
    </row>
    <row r="806" spans="1:25" hidden="1" x14ac:dyDescent="0.25">
      <c r="A806">
        <v>45310</v>
      </c>
      <c r="B806">
        <v>2857453130</v>
      </c>
      <c r="C806" s="2">
        <v>245.56</v>
      </c>
      <c r="D806" t="s">
        <v>1845</v>
      </c>
      <c r="E806">
        <v>0</v>
      </c>
      <c r="F806" t="s">
        <v>1440</v>
      </c>
      <c r="G806">
        <f>VLOOKUP(Mio[[#This Row],[No. FACT.]],Table7[No],1,FALSE)</f>
        <v>2857453130</v>
      </c>
      <c r="S806" s="79"/>
      <c r="T806">
        <v>45310</v>
      </c>
      <c r="U806">
        <v>4290659685</v>
      </c>
      <c r="V806">
        <v>2383</v>
      </c>
      <c r="W806">
        <f>VLOOKUP(Table7[[#This Row],[No]],Mio[No. FACT.],1,FALSE)</f>
        <v>4290659685</v>
      </c>
      <c r="X806">
        <f>VLOOKUP(Table7[[#This Row],[No]],Conta[DTE NO],1,FALSE)</f>
        <v>4290659685</v>
      </c>
      <c r="Y806" t="b">
        <f>Table7[[#This Row],[borar otro]]=Table7[[#This Row],[Borrar]]</f>
        <v>1</v>
      </c>
    </row>
    <row r="807" spans="1:25" hidden="1" x14ac:dyDescent="0.25">
      <c r="A807">
        <v>45310</v>
      </c>
      <c r="B807">
        <v>1411138966</v>
      </c>
      <c r="C807" s="2">
        <v>147.1</v>
      </c>
      <c r="D807" t="s">
        <v>2329</v>
      </c>
      <c r="E807">
        <v>0</v>
      </c>
      <c r="F807" t="s">
        <v>1441</v>
      </c>
      <c r="G807">
        <f>VLOOKUP(Mio[[#This Row],[No. FACT.]],Table7[No],1,FALSE)</f>
        <v>1411138966</v>
      </c>
      <c r="S807" s="79"/>
      <c r="T807">
        <v>45310</v>
      </c>
      <c r="U807">
        <v>438061621</v>
      </c>
      <c r="V807">
        <v>1020</v>
      </c>
      <c r="W807">
        <f>VLOOKUP(Table7[[#This Row],[No]],Mio[No. FACT.],1,FALSE)</f>
        <v>438061621</v>
      </c>
      <c r="X807">
        <f>VLOOKUP(Table7[[#This Row],[No]],Conta[DTE NO],1,FALSE)</f>
        <v>438061621</v>
      </c>
      <c r="Y807" t="b">
        <f>Table7[[#This Row],[borar otro]]=Table7[[#This Row],[Borrar]]</f>
        <v>1</v>
      </c>
    </row>
    <row r="808" spans="1:25" hidden="1" x14ac:dyDescent="0.25">
      <c r="A808">
        <v>45310</v>
      </c>
      <c r="B808">
        <v>3941548072</v>
      </c>
      <c r="C808" s="2">
        <v>4000</v>
      </c>
      <c r="D808" t="s">
        <v>2328</v>
      </c>
      <c r="E808">
        <v>0</v>
      </c>
      <c r="F808" t="s">
        <v>1443</v>
      </c>
      <c r="G808">
        <f>VLOOKUP(Mio[[#This Row],[No. FACT.]],Table7[No],1,FALSE)</f>
        <v>3941548072</v>
      </c>
      <c r="S808" s="79"/>
      <c r="T808">
        <v>45310</v>
      </c>
      <c r="U808">
        <v>68896860</v>
      </c>
      <c r="V808">
        <v>1127.8399999999999</v>
      </c>
      <c r="W808">
        <f>VLOOKUP(Table7[[#This Row],[No]],Mio[No. FACT.],1,FALSE)</f>
        <v>68896860</v>
      </c>
      <c r="X808">
        <f>VLOOKUP(Table7[[#This Row],[No]],Conta[DTE NO],1,FALSE)</f>
        <v>68896860</v>
      </c>
      <c r="Y808" t="b">
        <f>Table7[[#This Row],[borar otro]]=Table7[[#This Row],[Borrar]]</f>
        <v>1</v>
      </c>
    </row>
    <row r="809" spans="1:25" hidden="1" x14ac:dyDescent="0.25">
      <c r="A809">
        <v>45310</v>
      </c>
      <c r="B809">
        <v>3088467053</v>
      </c>
      <c r="C809" s="2">
        <v>3490.06</v>
      </c>
      <c r="D809" t="s">
        <v>2327</v>
      </c>
      <c r="E809">
        <v>0</v>
      </c>
      <c r="F809" t="s">
        <v>1445</v>
      </c>
      <c r="G809">
        <f>VLOOKUP(Mio[[#This Row],[No. FACT.]],Table7[No],1,FALSE)</f>
        <v>3088467053</v>
      </c>
      <c r="S809" s="79"/>
      <c r="T809">
        <v>45310</v>
      </c>
      <c r="U809">
        <v>975586962</v>
      </c>
      <c r="V809">
        <v>113.5</v>
      </c>
      <c r="W809">
        <f>VLOOKUP(Table7[[#This Row],[No]],Mio[No. FACT.],1,FALSE)</f>
        <v>975586962</v>
      </c>
      <c r="X809">
        <f>VLOOKUP(Table7[[#This Row],[No]],Conta[DTE NO],1,FALSE)</f>
        <v>975586962</v>
      </c>
      <c r="Y809" t="b">
        <f>Table7[[#This Row],[borar otro]]=Table7[[#This Row],[Borrar]]</f>
        <v>1</v>
      </c>
    </row>
    <row r="810" spans="1:25" hidden="1" x14ac:dyDescent="0.25">
      <c r="A810">
        <v>45310</v>
      </c>
      <c r="B810">
        <v>438061621</v>
      </c>
      <c r="C810" s="2">
        <v>1020</v>
      </c>
      <c r="D810" t="s">
        <v>2328</v>
      </c>
      <c r="E810">
        <v>0</v>
      </c>
      <c r="F810" t="s">
        <v>1446</v>
      </c>
      <c r="G810">
        <f>VLOOKUP(Mio[[#This Row],[No. FACT.]],Table7[No],1,FALSE)</f>
        <v>438061621</v>
      </c>
      <c r="S810" s="79"/>
      <c r="T810">
        <v>45311</v>
      </c>
      <c r="U810">
        <v>1150109628</v>
      </c>
      <c r="V810">
        <v>4.8</v>
      </c>
      <c r="W810">
        <f>VLOOKUP(Table7[[#This Row],[No]],Mio[No. FACT.],1,FALSE)</f>
        <v>1150109628</v>
      </c>
      <c r="X810">
        <f>VLOOKUP(Table7[[#This Row],[No]],Conta[DTE NO],1,FALSE)</f>
        <v>1150109628</v>
      </c>
      <c r="Y810" t="b">
        <f>Table7[[#This Row],[borar otro]]=Table7[[#This Row],[Borrar]]</f>
        <v>1</v>
      </c>
    </row>
    <row r="811" spans="1:25" hidden="1" x14ac:dyDescent="0.25">
      <c r="A811">
        <v>45310</v>
      </c>
      <c r="B811">
        <v>2623882635</v>
      </c>
      <c r="C811" s="2">
        <v>161.5</v>
      </c>
      <c r="D811" t="s">
        <v>1845</v>
      </c>
      <c r="E811">
        <v>0</v>
      </c>
      <c r="F811" t="s">
        <v>1447</v>
      </c>
      <c r="G811">
        <f>VLOOKUP(Mio[[#This Row],[No. FACT.]],Table7[No],1,FALSE)</f>
        <v>2623882635</v>
      </c>
      <c r="S811" s="79"/>
      <c r="T811">
        <v>45311</v>
      </c>
      <c r="U811">
        <v>1174294076</v>
      </c>
      <c r="V811">
        <v>92.4</v>
      </c>
      <c r="W811">
        <f>VLOOKUP(Table7[[#This Row],[No]],Mio[No. FACT.],1,FALSE)</f>
        <v>1174294076</v>
      </c>
      <c r="X811">
        <f>VLOOKUP(Table7[[#This Row],[No]],Conta[DTE NO],1,FALSE)</f>
        <v>1174294076</v>
      </c>
      <c r="Y811" t="b">
        <f>Table7[[#This Row],[borar otro]]=Table7[[#This Row],[Borrar]]</f>
        <v>1</v>
      </c>
    </row>
    <row r="812" spans="1:25" hidden="1" x14ac:dyDescent="0.25">
      <c r="A812">
        <v>45310</v>
      </c>
      <c r="B812">
        <v>1073104124</v>
      </c>
      <c r="C812" s="2">
        <v>2408.64</v>
      </c>
      <c r="D812" t="s">
        <v>2329</v>
      </c>
      <c r="E812">
        <v>0</v>
      </c>
      <c r="F812" t="s">
        <v>1448</v>
      </c>
      <c r="G812">
        <f>VLOOKUP(Mio[[#This Row],[No. FACT.]],Table7[No],1,FALSE)</f>
        <v>1073104124</v>
      </c>
      <c r="S812" s="79"/>
      <c r="T812">
        <v>45311</v>
      </c>
      <c r="U812">
        <v>1240941882</v>
      </c>
      <c r="V812">
        <v>1237.0999999999999</v>
      </c>
      <c r="W812">
        <f>VLOOKUP(Table7[[#This Row],[No]],Mio[No. FACT.],1,FALSE)</f>
        <v>1240941882</v>
      </c>
      <c r="X812">
        <f>VLOOKUP(Table7[[#This Row],[No]],Conta[DTE NO],1,FALSE)</f>
        <v>1240941882</v>
      </c>
      <c r="Y812" t="b">
        <f>Table7[[#This Row],[borar otro]]=Table7[[#This Row],[Borrar]]</f>
        <v>1</v>
      </c>
    </row>
    <row r="813" spans="1:25" hidden="1" x14ac:dyDescent="0.25">
      <c r="A813">
        <v>45310</v>
      </c>
      <c r="B813">
        <v>3445246941</v>
      </c>
      <c r="C813" s="2">
        <v>1148.76</v>
      </c>
      <c r="D813" t="s">
        <v>1845</v>
      </c>
      <c r="E813">
        <v>0</v>
      </c>
      <c r="F813" t="s">
        <v>1450</v>
      </c>
      <c r="G813">
        <f>VLOOKUP(Mio[[#This Row],[No. FACT.]],Table7[No],1,FALSE)</f>
        <v>3445246941</v>
      </c>
      <c r="S813" s="79"/>
      <c r="T813">
        <v>45311</v>
      </c>
      <c r="U813">
        <v>1424314061</v>
      </c>
      <c r="V813">
        <v>189.6</v>
      </c>
      <c r="W813">
        <f>VLOOKUP(Table7[[#This Row],[No]],Mio[No. FACT.],1,FALSE)</f>
        <v>1424314061</v>
      </c>
      <c r="X813">
        <f>VLOOKUP(Table7[[#This Row],[No]],Conta[DTE NO],1,FALSE)</f>
        <v>1424314061</v>
      </c>
      <c r="Y813" t="b">
        <f>Table7[[#This Row],[borar otro]]=Table7[[#This Row],[Borrar]]</f>
        <v>1</v>
      </c>
    </row>
    <row r="814" spans="1:25" hidden="1" x14ac:dyDescent="0.25">
      <c r="A814">
        <v>45311</v>
      </c>
      <c r="B814">
        <v>876171086</v>
      </c>
      <c r="C814" s="2">
        <v>5300</v>
      </c>
      <c r="D814" t="s">
        <v>2331</v>
      </c>
      <c r="E814">
        <v>0</v>
      </c>
      <c r="F814" t="s">
        <v>1451</v>
      </c>
      <c r="G814">
        <f>VLOOKUP(Mio[[#This Row],[No. FACT.]],Table7[No],1,FALSE)</f>
        <v>876171086</v>
      </c>
      <c r="S814" s="79"/>
      <c r="T814">
        <v>45311</v>
      </c>
      <c r="U814">
        <v>1493319766</v>
      </c>
      <c r="V814">
        <v>587.79</v>
      </c>
      <c r="W814">
        <f>VLOOKUP(Table7[[#This Row],[No]],Mio[No. FACT.],1,FALSE)</f>
        <v>1493319766</v>
      </c>
      <c r="X814">
        <f>VLOOKUP(Table7[[#This Row],[No]],Conta[DTE NO],1,FALSE)</f>
        <v>1493319766</v>
      </c>
      <c r="Y814" t="b">
        <f>Table7[[#This Row],[borar otro]]=Table7[[#This Row],[Borrar]]</f>
        <v>1</v>
      </c>
    </row>
    <row r="815" spans="1:25" hidden="1" x14ac:dyDescent="0.25">
      <c r="A815">
        <v>45311</v>
      </c>
      <c r="B815">
        <v>2298956681</v>
      </c>
      <c r="C815" s="2">
        <v>146.6</v>
      </c>
      <c r="D815" t="s">
        <v>2326</v>
      </c>
      <c r="E815">
        <v>0</v>
      </c>
      <c r="F815" t="s">
        <v>1453</v>
      </c>
      <c r="G815">
        <f>VLOOKUP(Mio[[#This Row],[No. FACT.]],Table7[No],1,FALSE)</f>
        <v>2298956681</v>
      </c>
      <c r="S815" s="79"/>
      <c r="T815">
        <v>45311</v>
      </c>
      <c r="U815">
        <v>1509312391</v>
      </c>
      <c r="V815">
        <v>4.8</v>
      </c>
      <c r="W815">
        <f>VLOOKUP(Table7[[#This Row],[No]],Mio[No. FACT.],1,FALSE)</f>
        <v>1509312391</v>
      </c>
      <c r="X815">
        <f>VLOOKUP(Table7[[#This Row],[No]],Conta[DTE NO],1,FALSE)</f>
        <v>1509312391</v>
      </c>
      <c r="Y815" t="b">
        <f>Table7[[#This Row],[borar otro]]=Table7[[#This Row],[Borrar]]</f>
        <v>1</v>
      </c>
    </row>
    <row r="816" spans="1:25" hidden="1" x14ac:dyDescent="0.25">
      <c r="A816">
        <v>45311</v>
      </c>
      <c r="B816">
        <v>561073584</v>
      </c>
      <c r="C816" s="2">
        <v>48.6</v>
      </c>
      <c r="D816" t="s">
        <v>2326</v>
      </c>
      <c r="E816">
        <v>0</v>
      </c>
      <c r="F816" t="s">
        <v>1454</v>
      </c>
      <c r="G816">
        <f>VLOOKUP(Mio[[#This Row],[No. FACT.]],Table7[No],1,FALSE)</f>
        <v>561073584</v>
      </c>
      <c r="S816" s="79"/>
      <c r="T816">
        <v>45311</v>
      </c>
      <c r="U816">
        <v>1621053055</v>
      </c>
      <c r="V816">
        <v>19.2</v>
      </c>
      <c r="W816">
        <f>VLOOKUP(Table7[[#This Row],[No]],Mio[No. FACT.],1,FALSE)</f>
        <v>1621053055</v>
      </c>
      <c r="X816">
        <f>VLOOKUP(Table7[[#This Row],[No]],Conta[DTE NO],1,FALSE)</f>
        <v>1621053055</v>
      </c>
      <c r="Y816" t="b">
        <f>Table7[[#This Row],[borar otro]]=Table7[[#This Row],[Borrar]]</f>
        <v>1</v>
      </c>
    </row>
    <row r="817" spans="1:25" hidden="1" x14ac:dyDescent="0.25">
      <c r="A817">
        <v>45311</v>
      </c>
      <c r="B817">
        <v>1174294076</v>
      </c>
      <c r="C817" s="2">
        <v>92.4</v>
      </c>
      <c r="D817" t="s">
        <v>1845</v>
      </c>
      <c r="E817">
        <v>0</v>
      </c>
      <c r="F817" t="s">
        <v>1455</v>
      </c>
      <c r="G817">
        <f>VLOOKUP(Mio[[#This Row],[No. FACT.]],Table7[No],1,FALSE)</f>
        <v>1174294076</v>
      </c>
      <c r="S817" s="79"/>
      <c r="T817">
        <v>45311</v>
      </c>
      <c r="U817">
        <v>1621445154</v>
      </c>
      <c r="V817">
        <v>3214.51</v>
      </c>
      <c r="W817">
        <f>VLOOKUP(Table7[[#This Row],[No]],Mio[No. FACT.],1,FALSE)</f>
        <v>1621445154</v>
      </c>
      <c r="X817">
        <f>VLOOKUP(Table7[[#This Row],[No]],Conta[DTE NO],1,FALSE)</f>
        <v>1621445154</v>
      </c>
      <c r="Y817" t="b">
        <f>Table7[[#This Row],[borar otro]]=Table7[[#This Row],[Borrar]]</f>
        <v>1</v>
      </c>
    </row>
    <row r="818" spans="1:25" hidden="1" x14ac:dyDescent="0.25">
      <c r="A818">
        <v>45311</v>
      </c>
      <c r="B818">
        <v>2305969040</v>
      </c>
      <c r="C818" s="2">
        <v>128.4</v>
      </c>
      <c r="D818" t="s">
        <v>2328</v>
      </c>
      <c r="E818">
        <v>0</v>
      </c>
      <c r="F818" t="s">
        <v>1457</v>
      </c>
      <c r="G818">
        <f>VLOOKUP(Mio[[#This Row],[No. FACT.]],Table7[No],1,FALSE)</f>
        <v>2305969040</v>
      </c>
      <c r="S818" s="79"/>
      <c r="T818">
        <v>45311</v>
      </c>
      <c r="U818">
        <v>1789677538</v>
      </c>
      <c r="V818">
        <v>32.979999999999997</v>
      </c>
      <c r="W818">
        <f>VLOOKUP(Table7[[#This Row],[No]],Mio[No. FACT.],1,FALSE)</f>
        <v>1789677538</v>
      </c>
      <c r="X818">
        <f>VLOOKUP(Table7[[#This Row],[No]],Conta[DTE NO],1,FALSE)</f>
        <v>1789677538</v>
      </c>
      <c r="Y818" t="b">
        <f>Table7[[#This Row],[borar otro]]=Table7[[#This Row],[Borrar]]</f>
        <v>1</v>
      </c>
    </row>
    <row r="819" spans="1:25" hidden="1" x14ac:dyDescent="0.25">
      <c r="A819">
        <v>45311</v>
      </c>
      <c r="B819">
        <v>442058015</v>
      </c>
      <c r="C819" s="2">
        <v>63.7</v>
      </c>
      <c r="D819" t="s">
        <v>2331</v>
      </c>
      <c r="E819">
        <v>0</v>
      </c>
      <c r="F819" t="s">
        <v>1459</v>
      </c>
      <c r="G819">
        <f>VLOOKUP(Mio[[#This Row],[No. FACT.]],Table7[No],1,FALSE)</f>
        <v>442058015</v>
      </c>
      <c r="S819" s="79"/>
      <c r="T819">
        <v>45311</v>
      </c>
      <c r="U819">
        <v>2264419625</v>
      </c>
      <c r="V819">
        <v>81.599999999999994</v>
      </c>
      <c r="W819">
        <f>VLOOKUP(Table7[[#This Row],[No]],Mio[No. FACT.],1,FALSE)</f>
        <v>2264419625</v>
      </c>
      <c r="X819">
        <f>VLOOKUP(Table7[[#This Row],[No]],Conta[DTE NO],1,FALSE)</f>
        <v>2264419625</v>
      </c>
      <c r="Y819" t="b">
        <f>Table7[[#This Row],[borar otro]]=Table7[[#This Row],[Borrar]]</f>
        <v>1</v>
      </c>
    </row>
    <row r="820" spans="1:25" hidden="1" x14ac:dyDescent="0.25">
      <c r="A820">
        <v>45311</v>
      </c>
      <c r="B820">
        <v>1789677538</v>
      </c>
      <c r="C820" s="2">
        <v>32.979999999999997</v>
      </c>
      <c r="D820" t="s">
        <v>2328</v>
      </c>
      <c r="E820">
        <v>0</v>
      </c>
      <c r="F820" t="s">
        <v>1461</v>
      </c>
      <c r="G820">
        <f>VLOOKUP(Mio[[#This Row],[No. FACT.]],Table7[No],1,FALSE)</f>
        <v>1789677538</v>
      </c>
      <c r="S820" s="79"/>
      <c r="T820">
        <v>45311</v>
      </c>
      <c r="U820">
        <v>2291943671</v>
      </c>
      <c r="V820">
        <v>577.75</v>
      </c>
      <c r="W820">
        <f>VLOOKUP(Table7[[#This Row],[No]],Mio[No. FACT.],1,FALSE)</f>
        <v>2291943671</v>
      </c>
      <c r="X820">
        <f>VLOOKUP(Table7[[#This Row],[No]],Conta[DTE NO],1,FALSE)</f>
        <v>2291943671</v>
      </c>
      <c r="Y820" t="b">
        <f>Table7[[#This Row],[borar otro]]=Table7[[#This Row],[Borrar]]</f>
        <v>1</v>
      </c>
    </row>
    <row r="821" spans="1:25" hidden="1" x14ac:dyDescent="0.25">
      <c r="A821">
        <v>45311</v>
      </c>
      <c r="B821">
        <v>1240941882</v>
      </c>
      <c r="C821" s="2">
        <v>1237.0999999999999</v>
      </c>
      <c r="D821" t="s">
        <v>1845</v>
      </c>
      <c r="E821">
        <v>0</v>
      </c>
      <c r="F821" t="s">
        <v>1463</v>
      </c>
      <c r="G821">
        <f>VLOOKUP(Mio[[#This Row],[No. FACT.]],Table7[No],1,FALSE)</f>
        <v>1240941882</v>
      </c>
      <c r="S821" s="79"/>
      <c r="T821">
        <v>45311</v>
      </c>
      <c r="U821">
        <v>2298956681</v>
      </c>
      <c r="V821">
        <v>146.6</v>
      </c>
      <c r="W821">
        <f>VLOOKUP(Table7[[#This Row],[No]],Mio[No. FACT.],1,FALSE)</f>
        <v>2298956681</v>
      </c>
      <c r="X821">
        <f>VLOOKUP(Table7[[#This Row],[No]],Conta[DTE NO],1,FALSE)</f>
        <v>2298956681</v>
      </c>
      <c r="Y821" t="b">
        <f>Table7[[#This Row],[borar otro]]=Table7[[#This Row],[Borrar]]</f>
        <v>1</v>
      </c>
    </row>
    <row r="822" spans="1:25" hidden="1" x14ac:dyDescent="0.25">
      <c r="A822">
        <v>45311</v>
      </c>
      <c r="B822">
        <v>2963424481</v>
      </c>
      <c r="C822" s="2">
        <v>1089.94</v>
      </c>
      <c r="D822" t="s">
        <v>2329</v>
      </c>
      <c r="E822">
        <v>0</v>
      </c>
      <c r="F822" t="s">
        <v>1464</v>
      </c>
      <c r="G822">
        <f>VLOOKUP(Mio[[#This Row],[No. FACT.]],Table7[No],1,FALSE)</f>
        <v>2963424481</v>
      </c>
      <c r="S822" s="79"/>
      <c r="T822">
        <v>45311</v>
      </c>
      <c r="U822">
        <v>2305969040</v>
      </c>
      <c r="V822">
        <v>128.4</v>
      </c>
      <c r="W822">
        <f>VLOOKUP(Table7[[#This Row],[No]],Mio[No. FACT.],1,FALSE)</f>
        <v>2305969040</v>
      </c>
      <c r="X822">
        <f>VLOOKUP(Table7[[#This Row],[No]],Conta[DTE NO],1,FALSE)</f>
        <v>2305969040</v>
      </c>
      <c r="Y822" t="b">
        <f>Table7[[#This Row],[borar otro]]=Table7[[#This Row],[Borrar]]</f>
        <v>1</v>
      </c>
    </row>
    <row r="823" spans="1:25" hidden="1" x14ac:dyDescent="0.25">
      <c r="A823">
        <v>45311</v>
      </c>
      <c r="B823">
        <v>2291943671</v>
      </c>
      <c r="C823" s="2">
        <v>577.75</v>
      </c>
      <c r="D823" t="s">
        <v>1845</v>
      </c>
      <c r="E823">
        <v>0</v>
      </c>
      <c r="F823" t="s">
        <v>1466</v>
      </c>
      <c r="G823">
        <f>VLOOKUP(Mio[[#This Row],[No. FACT.]],Table7[No],1,FALSE)</f>
        <v>2291943671</v>
      </c>
      <c r="S823" s="79"/>
      <c r="T823">
        <v>45311</v>
      </c>
      <c r="U823">
        <v>2489729294</v>
      </c>
      <c r="V823">
        <v>2780</v>
      </c>
      <c r="W823">
        <f>VLOOKUP(Table7[[#This Row],[No]],Mio[No. FACT.],1,FALSE)</f>
        <v>2489729294</v>
      </c>
      <c r="X823">
        <f>VLOOKUP(Table7[[#This Row],[No]],Conta[DTE NO],1,FALSE)</f>
        <v>2489729294</v>
      </c>
      <c r="Y823" t="b">
        <f>Table7[[#This Row],[borar otro]]=Table7[[#This Row],[Borrar]]</f>
        <v>1</v>
      </c>
    </row>
    <row r="824" spans="1:25" hidden="1" x14ac:dyDescent="0.25">
      <c r="A824">
        <v>45311</v>
      </c>
      <c r="B824">
        <v>2489729294</v>
      </c>
      <c r="C824" s="2">
        <v>2780</v>
      </c>
      <c r="D824" t="s">
        <v>2330</v>
      </c>
      <c r="E824">
        <v>0</v>
      </c>
      <c r="F824" t="s">
        <v>1468</v>
      </c>
      <c r="G824">
        <f>VLOOKUP(Mio[[#This Row],[No. FACT.]],Table7[No],1,FALSE)</f>
        <v>2489729294</v>
      </c>
      <c r="S824" s="79"/>
      <c r="T824">
        <v>45311</v>
      </c>
      <c r="U824">
        <v>2522303467</v>
      </c>
      <c r="V824">
        <v>6336</v>
      </c>
      <c r="W824">
        <f>VLOOKUP(Table7[[#This Row],[No]],Mio[No. FACT.],1,FALSE)</f>
        <v>2522303467</v>
      </c>
      <c r="X824">
        <f>VLOOKUP(Table7[[#This Row],[No]],Conta[DTE NO],1,FALSE)</f>
        <v>2522303467</v>
      </c>
      <c r="Y824" t="b">
        <f>Table7[[#This Row],[borar otro]]=Table7[[#This Row],[Borrar]]</f>
        <v>1</v>
      </c>
    </row>
    <row r="825" spans="1:25" hidden="1" x14ac:dyDescent="0.25">
      <c r="A825">
        <v>45311</v>
      </c>
      <c r="B825">
        <v>4149104630</v>
      </c>
      <c r="C825" s="2">
        <v>1199.0999999999999</v>
      </c>
      <c r="D825" t="s">
        <v>1845</v>
      </c>
      <c r="E825">
        <v>0</v>
      </c>
      <c r="F825" t="s">
        <v>1470</v>
      </c>
      <c r="G825">
        <f>VLOOKUP(Mio[[#This Row],[No. FACT.]],Table7[No],1,FALSE)</f>
        <v>4149104630</v>
      </c>
      <c r="S825" s="79"/>
      <c r="T825">
        <v>45311</v>
      </c>
      <c r="U825">
        <v>2878819728</v>
      </c>
      <c r="V825">
        <v>558.20000000000005</v>
      </c>
      <c r="W825">
        <f>VLOOKUP(Table7[[#This Row],[No]],Mio[No. FACT.],1,FALSE)</f>
        <v>2878819728</v>
      </c>
      <c r="X825">
        <f>VLOOKUP(Table7[[#This Row],[No]],Conta[DTE NO],1,FALSE)</f>
        <v>2878819728</v>
      </c>
      <c r="Y825" t="b">
        <f>Table7[[#This Row],[borar otro]]=Table7[[#This Row],[Borrar]]</f>
        <v>1</v>
      </c>
    </row>
    <row r="826" spans="1:25" hidden="1" x14ac:dyDescent="0.25">
      <c r="A826">
        <v>45311</v>
      </c>
      <c r="B826">
        <v>943869418</v>
      </c>
      <c r="C826" s="2">
        <v>374.4</v>
      </c>
      <c r="D826" t="s">
        <v>2329</v>
      </c>
      <c r="E826">
        <v>0</v>
      </c>
      <c r="F826" t="s">
        <v>1471</v>
      </c>
      <c r="G826">
        <f>VLOOKUP(Mio[[#This Row],[No. FACT.]],Table7[No],1,FALSE)</f>
        <v>943869418</v>
      </c>
      <c r="S826" s="79"/>
      <c r="T826">
        <v>45311</v>
      </c>
      <c r="U826">
        <v>2963424481</v>
      </c>
      <c r="V826">
        <v>1089.94</v>
      </c>
      <c r="W826">
        <f>VLOOKUP(Table7[[#This Row],[No]],Mio[No. FACT.],1,FALSE)</f>
        <v>2963424481</v>
      </c>
      <c r="X826">
        <f>VLOOKUP(Table7[[#This Row],[No]],Conta[DTE NO],1,FALSE)</f>
        <v>2963424481</v>
      </c>
      <c r="Y826" t="b">
        <f>Table7[[#This Row],[borar otro]]=Table7[[#This Row],[Borrar]]</f>
        <v>1</v>
      </c>
    </row>
    <row r="827" spans="1:25" hidden="1" x14ac:dyDescent="0.25">
      <c r="A827">
        <v>45311</v>
      </c>
      <c r="B827">
        <v>922502487</v>
      </c>
      <c r="C827" s="2">
        <v>100.25</v>
      </c>
      <c r="D827" t="s">
        <v>2329</v>
      </c>
      <c r="E827">
        <v>0</v>
      </c>
      <c r="F827" t="s">
        <v>1472</v>
      </c>
      <c r="G827">
        <f>VLOOKUP(Mio[[#This Row],[No. FACT.]],Table7[No],1,FALSE)</f>
        <v>922502487</v>
      </c>
      <c r="S827" s="79"/>
      <c r="T827">
        <v>45311</v>
      </c>
      <c r="U827">
        <v>4149104630</v>
      </c>
      <c r="V827">
        <v>1199.0999999999999</v>
      </c>
      <c r="W827">
        <f>VLOOKUP(Table7[[#This Row],[No]],Mio[No. FACT.],1,FALSE)</f>
        <v>4149104630</v>
      </c>
      <c r="X827">
        <f>VLOOKUP(Table7[[#This Row],[No]],Conta[DTE NO],1,FALSE)</f>
        <v>4149104630</v>
      </c>
      <c r="Y827" t="b">
        <f>Table7[[#This Row],[borar otro]]=Table7[[#This Row],[Borrar]]</f>
        <v>1</v>
      </c>
    </row>
    <row r="828" spans="1:25" hidden="1" x14ac:dyDescent="0.25">
      <c r="A828">
        <v>45311</v>
      </c>
      <c r="B828">
        <v>1424314061</v>
      </c>
      <c r="C828" s="2">
        <v>189.6</v>
      </c>
      <c r="D828" t="s">
        <v>2326</v>
      </c>
      <c r="E828">
        <v>0</v>
      </c>
      <c r="F828" t="s">
        <v>1474</v>
      </c>
      <c r="G828">
        <f>VLOOKUP(Mio[[#This Row],[No. FACT.]],Table7[No],1,FALSE)</f>
        <v>1424314061</v>
      </c>
      <c r="S828" s="79"/>
      <c r="T828">
        <v>45311</v>
      </c>
      <c r="U828">
        <v>442058015</v>
      </c>
      <c r="V828">
        <v>63.7</v>
      </c>
      <c r="W828">
        <f>VLOOKUP(Table7[[#This Row],[No]],Mio[No. FACT.],1,FALSE)</f>
        <v>442058015</v>
      </c>
      <c r="X828">
        <f>VLOOKUP(Table7[[#This Row],[No]],Conta[DTE NO],1,FALSE)</f>
        <v>442058015</v>
      </c>
      <c r="Y828" t="b">
        <f>Table7[[#This Row],[borar otro]]=Table7[[#This Row],[Borrar]]</f>
        <v>1</v>
      </c>
    </row>
    <row r="829" spans="1:25" hidden="1" x14ac:dyDescent="0.25">
      <c r="A829">
        <v>45311</v>
      </c>
      <c r="B829">
        <v>2264419625</v>
      </c>
      <c r="C829" s="2">
        <v>81.599999999999994</v>
      </c>
      <c r="D829" t="s">
        <v>2331</v>
      </c>
      <c r="E829">
        <v>0</v>
      </c>
      <c r="F829" t="s">
        <v>1476</v>
      </c>
      <c r="G829">
        <f>VLOOKUP(Mio[[#This Row],[No. FACT.]],Table7[No],1,FALSE)</f>
        <v>2264419625</v>
      </c>
      <c r="S829" s="79"/>
      <c r="T829">
        <v>45311</v>
      </c>
      <c r="U829">
        <v>561073584</v>
      </c>
      <c r="V829">
        <v>48.6</v>
      </c>
      <c r="W829">
        <f>VLOOKUP(Table7[[#This Row],[No]],Mio[No. FACT.],1,FALSE)</f>
        <v>561073584</v>
      </c>
      <c r="X829">
        <f>VLOOKUP(Table7[[#This Row],[No]],Conta[DTE NO],1,FALSE)</f>
        <v>561073584</v>
      </c>
      <c r="Y829" t="b">
        <f>Table7[[#This Row],[borar otro]]=Table7[[#This Row],[Borrar]]</f>
        <v>1</v>
      </c>
    </row>
    <row r="830" spans="1:25" hidden="1" x14ac:dyDescent="0.25">
      <c r="A830">
        <v>45311</v>
      </c>
      <c r="B830">
        <v>1509312391</v>
      </c>
      <c r="C830" s="2">
        <v>4.8</v>
      </c>
      <c r="D830" t="s">
        <v>2326</v>
      </c>
      <c r="E830">
        <v>0</v>
      </c>
      <c r="F830" t="s">
        <v>1477</v>
      </c>
      <c r="G830">
        <f>VLOOKUP(Mio[[#This Row],[No. FACT.]],Table7[No],1,FALSE)</f>
        <v>1509312391</v>
      </c>
      <c r="S830" s="79"/>
      <c r="T830">
        <v>45311</v>
      </c>
      <c r="U830">
        <v>666453415</v>
      </c>
      <c r="V830">
        <v>4.8</v>
      </c>
      <c r="W830">
        <f>VLOOKUP(Table7[[#This Row],[No]],Mio[No. FACT.],1,FALSE)</f>
        <v>666453415</v>
      </c>
      <c r="X830">
        <f>VLOOKUP(Table7[[#This Row],[No]],Conta[DTE NO],1,FALSE)</f>
        <v>666453415</v>
      </c>
      <c r="Y830" t="b">
        <f>Table7[[#This Row],[borar otro]]=Table7[[#This Row],[Borrar]]</f>
        <v>1</v>
      </c>
    </row>
    <row r="831" spans="1:25" hidden="1" x14ac:dyDescent="0.25">
      <c r="A831">
        <v>45311</v>
      </c>
      <c r="B831">
        <v>1621053055</v>
      </c>
      <c r="C831" s="2">
        <v>19.2</v>
      </c>
      <c r="D831" t="s">
        <v>2329</v>
      </c>
      <c r="E831">
        <v>0</v>
      </c>
      <c r="F831" t="s">
        <v>1479</v>
      </c>
      <c r="G831">
        <f>VLOOKUP(Mio[[#This Row],[No. FACT.]],Table7[No],1,FALSE)</f>
        <v>1621053055</v>
      </c>
      <c r="S831" s="79"/>
      <c r="T831">
        <v>45311</v>
      </c>
      <c r="U831">
        <v>876171086</v>
      </c>
      <c r="V831">
        <v>5300</v>
      </c>
      <c r="W831">
        <f>VLOOKUP(Table7[[#This Row],[No]],Mio[No. FACT.],1,FALSE)</f>
        <v>876171086</v>
      </c>
      <c r="X831">
        <f>VLOOKUP(Table7[[#This Row],[No]],Conta[DTE NO],1,FALSE)</f>
        <v>876171086</v>
      </c>
      <c r="Y831" t="b">
        <f>Table7[[#This Row],[borar otro]]=Table7[[#This Row],[Borrar]]</f>
        <v>1</v>
      </c>
    </row>
    <row r="832" spans="1:25" hidden="1" x14ac:dyDescent="0.25">
      <c r="A832">
        <v>45311</v>
      </c>
      <c r="B832">
        <v>1150109628</v>
      </c>
      <c r="C832" s="2">
        <v>4.8</v>
      </c>
      <c r="D832" t="s">
        <v>2326</v>
      </c>
      <c r="E832">
        <v>0</v>
      </c>
      <c r="F832" t="s">
        <v>1481</v>
      </c>
      <c r="G832">
        <f>VLOOKUP(Mio[[#This Row],[No. FACT.]],Table7[No],1,FALSE)</f>
        <v>1150109628</v>
      </c>
      <c r="S832" s="79"/>
      <c r="T832">
        <v>45311</v>
      </c>
      <c r="U832">
        <v>922502487</v>
      </c>
      <c r="V832">
        <v>100.25</v>
      </c>
      <c r="W832">
        <f>VLOOKUP(Table7[[#This Row],[No]],Mio[No. FACT.],1,FALSE)</f>
        <v>922502487</v>
      </c>
      <c r="X832">
        <f>VLOOKUP(Table7[[#This Row],[No]],Conta[DTE NO],1,FALSE)</f>
        <v>922502487</v>
      </c>
      <c r="Y832" t="b">
        <f>Table7[[#This Row],[borar otro]]=Table7[[#This Row],[Borrar]]</f>
        <v>1</v>
      </c>
    </row>
    <row r="833" spans="1:25" hidden="1" x14ac:dyDescent="0.25">
      <c r="A833">
        <v>45311</v>
      </c>
      <c r="B833">
        <v>666453415</v>
      </c>
      <c r="C833" s="2">
        <v>4.8</v>
      </c>
      <c r="D833" t="s">
        <v>2326</v>
      </c>
      <c r="E833">
        <v>0</v>
      </c>
      <c r="F833" t="s">
        <v>1483</v>
      </c>
      <c r="G833">
        <f>VLOOKUP(Mio[[#This Row],[No. FACT.]],Table7[No],1,FALSE)</f>
        <v>666453415</v>
      </c>
      <c r="S833" s="79"/>
      <c r="T833">
        <v>45311</v>
      </c>
      <c r="U833">
        <v>943869418</v>
      </c>
      <c r="V833">
        <v>374.4</v>
      </c>
      <c r="W833">
        <f>VLOOKUP(Table7[[#This Row],[No]],Mio[No. FACT.],1,FALSE)</f>
        <v>943869418</v>
      </c>
      <c r="X833">
        <f>VLOOKUP(Table7[[#This Row],[No]],Conta[DTE NO],1,FALSE)</f>
        <v>943869418</v>
      </c>
      <c r="Y833" t="b">
        <f>Table7[[#This Row],[borar otro]]=Table7[[#This Row],[Borrar]]</f>
        <v>1</v>
      </c>
    </row>
    <row r="834" spans="1:25" hidden="1" x14ac:dyDescent="0.25">
      <c r="A834">
        <v>45311</v>
      </c>
      <c r="B834">
        <v>2522303467</v>
      </c>
      <c r="C834" s="2">
        <v>6336</v>
      </c>
      <c r="D834" t="s">
        <v>2330</v>
      </c>
      <c r="E834">
        <v>0</v>
      </c>
      <c r="F834" t="s">
        <v>1485</v>
      </c>
      <c r="G834">
        <f>VLOOKUP(Mio[[#This Row],[No. FACT.]],Table7[No],1,FALSE)</f>
        <v>2522303467</v>
      </c>
      <c r="S834" s="79"/>
      <c r="T834">
        <v>45313</v>
      </c>
      <c r="U834">
        <v>1159414311</v>
      </c>
      <c r="V834">
        <v>840</v>
      </c>
      <c r="W834">
        <f>VLOOKUP(Table7[[#This Row],[No]],Mio[No. FACT.],1,FALSE)</f>
        <v>1159414311</v>
      </c>
      <c r="X834">
        <f>VLOOKUP(Table7[[#This Row],[No]],Conta[DTE NO],1,FALSE)</f>
        <v>1159414311</v>
      </c>
      <c r="Y834" t="b">
        <f>Table7[[#This Row],[borar otro]]=Table7[[#This Row],[Borrar]]</f>
        <v>1</v>
      </c>
    </row>
    <row r="835" spans="1:25" hidden="1" x14ac:dyDescent="0.25">
      <c r="A835">
        <v>45311</v>
      </c>
      <c r="B835">
        <v>2878819728</v>
      </c>
      <c r="C835" s="2">
        <v>558.20000000000005</v>
      </c>
      <c r="D835" t="s">
        <v>2326</v>
      </c>
      <c r="E835">
        <v>0</v>
      </c>
      <c r="F835" t="s">
        <v>1487</v>
      </c>
      <c r="G835">
        <f>VLOOKUP(Mio[[#This Row],[No. FACT.]],Table7[No],1,FALSE)</f>
        <v>2878819728</v>
      </c>
      <c r="S835" s="79"/>
      <c r="T835">
        <v>45313</v>
      </c>
      <c r="U835">
        <v>1456885565</v>
      </c>
      <c r="V835">
        <v>24.5</v>
      </c>
      <c r="W835">
        <f>VLOOKUP(Table7[[#This Row],[No]],Mio[No. FACT.],1,FALSE)</f>
        <v>1456885565</v>
      </c>
      <c r="X835">
        <f>VLOOKUP(Table7[[#This Row],[No]],Conta[DTE NO],1,FALSE)</f>
        <v>1456885565</v>
      </c>
      <c r="Y835" t="b">
        <f>Table7[[#This Row],[borar otro]]=Table7[[#This Row],[Borrar]]</f>
        <v>1</v>
      </c>
    </row>
    <row r="836" spans="1:25" hidden="1" x14ac:dyDescent="0.25">
      <c r="A836">
        <v>45311</v>
      </c>
      <c r="B836">
        <v>1493319766</v>
      </c>
      <c r="C836" s="2">
        <v>587.79</v>
      </c>
      <c r="D836" t="s">
        <v>2329</v>
      </c>
      <c r="E836">
        <v>0</v>
      </c>
      <c r="F836" t="s">
        <v>1489</v>
      </c>
      <c r="G836">
        <f>VLOOKUP(Mio[[#This Row],[No. FACT.]],Table7[No],1,FALSE)</f>
        <v>1493319766</v>
      </c>
      <c r="S836" s="79"/>
      <c r="T836">
        <v>45313</v>
      </c>
      <c r="U836">
        <v>1545225451</v>
      </c>
      <c r="V836">
        <v>68.650000000000006</v>
      </c>
      <c r="W836">
        <f>VLOOKUP(Table7[[#This Row],[No]],Mio[No. FACT.],1,FALSE)</f>
        <v>1545225451</v>
      </c>
      <c r="X836">
        <f>VLOOKUP(Table7[[#This Row],[No]],Conta[DTE NO],1,FALSE)</f>
        <v>1545225451</v>
      </c>
      <c r="Y836" t="b">
        <f>Table7[[#This Row],[borar otro]]=Table7[[#This Row],[Borrar]]</f>
        <v>1</v>
      </c>
    </row>
    <row r="837" spans="1:25" hidden="1" x14ac:dyDescent="0.25">
      <c r="A837">
        <v>45311</v>
      </c>
      <c r="B837">
        <v>1621445154</v>
      </c>
      <c r="C837" s="2">
        <v>3214.51</v>
      </c>
      <c r="D837" t="s">
        <v>2329</v>
      </c>
      <c r="E837">
        <v>0</v>
      </c>
      <c r="F837" t="s">
        <v>1490</v>
      </c>
      <c r="G837">
        <f>VLOOKUP(Mio[[#This Row],[No. FACT.]],Table7[No],1,FALSE)</f>
        <v>1621445154</v>
      </c>
      <c r="S837" s="79"/>
      <c r="T837">
        <v>45313</v>
      </c>
      <c r="U837">
        <v>1562460566</v>
      </c>
      <c r="V837">
        <v>2147.4499999999998</v>
      </c>
      <c r="W837">
        <f>VLOOKUP(Table7[[#This Row],[No]],Mio[No. FACT.],1,FALSE)</f>
        <v>1562460566</v>
      </c>
      <c r="X837">
        <f>VLOOKUP(Table7[[#This Row],[No]],Conta[DTE NO],1,FALSE)</f>
        <v>1562460566</v>
      </c>
      <c r="Y837" t="b">
        <f>Table7[[#This Row],[borar otro]]=Table7[[#This Row],[Borrar]]</f>
        <v>1</v>
      </c>
    </row>
    <row r="838" spans="1:25" hidden="1" x14ac:dyDescent="0.25">
      <c r="A838">
        <v>45313</v>
      </c>
      <c r="B838">
        <v>3320333586</v>
      </c>
      <c r="C838" s="2">
        <v>3.08</v>
      </c>
      <c r="D838" t="s">
        <v>1845</v>
      </c>
      <c r="E838">
        <v>0</v>
      </c>
      <c r="F838" t="s">
        <v>1491</v>
      </c>
      <c r="G838">
        <f>VLOOKUP(Mio[[#This Row],[No. FACT.]],Table7[No],1,FALSE)</f>
        <v>3320333586</v>
      </c>
      <c r="S838" s="79"/>
      <c r="T838">
        <v>45313</v>
      </c>
      <c r="U838">
        <v>1589003786</v>
      </c>
      <c r="V838">
        <v>187.5</v>
      </c>
      <c r="W838">
        <f>VLOOKUP(Table7[[#This Row],[No]],Mio[No. FACT.],1,FALSE)</f>
        <v>1589003786</v>
      </c>
      <c r="X838">
        <f>VLOOKUP(Table7[[#This Row],[No]],Conta[DTE NO],1,FALSE)</f>
        <v>1589003786</v>
      </c>
      <c r="Y838" t="b">
        <f>Table7[[#This Row],[borar otro]]=Table7[[#This Row],[Borrar]]</f>
        <v>1</v>
      </c>
    </row>
    <row r="839" spans="1:25" hidden="1" x14ac:dyDescent="0.25">
      <c r="A839">
        <v>45313</v>
      </c>
      <c r="B839">
        <v>1456885565</v>
      </c>
      <c r="C839" s="2">
        <v>24.5</v>
      </c>
      <c r="D839" t="s">
        <v>1845</v>
      </c>
      <c r="E839">
        <v>0</v>
      </c>
      <c r="F839" t="s">
        <v>1492</v>
      </c>
      <c r="G839">
        <f>VLOOKUP(Mio[[#This Row],[No. FACT.]],Table7[No],1,FALSE)</f>
        <v>1456885565</v>
      </c>
      <c r="S839" s="79"/>
      <c r="T839">
        <v>45313</v>
      </c>
      <c r="U839">
        <v>1619347800</v>
      </c>
      <c r="V839">
        <v>115.37</v>
      </c>
      <c r="W839">
        <f>VLOOKUP(Table7[[#This Row],[No]],Mio[No. FACT.],1,FALSE)</f>
        <v>1619347800</v>
      </c>
      <c r="X839">
        <f>VLOOKUP(Table7[[#This Row],[No]],Conta[DTE NO],1,FALSE)</f>
        <v>1619347800</v>
      </c>
      <c r="Y839" t="b">
        <f>Table7[[#This Row],[borar otro]]=Table7[[#This Row],[Borrar]]</f>
        <v>1</v>
      </c>
    </row>
    <row r="840" spans="1:25" hidden="1" x14ac:dyDescent="0.25">
      <c r="A840">
        <v>45313</v>
      </c>
      <c r="B840">
        <v>2814660516</v>
      </c>
      <c r="C840" s="2">
        <v>842.05</v>
      </c>
      <c r="D840" t="s">
        <v>2327</v>
      </c>
      <c r="E840">
        <v>0</v>
      </c>
      <c r="F840" t="s">
        <v>1493</v>
      </c>
      <c r="G840">
        <f>VLOOKUP(Mio[[#This Row],[No. FACT.]],Table7[No],1,FALSE)</f>
        <v>2814660516</v>
      </c>
      <c r="S840" s="79"/>
      <c r="T840">
        <v>45313</v>
      </c>
      <c r="U840">
        <v>1725779890</v>
      </c>
      <c r="V840">
        <v>96.45</v>
      </c>
      <c r="W840">
        <f>VLOOKUP(Table7[[#This Row],[No]],Mio[No. FACT.],1,FALSE)</f>
        <v>1725779890</v>
      </c>
      <c r="X840">
        <f>VLOOKUP(Table7[[#This Row],[No]],Conta[DTE NO],1,FALSE)</f>
        <v>1725779890</v>
      </c>
      <c r="Y840" t="b">
        <f>Table7[[#This Row],[borar otro]]=Table7[[#This Row],[Borrar]]</f>
        <v>1</v>
      </c>
    </row>
    <row r="841" spans="1:25" hidden="1" x14ac:dyDescent="0.25">
      <c r="A841">
        <v>45313</v>
      </c>
      <c r="B841">
        <v>1805340331</v>
      </c>
      <c r="C841" s="2">
        <v>80.45</v>
      </c>
      <c r="D841" t="s">
        <v>2329</v>
      </c>
      <c r="E841">
        <v>0</v>
      </c>
      <c r="F841" t="s">
        <v>1495</v>
      </c>
      <c r="G841">
        <f>VLOOKUP(Mio[[#This Row],[No. FACT.]],Table7[No],1,FALSE)</f>
        <v>1805340331</v>
      </c>
      <c r="S841" s="79"/>
      <c r="T841">
        <v>45313</v>
      </c>
      <c r="U841">
        <v>1802848665</v>
      </c>
      <c r="V841">
        <v>549.94000000000005</v>
      </c>
      <c r="W841">
        <f>VLOOKUP(Table7[[#This Row],[No]],Mio[No. FACT.],1,FALSE)</f>
        <v>1802848665</v>
      </c>
      <c r="X841">
        <f>VLOOKUP(Table7[[#This Row],[No]],Conta[DTE NO],1,FALSE)</f>
        <v>1802848665</v>
      </c>
      <c r="Y841" t="b">
        <f>Table7[[#This Row],[borar otro]]=Table7[[#This Row],[Borrar]]</f>
        <v>1</v>
      </c>
    </row>
    <row r="842" spans="1:25" hidden="1" x14ac:dyDescent="0.25">
      <c r="A842">
        <v>45313</v>
      </c>
      <c r="B842">
        <v>3940238524</v>
      </c>
      <c r="C842" s="2">
        <v>11928</v>
      </c>
      <c r="D842" t="s">
        <v>2331</v>
      </c>
      <c r="E842">
        <v>0</v>
      </c>
      <c r="F842" t="s">
        <v>1496</v>
      </c>
      <c r="G842">
        <f>VLOOKUP(Mio[[#This Row],[No. FACT.]],Table7[No],1,FALSE)</f>
        <v>3940238524</v>
      </c>
      <c r="S842" s="79"/>
      <c r="T842">
        <v>45313</v>
      </c>
      <c r="U842">
        <v>1805340331</v>
      </c>
      <c r="V842">
        <v>80.45</v>
      </c>
      <c r="W842">
        <f>VLOOKUP(Table7[[#This Row],[No]],Mio[No. FACT.],1,FALSE)</f>
        <v>1805340331</v>
      </c>
      <c r="X842">
        <f>VLOOKUP(Table7[[#This Row],[No]],Conta[DTE NO],1,FALSE)</f>
        <v>1805340331</v>
      </c>
      <c r="Y842" t="b">
        <f>Table7[[#This Row],[borar otro]]=Table7[[#This Row],[Borrar]]</f>
        <v>1</v>
      </c>
    </row>
    <row r="843" spans="1:25" hidden="1" x14ac:dyDescent="0.25">
      <c r="A843">
        <v>45313</v>
      </c>
      <c r="B843">
        <v>2929148672</v>
      </c>
      <c r="C843" s="2">
        <v>50.4</v>
      </c>
      <c r="D843" t="s">
        <v>2331</v>
      </c>
      <c r="E843">
        <v>0</v>
      </c>
      <c r="F843" t="s">
        <v>1498</v>
      </c>
      <c r="G843">
        <f>VLOOKUP(Mio[[#This Row],[No. FACT.]],Table7[No],1,FALSE)</f>
        <v>2929148672</v>
      </c>
      <c r="S843" s="79"/>
      <c r="T843">
        <v>45313</v>
      </c>
      <c r="U843">
        <v>1965050855</v>
      </c>
      <c r="V843">
        <v>113.45</v>
      </c>
      <c r="W843">
        <f>VLOOKUP(Table7[[#This Row],[No]],Mio[No. FACT.],1,FALSE)</f>
        <v>1965050855</v>
      </c>
      <c r="X843">
        <f>VLOOKUP(Table7[[#This Row],[No]],Conta[DTE NO],1,FALSE)</f>
        <v>1965050855</v>
      </c>
      <c r="Y843" t="b">
        <f>Table7[[#This Row],[borar otro]]=Table7[[#This Row],[Borrar]]</f>
        <v>1</v>
      </c>
    </row>
    <row r="844" spans="1:25" hidden="1" x14ac:dyDescent="0.25">
      <c r="A844">
        <v>45313</v>
      </c>
      <c r="B844">
        <v>2705082512</v>
      </c>
      <c r="C844" s="2">
        <v>2800</v>
      </c>
      <c r="D844" t="s">
        <v>2328</v>
      </c>
      <c r="E844">
        <v>0</v>
      </c>
      <c r="F844" t="s">
        <v>1500</v>
      </c>
      <c r="G844">
        <f>VLOOKUP(Mio[[#This Row],[No. FACT.]],Table7[No],1,FALSE)</f>
        <v>2705082512</v>
      </c>
      <c r="S844" s="79"/>
      <c r="T844">
        <v>45313</v>
      </c>
      <c r="U844">
        <v>2042839891</v>
      </c>
      <c r="V844">
        <v>201</v>
      </c>
      <c r="W844">
        <f>VLOOKUP(Table7[[#This Row],[No]],Mio[No. FACT.],1,FALSE)</f>
        <v>2042839891</v>
      </c>
      <c r="X844">
        <f>VLOOKUP(Table7[[#This Row],[No]],Conta[DTE NO],1,FALSE)</f>
        <v>2042839891</v>
      </c>
      <c r="Y844" t="b">
        <f>Table7[[#This Row],[borar otro]]=Table7[[#This Row],[Borrar]]</f>
        <v>1</v>
      </c>
    </row>
    <row r="845" spans="1:25" hidden="1" x14ac:dyDescent="0.25">
      <c r="A845">
        <v>45313</v>
      </c>
      <c r="B845">
        <v>3083487216</v>
      </c>
      <c r="C845" s="2">
        <v>160</v>
      </c>
      <c r="D845" t="s">
        <v>2333</v>
      </c>
      <c r="E845">
        <v>0</v>
      </c>
      <c r="F845" t="s">
        <v>1502</v>
      </c>
      <c r="G845">
        <f>VLOOKUP(Mio[[#This Row],[No. FACT.]],Table7[No],1,FALSE)</f>
        <v>3083487216</v>
      </c>
      <c r="S845" s="79"/>
      <c r="T845">
        <v>45313</v>
      </c>
      <c r="U845">
        <v>206389581</v>
      </c>
      <c r="V845">
        <v>759.3</v>
      </c>
      <c r="W845">
        <f>VLOOKUP(Table7[[#This Row],[No]],Mio[No. FACT.],1,FALSE)</f>
        <v>206389581</v>
      </c>
      <c r="X845">
        <f>VLOOKUP(Table7[[#This Row],[No]],Conta[DTE NO],1,FALSE)</f>
        <v>206389581</v>
      </c>
      <c r="Y845" t="b">
        <f>Table7[[#This Row],[borar otro]]=Table7[[#This Row],[Borrar]]</f>
        <v>1</v>
      </c>
    </row>
    <row r="846" spans="1:25" hidden="1" x14ac:dyDescent="0.25">
      <c r="A846">
        <v>45313</v>
      </c>
      <c r="B846">
        <v>622150817</v>
      </c>
      <c r="C846" s="2">
        <v>23.15</v>
      </c>
      <c r="D846" t="s">
        <v>2326</v>
      </c>
      <c r="E846">
        <v>0</v>
      </c>
      <c r="F846" t="s">
        <v>1503</v>
      </c>
      <c r="G846">
        <f>VLOOKUP(Mio[[#This Row],[No. FACT.]],Table7[No],1,FALSE)</f>
        <v>622150817</v>
      </c>
      <c r="S846" s="79"/>
      <c r="T846">
        <v>45313</v>
      </c>
      <c r="U846">
        <v>2100708567</v>
      </c>
      <c r="V846">
        <v>16.8</v>
      </c>
      <c r="W846">
        <f>VLOOKUP(Table7[[#This Row],[No]],Mio[No. FACT.],1,FALSE)</f>
        <v>2100708567</v>
      </c>
      <c r="X846">
        <f>VLOOKUP(Table7[[#This Row],[No]],Conta[DTE NO],1,FALSE)</f>
        <v>2100708567</v>
      </c>
      <c r="Y846" t="b">
        <f>Table7[[#This Row],[borar otro]]=Table7[[#This Row],[Borrar]]</f>
        <v>1</v>
      </c>
    </row>
    <row r="847" spans="1:25" hidden="1" x14ac:dyDescent="0.25">
      <c r="A847">
        <v>45313</v>
      </c>
      <c r="B847">
        <v>3095151624</v>
      </c>
      <c r="C847" s="2">
        <v>360</v>
      </c>
      <c r="D847" t="s">
        <v>2331</v>
      </c>
      <c r="E847">
        <v>0</v>
      </c>
      <c r="F847" t="s">
        <v>1505</v>
      </c>
      <c r="G847">
        <f>VLOOKUP(Mio[[#This Row],[No. FACT.]],Table7[No],1,FALSE)</f>
        <v>3095151624</v>
      </c>
      <c r="S847" s="79"/>
      <c r="T847">
        <v>45313</v>
      </c>
      <c r="U847">
        <v>2116046053</v>
      </c>
      <c r="V847">
        <v>172.5</v>
      </c>
      <c r="W847">
        <f>VLOOKUP(Table7[[#This Row],[No]],Mio[No. FACT.],1,FALSE)</f>
        <v>2116046053</v>
      </c>
      <c r="X847">
        <f>VLOOKUP(Table7[[#This Row],[No]],Conta[DTE NO],1,FALSE)</f>
        <v>2116046053</v>
      </c>
      <c r="Y847" t="b">
        <f>Table7[[#This Row],[borar otro]]=Table7[[#This Row],[Borrar]]</f>
        <v>1</v>
      </c>
    </row>
    <row r="848" spans="1:25" hidden="1" x14ac:dyDescent="0.25">
      <c r="A848">
        <v>45313</v>
      </c>
      <c r="B848">
        <v>50677190</v>
      </c>
      <c r="C848" s="2">
        <v>360</v>
      </c>
      <c r="D848" t="s">
        <v>2331</v>
      </c>
      <c r="E848">
        <v>0</v>
      </c>
      <c r="F848" t="s">
        <v>1506</v>
      </c>
      <c r="G848">
        <f>VLOOKUP(Mio[[#This Row],[No. FACT.]],Table7[No],1,FALSE)</f>
        <v>50677190</v>
      </c>
      <c r="S848" s="79"/>
      <c r="T848">
        <v>45313</v>
      </c>
      <c r="U848">
        <v>2207926297</v>
      </c>
      <c r="V848">
        <v>695.2</v>
      </c>
      <c r="W848">
        <f>VLOOKUP(Table7[[#This Row],[No]],Mio[No. FACT.],1,FALSE)</f>
        <v>2207926297</v>
      </c>
      <c r="X848">
        <f>VLOOKUP(Table7[[#This Row],[No]],Conta[DTE NO],1,FALSE)</f>
        <v>2207926297</v>
      </c>
      <c r="Y848" t="b">
        <f>Table7[[#This Row],[borar otro]]=Table7[[#This Row],[Borrar]]</f>
        <v>1</v>
      </c>
    </row>
    <row r="849" spans="1:25" hidden="1" x14ac:dyDescent="0.25">
      <c r="A849">
        <v>45313</v>
      </c>
      <c r="B849">
        <v>1965050855</v>
      </c>
      <c r="C849" s="2">
        <v>113.45</v>
      </c>
      <c r="D849" t="s">
        <v>2326</v>
      </c>
      <c r="E849">
        <v>0</v>
      </c>
      <c r="F849" t="s">
        <v>1508</v>
      </c>
      <c r="G849">
        <f>VLOOKUP(Mio[[#This Row],[No. FACT.]],Table7[No],1,FALSE)</f>
        <v>1965050855</v>
      </c>
      <c r="S849" s="79"/>
      <c r="T849">
        <v>45313</v>
      </c>
      <c r="U849">
        <v>2213693626</v>
      </c>
      <c r="V849">
        <v>23.2</v>
      </c>
      <c r="W849">
        <f>VLOOKUP(Table7[[#This Row],[No]],Mio[No. FACT.],1,FALSE)</f>
        <v>2213693626</v>
      </c>
      <c r="X849">
        <f>VLOOKUP(Table7[[#This Row],[No]],Conta[DTE NO],1,FALSE)</f>
        <v>2213693626</v>
      </c>
      <c r="Y849" t="b">
        <f>Table7[[#This Row],[borar otro]]=Table7[[#This Row],[Borrar]]</f>
        <v>1</v>
      </c>
    </row>
    <row r="850" spans="1:25" hidden="1" x14ac:dyDescent="0.25">
      <c r="A850">
        <v>45313</v>
      </c>
      <c r="B850">
        <v>2363179340</v>
      </c>
      <c r="C850" s="2">
        <v>55.95</v>
      </c>
      <c r="D850" t="s">
        <v>2327</v>
      </c>
      <c r="E850">
        <v>0</v>
      </c>
      <c r="F850" t="s">
        <v>1509</v>
      </c>
      <c r="G850">
        <f>VLOOKUP(Mio[[#This Row],[No. FACT.]],Table7[No],1,FALSE)</f>
        <v>2363179340</v>
      </c>
      <c r="S850" s="79"/>
      <c r="T850">
        <v>45313</v>
      </c>
      <c r="U850">
        <v>2233615736</v>
      </c>
      <c r="V850">
        <v>1205</v>
      </c>
      <c r="W850">
        <f>VLOOKUP(Table7[[#This Row],[No]],Mio[No. FACT.],1,FALSE)</f>
        <v>2233615736</v>
      </c>
      <c r="X850">
        <f>VLOOKUP(Table7[[#This Row],[No]],Conta[DTE NO],1,FALSE)</f>
        <v>2233615736</v>
      </c>
      <c r="Y850" t="b">
        <f>Table7[[#This Row],[borar otro]]=Table7[[#This Row],[Borrar]]</f>
        <v>1</v>
      </c>
    </row>
    <row r="851" spans="1:25" hidden="1" x14ac:dyDescent="0.25">
      <c r="A851">
        <v>45313</v>
      </c>
      <c r="B851">
        <v>2318484723</v>
      </c>
      <c r="C851" s="2">
        <v>507</v>
      </c>
      <c r="D851" t="s">
        <v>2332</v>
      </c>
      <c r="E851">
        <v>0</v>
      </c>
      <c r="F851" t="s">
        <v>1511</v>
      </c>
      <c r="G851">
        <f>VLOOKUP(Mio[[#This Row],[No. FACT.]],Table7[No],1,FALSE)</f>
        <v>2318484723</v>
      </c>
      <c r="S851" s="79"/>
      <c r="T851">
        <v>45313</v>
      </c>
      <c r="U851">
        <v>2244233953</v>
      </c>
      <c r="V851">
        <v>153</v>
      </c>
      <c r="W851">
        <f>VLOOKUP(Table7[[#This Row],[No]],Mio[No. FACT.],1,FALSE)</f>
        <v>2244233953</v>
      </c>
      <c r="X851">
        <f>VLOOKUP(Table7[[#This Row],[No]],Conta[DTE NO],1,FALSE)</f>
        <v>2244233953</v>
      </c>
      <c r="Y851" t="b">
        <f>Table7[[#This Row],[borar otro]]=Table7[[#This Row],[Borrar]]</f>
        <v>1</v>
      </c>
    </row>
    <row r="852" spans="1:25" hidden="1" x14ac:dyDescent="0.25">
      <c r="A852">
        <v>45313</v>
      </c>
      <c r="B852">
        <v>2554741100</v>
      </c>
      <c r="C852" s="2">
        <v>1417.3</v>
      </c>
      <c r="D852" t="s">
        <v>2327</v>
      </c>
      <c r="E852">
        <v>0</v>
      </c>
      <c r="F852" t="s">
        <v>1512</v>
      </c>
      <c r="G852">
        <f>VLOOKUP(Mio[[#This Row],[No. FACT.]],Table7[No],1,FALSE)</f>
        <v>2554741100</v>
      </c>
      <c r="S852" s="79"/>
      <c r="T852">
        <v>45313</v>
      </c>
      <c r="U852">
        <v>2246329265</v>
      </c>
      <c r="V852">
        <v>1890</v>
      </c>
      <c r="W852">
        <f>VLOOKUP(Table7[[#This Row],[No]],Mio[No. FACT.],1,FALSE)</f>
        <v>2246329265</v>
      </c>
      <c r="X852">
        <f>VLOOKUP(Table7[[#This Row],[No]],Conta[DTE NO],1,FALSE)</f>
        <v>2246329265</v>
      </c>
      <c r="Y852" t="b">
        <f>Table7[[#This Row],[borar otro]]=Table7[[#This Row],[Borrar]]</f>
        <v>1</v>
      </c>
    </row>
    <row r="853" spans="1:25" hidden="1" x14ac:dyDescent="0.25">
      <c r="A853">
        <v>45313</v>
      </c>
      <c r="B853">
        <v>3271902199</v>
      </c>
      <c r="C853" s="2">
        <v>13450</v>
      </c>
      <c r="D853" t="s">
        <v>2327</v>
      </c>
      <c r="E853">
        <v>0</v>
      </c>
      <c r="F853" t="s">
        <v>1513</v>
      </c>
      <c r="G853">
        <f>VLOOKUP(Mio[[#This Row],[No. FACT.]],Table7[No],1,FALSE)</f>
        <v>3271902199</v>
      </c>
      <c r="S853" s="79"/>
      <c r="T853">
        <v>45313</v>
      </c>
      <c r="U853">
        <v>2318484723</v>
      </c>
      <c r="V853">
        <v>507</v>
      </c>
      <c r="W853">
        <f>VLOOKUP(Table7[[#This Row],[No]],Mio[No. FACT.],1,FALSE)</f>
        <v>2318484723</v>
      </c>
      <c r="X853">
        <f>VLOOKUP(Table7[[#This Row],[No]],Conta[DTE NO],1,FALSE)</f>
        <v>2318484723</v>
      </c>
      <c r="Y853" t="b">
        <f>Table7[[#This Row],[borar otro]]=Table7[[#This Row],[Borrar]]</f>
        <v>1</v>
      </c>
    </row>
    <row r="854" spans="1:25" hidden="1" x14ac:dyDescent="0.25">
      <c r="A854">
        <v>45313</v>
      </c>
      <c r="B854">
        <v>405031937</v>
      </c>
      <c r="C854" s="2">
        <v>1300</v>
      </c>
      <c r="D854" t="s">
        <v>2327</v>
      </c>
      <c r="E854">
        <v>0</v>
      </c>
      <c r="F854" t="s">
        <v>1515</v>
      </c>
      <c r="G854">
        <f>VLOOKUP(Mio[[#This Row],[No. FACT.]],Table7[No],1,FALSE)</f>
        <v>405031937</v>
      </c>
      <c r="S854" s="79"/>
      <c r="T854">
        <v>45313</v>
      </c>
      <c r="U854">
        <v>2335851861</v>
      </c>
      <c r="V854">
        <v>2.65</v>
      </c>
      <c r="W854">
        <f>VLOOKUP(Table7[[#This Row],[No]],Mio[No. FACT.],1,FALSE)</f>
        <v>2335851861</v>
      </c>
      <c r="X854">
        <f>VLOOKUP(Table7[[#This Row],[No]],Conta[DTE NO],1,FALSE)</f>
        <v>2335851861</v>
      </c>
      <c r="Y854" t="b">
        <f>Table7[[#This Row],[borar otro]]=Table7[[#This Row],[Borrar]]</f>
        <v>1</v>
      </c>
    </row>
    <row r="855" spans="1:25" hidden="1" x14ac:dyDescent="0.25">
      <c r="A855">
        <v>45313</v>
      </c>
      <c r="B855">
        <v>3871229060</v>
      </c>
      <c r="C855" s="2">
        <v>194.5</v>
      </c>
      <c r="D855" t="s">
        <v>2329</v>
      </c>
      <c r="E855">
        <v>0</v>
      </c>
      <c r="F855" t="s">
        <v>1516</v>
      </c>
      <c r="G855">
        <f>VLOOKUP(Mio[[#This Row],[No. FACT.]],Table7[No],1,FALSE)</f>
        <v>3871229060</v>
      </c>
      <c r="S855" s="79"/>
      <c r="T855">
        <v>45313</v>
      </c>
      <c r="U855">
        <v>2363179340</v>
      </c>
      <c r="V855">
        <v>55.95</v>
      </c>
      <c r="W855">
        <f>VLOOKUP(Table7[[#This Row],[No]],Mio[No. FACT.],1,FALSE)</f>
        <v>2363179340</v>
      </c>
      <c r="X855">
        <f>VLOOKUP(Table7[[#This Row],[No]],Conta[DTE NO],1,FALSE)</f>
        <v>2363179340</v>
      </c>
      <c r="Y855" t="b">
        <f>Table7[[#This Row],[borar otro]]=Table7[[#This Row],[Borrar]]</f>
        <v>1</v>
      </c>
    </row>
    <row r="856" spans="1:25" hidden="1" x14ac:dyDescent="0.25">
      <c r="A856">
        <v>45313</v>
      </c>
      <c r="B856">
        <v>4070787954</v>
      </c>
      <c r="C856" s="2">
        <v>250.65</v>
      </c>
      <c r="D856" t="s">
        <v>2327</v>
      </c>
      <c r="E856">
        <v>0</v>
      </c>
      <c r="F856" t="s">
        <v>1517</v>
      </c>
      <c r="G856">
        <f>VLOOKUP(Mio[[#This Row],[No. FACT.]],Table7[No],1,FALSE)</f>
        <v>4070787954</v>
      </c>
      <c r="S856" s="79"/>
      <c r="T856">
        <v>45313</v>
      </c>
      <c r="U856">
        <v>248924280</v>
      </c>
      <c r="V856">
        <v>14.1</v>
      </c>
      <c r="W856">
        <f>VLOOKUP(Table7[[#This Row],[No]],Mio[No. FACT.],1,FALSE)</f>
        <v>248924280</v>
      </c>
      <c r="X856">
        <f>VLOOKUP(Table7[[#This Row],[No]],Conta[DTE NO],1,FALSE)</f>
        <v>248924280</v>
      </c>
      <c r="Y856" t="b">
        <f>Table7[[#This Row],[borar otro]]=Table7[[#This Row],[Borrar]]</f>
        <v>1</v>
      </c>
    </row>
    <row r="857" spans="1:25" hidden="1" x14ac:dyDescent="0.25">
      <c r="A857">
        <v>45313</v>
      </c>
      <c r="B857">
        <v>2732343460</v>
      </c>
      <c r="C857" s="2">
        <v>3425</v>
      </c>
      <c r="D857" t="s">
        <v>2336</v>
      </c>
      <c r="E857">
        <v>0</v>
      </c>
      <c r="F857" t="s">
        <v>1519</v>
      </c>
      <c r="G857">
        <f>VLOOKUP(Mio[[#This Row],[No. FACT.]],Table7[No],1,FALSE)</f>
        <v>2732343460</v>
      </c>
      <c r="S857" s="79"/>
      <c r="T857">
        <v>45313</v>
      </c>
      <c r="U857">
        <v>2507622935</v>
      </c>
      <c r="V857">
        <v>1957</v>
      </c>
      <c r="W857">
        <f>VLOOKUP(Table7[[#This Row],[No]],Mio[No. FACT.],1,FALSE)</f>
        <v>2507622935</v>
      </c>
      <c r="X857">
        <f>VLOOKUP(Table7[[#This Row],[No]],Conta[DTE NO],1,FALSE)</f>
        <v>2507622935</v>
      </c>
      <c r="Y857" t="b">
        <f>Table7[[#This Row],[borar otro]]=Table7[[#This Row],[Borrar]]</f>
        <v>1</v>
      </c>
    </row>
    <row r="858" spans="1:25" hidden="1" x14ac:dyDescent="0.25">
      <c r="A858">
        <v>45313</v>
      </c>
      <c r="B858">
        <v>355288651</v>
      </c>
      <c r="C858" s="2">
        <v>24.2</v>
      </c>
      <c r="D858" t="s">
        <v>2331</v>
      </c>
      <c r="E858">
        <v>0</v>
      </c>
      <c r="F858" t="s">
        <v>1520</v>
      </c>
      <c r="G858">
        <f>VLOOKUP(Mio[[#This Row],[No. FACT.]],Table7[No],1,FALSE)</f>
        <v>355288651</v>
      </c>
      <c r="S858" s="79"/>
      <c r="T858">
        <v>45313</v>
      </c>
      <c r="U858">
        <v>2512471202</v>
      </c>
      <c r="V858">
        <v>60</v>
      </c>
      <c r="W858">
        <f>VLOOKUP(Table7[[#This Row],[No]],Mio[No. FACT.],1,FALSE)</f>
        <v>2512471202</v>
      </c>
      <c r="X858">
        <f>VLOOKUP(Table7[[#This Row],[No]],Conta[DTE NO],1,FALSE)</f>
        <v>2512471202</v>
      </c>
      <c r="Y858" t="b">
        <f>Table7[[#This Row],[borar otro]]=Table7[[#This Row],[Borrar]]</f>
        <v>1</v>
      </c>
    </row>
    <row r="859" spans="1:25" hidden="1" x14ac:dyDescent="0.25">
      <c r="A859">
        <v>45313</v>
      </c>
      <c r="B859">
        <v>2932098465</v>
      </c>
      <c r="C859" s="2">
        <v>865.75</v>
      </c>
      <c r="D859" t="s">
        <v>2327</v>
      </c>
      <c r="E859">
        <v>0</v>
      </c>
      <c r="F859" t="s">
        <v>1522</v>
      </c>
      <c r="G859">
        <f>VLOOKUP(Mio[[#This Row],[No. FACT.]],Table7[No],1,FALSE)</f>
        <v>2932098465</v>
      </c>
      <c r="S859" s="79"/>
      <c r="T859">
        <v>45313</v>
      </c>
      <c r="U859">
        <v>2554741100</v>
      </c>
      <c r="V859">
        <v>1417.3</v>
      </c>
      <c r="W859">
        <f>VLOOKUP(Table7[[#This Row],[No]],Mio[No. FACT.],1,FALSE)</f>
        <v>2554741100</v>
      </c>
      <c r="X859">
        <f>VLOOKUP(Table7[[#This Row],[No]],Conta[DTE NO],1,FALSE)</f>
        <v>2554741100</v>
      </c>
      <c r="Y859" t="b">
        <f>Table7[[#This Row],[borar otro]]=Table7[[#This Row],[Borrar]]</f>
        <v>1</v>
      </c>
    </row>
    <row r="860" spans="1:25" hidden="1" x14ac:dyDescent="0.25">
      <c r="A860">
        <v>45313</v>
      </c>
      <c r="B860">
        <v>1589003786</v>
      </c>
      <c r="C860" s="2">
        <v>187.5</v>
      </c>
      <c r="D860" t="s">
        <v>2327</v>
      </c>
      <c r="E860">
        <v>0</v>
      </c>
      <c r="F860" t="s">
        <v>1524</v>
      </c>
      <c r="G860">
        <f>VLOOKUP(Mio[[#This Row],[No. FACT.]],Table7[No],1,FALSE)</f>
        <v>1589003786</v>
      </c>
      <c r="S860" s="79"/>
      <c r="T860">
        <v>45313</v>
      </c>
      <c r="U860">
        <v>2582923276</v>
      </c>
      <c r="V860">
        <v>9356</v>
      </c>
      <c r="W860">
        <f>VLOOKUP(Table7[[#This Row],[No]],Mio[No. FACT.],1,FALSE)</f>
        <v>2582923276</v>
      </c>
      <c r="X860">
        <f>VLOOKUP(Table7[[#This Row],[No]],Conta[DTE NO],1,FALSE)</f>
        <v>2582923276</v>
      </c>
      <c r="Y860" t="b">
        <f>Table7[[#This Row],[borar otro]]=Table7[[#This Row],[Borrar]]</f>
        <v>1</v>
      </c>
    </row>
    <row r="861" spans="1:25" hidden="1" x14ac:dyDescent="0.25">
      <c r="A861">
        <v>45313</v>
      </c>
      <c r="B861">
        <v>2233615736</v>
      </c>
      <c r="C861" s="2">
        <v>1205</v>
      </c>
      <c r="D861" t="s">
        <v>2330</v>
      </c>
      <c r="E861">
        <v>0</v>
      </c>
      <c r="F861" t="s">
        <v>1525</v>
      </c>
      <c r="G861">
        <f>VLOOKUP(Mio[[#This Row],[No. FACT.]],Table7[No],1,FALSE)</f>
        <v>2233615736</v>
      </c>
      <c r="S861" s="79"/>
      <c r="T861">
        <v>45313</v>
      </c>
      <c r="U861">
        <v>2619687842</v>
      </c>
      <c r="V861">
        <v>2.9</v>
      </c>
      <c r="W861">
        <f>VLOOKUP(Table7[[#This Row],[No]],Mio[No. FACT.],1,FALSE)</f>
        <v>2619687842</v>
      </c>
      <c r="X861">
        <f>VLOOKUP(Table7[[#This Row],[No]],Conta[DTE NO],1,FALSE)</f>
        <v>2619687842</v>
      </c>
      <c r="Y861" t="b">
        <f>Table7[[#This Row],[borar otro]]=Table7[[#This Row],[Borrar]]</f>
        <v>1</v>
      </c>
    </row>
    <row r="862" spans="1:25" hidden="1" x14ac:dyDescent="0.25">
      <c r="A862">
        <v>45313</v>
      </c>
      <c r="B862">
        <v>3947383413</v>
      </c>
      <c r="C862" s="2">
        <v>250</v>
      </c>
      <c r="D862" t="s">
        <v>2334</v>
      </c>
      <c r="E862">
        <v>0</v>
      </c>
      <c r="F862" t="s">
        <v>1527</v>
      </c>
      <c r="G862">
        <f>VLOOKUP(Mio[[#This Row],[No. FACT.]],Table7[No],1,FALSE)</f>
        <v>3947383413</v>
      </c>
      <c r="S862" s="79"/>
      <c r="T862">
        <v>45313</v>
      </c>
      <c r="U862">
        <v>2669232338</v>
      </c>
      <c r="V862">
        <v>364.65</v>
      </c>
      <c r="W862">
        <f>VLOOKUP(Table7[[#This Row],[No]],Mio[No. FACT.],1,FALSE)</f>
        <v>2669232338</v>
      </c>
      <c r="X862">
        <f>VLOOKUP(Table7[[#This Row],[No]],Conta[DTE NO],1,FALSE)</f>
        <v>2669232338</v>
      </c>
      <c r="Y862" t="b">
        <f>Table7[[#This Row],[borar otro]]=Table7[[#This Row],[Borrar]]</f>
        <v>1</v>
      </c>
    </row>
    <row r="863" spans="1:25" hidden="1" x14ac:dyDescent="0.25">
      <c r="A863">
        <v>45313</v>
      </c>
      <c r="B863">
        <v>3576122011</v>
      </c>
      <c r="C863" s="2">
        <v>68</v>
      </c>
      <c r="D863" t="s">
        <v>2329</v>
      </c>
      <c r="E863">
        <v>0</v>
      </c>
      <c r="F863" t="s">
        <v>1529</v>
      </c>
      <c r="G863">
        <f>VLOOKUP(Mio[[#This Row],[No. FACT.]],Table7[No],1,FALSE)</f>
        <v>3576122011</v>
      </c>
      <c r="S863" s="79"/>
      <c r="T863">
        <v>45313</v>
      </c>
      <c r="U863">
        <v>2696889476</v>
      </c>
      <c r="V863">
        <v>1720</v>
      </c>
      <c r="W863">
        <f>VLOOKUP(Table7[[#This Row],[No]],Mio[No. FACT.],1,FALSE)</f>
        <v>2696889476</v>
      </c>
      <c r="X863">
        <f>VLOOKUP(Table7[[#This Row],[No]],Conta[DTE NO],1,FALSE)</f>
        <v>2696889476</v>
      </c>
      <c r="Y863" t="b">
        <f>Table7[[#This Row],[borar otro]]=Table7[[#This Row],[Borrar]]</f>
        <v>1</v>
      </c>
    </row>
    <row r="864" spans="1:25" hidden="1" x14ac:dyDescent="0.25">
      <c r="A864">
        <v>45313</v>
      </c>
      <c r="B864">
        <v>1545225451</v>
      </c>
      <c r="C864" s="2">
        <v>68.650000000000006</v>
      </c>
      <c r="D864" t="s">
        <v>2327</v>
      </c>
      <c r="E864">
        <v>0</v>
      </c>
      <c r="F864" t="s">
        <v>1531</v>
      </c>
      <c r="G864">
        <f>VLOOKUP(Mio[[#This Row],[No. FACT.]],Table7[No],1,FALSE)</f>
        <v>1545225451</v>
      </c>
      <c r="S864" s="79"/>
      <c r="T864">
        <v>45313</v>
      </c>
      <c r="U864">
        <v>2705082512</v>
      </c>
      <c r="V864">
        <v>2800</v>
      </c>
      <c r="W864">
        <f>VLOOKUP(Table7[[#This Row],[No]],Mio[No. FACT.],1,FALSE)</f>
        <v>2705082512</v>
      </c>
      <c r="X864">
        <f>VLOOKUP(Table7[[#This Row],[No]],Conta[DTE NO],1,FALSE)</f>
        <v>2705082512</v>
      </c>
      <c r="Y864" t="b">
        <f>Table7[[#This Row],[borar otro]]=Table7[[#This Row],[Borrar]]</f>
        <v>1</v>
      </c>
    </row>
    <row r="865" spans="1:25" hidden="1" x14ac:dyDescent="0.25">
      <c r="A865">
        <v>45313</v>
      </c>
      <c r="B865">
        <v>2696889476</v>
      </c>
      <c r="C865" s="2">
        <v>1720</v>
      </c>
      <c r="D865" t="s">
        <v>2331</v>
      </c>
      <c r="E865">
        <v>0</v>
      </c>
      <c r="F865" t="s">
        <v>1532</v>
      </c>
      <c r="G865">
        <f>VLOOKUP(Mio[[#This Row],[No. FACT.]],Table7[No],1,FALSE)</f>
        <v>2696889476</v>
      </c>
      <c r="S865" s="79"/>
      <c r="T865">
        <v>45313</v>
      </c>
      <c r="U865">
        <v>2732343460</v>
      </c>
      <c r="V865">
        <v>3425</v>
      </c>
      <c r="W865">
        <f>VLOOKUP(Table7[[#This Row],[No]],Mio[No. FACT.],1,FALSE)</f>
        <v>2732343460</v>
      </c>
      <c r="X865">
        <f>VLOOKUP(Table7[[#This Row],[No]],Conta[DTE NO],1,FALSE)</f>
        <v>2732343460</v>
      </c>
      <c r="Y865" t="b">
        <f>Table7[[#This Row],[borar otro]]=Table7[[#This Row],[Borrar]]</f>
        <v>1</v>
      </c>
    </row>
    <row r="866" spans="1:25" hidden="1" x14ac:dyDescent="0.25">
      <c r="A866">
        <v>45313</v>
      </c>
      <c r="B866">
        <v>248924280</v>
      </c>
      <c r="C866" s="2">
        <v>14.1</v>
      </c>
      <c r="D866" t="s">
        <v>2326</v>
      </c>
      <c r="E866">
        <v>0</v>
      </c>
      <c r="F866" t="s">
        <v>1534</v>
      </c>
      <c r="G866">
        <f>VLOOKUP(Mio[[#This Row],[No. FACT.]],Table7[No],1,FALSE)</f>
        <v>248924280</v>
      </c>
      <c r="S866" s="79"/>
      <c r="T866">
        <v>45313</v>
      </c>
      <c r="U866">
        <v>2788903551</v>
      </c>
      <c r="V866">
        <v>2.5</v>
      </c>
      <c r="W866">
        <f>VLOOKUP(Table7[[#This Row],[No]],Mio[No. FACT.],1,FALSE)</f>
        <v>2788903551</v>
      </c>
      <c r="X866">
        <f>VLOOKUP(Table7[[#This Row],[No]],Conta[DTE NO],1,FALSE)</f>
        <v>2788903551</v>
      </c>
      <c r="Y866" t="b">
        <f>Table7[[#This Row],[borar otro]]=Table7[[#This Row],[Borrar]]</f>
        <v>1</v>
      </c>
    </row>
    <row r="867" spans="1:25" hidden="1" x14ac:dyDescent="0.25">
      <c r="A867">
        <v>45313</v>
      </c>
      <c r="B867">
        <v>2335851861</v>
      </c>
      <c r="C867" s="2">
        <v>2.65</v>
      </c>
      <c r="D867" t="s">
        <v>2329</v>
      </c>
      <c r="E867">
        <v>0</v>
      </c>
      <c r="F867" t="s">
        <v>1535</v>
      </c>
      <c r="G867">
        <f>VLOOKUP(Mio[[#This Row],[No. FACT.]],Table7[No],1,FALSE)</f>
        <v>2335851861</v>
      </c>
      <c r="S867" s="79"/>
      <c r="T867">
        <v>45313</v>
      </c>
      <c r="U867">
        <v>2814660516</v>
      </c>
      <c r="V867">
        <v>842.05</v>
      </c>
      <c r="W867">
        <f>VLOOKUP(Table7[[#This Row],[No]],Mio[No. FACT.],1,FALSE)</f>
        <v>2814660516</v>
      </c>
      <c r="X867">
        <f>VLOOKUP(Table7[[#This Row],[No]],Conta[DTE NO],1,FALSE)</f>
        <v>2814660516</v>
      </c>
      <c r="Y867" t="b">
        <f>Table7[[#This Row],[borar otro]]=Table7[[#This Row],[Borrar]]</f>
        <v>1</v>
      </c>
    </row>
    <row r="868" spans="1:25" hidden="1" x14ac:dyDescent="0.25">
      <c r="A868">
        <v>45313</v>
      </c>
      <c r="B868">
        <v>2100708567</v>
      </c>
      <c r="C868" s="2">
        <v>16.8</v>
      </c>
      <c r="D868" t="s">
        <v>2330</v>
      </c>
      <c r="E868">
        <v>0</v>
      </c>
      <c r="F868" t="s">
        <v>1536</v>
      </c>
      <c r="G868">
        <f>VLOOKUP(Mio[[#This Row],[No. FACT.]],Table7[No],1,FALSE)</f>
        <v>2100708567</v>
      </c>
      <c r="S868" s="79"/>
      <c r="T868">
        <v>45313</v>
      </c>
      <c r="U868">
        <v>2833664213</v>
      </c>
      <c r="V868">
        <v>67.2</v>
      </c>
      <c r="W868">
        <f>VLOOKUP(Table7[[#This Row],[No]],Mio[No. FACT.],1,FALSE)</f>
        <v>2833664213</v>
      </c>
      <c r="X868">
        <f>VLOOKUP(Table7[[#This Row],[No]],Conta[DTE NO],1,FALSE)</f>
        <v>2833664213</v>
      </c>
      <c r="Y868" t="b">
        <f>Table7[[#This Row],[borar otro]]=Table7[[#This Row],[Borrar]]</f>
        <v>1</v>
      </c>
    </row>
    <row r="869" spans="1:25" hidden="1" x14ac:dyDescent="0.25">
      <c r="A869">
        <v>45313</v>
      </c>
      <c r="B869">
        <v>3848162632</v>
      </c>
      <c r="C869" s="2">
        <v>147.15</v>
      </c>
      <c r="D869" t="s">
        <v>2329</v>
      </c>
      <c r="E869">
        <v>0</v>
      </c>
      <c r="F869" t="s">
        <v>1538</v>
      </c>
      <c r="G869">
        <f>VLOOKUP(Mio[[#This Row],[No. FACT.]],Table7[No],1,FALSE)</f>
        <v>3848162632</v>
      </c>
      <c r="S869" s="79"/>
      <c r="T869">
        <v>45313</v>
      </c>
      <c r="U869">
        <v>2848541681</v>
      </c>
      <c r="V869">
        <v>947.12</v>
      </c>
      <c r="W869">
        <f>VLOOKUP(Table7[[#This Row],[No]],Mio[No. FACT.],1,FALSE)</f>
        <v>2848541681</v>
      </c>
      <c r="X869">
        <f>VLOOKUP(Table7[[#This Row],[No]],Conta[DTE NO],1,FALSE)</f>
        <v>2848541681</v>
      </c>
      <c r="Y869" t="b">
        <f>Table7[[#This Row],[borar otro]]=Table7[[#This Row],[Borrar]]</f>
        <v>1</v>
      </c>
    </row>
    <row r="870" spans="1:25" hidden="1" x14ac:dyDescent="0.25">
      <c r="A870">
        <v>45313</v>
      </c>
      <c r="B870">
        <v>1725779890</v>
      </c>
      <c r="C870" s="2">
        <v>96.45</v>
      </c>
      <c r="D870" t="s">
        <v>2331</v>
      </c>
      <c r="E870">
        <v>0</v>
      </c>
      <c r="F870" t="s">
        <v>1540</v>
      </c>
      <c r="G870">
        <f>VLOOKUP(Mio[[#This Row],[No. FACT.]],Table7[No],1,FALSE)</f>
        <v>1725779890</v>
      </c>
      <c r="S870" s="79"/>
      <c r="T870">
        <v>45313</v>
      </c>
      <c r="U870">
        <v>2913684941</v>
      </c>
      <c r="V870">
        <v>1010</v>
      </c>
      <c r="W870">
        <f>VLOOKUP(Table7[[#This Row],[No]],Mio[No. FACT.],1,FALSE)</f>
        <v>2913684941</v>
      </c>
      <c r="X870">
        <f>VLOOKUP(Table7[[#This Row],[No]],Conta[DTE NO],1,FALSE)</f>
        <v>2913684941</v>
      </c>
      <c r="Y870" t="b">
        <f>Table7[[#This Row],[borar otro]]=Table7[[#This Row],[Borrar]]</f>
        <v>1</v>
      </c>
    </row>
    <row r="871" spans="1:25" hidden="1" x14ac:dyDescent="0.25">
      <c r="A871">
        <v>45313</v>
      </c>
      <c r="B871">
        <v>1802848665</v>
      </c>
      <c r="C871" s="2">
        <v>549.94000000000005</v>
      </c>
      <c r="D871" t="s">
        <v>2329</v>
      </c>
      <c r="E871">
        <v>0</v>
      </c>
      <c r="F871" t="s">
        <v>1541</v>
      </c>
      <c r="G871">
        <f>VLOOKUP(Mio[[#This Row],[No. FACT.]],Table7[No],1,FALSE)</f>
        <v>1802848665</v>
      </c>
      <c r="S871" s="79"/>
      <c r="T871">
        <v>45313</v>
      </c>
      <c r="U871">
        <v>2929148672</v>
      </c>
      <c r="V871">
        <v>50.4</v>
      </c>
      <c r="W871">
        <f>VLOOKUP(Table7[[#This Row],[No]],Mio[No. FACT.],1,FALSE)</f>
        <v>2929148672</v>
      </c>
      <c r="X871">
        <f>VLOOKUP(Table7[[#This Row],[No]],Conta[DTE NO],1,FALSE)</f>
        <v>2929148672</v>
      </c>
      <c r="Y871" t="b">
        <f>Table7[[#This Row],[borar otro]]=Table7[[#This Row],[Borrar]]</f>
        <v>1</v>
      </c>
    </row>
    <row r="872" spans="1:25" hidden="1" x14ac:dyDescent="0.25">
      <c r="A872">
        <v>45313</v>
      </c>
      <c r="B872">
        <v>3362013427</v>
      </c>
      <c r="C872" s="2">
        <v>256.73</v>
      </c>
      <c r="D872" t="s">
        <v>2329</v>
      </c>
      <c r="E872">
        <v>0</v>
      </c>
      <c r="F872" t="s">
        <v>1542</v>
      </c>
      <c r="G872">
        <f>VLOOKUP(Mio[[#This Row],[No. FACT.]],Table7[No],1,FALSE)</f>
        <v>3362013427</v>
      </c>
      <c r="S872" s="79"/>
      <c r="T872">
        <v>45313</v>
      </c>
      <c r="U872">
        <v>2932098465</v>
      </c>
      <c r="V872">
        <v>865.75</v>
      </c>
      <c r="W872">
        <f>VLOOKUP(Table7[[#This Row],[No]],Mio[No. FACT.],1,FALSE)</f>
        <v>2932098465</v>
      </c>
      <c r="X872">
        <f>VLOOKUP(Table7[[#This Row],[No]],Conta[DTE NO],1,FALSE)</f>
        <v>2932098465</v>
      </c>
      <c r="Y872" t="b">
        <f>Table7[[#This Row],[borar otro]]=Table7[[#This Row],[Borrar]]</f>
        <v>1</v>
      </c>
    </row>
    <row r="873" spans="1:25" hidden="1" x14ac:dyDescent="0.25">
      <c r="A873">
        <v>45313</v>
      </c>
      <c r="B873">
        <v>447040995</v>
      </c>
      <c r="C873" s="2">
        <v>6.45</v>
      </c>
      <c r="D873" t="s">
        <v>2329</v>
      </c>
      <c r="E873">
        <v>0</v>
      </c>
      <c r="F873" t="s">
        <v>1543</v>
      </c>
      <c r="G873">
        <f>VLOOKUP(Mio[[#This Row],[No. FACT.]],Table7[No],1,FALSE)</f>
        <v>447040995</v>
      </c>
      <c r="S873" s="79"/>
      <c r="T873">
        <v>45313</v>
      </c>
      <c r="U873">
        <v>2942781764</v>
      </c>
      <c r="V873">
        <v>62.5</v>
      </c>
      <c r="W873">
        <f>VLOOKUP(Table7[[#This Row],[No]],Mio[No. FACT.],1,FALSE)</f>
        <v>2942781764</v>
      </c>
      <c r="X873">
        <f>VLOOKUP(Table7[[#This Row],[No]],Conta[DTE NO],1,FALSE)</f>
        <v>2942781764</v>
      </c>
      <c r="Y873" t="b">
        <f>Table7[[#This Row],[borar otro]]=Table7[[#This Row],[Borrar]]</f>
        <v>1</v>
      </c>
    </row>
    <row r="874" spans="1:25" hidden="1" x14ac:dyDescent="0.25">
      <c r="A874">
        <v>45313</v>
      </c>
      <c r="B874">
        <v>2619687842</v>
      </c>
      <c r="C874" s="2">
        <v>2.9</v>
      </c>
      <c r="D874" t="s">
        <v>2326</v>
      </c>
      <c r="E874">
        <v>0</v>
      </c>
      <c r="F874" t="s">
        <v>1544</v>
      </c>
      <c r="G874">
        <f>VLOOKUP(Mio[[#This Row],[No. FACT.]],Table7[No],1,FALSE)</f>
        <v>2619687842</v>
      </c>
      <c r="S874" s="79"/>
      <c r="T874">
        <v>45313</v>
      </c>
      <c r="U874">
        <v>2964998076</v>
      </c>
      <c r="V874">
        <v>2603</v>
      </c>
      <c r="W874">
        <f>VLOOKUP(Table7[[#This Row],[No]],Mio[No. FACT.],1,FALSE)</f>
        <v>2964998076</v>
      </c>
      <c r="X874">
        <f>VLOOKUP(Table7[[#This Row],[No]],Conta[DTE NO],1,FALSE)</f>
        <v>2964998076</v>
      </c>
      <c r="Y874" t="b">
        <f>Table7[[#This Row],[borar otro]]=Table7[[#This Row],[Borrar]]</f>
        <v>1</v>
      </c>
    </row>
    <row r="875" spans="1:25" hidden="1" x14ac:dyDescent="0.25">
      <c r="A875">
        <v>45313</v>
      </c>
      <c r="B875">
        <v>74465592</v>
      </c>
      <c r="C875" s="2">
        <v>75</v>
      </c>
      <c r="D875" t="s">
        <v>2328</v>
      </c>
      <c r="E875">
        <v>0</v>
      </c>
      <c r="F875" t="s">
        <v>1546</v>
      </c>
      <c r="G875">
        <f>VLOOKUP(Mio[[#This Row],[No. FACT.]],Table7[No],1,FALSE)</f>
        <v>74465592</v>
      </c>
      <c r="S875" s="79"/>
      <c r="T875">
        <v>45313</v>
      </c>
      <c r="U875">
        <v>3038072172</v>
      </c>
      <c r="V875">
        <v>45</v>
      </c>
      <c r="W875">
        <f>VLOOKUP(Table7[[#This Row],[No]],Mio[No. FACT.],1,FALSE)</f>
        <v>3038072172</v>
      </c>
      <c r="X875">
        <f>VLOOKUP(Table7[[#This Row],[No]],Conta[DTE NO],1,FALSE)</f>
        <v>3038072172</v>
      </c>
      <c r="Y875" t="b">
        <f>Table7[[#This Row],[borar otro]]=Table7[[#This Row],[Borrar]]</f>
        <v>1</v>
      </c>
    </row>
    <row r="876" spans="1:25" hidden="1" x14ac:dyDescent="0.25">
      <c r="A876">
        <v>45313</v>
      </c>
      <c r="B876">
        <v>2669232338</v>
      </c>
      <c r="C876" s="2">
        <v>364.65</v>
      </c>
      <c r="D876" t="s">
        <v>2326</v>
      </c>
      <c r="E876">
        <v>0</v>
      </c>
      <c r="F876" t="s">
        <v>1547</v>
      </c>
      <c r="G876">
        <f>VLOOKUP(Mio[[#This Row],[No. FACT.]],Table7[No],1,FALSE)</f>
        <v>2669232338</v>
      </c>
      <c r="S876" s="79"/>
      <c r="T876">
        <v>45313</v>
      </c>
      <c r="U876">
        <v>3083487216</v>
      </c>
      <c r="V876">
        <v>160</v>
      </c>
      <c r="W876">
        <f>VLOOKUP(Table7[[#This Row],[No]],Mio[No. FACT.],1,FALSE)</f>
        <v>3083487216</v>
      </c>
      <c r="X876">
        <f>VLOOKUP(Table7[[#This Row],[No]],Conta[DTE NO],1,FALSE)</f>
        <v>3083487216</v>
      </c>
      <c r="Y876" t="b">
        <f>Table7[[#This Row],[borar otro]]=Table7[[#This Row],[Borrar]]</f>
        <v>1</v>
      </c>
    </row>
    <row r="877" spans="1:25" hidden="1" x14ac:dyDescent="0.25">
      <c r="A877">
        <v>45313</v>
      </c>
      <c r="B877">
        <v>2833664213</v>
      </c>
      <c r="C877" s="2">
        <v>67.2</v>
      </c>
      <c r="D877" t="s">
        <v>2332</v>
      </c>
      <c r="E877">
        <v>0</v>
      </c>
      <c r="F877" t="s">
        <v>1549</v>
      </c>
      <c r="G877">
        <f>VLOOKUP(Mio[[#This Row],[No. FACT.]],Table7[No],1,FALSE)</f>
        <v>2833664213</v>
      </c>
      <c r="S877" s="79"/>
      <c r="T877">
        <v>45313</v>
      </c>
      <c r="U877">
        <v>3095151624</v>
      </c>
      <c r="V877">
        <v>360</v>
      </c>
      <c r="W877">
        <f>VLOOKUP(Table7[[#This Row],[No]],Mio[No. FACT.],1,FALSE)</f>
        <v>3095151624</v>
      </c>
      <c r="X877">
        <f>VLOOKUP(Table7[[#This Row],[No]],Conta[DTE NO],1,FALSE)</f>
        <v>3095151624</v>
      </c>
      <c r="Y877" t="b">
        <f>Table7[[#This Row],[borar otro]]=Table7[[#This Row],[Borrar]]</f>
        <v>1</v>
      </c>
    </row>
    <row r="878" spans="1:25" hidden="1" x14ac:dyDescent="0.25">
      <c r="A878">
        <v>45313</v>
      </c>
      <c r="B878">
        <v>1562460566</v>
      </c>
      <c r="C878" s="2">
        <v>2147.4499999999998</v>
      </c>
      <c r="D878" t="s">
        <v>2326</v>
      </c>
      <c r="E878">
        <v>0</v>
      </c>
      <c r="F878" t="s">
        <v>1551</v>
      </c>
      <c r="G878">
        <f>VLOOKUP(Mio[[#This Row],[No. FACT.]],Table7[No],1,FALSE)</f>
        <v>1562460566</v>
      </c>
      <c r="S878" s="79"/>
      <c r="T878">
        <v>45313</v>
      </c>
      <c r="U878">
        <v>3134538639</v>
      </c>
      <c r="V878">
        <v>3218</v>
      </c>
      <c r="W878">
        <f>VLOOKUP(Table7[[#This Row],[No]],Mio[No. FACT.],1,FALSE)</f>
        <v>3134538639</v>
      </c>
      <c r="X878">
        <f>VLOOKUP(Table7[[#This Row],[No]],Conta[DTE NO],1,FALSE)</f>
        <v>3134538639</v>
      </c>
      <c r="Y878" t="b">
        <f>Table7[[#This Row],[borar otro]]=Table7[[#This Row],[Borrar]]</f>
        <v>1</v>
      </c>
    </row>
    <row r="879" spans="1:25" hidden="1" x14ac:dyDescent="0.25">
      <c r="A879">
        <v>45313</v>
      </c>
      <c r="B879">
        <v>3766372996</v>
      </c>
      <c r="C879" s="2">
        <v>610</v>
      </c>
      <c r="D879" t="s">
        <v>2327</v>
      </c>
      <c r="E879">
        <v>0</v>
      </c>
      <c r="F879" t="s">
        <v>1552</v>
      </c>
      <c r="G879">
        <f>VLOOKUP(Mio[[#This Row],[No. FACT.]],Table7[No],1,FALSE)</f>
        <v>3766372996</v>
      </c>
      <c r="S879" s="79"/>
      <c r="T879">
        <v>45313</v>
      </c>
      <c r="U879">
        <v>3271902199</v>
      </c>
      <c r="V879">
        <v>13450</v>
      </c>
      <c r="W879">
        <f>VLOOKUP(Table7[[#This Row],[No]],Mio[No. FACT.],1,FALSE)</f>
        <v>3271902199</v>
      </c>
      <c r="X879">
        <f>VLOOKUP(Table7[[#This Row],[No]],Conta[DTE NO],1,FALSE)</f>
        <v>3271902199</v>
      </c>
      <c r="Y879" t="b">
        <f>Table7[[#This Row],[borar otro]]=Table7[[#This Row],[Borrar]]</f>
        <v>1</v>
      </c>
    </row>
    <row r="880" spans="1:25" hidden="1" x14ac:dyDescent="0.25">
      <c r="A880">
        <v>45313</v>
      </c>
      <c r="B880">
        <v>833047683</v>
      </c>
      <c r="C880" s="2">
        <v>70.25</v>
      </c>
      <c r="D880" t="s">
        <v>2326</v>
      </c>
      <c r="E880">
        <v>0</v>
      </c>
      <c r="F880" t="s">
        <v>1554</v>
      </c>
      <c r="G880">
        <f>VLOOKUP(Mio[[#This Row],[No. FACT.]],Table7[No],1,FALSE)</f>
        <v>833047683</v>
      </c>
      <c r="S880" s="79"/>
      <c r="T880">
        <v>45313</v>
      </c>
      <c r="U880">
        <v>3320333586</v>
      </c>
      <c r="V880">
        <v>3.08</v>
      </c>
      <c r="W880">
        <f>VLOOKUP(Table7[[#This Row],[No]],Mio[No. FACT.],1,FALSE)</f>
        <v>3320333586</v>
      </c>
      <c r="X880">
        <f>VLOOKUP(Table7[[#This Row],[No]],Conta[DTE NO],1,FALSE)</f>
        <v>3320333586</v>
      </c>
      <c r="Y880" t="b">
        <f>Table7[[#This Row],[borar otro]]=Table7[[#This Row],[Borrar]]</f>
        <v>1</v>
      </c>
    </row>
    <row r="881" spans="1:25" hidden="1" x14ac:dyDescent="0.25">
      <c r="A881">
        <v>45313</v>
      </c>
      <c r="B881">
        <v>1159414311</v>
      </c>
      <c r="C881" s="2">
        <v>840</v>
      </c>
      <c r="D881" t="s">
        <v>1845</v>
      </c>
      <c r="E881">
        <v>0</v>
      </c>
      <c r="F881" t="s">
        <v>1556</v>
      </c>
      <c r="G881">
        <f>VLOOKUP(Mio[[#This Row],[No. FACT.]],Table7[No],1,FALSE)</f>
        <v>1159414311</v>
      </c>
      <c r="S881" s="79"/>
      <c r="T881">
        <v>45313</v>
      </c>
      <c r="U881">
        <v>3362013427</v>
      </c>
      <c r="V881">
        <v>256.73</v>
      </c>
      <c r="W881">
        <f>VLOOKUP(Table7[[#This Row],[No]],Mio[No. FACT.],1,FALSE)</f>
        <v>3362013427</v>
      </c>
      <c r="X881">
        <f>VLOOKUP(Table7[[#This Row],[No]],Conta[DTE NO],1,FALSE)</f>
        <v>3362013427</v>
      </c>
      <c r="Y881" t="b">
        <f>Table7[[#This Row],[borar otro]]=Table7[[#This Row],[Borrar]]</f>
        <v>1</v>
      </c>
    </row>
    <row r="882" spans="1:25" hidden="1" x14ac:dyDescent="0.25">
      <c r="A882">
        <v>45313</v>
      </c>
      <c r="B882">
        <v>2913684941</v>
      </c>
      <c r="C882" s="2">
        <v>1010</v>
      </c>
      <c r="D882" t="s">
        <v>2328</v>
      </c>
      <c r="E882">
        <v>0</v>
      </c>
      <c r="F882" t="s">
        <v>1557</v>
      </c>
      <c r="G882">
        <f>VLOOKUP(Mio[[#This Row],[No. FACT.]],Table7[No],1,FALSE)</f>
        <v>2913684941</v>
      </c>
      <c r="S882" s="79"/>
      <c r="T882">
        <v>45313</v>
      </c>
      <c r="U882">
        <v>3483650732</v>
      </c>
      <c r="V882">
        <v>1055</v>
      </c>
      <c r="W882">
        <f>VLOOKUP(Table7[[#This Row],[No]],Mio[No. FACT.],1,FALSE)</f>
        <v>3483650732</v>
      </c>
      <c r="X882">
        <f>VLOOKUP(Table7[[#This Row],[No]],Conta[DTE NO],1,FALSE)</f>
        <v>3483650732</v>
      </c>
      <c r="Y882" t="b">
        <f>Table7[[#This Row],[borar otro]]=Table7[[#This Row],[Borrar]]</f>
        <v>1</v>
      </c>
    </row>
    <row r="883" spans="1:25" hidden="1" x14ac:dyDescent="0.25">
      <c r="A883">
        <v>45313</v>
      </c>
      <c r="B883">
        <v>2512471202</v>
      </c>
      <c r="C883" s="2">
        <v>60</v>
      </c>
      <c r="D883" t="s">
        <v>2331</v>
      </c>
      <c r="E883">
        <v>0</v>
      </c>
      <c r="F883" t="s">
        <v>1559</v>
      </c>
      <c r="G883">
        <f>VLOOKUP(Mio[[#This Row],[No. FACT.]],Table7[No],1,FALSE)</f>
        <v>2512471202</v>
      </c>
      <c r="S883" s="79"/>
      <c r="T883">
        <v>45313</v>
      </c>
      <c r="U883">
        <v>355288651</v>
      </c>
      <c r="V883">
        <v>24.2</v>
      </c>
      <c r="W883">
        <f>VLOOKUP(Table7[[#This Row],[No]],Mio[No. FACT.],1,FALSE)</f>
        <v>355288651</v>
      </c>
      <c r="X883">
        <f>VLOOKUP(Table7[[#This Row],[No]],Conta[DTE NO],1,FALSE)</f>
        <v>355288651</v>
      </c>
      <c r="Y883" t="b">
        <f>Table7[[#This Row],[borar otro]]=Table7[[#This Row],[Borrar]]</f>
        <v>1</v>
      </c>
    </row>
    <row r="884" spans="1:25" hidden="1" x14ac:dyDescent="0.25">
      <c r="A884">
        <v>45313</v>
      </c>
      <c r="B884">
        <v>3038072172</v>
      </c>
      <c r="C884" s="2">
        <v>45</v>
      </c>
      <c r="D884" t="s">
        <v>2332</v>
      </c>
      <c r="E884">
        <v>0</v>
      </c>
      <c r="F884" t="s">
        <v>1561</v>
      </c>
      <c r="G884">
        <f>VLOOKUP(Mio[[#This Row],[No. FACT.]],Table7[No],1,FALSE)</f>
        <v>3038072172</v>
      </c>
      <c r="S884" s="79"/>
      <c r="T884">
        <v>45313</v>
      </c>
      <c r="U884">
        <v>3576122011</v>
      </c>
      <c r="V884">
        <v>68</v>
      </c>
      <c r="W884">
        <f>VLOOKUP(Table7[[#This Row],[No]],Mio[No. FACT.],1,FALSE)</f>
        <v>3576122011</v>
      </c>
      <c r="X884">
        <f>VLOOKUP(Table7[[#This Row],[No]],Conta[DTE NO],1,FALSE)</f>
        <v>3576122011</v>
      </c>
      <c r="Y884" t="b">
        <f>Table7[[#This Row],[borar otro]]=Table7[[#This Row],[Borrar]]</f>
        <v>1</v>
      </c>
    </row>
    <row r="885" spans="1:25" hidden="1" x14ac:dyDescent="0.25">
      <c r="A885">
        <v>45313</v>
      </c>
      <c r="B885">
        <v>2942781764</v>
      </c>
      <c r="C885" s="2">
        <v>62.5</v>
      </c>
      <c r="D885" t="s">
        <v>2335</v>
      </c>
      <c r="E885">
        <v>0</v>
      </c>
      <c r="F885" t="s">
        <v>1563</v>
      </c>
      <c r="G885">
        <f>VLOOKUP(Mio[[#This Row],[No. FACT.]],Table7[No],1,FALSE)</f>
        <v>2942781764</v>
      </c>
      <c r="S885" s="79"/>
      <c r="T885">
        <v>45313</v>
      </c>
      <c r="U885">
        <v>372066136</v>
      </c>
      <c r="V885">
        <v>2180</v>
      </c>
      <c r="W885">
        <f>VLOOKUP(Table7[[#This Row],[No]],Mio[No. FACT.],1,FALSE)</f>
        <v>372066136</v>
      </c>
      <c r="X885">
        <f>VLOOKUP(Table7[[#This Row],[No]],Conta[DTE NO],1,FALSE)</f>
        <v>372066136</v>
      </c>
      <c r="Y885" t="b">
        <f>Table7[[#This Row],[borar otro]]=Table7[[#This Row],[Borrar]]</f>
        <v>1</v>
      </c>
    </row>
    <row r="886" spans="1:25" hidden="1" x14ac:dyDescent="0.25">
      <c r="A886">
        <v>45313</v>
      </c>
      <c r="B886">
        <v>3134538639</v>
      </c>
      <c r="C886" s="2">
        <v>3218</v>
      </c>
      <c r="D886" t="s">
        <v>2331</v>
      </c>
      <c r="E886">
        <v>0</v>
      </c>
      <c r="F886" t="s">
        <v>1565</v>
      </c>
      <c r="G886">
        <f>VLOOKUP(Mio[[#This Row],[No. FACT.]],Table7[No],1,FALSE)</f>
        <v>3134538639</v>
      </c>
      <c r="S886" s="79"/>
      <c r="T886">
        <v>45313</v>
      </c>
      <c r="U886">
        <v>3766372996</v>
      </c>
      <c r="V886">
        <v>610</v>
      </c>
      <c r="W886">
        <f>VLOOKUP(Table7[[#This Row],[No]],Mio[No. FACT.],1,FALSE)</f>
        <v>3766372996</v>
      </c>
      <c r="X886">
        <f>VLOOKUP(Table7[[#This Row],[No]],Conta[DTE NO],1,FALSE)</f>
        <v>3766372996</v>
      </c>
      <c r="Y886" t="b">
        <f>Table7[[#This Row],[borar otro]]=Table7[[#This Row],[Borrar]]</f>
        <v>1</v>
      </c>
    </row>
    <row r="887" spans="1:25" hidden="1" x14ac:dyDescent="0.25">
      <c r="A887">
        <v>45313</v>
      </c>
      <c r="B887">
        <v>2042839891</v>
      </c>
      <c r="C887" s="2">
        <v>201</v>
      </c>
      <c r="D887" t="s">
        <v>2326</v>
      </c>
      <c r="E887">
        <v>0</v>
      </c>
      <c r="F887" t="s">
        <v>1567</v>
      </c>
      <c r="G887">
        <f>VLOOKUP(Mio[[#This Row],[No. FACT.]],Table7[No],1,FALSE)</f>
        <v>2042839891</v>
      </c>
      <c r="S887" s="79"/>
      <c r="T887">
        <v>45313</v>
      </c>
      <c r="U887">
        <v>3848162632</v>
      </c>
      <c r="V887">
        <v>147.15</v>
      </c>
      <c r="W887">
        <f>VLOOKUP(Table7[[#This Row],[No]],Mio[No. FACT.],1,FALSE)</f>
        <v>3848162632</v>
      </c>
      <c r="X887">
        <f>VLOOKUP(Table7[[#This Row],[No]],Conta[DTE NO],1,FALSE)</f>
        <v>3848162632</v>
      </c>
      <c r="Y887" t="b">
        <f>Table7[[#This Row],[borar otro]]=Table7[[#This Row],[Borrar]]</f>
        <v>1</v>
      </c>
    </row>
    <row r="888" spans="1:25" hidden="1" x14ac:dyDescent="0.25">
      <c r="A888">
        <v>45313</v>
      </c>
      <c r="B888">
        <v>4259532669</v>
      </c>
      <c r="C888" s="2">
        <v>1416.8</v>
      </c>
      <c r="D888" t="s">
        <v>2327</v>
      </c>
      <c r="E888">
        <v>0</v>
      </c>
      <c r="F888" t="s">
        <v>1568</v>
      </c>
      <c r="G888">
        <f>VLOOKUP(Mio[[#This Row],[No. FACT.]],Table7[No],1,FALSE)</f>
        <v>4259532669</v>
      </c>
      <c r="S888" s="79"/>
      <c r="T888">
        <v>45313</v>
      </c>
      <c r="U888">
        <v>3871229060</v>
      </c>
      <c r="V888">
        <v>194.5</v>
      </c>
      <c r="W888">
        <f>VLOOKUP(Table7[[#This Row],[No]],Mio[No. FACT.],1,FALSE)</f>
        <v>3871229060</v>
      </c>
      <c r="X888">
        <f>VLOOKUP(Table7[[#This Row],[No]],Conta[DTE NO],1,FALSE)</f>
        <v>3871229060</v>
      </c>
      <c r="Y888" t="b">
        <f>Table7[[#This Row],[borar otro]]=Table7[[#This Row],[Borrar]]</f>
        <v>1</v>
      </c>
    </row>
    <row r="889" spans="1:25" hidden="1" x14ac:dyDescent="0.25">
      <c r="A889">
        <v>45313</v>
      </c>
      <c r="B889">
        <v>2213693626</v>
      </c>
      <c r="C889" s="2">
        <v>23.2</v>
      </c>
      <c r="D889" t="s">
        <v>2329</v>
      </c>
      <c r="E889">
        <v>0</v>
      </c>
      <c r="F889" t="s">
        <v>1570</v>
      </c>
      <c r="G889">
        <f>VLOOKUP(Mio[[#This Row],[No. FACT.]],Table7[No],1,FALSE)</f>
        <v>2213693626</v>
      </c>
      <c r="S889" s="79"/>
      <c r="T889">
        <v>45313</v>
      </c>
      <c r="U889">
        <v>3940238524</v>
      </c>
      <c r="V889">
        <v>11928</v>
      </c>
      <c r="W889">
        <f>VLOOKUP(Table7[[#This Row],[No]],Mio[No. FACT.],1,FALSE)</f>
        <v>3940238524</v>
      </c>
      <c r="X889">
        <f>VLOOKUP(Table7[[#This Row],[No]],Conta[DTE NO],1,FALSE)</f>
        <v>3940238524</v>
      </c>
      <c r="Y889" t="b">
        <f>Table7[[#This Row],[borar otro]]=Table7[[#This Row],[Borrar]]</f>
        <v>1</v>
      </c>
    </row>
    <row r="890" spans="1:25" hidden="1" x14ac:dyDescent="0.25">
      <c r="A890">
        <v>45313</v>
      </c>
      <c r="B890">
        <v>2582923276</v>
      </c>
      <c r="C890" s="2">
        <v>9356</v>
      </c>
      <c r="D890" t="s">
        <v>2328</v>
      </c>
      <c r="E890">
        <v>0</v>
      </c>
      <c r="F890" t="s">
        <v>1571</v>
      </c>
      <c r="G890">
        <f>VLOOKUP(Mio[[#This Row],[No. FACT.]],Table7[No],1,FALSE)</f>
        <v>2582923276</v>
      </c>
      <c r="S890" s="79"/>
      <c r="T890">
        <v>45313</v>
      </c>
      <c r="U890">
        <v>4070787954</v>
      </c>
      <c r="V890">
        <v>250.65</v>
      </c>
      <c r="W890">
        <f>VLOOKUP(Table7[[#This Row],[No]],Mio[No. FACT.],1,FALSE)</f>
        <v>4070787954</v>
      </c>
      <c r="X890">
        <f>VLOOKUP(Table7[[#This Row],[No]],Conta[DTE NO],1,FALSE)</f>
        <v>4070787954</v>
      </c>
      <c r="Y890" t="b">
        <f>Table7[[#This Row],[borar otro]]=Table7[[#This Row],[Borrar]]</f>
        <v>1</v>
      </c>
    </row>
    <row r="891" spans="1:25" hidden="1" x14ac:dyDescent="0.25">
      <c r="A891">
        <v>45313</v>
      </c>
      <c r="B891">
        <v>2244233953</v>
      </c>
      <c r="C891" s="2">
        <v>153</v>
      </c>
      <c r="D891" t="s">
        <v>2327</v>
      </c>
      <c r="E891">
        <v>0</v>
      </c>
      <c r="F891" t="s">
        <v>1573</v>
      </c>
      <c r="G891">
        <f>VLOOKUP(Mio[[#This Row],[No. FACT.]],Table7[No],1,FALSE)</f>
        <v>2244233953</v>
      </c>
      <c r="S891" s="79"/>
      <c r="T891" s="4">
        <v>45313</v>
      </c>
      <c r="U891">
        <v>4078716784</v>
      </c>
      <c r="V891">
        <v>0</v>
      </c>
      <c r="W891" t="e">
        <f>VLOOKUP(Table7[[#This Row],[No]],Mio[No. FACT.],1,FALSE)</f>
        <v>#N/A</v>
      </c>
      <c r="X891" t="e">
        <f>VLOOKUP(Table7[[#This Row],[No]],Conta[DTE NO],1,FALSE)</f>
        <v>#N/A</v>
      </c>
      <c r="Y891" t="e">
        <f>Table7[[#This Row],[borar otro]]=Table7[[#This Row],[Borrar]]</f>
        <v>#N/A</v>
      </c>
    </row>
    <row r="892" spans="1:25" hidden="1" x14ac:dyDescent="0.25">
      <c r="A892">
        <v>45313</v>
      </c>
      <c r="B892">
        <v>2116046053</v>
      </c>
      <c r="C892" s="2">
        <v>172.5</v>
      </c>
      <c r="D892" t="s">
        <v>2327</v>
      </c>
      <c r="E892">
        <v>0</v>
      </c>
      <c r="F892" t="s">
        <v>1574</v>
      </c>
      <c r="G892">
        <f>VLOOKUP(Mio[[#This Row],[No. FACT.]],Table7[No],1,FALSE)</f>
        <v>2116046053</v>
      </c>
      <c r="S892" s="79"/>
      <c r="T892">
        <v>45313</v>
      </c>
      <c r="U892">
        <v>4126360098</v>
      </c>
      <c r="V892">
        <v>225</v>
      </c>
      <c r="W892">
        <f>VLOOKUP(Table7[[#This Row],[No]],Mio[No. FACT.],1,FALSE)</f>
        <v>4126360098</v>
      </c>
      <c r="X892">
        <f>VLOOKUP(Table7[[#This Row],[No]],Conta[DTE NO],1,FALSE)</f>
        <v>4126360098</v>
      </c>
      <c r="Y892" t="b">
        <f>Table7[[#This Row],[borar otro]]=Table7[[#This Row],[Borrar]]</f>
        <v>1</v>
      </c>
    </row>
    <row r="893" spans="1:25" hidden="1" x14ac:dyDescent="0.25">
      <c r="A893">
        <v>45313</v>
      </c>
      <c r="B893">
        <v>4126360098</v>
      </c>
      <c r="C893" s="2">
        <v>225</v>
      </c>
      <c r="D893" t="s">
        <v>2331</v>
      </c>
      <c r="E893">
        <v>0</v>
      </c>
      <c r="F893" t="s">
        <v>1576</v>
      </c>
      <c r="G893">
        <f>VLOOKUP(Mio[[#This Row],[No. FACT.]],Table7[No],1,FALSE)</f>
        <v>4126360098</v>
      </c>
      <c r="S893" s="79"/>
      <c r="T893">
        <v>45313</v>
      </c>
      <c r="U893">
        <v>4259532669</v>
      </c>
      <c r="V893">
        <v>1416.8</v>
      </c>
      <c r="W893">
        <f>VLOOKUP(Table7[[#This Row],[No]],Mio[No. FACT.],1,FALSE)</f>
        <v>4259532669</v>
      </c>
      <c r="X893">
        <f>VLOOKUP(Table7[[#This Row],[No]],Conta[DTE NO],1,FALSE)</f>
        <v>4259532669</v>
      </c>
      <c r="Y893" t="b">
        <f>Table7[[#This Row],[borar otro]]=Table7[[#This Row],[Borrar]]</f>
        <v>1</v>
      </c>
    </row>
    <row r="894" spans="1:25" hidden="1" x14ac:dyDescent="0.25">
      <c r="A894">
        <v>45313</v>
      </c>
      <c r="B894">
        <v>2246329265</v>
      </c>
      <c r="C894" s="2">
        <v>1890</v>
      </c>
      <c r="D894" t="s">
        <v>2327</v>
      </c>
      <c r="E894">
        <v>0</v>
      </c>
      <c r="F894" t="s">
        <v>1578</v>
      </c>
      <c r="G894">
        <f>VLOOKUP(Mio[[#This Row],[No. FACT.]],Table7[No],1,FALSE)</f>
        <v>2246329265</v>
      </c>
      <c r="S894" s="79"/>
      <c r="T894">
        <v>45313</v>
      </c>
      <c r="U894">
        <v>447040995</v>
      </c>
      <c r="V894">
        <v>6.45</v>
      </c>
      <c r="W894">
        <f>VLOOKUP(Table7[[#This Row],[No]],Mio[No. FACT.],1,FALSE)</f>
        <v>447040995</v>
      </c>
      <c r="X894">
        <f>VLOOKUP(Table7[[#This Row],[No]],Conta[DTE NO],1,FALSE)</f>
        <v>447040995</v>
      </c>
      <c r="Y894" t="b">
        <f>Table7[[#This Row],[borar otro]]=Table7[[#This Row],[Borrar]]</f>
        <v>1</v>
      </c>
    </row>
    <row r="895" spans="1:25" hidden="1" x14ac:dyDescent="0.25">
      <c r="A895">
        <v>45313</v>
      </c>
      <c r="B895">
        <v>372066136</v>
      </c>
      <c r="C895" s="2">
        <v>2180</v>
      </c>
      <c r="D895" t="s">
        <v>2328</v>
      </c>
      <c r="E895">
        <v>0</v>
      </c>
      <c r="F895" t="s">
        <v>1580</v>
      </c>
      <c r="G895">
        <f>VLOOKUP(Mio[[#This Row],[No. FACT.]],Table7[No],1,FALSE)</f>
        <v>372066136</v>
      </c>
      <c r="S895" s="79"/>
      <c r="T895">
        <v>45313</v>
      </c>
      <c r="U895">
        <v>50677190</v>
      </c>
      <c r="V895">
        <v>360</v>
      </c>
      <c r="W895">
        <f>VLOOKUP(Table7[[#This Row],[No]],Mio[No. FACT.],1,FALSE)</f>
        <v>50677190</v>
      </c>
      <c r="X895">
        <f>VLOOKUP(Table7[[#This Row],[No]],Conta[DTE NO],1,FALSE)</f>
        <v>50677190</v>
      </c>
      <c r="Y895" t="b">
        <f>Table7[[#This Row],[borar otro]]=Table7[[#This Row],[Borrar]]</f>
        <v>1</v>
      </c>
    </row>
    <row r="896" spans="1:25" hidden="1" x14ac:dyDescent="0.25">
      <c r="A896">
        <v>45313</v>
      </c>
      <c r="B896">
        <v>2964998076</v>
      </c>
      <c r="C896" s="2">
        <v>2603</v>
      </c>
      <c r="D896" t="s">
        <v>2330</v>
      </c>
      <c r="E896">
        <v>0</v>
      </c>
      <c r="F896" t="s">
        <v>2344</v>
      </c>
      <c r="G896">
        <f>VLOOKUP(Mio[[#This Row],[No. FACT.]],Table7[No],1,FALSE)</f>
        <v>2964998076</v>
      </c>
      <c r="S896" s="79"/>
      <c r="T896">
        <v>45313</v>
      </c>
      <c r="U896">
        <v>622150817</v>
      </c>
      <c r="V896">
        <v>23.15</v>
      </c>
      <c r="W896">
        <f>VLOOKUP(Table7[[#This Row],[No]],Mio[No. FACT.],1,FALSE)</f>
        <v>622150817</v>
      </c>
      <c r="X896">
        <f>VLOOKUP(Table7[[#This Row],[No]],Conta[DTE NO],1,FALSE)</f>
        <v>622150817</v>
      </c>
      <c r="Y896" t="b">
        <f>Table7[[#This Row],[borar otro]]=Table7[[#This Row],[Borrar]]</f>
        <v>1</v>
      </c>
    </row>
    <row r="897" spans="1:25" hidden="1" x14ac:dyDescent="0.25">
      <c r="A897">
        <v>45313</v>
      </c>
      <c r="B897">
        <v>2788903551</v>
      </c>
      <c r="C897" s="2">
        <v>2.5</v>
      </c>
      <c r="D897" t="s">
        <v>2333</v>
      </c>
      <c r="E897">
        <v>0</v>
      </c>
      <c r="F897" t="s">
        <v>1583</v>
      </c>
      <c r="G897">
        <f>VLOOKUP(Mio[[#This Row],[No. FACT.]],Table7[No],1,FALSE)</f>
        <v>2788903551</v>
      </c>
      <c r="S897" s="79"/>
      <c r="T897">
        <v>45313</v>
      </c>
      <c r="U897">
        <v>74465592</v>
      </c>
      <c r="V897">
        <v>75</v>
      </c>
      <c r="W897">
        <f>VLOOKUP(Table7[[#This Row],[No]],Mio[No. FACT.],1,FALSE)</f>
        <v>74465592</v>
      </c>
      <c r="X897">
        <f>VLOOKUP(Table7[[#This Row],[No]],Conta[DTE NO],1,FALSE)</f>
        <v>74465592</v>
      </c>
      <c r="Y897" t="b">
        <f>Table7[[#This Row],[borar otro]]=Table7[[#This Row],[Borrar]]</f>
        <v>1</v>
      </c>
    </row>
    <row r="898" spans="1:25" hidden="1" x14ac:dyDescent="0.25">
      <c r="A898">
        <v>45313</v>
      </c>
      <c r="B898">
        <v>3483650732</v>
      </c>
      <c r="C898" s="2">
        <v>1055</v>
      </c>
      <c r="D898" t="s">
        <v>2331</v>
      </c>
      <c r="E898">
        <v>0</v>
      </c>
      <c r="F898" t="s">
        <v>1584</v>
      </c>
      <c r="G898">
        <f>VLOOKUP(Mio[[#This Row],[No. FACT.]],Table7[No],1,FALSE)</f>
        <v>3483650732</v>
      </c>
      <c r="S898" s="79"/>
      <c r="T898">
        <v>45313</v>
      </c>
      <c r="U898">
        <v>833047683</v>
      </c>
      <c r="V898">
        <v>70.25</v>
      </c>
      <c r="W898">
        <f>VLOOKUP(Table7[[#This Row],[No]],Mio[No. FACT.],1,FALSE)</f>
        <v>833047683</v>
      </c>
      <c r="X898">
        <f>VLOOKUP(Table7[[#This Row],[No]],Conta[DTE NO],1,FALSE)</f>
        <v>833047683</v>
      </c>
      <c r="Y898" t="b">
        <f>Table7[[#This Row],[borar otro]]=Table7[[#This Row],[Borrar]]</f>
        <v>1</v>
      </c>
    </row>
    <row r="899" spans="1:25" hidden="1" x14ac:dyDescent="0.25">
      <c r="A899">
        <v>45313</v>
      </c>
      <c r="B899">
        <v>917127597</v>
      </c>
      <c r="C899" s="2">
        <v>175</v>
      </c>
      <c r="D899" t="s">
        <v>2328</v>
      </c>
      <c r="E899">
        <v>0</v>
      </c>
      <c r="F899" t="s">
        <v>1586</v>
      </c>
      <c r="G899">
        <f>VLOOKUP(Mio[[#This Row],[No. FACT.]],Table7[No],1,FALSE)</f>
        <v>917127597</v>
      </c>
      <c r="S899" s="79"/>
      <c r="T899">
        <v>45313</v>
      </c>
      <c r="U899">
        <v>914377747</v>
      </c>
      <c r="V899">
        <v>3828</v>
      </c>
      <c r="W899">
        <f>VLOOKUP(Table7[[#This Row],[No]],Mio[No. FACT.],1,FALSE)</f>
        <v>914377747</v>
      </c>
      <c r="X899">
        <f>VLOOKUP(Table7[[#This Row],[No]],Conta[DTE NO],1,FALSE)</f>
        <v>914377747</v>
      </c>
      <c r="Y899" t="b">
        <f>Table7[[#This Row],[borar otro]]=Table7[[#This Row],[Borrar]]</f>
        <v>1</v>
      </c>
    </row>
    <row r="900" spans="1:25" hidden="1" x14ac:dyDescent="0.25">
      <c r="A900">
        <v>45313</v>
      </c>
      <c r="B900">
        <v>2507622935</v>
      </c>
      <c r="C900" s="2">
        <v>1957</v>
      </c>
      <c r="D900" t="s">
        <v>2330</v>
      </c>
      <c r="E900">
        <v>0</v>
      </c>
      <c r="F900" t="s">
        <v>1588</v>
      </c>
      <c r="G900">
        <f>VLOOKUP(Mio[[#This Row],[No. FACT.]],Table7[No],1,FALSE)</f>
        <v>2507622935</v>
      </c>
      <c r="S900" s="79"/>
      <c r="T900">
        <v>45313</v>
      </c>
      <c r="U900">
        <v>917127597</v>
      </c>
      <c r="V900">
        <v>175</v>
      </c>
      <c r="W900">
        <f>VLOOKUP(Table7[[#This Row],[No]],Mio[No. FACT.],1,FALSE)</f>
        <v>917127597</v>
      </c>
      <c r="X900">
        <f>VLOOKUP(Table7[[#This Row],[No]],Conta[DTE NO],1,FALSE)</f>
        <v>917127597</v>
      </c>
      <c r="Y900" t="b">
        <f>Table7[[#This Row],[borar otro]]=Table7[[#This Row],[Borrar]]</f>
        <v>1</v>
      </c>
    </row>
    <row r="901" spans="1:25" hidden="1" x14ac:dyDescent="0.25">
      <c r="A901">
        <v>45313</v>
      </c>
      <c r="B901">
        <v>1619347800</v>
      </c>
      <c r="C901" s="2">
        <v>115.37</v>
      </c>
      <c r="D901" t="s">
        <v>2337</v>
      </c>
      <c r="E901">
        <v>0</v>
      </c>
      <c r="F901" t="s">
        <v>1590</v>
      </c>
      <c r="G901">
        <f>VLOOKUP(Mio[[#This Row],[No. FACT.]],Table7[No],1,FALSE)</f>
        <v>1619347800</v>
      </c>
      <c r="S901" s="79"/>
      <c r="T901">
        <v>45314</v>
      </c>
      <c r="U901">
        <v>1017401133</v>
      </c>
      <c r="V901">
        <v>1500</v>
      </c>
      <c r="W901">
        <f>VLOOKUP(Table7[[#This Row],[No]],Mio[No. FACT.],1,FALSE)</f>
        <v>1017401133</v>
      </c>
      <c r="X901">
        <f>VLOOKUP(Table7[[#This Row],[No]],Conta[DTE NO],1,FALSE)</f>
        <v>1017401133</v>
      </c>
      <c r="Y901" t="b">
        <f>Table7[[#This Row],[borar otro]]=Table7[[#This Row],[Borrar]]</f>
        <v>1</v>
      </c>
    </row>
    <row r="902" spans="1:25" hidden="1" x14ac:dyDescent="0.25">
      <c r="A902">
        <v>45313</v>
      </c>
      <c r="B902">
        <v>206389581</v>
      </c>
      <c r="C902" s="2">
        <v>759.3</v>
      </c>
      <c r="D902" t="s">
        <v>2337</v>
      </c>
      <c r="E902">
        <v>0</v>
      </c>
      <c r="F902" t="s">
        <v>1591</v>
      </c>
      <c r="G902">
        <f>VLOOKUP(Mio[[#This Row],[No. FACT.]],Table7[No],1,FALSE)</f>
        <v>206389581</v>
      </c>
      <c r="S902" s="79"/>
      <c r="T902">
        <v>45314</v>
      </c>
      <c r="U902">
        <v>10177118</v>
      </c>
      <c r="V902">
        <v>7.2</v>
      </c>
      <c r="W902">
        <f>VLOOKUP(Table7[[#This Row],[No]],Mio[No. FACT.],1,FALSE)</f>
        <v>10177118</v>
      </c>
      <c r="X902">
        <f>VLOOKUP(Table7[[#This Row],[No]],Conta[DTE NO],1,FALSE)</f>
        <v>10177118</v>
      </c>
      <c r="Y902" t="b">
        <f>Table7[[#This Row],[borar otro]]=Table7[[#This Row],[Borrar]]</f>
        <v>1</v>
      </c>
    </row>
    <row r="903" spans="1:25" hidden="1" x14ac:dyDescent="0.25">
      <c r="A903">
        <v>45313</v>
      </c>
      <c r="B903">
        <v>914377747</v>
      </c>
      <c r="C903" s="2">
        <v>3828</v>
      </c>
      <c r="D903" t="s">
        <v>2328</v>
      </c>
      <c r="E903">
        <v>0</v>
      </c>
      <c r="F903" t="s">
        <v>1592</v>
      </c>
      <c r="G903">
        <f>VLOOKUP(Mio[[#This Row],[No. FACT.]],Table7[No],1,FALSE)</f>
        <v>914377747</v>
      </c>
      <c r="S903" s="79"/>
      <c r="T903">
        <v>45314</v>
      </c>
      <c r="U903">
        <v>1068977838</v>
      </c>
      <c r="V903">
        <v>55</v>
      </c>
      <c r="W903">
        <f>VLOOKUP(Table7[[#This Row],[No]],Mio[No. FACT.],1,FALSE)</f>
        <v>1068977838</v>
      </c>
      <c r="X903">
        <f>VLOOKUP(Table7[[#This Row],[No]],Conta[DTE NO],1,FALSE)</f>
        <v>1068977838</v>
      </c>
      <c r="Y903" t="b">
        <f>Table7[[#This Row],[borar otro]]=Table7[[#This Row],[Borrar]]</f>
        <v>1</v>
      </c>
    </row>
    <row r="904" spans="1:25" hidden="1" x14ac:dyDescent="0.25">
      <c r="A904">
        <v>45313</v>
      </c>
      <c r="B904">
        <v>2848541681</v>
      </c>
      <c r="C904" s="2">
        <v>947.12</v>
      </c>
      <c r="D904" t="s">
        <v>1845</v>
      </c>
      <c r="E904">
        <v>0</v>
      </c>
      <c r="F904" t="s">
        <v>1594</v>
      </c>
      <c r="G904">
        <f>VLOOKUP(Mio[[#This Row],[No. FACT.]],Table7[No],1,FALSE)</f>
        <v>2848541681</v>
      </c>
      <c r="S904" s="79"/>
      <c r="T904">
        <v>45314</v>
      </c>
      <c r="U904">
        <v>1075924765</v>
      </c>
      <c r="V904">
        <v>396.1</v>
      </c>
      <c r="W904">
        <f>VLOOKUP(Table7[[#This Row],[No]],Mio[No. FACT.],1,FALSE)</f>
        <v>1075924765</v>
      </c>
      <c r="X904">
        <f>VLOOKUP(Table7[[#This Row],[No]],Conta[DTE NO],1,FALSE)</f>
        <v>1075924765</v>
      </c>
      <c r="Y904" t="b">
        <f>Table7[[#This Row],[borar otro]]=Table7[[#This Row],[Borrar]]</f>
        <v>1</v>
      </c>
    </row>
    <row r="905" spans="1:25" hidden="1" x14ac:dyDescent="0.25">
      <c r="A905">
        <v>45313</v>
      </c>
      <c r="B905">
        <v>2207926297</v>
      </c>
      <c r="C905" s="2">
        <v>695.2</v>
      </c>
      <c r="D905" t="s">
        <v>2333</v>
      </c>
      <c r="E905">
        <v>0</v>
      </c>
      <c r="F905" t="s">
        <v>1595</v>
      </c>
      <c r="G905">
        <f>VLOOKUP(Mio[[#This Row],[No. FACT.]],Table7[No],1,FALSE)</f>
        <v>2207926297</v>
      </c>
      <c r="S905" s="79"/>
      <c r="T905">
        <v>45314</v>
      </c>
      <c r="U905">
        <v>1125796029</v>
      </c>
      <c r="V905">
        <v>235.21</v>
      </c>
      <c r="W905">
        <f>VLOOKUP(Table7[[#This Row],[No]],Mio[No. FACT.],1,FALSE)</f>
        <v>1125796029</v>
      </c>
      <c r="X905">
        <f>VLOOKUP(Table7[[#This Row],[No]],Conta[DTE NO],1,FALSE)</f>
        <v>1125796029</v>
      </c>
      <c r="Y905" t="b">
        <f>Table7[[#This Row],[borar otro]]=Table7[[#This Row],[Borrar]]</f>
        <v>1</v>
      </c>
    </row>
    <row r="906" spans="1:25" hidden="1" x14ac:dyDescent="0.25">
      <c r="A906">
        <v>45314</v>
      </c>
      <c r="B906">
        <v>61228733</v>
      </c>
      <c r="C906" s="2">
        <v>291.75</v>
      </c>
      <c r="D906" t="s">
        <v>2329</v>
      </c>
      <c r="E906">
        <v>0</v>
      </c>
      <c r="F906" t="s">
        <v>1596</v>
      </c>
      <c r="G906">
        <f>VLOOKUP(Mio[[#This Row],[No. FACT.]],Table7[No],1,FALSE)</f>
        <v>61228733</v>
      </c>
      <c r="S906" s="79"/>
      <c r="T906">
        <v>45314</v>
      </c>
      <c r="U906">
        <v>129320641</v>
      </c>
      <c r="V906">
        <v>151</v>
      </c>
      <c r="W906">
        <f>VLOOKUP(Table7[[#This Row],[No]],Mio[No. FACT.],1,FALSE)</f>
        <v>129320641</v>
      </c>
      <c r="X906">
        <f>VLOOKUP(Table7[[#This Row],[No]],Conta[DTE NO],1,FALSE)</f>
        <v>129320641</v>
      </c>
      <c r="Y906" t="b">
        <f>Table7[[#This Row],[borar otro]]=Table7[[#This Row],[Borrar]]</f>
        <v>1</v>
      </c>
    </row>
    <row r="907" spans="1:25" hidden="1" x14ac:dyDescent="0.25">
      <c r="A907">
        <v>45314</v>
      </c>
      <c r="B907">
        <v>964184289</v>
      </c>
      <c r="C907" s="2">
        <v>97.25</v>
      </c>
      <c r="D907" t="s">
        <v>2329</v>
      </c>
      <c r="E907">
        <v>0</v>
      </c>
      <c r="F907" t="s">
        <v>1597</v>
      </c>
      <c r="G907">
        <f>VLOOKUP(Mio[[#This Row],[No. FACT.]],Table7[No],1,FALSE)</f>
        <v>964184289</v>
      </c>
      <c r="S907" s="79"/>
      <c r="T907">
        <v>45314</v>
      </c>
      <c r="U907">
        <v>1584808267</v>
      </c>
      <c r="V907">
        <v>4155</v>
      </c>
      <c r="W907">
        <f>VLOOKUP(Table7[[#This Row],[No]],Mio[No. FACT.],1,FALSE)</f>
        <v>1584808267</v>
      </c>
      <c r="X907">
        <f>VLOOKUP(Table7[[#This Row],[No]],Conta[DTE NO],1,FALSE)</f>
        <v>1584808267</v>
      </c>
      <c r="Y907" t="b">
        <f>Table7[[#This Row],[borar otro]]=Table7[[#This Row],[Borrar]]</f>
        <v>1</v>
      </c>
    </row>
    <row r="908" spans="1:25" hidden="1" x14ac:dyDescent="0.25">
      <c r="A908">
        <v>45314</v>
      </c>
      <c r="B908">
        <v>1659194951</v>
      </c>
      <c r="C908" s="2">
        <v>57.7</v>
      </c>
      <c r="D908" t="s">
        <v>2326</v>
      </c>
      <c r="E908">
        <v>0</v>
      </c>
      <c r="F908" t="s">
        <v>1598</v>
      </c>
      <c r="G908">
        <f>VLOOKUP(Mio[[#This Row],[No. FACT.]],Table7[No],1,FALSE)</f>
        <v>1659194951</v>
      </c>
      <c r="S908" s="79"/>
      <c r="T908">
        <v>45314</v>
      </c>
      <c r="U908">
        <v>1659194951</v>
      </c>
      <c r="V908">
        <v>57.7</v>
      </c>
      <c r="W908">
        <f>VLOOKUP(Table7[[#This Row],[No]],Mio[No. FACT.],1,FALSE)</f>
        <v>1659194951</v>
      </c>
      <c r="X908">
        <f>VLOOKUP(Table7[[#This Row],[No]],Conta[DTE NO],1,FALSE)</f>
        <v>1659194951</v>
      </c>
      <c r="Y908" t="b">
        <f>Table7[[#This Row],[borar otro]]=Table7[[#This Row],[Borrar]]</f>
        <v>1</v>
      </c>
    </row>
    <row r="909" spans="1:25" hidden="1" x14ac:dyDescent="0.25">
      <c r="A909">
        <v>45314</v>
      </c>
      <c r="B909">
        <v>2160741649</v>
      </c>
      <c r="C909" s="2">
        <v>82.5</v>
      </c>
      <c r="D909" t="s">
        <v>2326</v>
      </c>
      <c r="E909">
        <v>0</v>
      </c>
      <c r="F909" t="s">
        <v>1599</v>
      </c>
      <c r="G909">
        <f>VLOOKUP(Mio[[#This Row],[No. FACT.]],Table7[No],1,FALSE)</f>
        <v>2160741649</v>
      </c>
      <c r="S909" s="79"/>
      <c r="T909">
        <v>45314</v>
      </c>
      <c r="U909">
        <v>1721845048</v>
      </c>
      <c r="V909">
        <v>165.4</v>
      </c>
      <c r="W909">
        <f>VLOOKUP(Table7[[#This Row],[No]],Mio[No. FACT.],1,FALSE)</f>
        <v>1721845048</v>
      </c>
      <c r="X909">
        <f>VLOOKUP(Table7[[#This Row],[No]],Conta[DTE NO],1,FALSE)</f>
        <v>1721845048</v>
      </c>
      <c r="Y909" t="b">
        <f>Table7[[#This Row],[borar otro]]=Table7[[#This Row],[Borrar]]</f>
        <v>1</v>
      </c>
    </row>
    <row r="910" spans="1:25" hidden="1" x14ac:dyDescent="0.25">
      <c r="A910">
        <v>45314</v>
      </c>
      <c r="B910">
        <v>4147267460</v>
      </c>
      <c r="C910" s="2">
        <v>197.5</v>
      </c>
      <c r="D910" t="s">
        <v>2329</v>
      </c>
      <c r="E910">
        <v>0</v>
      </c>
      <c r="F910" t="s">
        <v>1601</v>
      </c>
      <c r="G910">
        <f>VLOOKUP(Mio[[#This Row],[No. FACT.]],Table7[No],1,FALSE)</f>
        <v>4147267460</v>
      </c>
      <c r="S910" s="79"/>
      <c r="T910">
        <v>45314</v>
      </c>
      <c r="U910">
        <v>1899710218</v>
      </c>
      <c r="V910">
        <v>171.6</v>
      </c>
      <c r="W910">
        <f>VLOOKUP(Table7[[#This Row],[No]],Mio[No. FACT.],1,FALSE)</f>
        <v>1899710218</v>
      </c>
      <c r="X910">
        <f>VLOOKUP(Table7[[#This Row],[No]],Conta[DTE NO],1,FALSE)</f>
        <v>1899710218</v>
      </c>
      <c r="Y910" t="b">
        <f>Table7[[#This Row],[borar otro]]=Table7[[#This Row],[Borrar]]</f>
        <v>1</v>
      </c>
    </row>
    <row r="911" spans="1:25" hidden="1" x14ac:dyDescent="0.25">
      <c r="A911">
        <v>45314</v>
      </c>
      <c r="B911">
        <v>3063368894</v>
      </c>
      <c r="C911" s="2">
        <v>169.15</v>
      </c>
      <c r="D911" t="s">
        <v>2327</v>
      </c>
      <c r="E911">
        <v>0</v>
      </c>
      <c r="F911" t="s">
        <v>1602</v>
      </c>
      <c r="G911">
        <f>VLOOKUP(Mio[[#This Row],[No. FACT.]],Table7[No],1,FALSE)</f>
        <v>3063368894</v>
      </c>
      <c r="S911" s="79"/>
      <c r="T911">
        <v>45314</v>
      </c>
      <c r="U911">
        <v>1900431124</v>
      </c>
      <c r="V911">
        <v>97.25</v>
      </c>
      <c r="W911">
        <f>VLOOKUP(Table7[[#This Row],[No]],Mio[No. FACT.],1,FALSE)</f>
        <v>1900431124</v>
      </c>
      <c r="X911">
        <f>VLOOKUP(Table7[[#This Row],[No]],Conta[DTE NO],1,FALSE)</f>
        <v>1900431124</v>
      </c>
      <c r="Y911" t="b">
        <f>Table7[[#This Row],[borar otro]]=Table7[[#This Row],[Borrar]]</f>
        <v>1</v>
      </c>
    </row>
    <row r="912" spans="1:25" hidden="1" x14ac:dyDescent="0.25">
      <c r="A912">
        <v>45314</v>
      </c>
      <c r="B912">
        <v>675171677</v>
      </c>
      <c r="C912" s="2">
        <v>1698</v>
      </c>
      <c r="D912" t="s">
        <v>2330</v>
      </c>
      <c r="E912">
        <v>0</v>
      </c>
      <c r="F912" t="s">
        <v>1603</v>
      </c>
      <c r="G912">
        <f>VLOOKUP(Mio[[#This Row],[No. FACT.]],Table7[No],1,FALSE)</f>
        <v>675171677</v>
      </c>
      <c r="S912" s="79"/>
      <c r="T912">
        <v>45314</v>
      </c>
      <c r="U912">
        <v>1975731413</v>
      </c>
      <c r="V912">
        <v>165.8</v>
      </c>
      <c r="W912">
        <f>VLOOKUP(Table7[[#This Row],[No]],Mio[No. FACT.],1,FALSE)</f>
        <v>1975731413</v>
      </c>
      <c r="X912">
        <f>VLOOKUP(Table7[[#This Row],[No]],Conta[DTE NO],1,FALSE)</f>
        <v>1975731413</v>
      </c>
      <c r="Y912" t="b">
        <f>Table7[[#This Row],[borar otro]]=Table7[[#This Row],[Borrar]]</f>
        <v>1</v>
      </c>
    </row>
    <row r="913" spans="1:25" hidden="1" x14ac:dyDescent="0.25">
      <c r="A913">
        <v>45314</v>
      </c>
      <c r="B913">
        <v>2413118322</v>
      </c>
      <c r="C913" s="2">
        <v>1935</v>
      </c>
      <c r="D913" t="s">
        <v>2332</v>
      </c>
      <c r="E913">
        <v>0</v>
      </c>
      <c r="F913" t="s">
        <v>1605</v>
      </c>
      <c r="G913">
        <f>VLOOKUP(Mio[[#This Row],[No. FACT.]],Table7[No],1,FALSE)</f>
        <v>2413118322</v>
      </c>
      <c r="S913" s="79"/>
      <c r="T913">
        <v>45314</v>
      </c>
      <c r="U913">
        <v>2078687575</v>
      </c>
      <c r="V913">
        <v>1154</v>
      </c>
      <c r="W913">
        <f>VLOOKUP(Table7[[#This Row],[No]],Mio[No. FACT.],1,FALSE)</f>
        <v>2078687575</v>
      </c>
      <c r="X913">
        <f>VLOOKUP(Table7[[#This Row],[No]],Conta[DTE NO],1,FALSE)</f>
        <v>2078687575</v>
      </c>
      <c r="Y913" t="b">
        <f>Table7[[#This Row],[borar otro]]=Table7[[#This Row],[Borrar]]</f>
        <v>1</v>
      </c>
    </row>
    <row r="914" spans="1:25" hidden="1" x14ac:dyDescent="0.25">
      <c r="A914">
        <v>45314</v>
      </c>
      <c r="B914">
        <v>4003283625</v>
      </c>
      <c r="C914" s="2">
        <v>3230</v>
      </c>
      <c r="D914" t="s">
        <v>2332</v>
      </c>
      <c r="E914">
        <v>0</v>
      </c>
      <c r="F914" t="s">
        <v>1605</v>
      </c>
      <c r="G914">
        <f>VLOOKUP(Mio[[#This Row],[No. FACT.]],Table7[No],1,FALSE)</f>
        <v>4003283625</v>
      </c>
      <c r="S914" s="79"/>
      <c r="T914">
        <v>45314</v>
      </c>
      <c r="U914">
        <v>2101495101</v>
      </c>
      <c r="V914">
        <v>2020</v>
      </c>
      <c r="W914">
        <f>VLOOKUP(Table7[[#This Row],[No]],Mio[No. FACT.],1,FALSE)</f>
        <v>2101495101</v>
      </c>
      <c r="X914">
        <f>VLOOKUP(Table7[[#This Row],[No]],Conta[DTE NO],1,FALSE)</f>
        <v>2101495101</v>
      </c>
      <c r="Y914" t="b">
        <f>Table7[[#This Row],[borar otro]]=Table7[[#This Row],[Borrar]]</f>
        <v>1</v>
      </c>
    </row>
    <row r="915" spans="1:25" hidden="1" x14ac:dyDescent="0.25">
      <c r="A915">
        <v>45314</v>
      </c>
      <c r="B915">
        <v>2975878885</v>
      </c>
      <c r="C915" s="2">
        <v>1000</v>
      </c>
      <c r="D915" t="s">
        <v>2328</v>
      </c>
      <c r="E915">
        <v>0</v>
      </c>
      <c r="F915" t="s">
        <v>1607</v>
      </c>
      <c r="G915">
        <f>VLOOKUP(Mio[[#This Row],[No. FACT.]],Table7[No],1,FALSE)</f>
        <v>2975878885</v>
      </c>
      <c r="S915" s="79"/>
      <c r="T915">
        <v>45314</v>
      </c>
      <c r="U915">
        <v>2160741649</v>
      </c>
      <c r="V915">
        <v>82.5</v>
      </c>
      <c r="W915">
        <f>VLOOKUP(Table7[[#This Row],[No]],Mio[No. FACT.],1,FALSE)</f>
        <v>2160741649</v>
      </c>
      <c r="X915">
        <f>VLOOKUP(Table7[[#This Row],[No]],Conta[DTE NO],1,FALSE)</f>
        <v>2160741649</v>
      </c>
      <c r="Y915" t="b">
        <f>Table7[[#This Row],[borar otro]]=Table7[[#This Row],[Borrar]]</f>
        <v>1</v>
      </c>
    </row>
    <row r="916" spans="1:25" hidden="1" x14ac:dyDescent="0.25">
      <c r="A916">
        <v>45314</v>
      </c>
      <c r="B916">
        <v>1721845048</v>
      </c>
      <c r="C916" s="2">
        <v>165.4</v>
      </c>
      <c r="D916" t="s">
        <v>2327</v>
      </c>
      <c r="E916">
        <v>0</v>
      </c>
      <c r="F916" t="s">
        <v>1609</v>
      </c>
      <c r="G916">
        <f>VLOOKUP(Mio[[#This Row],[No. FACT.]],Table7[No],1,FALSE)</f>
        <v>1721845048</v>
      </c>
      <c r="S916" s="79"/>
      <c r="T916">
        <v>45314</v>
      </c>
      <c r="U916">
        <v>2347125873</v>
      </c>
      <c r="V916">
        <v>419.88</v>
      </c>
      <c r="W916">
        <f>VLOOKUP(Table7[[#This Row],[No]],Mio[No. FACT.],1,FALSE)</f>
        <v>2347125873</v>
      </c>
      <c r="X916">
        <f>VLOOKUP(Table7[[#This Row],[No]],Conta[DTE NO],1,FALSE)</f>
        <v>2347125873</v>
      </c>
      <c r="Y916" t="b">
        <f>Table7[[#This Row],[borar otro]]=Table7[[#This Row],[Borrar]]</f>
        <v>1</v>
      </c>
    </row>
    <row r="917" spans="1:25" hidden="1" x14ac:dyDescent="0.25">
      <c r="A917">
        <v>45314</v>
      </c>
      <c r="B917">
        <v>1975731413</v>
      </c>
      <c r="C917" s="2">
        <v>165.8</v>
      </c>
      <c r="D917" t="s">
        <v>2329</v>
      </c>
      <c r="E917">
        <v>0</v>
      </c>
      <c r="F917" t="s">
        <v>1611</v>
      </c>
      <c r="G917">
        <f>VLOOKUP(Mio[[#This Row],[No. FACT.]],Table7[No],1,FALSE)</f>
        <v>1975731413</v>
      </c>
      <c r="S917" s="79"/>
      <c r="T917">
        <v>45314</v>
      </c>
      <c r="U917">
        <v>2413118322</v>
      </c>
      <c r="V917">
        <v>1935</v>
      </c>
      <c r="W917">
        <f>VLOOKUP(Table7[[#This Row],[No]],Mio[No. FACT.],1,FALSE)</f>
        <v>2413118322</v>
      </c>
      <c r="X917">
        <f>VLOOKUP(Table7[[#This Row],[No]],Conta[DTE NO],1,FALSE)</f>
        <v>2413118322</v>
      </c>
      <c r="Y917" t="b">
        <f>Table7[[#This Row],[borar otro]]=Table7[[#This Row],[Borrar]]</f>
        <v>1</v>
      </c>
    </row>
    <row r="918" spans="1:25" hidden="1" x14ac:dyDescent="0.25">
      <c r="A918">
        <v>45314</v>
      </c>
      <c r="B918">
        <v>1899710218</v>
      </c>
      <c r="C918" s="2">
        <v>171.6</v>
      </c>
      <c r="D918" t="s">
        <v>2326</v>
      </c>
      <c r="E918">
        <v>0</v>
      </c>
      <c r="F918" t="s">
        <v>1612</v>
      </c>
      <c r="G918">
        <f>VLOOKUP(Mio[[#This Row],[No. FACT.]],Table7[No],1,FALSE)</f>
        <v>1899710218</v>
      </c>
      <c r="S918" s="79"/>
      <c r="T918">
        <v>45314</v>
      </c>
      <c r="U918">
        <v>2448181061</v>
      </c>
      <c r="V918">
        <v>80</v>
      </c>
      <c r="W918">
        <f>VLOOKUP(Table7[[#This Row],[No]],Mio[No. FACT.],1,FALSE)</f>
        <v>2448181061</v>
      </c>
      <c r="X918">
        <f>VLOOKUP(Table7[[#This Row],[No]],Conta[DTE NO],1,FALSE)</f>
        <v>2448181061</v>
      </c>
      <c r="Y918" t="b">
        <f>Table7[[#This Row],[borar otro]]=Table7[[#This Row],[Borrar]]</f>
        <v>1</v>
      </c>
    </row>
    <row r="919" spans="1:25" hidden="1" x14ac:dyDescent="0.25">
      <c r="A919">
        <v>45314</v>
      </c>
      <c r="B919">
        <v>1017401133</v>
      </c>
      <c r="C919" s="2">
        <v>1500</v>
      </c>
      <c r="D919" t="s">
        <v>2331</v>
      </c>
      <c r="E919">
        <v>0</v>
      </c>
      <c r="F919" t="s">
        <v>1614</v>
      </c>
      <c r="G919">
        <f>VLOOKUP(Mio[[#This Row],[No. FACT.]],Table7[No],1,FALSE)</f>
        <v>1017401133</v>
      </c>
      <c r="S919" s="79"/>
      <c r="T919">
        <v>45314</v>
      </c>
      <c r="U919">
        <v>263996142</v>
      </c>
      <c r="V919">
        <v>409.4</v>
      </c>
      <c r="W919">
        <f>VLOOKUP(Table7[[#This Row],[No]],Mio[No. FACT.],1,FALSE)</f>
        <v>263996142</v>
      </c>
      <c r="X919">
        <f>VLOOKUP(Table7[[#This Row],[No]],Conta[DTE NO],1,FALSE)</f>
        <v>263996142</v>
      </c>
      <c r="Y919" t="b">
        <f>Table7[[#This Row],[borar otro]]=Table7[[#This Row],[Borrar]]</f>
        <v>1</v>
      </c>
    </row>
    <row r="920" spans="1:25" hidden="1" x14ac:dyDescent="0.25">
      <c r="A920">
        <v>45314</v>
      </c>
      <c r="B920">
        <v>1068977838</v>
      </c>
      <c r="C920" s="2">
        <v>55</v>
      </c>
      <c r="D920" t="s">
        <v>2327</v>
      </c>
      <c r="E920">
        <v>0</v>
      </c>
      <c r="F920" t="s">
        <v>1616</v>
      </c>
      <c r="G920">
        <f>VLOOKUP(Mio[[#This Row],[No. FACT.]],Table7[No],1,FALSE)</f>
        <v>1068977838</v>
      </c>
      <c r="S920" s="79"/>
      <c r="T920">
        <v>45314</v>
      </c>
      <c r="U920">
        <v>268190677</v>
      </c>
      <c r="V920">
        <v>26.3</v>
      </c>
      <c r="W920">
        <f>VLOOKUP(Table7[[#This Row],[No]],Mio[No. FACT.],1,FALSE)</f>
        <v>268190677</v>
      </c>
      <c r="X920">
        <f>VLOOKUP(Table7[[#This Row],[No]],Conta[DTE NO],1,FALSE)</f>
        <v>268190677</v>
      </c>
      <c r="Y920" t="b">
        <f>Table7[[#This Row],[borar otro]]=Table7[[#This Row],[Borrar]]</f>
        <v>1</v>
      </c>
    </row>
    <row r="921" spans="1:25" hidden="1" x14ac:dyDescent="0.25">
      <c r="A921">
        <v>45314</v>
      </c>
      <c r="B921">
        <v>532827043</v>
      </c>
      <c r="C921" s="2">
        <v>21.2</v>
      </c>
      <c r="D921" t="s">
        <v>2326</v>
      </c>
      <c r="E921">
        <v>0</v>
      </c>
      <c r="F921" t="s">
        <v>1618</v>
      </c>
      <c r="G921">
        <f>VLOOKUP(Mio[[#This Row],[No. FACT.]],Table7[No],1,FALSE)</f>
        <v>532827043</v>
      </c>
      <c r="S921" s="79"/>
      <c r="T921">
        <v>45314</v>
      </c>
      <c r="U921">
        <v>2686537677</v>
      </c>
      <c r="V921">
        <v>137.30000000000001</v>
      </c>
      <c r="W921">
        <f>VLOOKUP(Table7[[#This Row],[No]],Mio[No. FACT.],1,FALSE)</f>
        <v>2686537677</v>
      </c>
      <c r="X921">
        <f>VLOOKUP(Table7[[#This Row],[No]],Conta[DTE NO],1,FALSE)</f>
        <v>2686537677</v>
      </c>
      <c r="Y921" t="b">
        <f>Table7[[#This Row],[borar otro]]=Table7[[#This Row],[Borrar]]</f>
        <v>1</v>
      </c>
    </row>
    <row r="922" spans="1:25" hidden="1" x14ac:dyDescent="0.25">
      <c r="A922">
        <v>45314</v>
      </c>
      <c r="B922">
        <v>527191296</v>
      </c>
      <c r="C922" s="2">
        <v>93</v>
      </c>
      <c r="D922" t="s">
        <v>2326</v>
      </c>
      <c r="E922">
        <v>0</v>
      </c>
      <c r="F922" t="s">
        <v>1620</v>
      </c>
      <c r="G922">
        <f>VLOOKUP(Mio[[#This Row],[No. FACT.]],Table7[No],1,FALSE)</f>
        <v>527191296</v>
      </c>
      <c r="S922" s="79"/>
      <c r="T922">
        <v>45314</v>
      </c>
      <c r="U922">
        <v>2739163053</v>
      </c>
      <c r="V922">
        <v>51</v>
      </c>
      <c r="W922">
        <f>VLOOKUP(Table7[[#This Row],[No]],Mio[No. FACT.],1,FALSE)</f>
        <v>2739163053</v>
      </c>
      <c r="X922">
        <f>VLOOKUP(Table7[[#This Row],[No]],Conta[DTE NO],1,FALSE)</f>
        <v>2739163053</v>
      </c>
      <c r="Y922" t="b">
        <f>Table7[[#This Row],[borar otro]]=Table7[[#This Row],[Borrar]]</f>
        <v>1</v>
      </c>
    </row>
    <row r="923" spans="1:25" hidden="1" x14ac:dyDescent="0.25">
      <c r="A923">
        <v>45314</v>
      </c>
      <c r="B923">
        <v>3348843060</v>
      </c>
      <c r="C923" s="2">
        <v>341.15</v>
      </c>
      <c r="D923" t="s">
        <v>2329</v>
      </c>
      <c r="E923">
        <v>0</v>
      </c>
      <c r="F923" t="s">
        <v>1622</v>
      </c>
      <c r="G923">
        <f>VLOOKUP(Mio[[#This Row],[No. FACT.]],Table7[No],1,FALSE)</f>
        <v>3348843060</v>
      </c>
      <c r="S923" s="79"/>
      <c r="T923">
        <v>45314</v>
      </c>
      <c r="U923">
        <v>2742633384</v>
      </c>
      <c r="V923">
        <v>274.64999999999998</v>
      </c>
      <c r="W923">
        <f>VLOOKUP(Table7[[#This Row],[No]],Mio[No. FACT.],1,FALSE)</f>
        <v>2742633384</v>
      </c>
      <c r="X923">
        <f>VLOOKUP(Table7[[#This Row],[No]],Conta[DTE NO],1,FALSE)</f>
        <v>2742633384</v>
      </c>
      <c r="Y923" t="b">
        <f>Table7[[#This Row],[borar otro]]=Table7[[#This Row],[Borrar]]</f>
        <v>1</v>
      </c>
    </row>
    <row r="924" spans="1:25" hidden="1" x14ac:dyDescent="0.25">
      <c r="A924">
        <v>45314</v>
      </c>
      <c r="B924">
        <v>3287699057</v>
      </c>
      <c r="C924" s="2">
        <v>305</v>
      </c>
      <c r="D924" t="s">
        <v>2327</v>
      </c>
      <c r="E924">
        <v>0</v>
      </c>
      <c r="F924" t="s">
        <v>1624</v>
      </c>
      <c r="G924">
        <f>VLOOKUP(Mio[[#This Row],[No. FACT.]],Table7[No],1,FALSE)</f>
        <v>3287699057</v>
      </c>
      <c r="S924" s="79"/>
      <c r="T924">
        <v>45314</v>
      </c>
      <c r="U924">
        <v>2911257218</v>
      </c>
      <c r="V924">
        <v>533.28</v>
      </c>
      <c r="W924">
        <f>VLOOKUP(Table7[[#This Row],[No]],Mio[No. FACT.],1,FALSE)</f>
        <v>2911257218</v>
      </c>
      <c r="X924">
        <f>VLOOKUP(Table7[[#This Row],[No]],Conta[DTE NO],1,FALSE)</f>
        <v>2911257218</v>
      </c>
      <c r="Y924" t="b">
        <f>Table7[[#This Row],[borar otro]]=Table7[[#This Row],[Borrar]]</f>
        <v>1</v>
      </c>
    </row>
    <row r="925" spans="1:25" hidden="1" x14ac:dyDescent="0.25">
      <c r="A925">
        <v>45314</v>
      </c>
      <c r="B925">
        <v>1584808267</v>
      </c>
      <c r="C925" s="2">
        <v>4155</v>
      </c>
      <c r="D925" t="s">
        <v>2332</v>
      </c>
      <c r="E925">
        <v>0</v>
      </c>
      <c r="F925" t="s">
        <v>1626</v>
      </c>
      <c r="G925">
        <f>VLOOKUP(Mio[[#This Row],[No. FACT.]],Table7[No],1,FALSE)</f>
        <v>1584808267</v>
      </c>
      <c r="S925" s="79"/>
      <c r="T925">
        <v>45314</v>
      </c>
      <c r="U925">
        <v>2975878885</v>
      </c>
      <c r="V925">
        <v>1000</v>
      </c>
      <c r="W925">
        <f>VLOOKUP(Table7[[#This Row],[No]],Mio[No. FACT.],1,FALSE)</f>
        <v>2975878885</v>
      </c>
      <c r="X925">
        <f>VLOOKUP(Table7[[#This Row],[No]],Conta[DTE NO],1,FALSE)</f>
        <v>2975878885</v>
      </c>
      <c r="Y925" t="b">
        <f>Table7[[#This Row],[borar otro]]=Table7[[#This Row],[Borrar]]</f>
        <v>1</v>
      </c>
    </row>
    <row r="926" spans="1:25" hidden="1" x14ac:dyDescent="0.25">
      <c r="A926">
        <v>45314</v>
      </c>
      <c r="B926">
        <v>2078687575</v>
      </c>
      <c r="C926" s="2">
        <v>1154</v>
      </c>
      <c r="D926" t="s">
        <v>2327</v>
      </c>
      <c r="E926">
        <v>0</v>
      </c>
      <c r="F926" t="s">
        <v>1628</v>
      </c>
      <c r="G926">
        <f>VLOOKUP(Mio[[#This Row],[No. FACT.]],Table7[No],1,FALSE)</f>
        <v>2078687575</v>
      </c>
      <c r="S926" s="79"/>
      <c r="T926">
        <v>45314</v>
      </c>
      <c r="U926">
        <v>305614558</v>
      </c>
      <c r="V926">
        <v>1556</v>
      </c>
      <c r="W926">
        <f>VLOOKUP(Table7[[#This Row],[No]],Mio[No. FACT.],1,FALSE)</f>
        <v>305614558</v>
      </c>
      <c r="X926">
        <f>VLOOKUP(Table7[[#This Row],[No]],Conta[DTE NO],1,FALSE)</f>
        <v>305614558</v>
      </c>
      <c r="Y926" t="b">
        <f>Table7[[#This Row],[borar otro]]=Table7[[#This Row],[Borrar]]</f>
        <v>1</v>
      </c>
    </row>
    <row r="927" spans="1:25" hidden="1" x14ac:dyDescent="0.25">
      <c r="A927">
        <v>45314</v>
      </c>
      <c r="B927">
        <v>427576950</v>
      </c>
      <c r="C927" s="2">
        <v>2889</v>
      </c>
      <c r="D927" t="s">
        <v>2331</v>
      </c>
      <c r="E927">
        <v>0</v>
      </c>
      <c r="F927" t="s">
        <v>1630</v>
      </c>
      <c r="G927">
        <f>VLOOKUP(Mio[[#This Row],[No. FACT.]],Table7[No],1,FALSE)</f>
        <v>427576950</v>
      </c>
      <c r="S927" s="79"/>
      <c r="T927">
        <v>45314</v>
      </c>
      <c r="U927">
        <v>3063368894</v>
      </c>
      <c r="V927">
        <v>169.15</v>
      </c>
      <c r="W927">
        <f>VLOOKUP(Table7[[#This Row],[No]],Mio[No. FACT.],1,FALSE)</f>
        <v>3063368894</v>
      </c>
      <c r="X927">
        <f>VLOOKUP(Table7[[#This Row],[No]],Conta[DTE NO],1,FALSE)</f>
        <v>3063368894</v>
      </c>
      <c r="Y927" t="b">
        <f>Table7[[#This Row],[borar otro]]=Table7[[#This Row],[Borrar]]</f>
        <v>1</v>
      </c>
    </row>
    <row r="928" spans="1:25" hidden="1" x14ac:dyDescent="0.25">
      <c r="A928">
        <v>45314</v>
      </c>
      <c r="B928">
        <v>2101495101</v>
      </c>
      <c r="C928" s="2">
        <v>2020</v>
      </c>
      <c r="D928" t="s">
        <v>2332</v>
      </c>
      <c r="E928">
        <v>0</v>
      </c>
      <c r="F928" t="s">
        <v>1631</v>
      </c>
      <c r="G928">
        <f>VLOOKUP(Mio[[#This Row],[No. FACT.]],Table7[No],1,FALSE)</f>
        <v>2101495101</v>
      </c>
      <c r="S928" s="79"/>
      <c r="T928">
        <v>45314</v>
      </c>
      <c r="U928">
        <v>3173008110</v>
      </c>
      <c r="V928">
        <v>11</v>
      </c>
      <c r="W928">
        <f>VLOOKUP(Table7[[#This Row],[No]],Mio[No. FACT.],1,FALSE)</f>
        <v>3173008110</v>
      </c>
      <c r="X928">
        <f>VLOOKUP(Table7[[#This Row],[No]],Conta[DTE NO],1,FALSE)</f>
        <v>3173008110</v>
      </c>
      <c r="Y928" t="b">
        <f>Table7[[#This Row],[borar otro]]=Table7[[#This Row],[Borrar]]</f>
        <v>1</v>
      </c>
    </row>
    <row r="929" spans="1:25" hidden="1" x14ac:dyDescent="0.25">
      <c r="A929">
        <v>45314</v>
      </c>
      <c r="B929">
        <v>263996142</v>
      </c>
      <c r="C929" s="2">
        <v>409.4</v>
      </c>
      <c r="D929" t="s">
        <v>2327</v>
      </c>
      <c r="E929">
        <v>0</v>
      </c>
      <c r="F929" t="s">
        <v>1633</v>
      </c>
      <c r="G929">
        <f>VLOOKUP(Mio[[#This Row],[No. FACT.]],Table7[No],1,FALSE)</f>
        <v>263996142</v>
      </c>
      <c r="S929" s="79"/>
      <c r="T929">
        <v>45314</v>
      </c>
      <c r="U929">
        <v>3287699057</v>
      </c>
      <c r="V929">
        <v>305</v>
      </c>
      <c r="W929">
        <f>VLOOKUP(Table7[[#This Row],[No]],Mio[No. FACT.],1,FALSE)</f>
        <v>3287699057</v>
      </c>
      <c r="X929">
        <f>VLOOKUP(Table7[[#This Row],[No]],Conta[DTE NO],1,FALSE)</f>
        <v>3287699057</v>
      </c>
      <c r="Y929" t="b">
        <f>Table7[[#This Row],[borar otro]]=Table7[[#This Row],[Borrar]]</f>
        <v>1</v>
      </c>
    </row>
    <row r="930" spans="1:25" hidden="1" x14ac:dyDescent="0.25">
      <c r="A930">
        <v>45314</v>
      </c>
      <c r="B930">
        <v>3826663810</v>
      </c>
      <c r="C930" s="2">
        <v>6.45</v>
      </c>
      <c r="D930" t="s">
        <v>2329</v>
      </c>
      <c r="E930">
        <v>0</v>
      </c>
      <c r="F930" t="s">
        <v>1635</v>
      </c>
      <c r="G930">
        <f>VLOOKUP(Mio[[#This Row],[No. FACT.]],Table7[No],1,FALSE)</f>
        <v>3826663810</v>
      </c>
      <c r="S930" s="79"/>
      <c r="T930">
        <v>45314</v>
      </c>
      <c r="U930">
        <v>3344254220</v>
      </c>
      <c r="V930">
        <v>2340.8000000000002</v>
      </c>
      <c r="W930">
        <f>VLOOKUP(Table7[[#This Row],[No]],Mio[No. FACT.],1,FALSE)</f>
        <v>3344254220</v>
      </c>
      <c r="X930">
        <f>VLOOKUP(Table7[[#This Row],[No]],Conta[DTE NO],1,FALSE)</f>
        <v>3344254220</v>
      </c>
      <c r="Y930" t="b">
        <f>Table7[[#This Row],[borar otro]]=Table7[[#This Row],[Borrar]]</f>
        <v>1</v>
      </c>
    </row>
    <row r="931" spans="1:25" hidden="1" x14ac:dyDescent="0.25">
      <c r="A931">
        <v>45314</v>
      </c>
      <c r="B931">
        <v>3173008110</v>
      </c>
      <c r="C931" s="2">
        <v>11</v>
      </c>
      <c r="D931" t="s">
        <v>2329</v>
      </c>
      <c r="E931">
        <v>0</v>
      </c>
      <c r="F931" t="s">
        <v>1636</v>
      </c>
      <c r="G931">
        <f>VLOOKUP(Mio[[#This Row],[No. FACT.]],Table7[No],1,FALSE)</f>
        <v>3173008110</v>
      </c>
      <c r="S931" s="79"/>
      <c r="T931">
        <v>45314</v>
      </c>
      <c r="U931">
        <v>3348843060</v>
      </c>
      <c r="V931">
        <v>341.15</v>
      </c>
      <c r="W931">
        <f>VLOOKUP(Table7[[#This Row],[No]],Mio[No. FACT.],1,FALSE)</f>
        <v>3348843060</v>
      </c>
      <c r="X931">
        <f>VLOOKUP(Table7[[#This Row],[No]],Conta[DTE NO],1,FALSE)</f>
        <v>3348843060</v>
      </c>
      <c r="Y931" t="b">
        <f>Table7[[#This Row],[borar otro]]=Table7[[#This Row],[Borrar]]</f>
        <v>1</v>
      </c>
    </row>
    <row r="932" spans="1:25" hidden="1" x14ac:dyDescent="0.25">
      <c r="A932">
        <v>45314</v>
      </c>
      <c r="B932">
        <v>3434172100</v>
      </c>
      <c r="C932" s="2">
        <v>22</v>
      </c>
      <c r="D932" t="s">
        <v>2329</v>
      </c>
      <c r="E932">
        <v>0</v>
      </c>
      <c r="F932" t="s">
        <v>1637</v>
      </c>
      <c r="G932">
        <f>VLOOKUP(Mio[[#This Row],[No. FACT.]],Table7[No],1,FALSE)</f>
        <v>3434172100</v>
      </c>
      <c r="S932" s="79"/>
      <c r="T932">
        <v>45314</v>
      </c>
      <c r="U932">
        <v>3355527767</v>
      </c>
      <c r="V932">
        <v>7000</v>
      </c>
      <c r="W932">
        <f>VLOOKUP(Table7[[#This Row],[No]],Mio[No. FACT.],1,FALSE)</f>
        <v>3355527767</v>
      </c>
      <c r="X932">
        <f>VLOOKUP(Table7[[#This Row],[No]],Conta[DTE NO],1,FALSE)</f>
        <v>3355527767</v>
      </c>
      <c r="Y932" t="b">
        <f>Table7[[#This Row],[borar otro]]=Table7[[#This Row],[Borrar]]</f>
        <v>1</v>
      </c>
    </row>
    <row r="933" spans="1:25" hidden="1" x14ac:dyDescent="0.25">
      <c r="A933">
        <v>45314</v>
      </c>
      <c r="B933">
        <v>3386525540</v>
      </c>
      <c r="C933" s="2">
        <v>220</v>
      </c>
      <c r="D933" t="s">
        <v>2331</v>
      </c>
      <c r="E933">
        <v>0</v>
      </c>
      <c r="F933" t="s">
        <v>1639</v>
      </c>
      <c r="G933">
        <f>VLOOKUP(Mio[[#This Row],[No. FACT.]],Table7[No],1,FALSE)</f>
        <v>3386525540</v>
      </c>
      <c r="S933" s="79"/>
      <c r="T933">
        <v>45314</v>
      </c>
      <c r="U933">
        <v>3386525540</v>
      </c>
      <c r="V933">
        <v>220</v>
      </c>
      <c r="W933">
        <f>VLOOKUP(Table7[[#This Row],[No]],Mio[No. FACT.],1,FALSE)</f>
        <v>3386525540</v>
      </c>
      <c r="X933">
        <f>VLOOKUP(Table7[[#This Row],[No]],Conta[DTE NO],1,FALSE)</f>
        <v>3386525540</v>
      </c>
      <c r="Y933" t="b">
        <f>Table7[[#This Row],[borar otro]]=Table7[[#This Row],[Borrar]]</f>
        <v>1</v>
      </c>
    </row>
    <row r="934" spans="1:25" hidden="1" x14ac:dyDescent="0.25">
      <c r="A934">
        <v>45314</v>
      </c>
      <c r="B934">
        <v>3355527767</v>
      </c>
      <c r="C934" s="2">
        <v>7000</v>
      </c>
      <c r="D934" t="s">
        <v>2332</v>
      </c>
      <c r="E934">
        <v>0</v>
      </c>
      <c r="F934" t="s">
        <v>1641</v>
      </c>
      <c r="G934">
        <f>VLOOKUP(Mio[[#This Row],[No. FACT.]],Table7[No],1,FALSE)</f>
        <v>3355527767</v>
      </c>
      <c r="S934" s="79"/>
      <c r="T934">
        <v>45314</v>
      </c>
      <c r="U934">
        <v>3403829212</v>
      </c>
      <c r="V934">
        <v>2228</v>
      </c>
      <c r="W934">
        <f>VLOOKUP(Table7[[#This Row],[No]],Mio[No. FACT.],1,FALSE)</f>
        <v>3403829212</v>
      </c>
      <c r="X934">
        <f>VLOOKUP(Table7[[#This Row],[No]],Conta[DTE NO],1,FALSE)</f>
        <v>3403829212</v>
      </c>
      <c r="Y934" t="b">
        <f>Table7[[#This Row],[borar otro]]=Table7[[#This Row],[Borrar]]</f>
        <v>1</v>
      </c>
    </row>
    <row r="935" spans="1:25" hidden="1" x14ac:dyDescent="0.25">
      <c r="A935">
        <v>45314</v>
      </c>
      <c r="B935">
        <v>1900431124</v>
      </c>
      <c r="C935" s="2">
        <v>97.25</v>
      </c>
      <c r="D935" t="s">
        <v>2326</v>
      </c>
      <c r="E935">
        <v>0</v>
      </c>
      <c r="F935" t="s">
        <v>1643</v>
      </c>
      <c r="G935">
        <f>VLOOKUP(Mio[[#This Row],[No. FACT.]],Table7[No],1,FALSE)</f>
        <v>1900431124</v>
      </c>
      <c r="S935" s="79"/>
      <c r="T935">
        <v>45314</v>
      </c>
      <c r="U935">
        <v>3434172100</v>
      </c>
      <c r="V935">
        <v>22</v>
      </c>
      <c r="W935">
        <f>VLOOKUP(Table7[[#This Row],[No]],Mio[No. FACT.],1,FALSE)</f>
        <v>3434172100</v>
      </c>
      <c r="X935">
        <f>VLOOKUP(Table7[[#This Row],[No]],Conta[DTE NO],1,FALSE)</f>
        <v>3434172100</v>
      </c>
      <c r="Y935" t="b">
        <f>Table7[[#This Row],[borar otro]]=Table7[[#This Row],[Borrar]]</f>
        <v>1</v>
      </c>
    </row>
    <row r="936" spans="1:25" hidden="1" x14ac:dyDescent="0.25">
      <c r="A936">
        <v>45314</v>
      </c>
      <c r="B936">
        <v>1125796029</v>
      </c>
      <c r="C936" s="2">
        <v>235.21</v>
      </c>
      <c r="D936" t="s">
        <v>2326</v>
      </c>
      <c r="E936">
        <v>0</v>
      </c>
      <c r="F936" t="s">
        <v>1644</v>
      </c>
      <c r="G936">
        <f>VLOOKUP(Mio[[#This Row],[No. FACT.]],Table7[No],1,FALSE)</f>
        <v>1125796029</v>
      </c>
      <c r="S936" s="79"/>
      <c r="T936">
        <v>45314</v>
      </c>
      <c r="U936">
        <v>3708568366</v>
      </c>
      <c r="V936">
        <v>149.05000000000001</v>
      </c>
      <c r="W936">
        <f>VLOOKUP(Table7[[#This Row],[No]],Mio[No. FACT.],1,FALSE)</f>
        <v>3708568366</v>
      </c>
      <c r="X936">
        <f>VLOOKUP(Table7[[#This Row],[No]],Conta[DTE NO],1,FALSE)</f>
        <v>3708568366</v>
      </c>
      <c r="Y936" t="b">
        <f>Table7[[#This Row],[borar otro]]=Table7[[#This Row],[Borrar]]</f>
        <v>1</v>
      </c>
    </row>
    <row r="937" spans="1:25" hidden="1" x14ac:dyDescent="0.25">
      <c r="A937">
        <v>45314</v>
      </c>
      <c r="B937">
        <v>2448181061</v>
      </c>
      <c r="C937" s="2">
        <v>80</v>
      </c>
      <c r="D937" t="s">
        <v>2326</v>
      </c>
      <c r="E937">
        <v>0</v>
      </c>
      <c r="F937" t="s">
        <v>1646</v>
      </c>
      <c r="G937">
        <f>VLOOKUP(Mio[[#This Row],[No. FACT.]],Table7[No],1,FALSE)</f>
        <v>2448181061</v>
      </c>
      <c r="S937" s="79"/>
      <c r="T937">
        <v>45314</v>
      </c>
      <c r="U937">
        <v>3826663810</v>
      </c>
      <c r="V937">
        <v>6.45</v>
      </c>
      <c r="W937">
        <f>VLOOKUP(Table7[[#This Row],[No]],Mio[No. FACT.],1,FALSE)</f>
        <v>3826663810</v>
      </c>
      <c r="X937">
        <f>VLOOKUP(Table7[[#This Row],[No]],Conta[DTE NO],1,FALSE)</f>
        <v>3826663810</v>
      </c>
      <c r="Y937" t="b">
        <f>Table7[[#This Row],[borar otro]]=Table7[[#This Row],[Borrar]]</f>
        <v>1</v>
      </c>
    </row>
    <row r="938" spans="1:25" hidden="1" x14ac:dyDescent="0.25">
      <c r="A938">
        <v>45314</v>
      </c>
      <c r="B938">
        <v>3344254220</v>
      </c>
      <c r="C938" s="2">
        <v>2340.8000000000002</v>
      </c>
      <c r="D938" t="s">
        <v>2327</v>
      </c>
      <c r="E938">
        <v>0</v>
      </c>
      <c r="F938" t="s">
        <v>1648</v>
      </c>
      <c r="G938">
        <f>VLOOKUP(Mio[[#This Row],[No. FACT.]],Table7[No],1,FALSE)</f>
        <v>3344254220</v>
      </c>
      <c r="S938" s="79"/>
      <c r="T938">
        <v>45314</v>
      </c>
      <c r="U938">
        <v>3861791978</v>
      </c>
      <c r="V938">
        <v>106.8</v>
      </c>
      <c r="W938">
        <f>VLOOKUP(Table7[[#This Row],[No]],Mio[No. FACT.],1,FALSE)</f>
        <v>3861791978</v>
      </c>
      <c r="X938">
        <f>VLOOKUP(Table7[[#This Row],[No]],Conta[DTE NO],1,FALSE)</f>
        <v>3861791978</v>
      </c>
      <c r="Y938" t="b">
        <f>Table7[[#This Row],[borar otro]]=Table7[[#This Row],[Borrar]]</f>
        <v>1</v>
      </c>
    </row>
    <row r="939" spans="1:25" hidden="1" x14ac:dyDescent="0.25">
      <c r="A939">
        <v>45314</v>
      </c>
      <c r="B939">
        <v>129320641</v>
      </c>
      <c r="C939" s="2">
        <v>151</v>
      </c>
      <c r="D939" t="s">
        <v>2331</v>
      </c>
      <c r="E939">
        <v>0</v>
      </c>
      <c r="F939" t="s">
        <v>1649</v>
      </c>
      <c r="G939">
        <f>VLOOKUP(Mio[[#This Row],[No. FACT.]],Table7[No],1,FALSE)</f>
        <v>129320641</v>
      </c>
      <c r="S939" s="79"/>
      <c r="T939">
        <v>45314</v>
      </c>
      <c r="U939">
        <v>4003283625</v>
      </c>
      <c r="V939">
        <v>3230</v>
      </c>
      <c r="W939">
        <f>VLOOKUP(Table7[[#This Row],[No]],Mio[No. FACT.],1,FALSE)</f>
        <v>4003283625</v>
      </c>
      <c r="X939">
        <f>VLOOKUP(Table7[[#This Row],[No]],Conta[DTE NO],1,FALSE)</f>
        <v>4003283625</v>
      </c>
      <c r="Y939" t="b">
        <f>Table7[[#This Row],[borar otro]]=Table7[[#This Row],[Borrar]]</f>
        <v>1</v>
      </c>
    </row>
    <row r="940" spans="1:25" hidden="1" x14ac:dyDescent="0.25">
      <c r="A940">
        <v>45314</v>
      </c>
      <c r="B940">
        <v>847923161</v>
      </c>
      <c r="C940" s="2">
        <v>13</v>
      </c>
      <c r="D940" t="s">
        <v>2327</v>
      </c>
      <c r="E940">
        <v>0</v>
      </c>
      <c r="F940" t="s">
        <v>1650</v>
      </c>
      <c r="G940">
        <f>VLOOKUP(Mio[[#This Row],[No. FACT.]],Table7[No],1,FALSE)</f>
        <v>847923161</v>
      </c>
      <c r="S940" s="79"/>
      <c r="T940">
        <v>45314</v>
      </c>
      <c r="U940">
        <v>4147267460</v>
      </c>
      <c r="V940">
        <v>197.5</v>
      </c>
      <c r="W940">
        <f>VLOOKUP(Table7[[#This Row],[No]],Mio[No. FACT.],1,FALSE)</f>
        <v>4147267460</v>
      </c>
      <c r="X940">
        <f>VLOOKUP(Table7[[#This Row],[No]],Conta[DTE NO],1,FALSE)</f>
        <v>4147267460</v>
      </c>
      <c r="Y940" t="b">
        <f>Table7[[#This Row],[borar otro]]=Table7[[#This Row],[Borrar]]</f>
        <v>1</v>
      </c>
    </row>
    <row r="941" spans="1:25" hidden="1" x14ac:dyDescent="0.25">
      <c r="A941">
        <v>45314</v>
      </c>
      <c r="B941">
        <v>2347125873</v>
      </c>
      <c r="C941" s="2">
        <v>419.88</v>
      </c>
      <c r="D941" t="s">
        <v>2329</v>
      </c>
      <c r="E941">
        <v>0</v>
      </c>
      <c r="F941" t="s">
        <v>1651</v>
      </c>
      <c r="G941">
        <f>VLOOKUP(Mio[[#This Row],[No. FACT.]],Table7[No],1,FALSE)</f>
        <v>2347125873</v>
      </c>
      <c r="S941" s="79"/>
      <c r="T941">
        <v>45314</v>
      </c>
      <c r="U941">
        <v>427576950</v>
      </c>
      <c r="V941">
        <v>2889</v>
      </c>
      <c r="W941">
        <f>VLOOKUP(Table7[[#This Row],[No]],Mio[No. FACT.],1,FALSE)</f>
        <v>427576950</v>
      </c>
      <c r="X941">
        <f>VLOOKUP(Table7[[#This Row],[No]],Conta[DTE NO],1,FALSE)</f>
        <v>427576950</v>
      </c>
      <c r="Y941" t="b">
        <f>Table7[[#This Row],[borar otro]]=Table7[[#This Row],[Borrar]]</f>
        <v>1</v>
      </c>
    </row>
    <row r="942" spans="1:25" hidden="1" x14ac:dyDescent="0.25">
      <c r="A942">
        <v>45314</v>
      </c>
      <c r="B942">
        <v>1134382326</v>
      </c>
      <c r="C942" s="2">
        <v>50</v>
      </c>
      <c r="D942" t="s">
        <v>2329</v>
      </c>
      <c r="E942">
        <v>0</v>
      </c>
      <c r="F942" t="s">
        <v>1653</v>
      </c>
      <c r="G942">
        <f>VLOOKUP(Mio[[#This Row],[No. FACT.]],Table7[No],1,FALSE)</f>
        <v>1134382326</v>
      </c>
      <c r="S942" s="79"/>
      <c r="T942">
        <v>45314</v>
      </c>
      <c r="U942">
        <v>4289348095</v>
      </c>
      <c r="V942">
        <v>443.35</v>
      </c>
      <c r="W942">
        <f>VLOOKUP(Table7[[#This Row],[No]],Mio[No. FACT.],1,FALSE)</f>
        <v>4289348095</v>
      </c>
      <c r="X942">
        <f>VLOOKUP(Table7[[#This Row],[No]],Conta[DTE NO],1,FALSE)</f>
        <v>4289348095</v>
      </c>
      <c r="Y942" t="b">
        <f>Table7[[#This Row],[borar otro]]=Table7[[#This Row],[Borrar]]</f>
        <v>1</v>
      </c>
    </row>
    <row r="943" spans="1:25" hidden="1" x14ac:dyDescent="0.25">
      <c r="A943">
        <v>45314</v>
      </c>
      <c r="B943">
        <v>2686537677</v>
      </c>
      <c r="C943" s="2">
        <v>137.30000000000001</v>
      </c>
      <c r="D943" t="s">
        <v>2327</v>
      </c>
      <c r="E943">
        <v>0</v>
      </c>
      <c r="F943" t="s">
        <v>1654</v>
      </c>
      <c r="G943">
        <f>VLOOKUP(Mio[[#This Row],[No. FACT.]],Table7[No],1,FALSE)</f>
        <v>2686537677</v>
      </c>
      <c r="S943" s="79"/>
      <c r="T943">
        <v>45314</v>
      </c>
      <c r="U943">
        <v>527191296</v>
      </c>
      <c r="V943">
        <v>93</v>
      </c>
      <c r="W943">
        <f>VLOOKUP(Table7[[#This Row],[No]],Mio[No. FACT.],1,FALSE)</f>
        <v>527191296</v>
      </c>
      <c r="X943">
        <f>VLOOKUP(Table7[[#This Row],[No]],Conta[DTE NO],1,FALSE)</f>
        <v>527191296</v>
      </c>
      <c r="Y943" t="b">
        <f>Table7[[#This Row],[borar otro]]=Table7[[#This Row],[Borrar]]</f>
        <v>1</v>
      </c>
    </row>
    <row r="944" spans="1:25" hidden="1" x14ac:dyDescent="0.25">
      <c r="A944">
        <v>45314</v>
      </c>
      <c r="B944">
        <v>10177118</v>
      </c>
      <c r="C944" s="2">
        <v>7.2</v>
      </c>
      <c r="D944" t="s">
        <v>2326</v>
      </c>
      <c r="E944">
        <v>0</v>
      </c>
      <c r="F944" t="s">
        <v>1655</v>
      </c>
      <c r="G944">
        <f>VLOOKUP(Mio[[#This Row],[No. FACT.]],Table7[No],1,FALSE)</f>
        <v>10177118</v>
      </c>
      <c r="S944" s="79"/>
      <c r="T944">
        <v>45314</v>
      </c>
      <c r="U944">
        <v>532827043</v>
      </c>
      <c r="V944">
        <v>21.2</v>
      </c>
      <c r="W944">
        <f>VLOOKUP(Table7[[#This Row],[No]],Mio[No. FACT.],1,FALSE)</f>
        <v>532827043</v>
      </c>
      <c r="X944">
        <f>VLOOKUP(Table7[[#This Row],[No]],Conta[DTE NO],1,FALSE)</f>
        <v>532827043</v>
      </c>
      <c r="Y944" t="b">
        <f>Table7[[#This Row],[borar otro]]=Table7[[#This Row],[Borrar]]</f>
        <v>1</v>
      </c>
    </row>
    <row r="945" spans="1:25" hidden="1" x14ac:dyDescent="0.25">
      <c r="A945">
        <v>45314</v>
      </c>
      <c r="B945">
        <v>2742633384</v>
      </c>
      <c r="C945" s="2">
        <v>274.64999999999998</v>
      </c>
      <c r="D945" t="s">
        <v>2326</v>
      </c>
      <c r="E945">
        <v>0</v>
      </c>
      <c r="F945" t="s">
        <v>1656</v>
      </c>
      <c r="G945">
        <f>VLOOKUP(Mio[[#This Row],[No. FACT.]],Table7[No],1,FALSE)</f>
        <v>2742633384</v>
      </c>
      <c r="S945" s="79"/>
      <c r="T945">
        <v>45314</v>
      </c>
      <c r="U945">
        <v>61228733</v>
      </c>
      <c r="V945">
        <v>291.75</v>
      </c>
      <c r="W945">
        <f>VLOOKUP(Table7[[#This Row],[No]],Mio[No. FACT.],1,FALSE)</f>
        <v>61228733</v>
      </c>
      <c r="X945">
        <f>VLOOKUP(Table7[[#This Row],[No]],Conta[DTE NO],1,FALSE)</f>
        <v>61228733</v>
      </c>
      <c r="Y945" t="b">
        <f>Table7[[#This Row],[borar otro]]=Table7[[#This Row],[Borrar]]</f>
        <v>1</v>
      </c>
    </row>
    <row r="946" spans="1:25" hidden="1" x14ac:dyDescent="0.25">
      <c r="A946">
        <v>45314</v>
      </c>
      <c r="B946">
        <v>268190677</v>
      </c>
      <c r="C946" s="2">
        <v>26.3</v>
      </c>
      <c r="D946" t="s">
        <v>2326</v>
      </c>
      <c r="E946">
        <v>0</v>
      </c>
      <c r="F946" t="s">
        <v>1658</v>
      </c>
      <c r="G946">
        <f>VLOOKUP(Mio[[#This Row],[No. FACT.]],Table7[No],1,FALSE)</f>
        <v>268190677</v>
      </c>
      <c r="S946" s="79"/>
      <c r="T946">
        <v>45314</v>
      </c>
      <c r="U946">
        <v>668222571</v>
      </c>
      <c r="V946">
        <v>1000</v>
      </c>
      <c r="W946">
        <f>VLOOKUP(Table7[[#This Row],[No]],Mio[No. FACT.],1,FALSE)</f>
        <v>668222571</v>
      </c>
      <c r="X946">
        <f>VLOOKUP(Table7[[#This Row],[No]],Conta[DTE NO],1,FALSE)</f>
        <v>668222571</v>
      </c>
      <c r="Y946" t="b">
        <f>Table7[[#This Row],[borar otro]]=Table7[[#This Row],[Borrar]]</f>
        <v>1</v>
      </c>
    </row>
    <row r="947" spans="1:25" hidden="1" x14ac:dyDescent="0.25">
      <c r="A947">
        <v>45314</v>
      </c>
      <c r="B947">
        <v>3861791978</v>
      </c>
      <c r="C947" s="2">
        <v>106.8</v>
      </c>
      <c r="D947" t="s">
        <v>2327</v>
      </c>
      <c r="E947">
        <v>0</v>
      </c>
      <c r="F947" t="s">
        <v>1659</v>
      </c>
      <c r="G947">
        <f>VLOOKUP(Mio[[#This Row],[No. FACT.]],Table7[No],1,FALSE)</f>
        <v>3861791978</v>
      </c>
      <c r="S947" s="79"/>
      <c r="T947">
        <v>45314</v>
      </c>
      <c r="U947">
        <v>675171677</v>
      </c>
      <c r="V947">
        <v>1698</v>
      </c>
      <c r="W947">
        <f>VLOOKUP(Table7[[#This Row],[No]],Mio[No. FACT.],1,FALSE)</f>
        <v>675171677</v>
      </c>
      <c r="X947">
        <f>VLOOKUP(Table7[[#This Row],[No]],Conta[DTE NO],1,FALSE)</f>
        <v>675171677</v>
      </c>
      <c r="Y947" t="b">
        <f>Table7[[#This Row],[borar otro]]=Table7[[#This Row],[Borrar]]</f>
        <v>1</v>
      </c>
    </row>
    <row r="948" spans="1:25" hidden="1" x14ac:dyDescent="0.25">
      <c r="A948">
        <v>45314</v>
      </c>
      <c r="B948">
        <v>3708568366</v>
      </c>
      <c r="C948" s="2">
        <v>149.05000000000001</v>
      </c>
      <c r="D948" t="s">
        <v>2326</v>
      </c>
      <c r="E948">
        <v>0</v>
      </c>
      <c r="F948" t="s">
        <v>1661</v>
      </c>
      <c r="G948">
        <f>VLOOKUP(Mio[[#This Row],[No. FACT.]],Table7[No],1,FALSE)</f>
        <v>3708568366</v>
      </c>
      <c r="S948" s="79"/>
      <c r="T948">
        <v>45314</v>
      </c>
      <c r="U948">
        <v>847923161</v>
      </c>
      <c r="V948">
        <v>13</v>
      </c>
      <c r="W948">
        <f>VLOOKUP(Table7[[#This Row],[No]],Mio[No. FACT.],1,FALSE)</f>
        <v>847923161</v>
      </c>
      <c r="X948">
        <f>VLOOKUP(Table7[[#This Row],[No]],Conta[DTE NO],1,FALSE)</f>
        <v>847923161</v>
      </c>
      <c r="Y948" t="b">
        <f>Table7[[#This Row],[borar otro]]=Table7[[#This Row],[Borrar]]</f>
        <v>1</v>
      </c>
    </row>
    <row r="949" spans="1:25" hidden="1" x14ac:dyDescent="0.25">
      <c r="A949">
        <v>45314</v>
      </c>
      <c r="B949">
        <v>2911257218</v>
      </c>
      <c r="C949" s="2">
        <v>533.28</v>
      </c>
      <c r="D949" t="s">
        <v>2327</v>
      </c>
      <c r="E949">
        <v>0</v>
      </c>
      <c r="F949" t="s">
        <v>1663</v>
      </c>
      <c r="G949">
        <f>VLOOKUP(Mio[[#This Row],[No. FACT.]],Table7[No],1,FALSE)</f>
        <v>2911257218</v>
      </c>
      <c r="S949" s="79"/>
      <c r="T949">
        <v>45314</v>
      </c>
      <c r="U949">
        <v>862667120</v>
      </c>
      <c r="V949">
        <v>3680</v>
      </c>
      <c r="W949">
        <f>VLOOKUP(Table7[[#This Row],[No]],Mio[No. FACT.],1,FALSE)</f>
        <v>862667120</v>
      </c>
      <c r="X949">
        <f>VLOOKUP(Table7[[#This Row],[No]],Conta[DTE NO],1,FALSE)</f>
        <v>862667120</v>
      </c>
      <c r="Y949" t="b">
        <f>Table7[[#This Row],[borar otro]]=Table7[[#This Row],[Borrar]]</f>
        <v>1</v>
      </c>
    </row>
    <row r="950" spans="1:25" hidden="1" x14ac:dyDescent="0.25">
      <c r="A950">
        <v>45314</v>
      </c>
      <c r="B950">
        <v>2739163053</v>
      </c>
      <c r="C950" s="2">
        <v>51</v>
      </c>
      <c r="D950" t="s">
        <v>2329</v>
      </c>
      <c r="E950">
        <v>0</v>
      </c>
      <c r="F950" t="s">
        <v>1664</v>
      </c>
      <c r="G950">
        <f>VLOOKUP(Mio[[#This Row],[No. FACT.]],Table7[No],1,FALSE)</f>
        <v>2739163053</v>
      </c>
      <c r="S950" s="79"/>
      <c r="T950">
        <v>45314</v>
      </c>
      <c r="U950">
        <v>964184289</v>
      </c>
      <c r="V950">
        <v>97.25</v>
      </c>
      <c r="W950">
        <f>VLOOKUP(Table7[[#This Row],[No]],Mio[No. FACT.],1,FALSE)</f>
        <v>964184289</v>
      </c>
      <c r="X950">
        <f>VLOOKUP(Table7[[#This Row],[No]],Conta[DTE NO],1,FALSE)</f>
        <v>964184289</v>
      </c>
      <c r="Y950" t="b">
        <f>Table7[[#This Row],[borar otro]]=Table7[[#This Row],[Borrar]]</f>
        <v>1</v>
      </c>
    </row>
    <row r="951" spans="1:25" hidden="1" x14ac:dyDescent="0.25">
      <c r="A951">
        <v>45314</v>
      </c>
      <c r="B951">
        <v>1075924765</v>
      </c>
      <c r="C951" s="2">
        <v>396.1</v>
      </c>
      <c r="D951" t="s">
        <v>2337</v>
      </c>
      <c r="E951">
        <v>0</v>
      </c>
      <c r="F951" t="s">
        <v>1665</v>
      </c>
      <c r="G951">
        <f>VLOOKUP(Mio[[#This Row],[No. FACT.]],Table7[No],1,FALSE)</f>
        <v>1075924765</v>
      </c>
      <c r="S951" s="79"/>
      <c r="T951">
        <v>45315</v>
      </c>
      <c r="U951">
        <v>1002065793</v>
      </c>
      <c r="V951">
        <v>1840</v>
      </c>
      <c r="W951">
        <f>VLOOKUP(Table7[[#This Row],[No]],Mio[No. FACT.],1,FALSE)</f>
        <v>1002065793</v>
      </c>
      <c r="X951">
        <f>VLOOKUP(Table7[[#This Row],[No]],Conta[DTE NO],1,FALSE)</f>
        <v>1002065793</v>
      </c>
      <c r="Y951" t="b">
        <f>Table7[[#This Row],[borar otro]]=Table7[[#This Row],[Borrar]]</f>
        <v>1</v>
      </c>
    </row>
    <row r="952" spans="1:25" hidden="1" x14ac:dyDescent="0.25">
      <c r="A952">
        <v>45314</v>
      </c>
      <c r="B952">
        <v>862667120</v>
      </c>
      <c r="C952" s="2">
        <v>3680</v>
      </c>
      <c r="D952" t="s">
        <v>2336</v>
      </c>
      <c r="E952">
        <v>0</v>
      </c>
      <c r="F952" t="s">
        <v>1667</v>
      </c>
      <c r="G952">
        <f>VLOOKUP(Mio[[#This Row],[No. FACT.]],Table7[No],1,FALSE)</f>
        <v>862667120</v>
      </c>
      <c r="S952" s="79"/>
      <c r="T952">
        <v>45315</v>
      </c>
      <c r="U952">
        <v>1008553429</v>
      </c>
      <c r="V952">
        <v>1552</v>
      </c>
      <c r="W952">
        <f>VLOOKUP(Table7[[#This Row],[No]],Mio[No. FACT.],1,FALSE)</f>
        <v>1008553429</v>
      </c>
      <c r="X952">
        <f>VLOOKUP(Table7[[#This Row],[No]],Conta[DTE NO],1,FALSE)</f>
        <v>1008553429</v>
      </c>
      <c r="Y952" t="b">
        <f>Table7[[#This Row],[borar otro]]=Table7[[#This Row],[Borrar]]</f>
        <v>1</v>
      </c>
    </row>
    <row r="953" spans="1:25" hidden="1" x14ac:dyDescent="0.25">
      <c r="A953">
        <v>45314</v>
      </c>
      <c r="B953">
        <v>668222571</v>
      </c>
      <c r="C953" s="2">
        <v>1000</v>
      </c>
      <c r="D953" t="s">
        <v>2328</v>
      </c>
      <c r="E953">
        <v>0</v>
      </c>
      <c r="F953" t="s">
        <v>1669</v>
      </c>
      <c r="G953">
        <f>VLOOKUP(Mio[[#This Row],[No. FACT.]],Table7[No],1,FALSE)</f>
        <v>668222571</v>
      </c>
      <c r="S953" s="79"/>
      <c r="T953">
        <v>45315</v>
      </c>
      <c r="U953">
        <v>1192185169</v>
      </c>
      <c r="V953">
        <v>196.6</v>
      </c>
      <c r="W953">
        <f>VLOOKUP(Table7[[#This Row],[No]],Mio[No. FACT.],1,FALSE)</f>
        <v>1192185169</v>
      </c>
      <c r="X953">
        <f>VLOOKUP(Table7[[#This Row],[No]],Conta[DTE NO],1,FALSE)</f>
        <v>1192185169</v>
      </c>
      <c r="Y953" t="b">
        <f>Table7[[#This Row],[borar otro]]=Table7[[#This Row],[Borrar]]</f>
        <v>1</v>
      </c>
    </row>
    <row r="954" spans="1:25" hidden="1" x14ac:dyDescent="0.25">
      <c r="A954">
        <v>45314</v>
      </c>
      <c r="B954">
        <v>305614558</v>
      </c>
      <c r="C954" s="2">
        <v>1556</v>
      </c>
      <c r="D954" t="s">
        <v>2326</v>
      </c>
      <c r="E954">
        <v>0</v>
      </c>
      <c r="F954" t="s">
        <v>1671</v>
      </c>
      <c r="G954">
        <f>VLOOKUP(Mio[[#This Row],[No. FACT.]],Table7[No],1,FALSE)</f>
        <v>305614558</v>
      </c>
      <c r="S954" s="79"/>
      <c r="T954">
        <v>45315</v>
      </c>
      <c r="U954">
        <v>1207780922</v>
      </c>
      <c r="V954">
        <v>2622</v>
      </c>
      <c r="W954">
        <f>VLOOKUP(Table7[[#This Row],[No]],Mio[No. FACT.],1,FALSE)</f>
        <v>1207780922</v>
      </c>
      <c r="X954">
        <f>VLOOKUP(Table7[[#This Row],[No]],Conta[DTE NO],1,FALSE)</f>
        <v>1207780922</v>
      </c>
      <c r="Y954" t="b">
        <f>Table7[[#This Row],[borar otro]]=Table7[[#This Row],[Borrar]]</f>
        <v>1</v>
      </c>
    </row>
    <row r="955" spans="1:25" hidden="1" x14ac:dyDescent="0.25">
      <c r="A955">
        <v>45314</v>
      </c>
      <c r="B955">
        <v>4289348095</v>
      </c>
      <c r="C955" s="2">
        <v>443.35</v>
      </c>
      <c r="D955" t="s">
        <v>2327</v>
      </c>
      <c r="E955">
        <v>0</v>
      </c>
      <c r="F955" t="s">
        <v>1672</v>
      </c>
      <c r="G955">
        <f>VLOOKUP(Mio[[#This Row],[No. FACT.]],Table7[No],1,FALSE)</f>
        <v>4289348095</v>
      </c>
      <c r="S955" s="79"/>
      <c r="T955">
        <v>45315</v>
      </c>
      <c r="U955">
        <v>1357005747</v>
      </c>
      <c r="V955">
        <v>3.65</v>
      </c>
      <c r="W955">
        <f>VLOOKUP(Table7[[#This Row],[No]],Mio[No. FACT.],1,FALSE)</f>
        <v>1357005747</v>
      </c>
      <c r="X955">
        <f>VLOOKUP(Table7[[#This Row],[No]],Conta[DTE NO],1,FALSE)</f>
        <v>1357005747</v>
      </c>
      <c r="Y955" t="b">
        <f>Table7[[#This Row],[borar otro]]=Table7[[#This Row],[Borrar]]</f>
        <v>1</v>
      </c>
    </row>
    <row r="956" spans="1:25" hidden="1" x14ac:dyDescent="0.25">
      <c r="A956">
        <v>45314</v>
      </c>
      <c r="B956">
        <v>3403829212</v>
      </c>
      <c r="C956" s="2">
        <v>2228</v>
      </c>
      <c r="D956" t="s">
        <v>2336</v>
      </c>
      <c r="E956">
        <v>0</v>
      </c>
      <c r="F956" t="s">
        <v>1674</v>
      </c>
      <c r="G956">
        <f>VLOOKUP(Mio[[#This Row],[No. FACT.]],Table7[No],1,FALSE)</f>
        <v>3403829212</v>
      </c>
      <c r="S956" s="79"/>
      <c r="T956">
        <v>45315</v>
      </c>
      <c r="U956">
        <v>1430929755</v>
      </c>
      <c r="V956">
        <v>1165</v>
      </c>
      <c r="W956">
        <f>VLOOKUP(Table7[[#This Row],[No]],Mio[No. FACT.],1,FALSE)</f>
        <v>1430929755</v>
      </c>
      <c r="X956">
        <f>VLOOKUP(Table7[[#This Row],[No]],Conta[DTE NO],1,FALSE)</f>
        <v>1430929755</v>
      </c>
      <c r="Y956" t="b">
        <f>Table7[[#This Row],[borar otro]]=Table7[[#This Row],[Borrar]]</f>
        <v>1</v>
      </c>
    </row>
    <row r="957" spans="1:25" hidden="1" x14ac:dyDescent="0.25">
      <c r="A957">
        <v>45315</v>
      </c>
      <c r="B957">
        <v>3300869533</v>
      </c>
      <c r="C957" s="2">
        <v>30</v>
      </c>
      <c r="D957" t="s">
        <v>2336</v>
      </c>
      <c r="E957">
        <v>0</v>
      </c>
      <c r="F957" t="s">
        <v>1675</v>
      </c>
      <c r="G957">
        <f>VLOOKUP(Mio[[#This Row],[No. FACT.]],Table7[No],1,FALSE)</f>
        <v>3300869533</v>
      </c>
      <c r="S957" s="79"/>
      <c r="T957">
        <v>45315</v>
      </c>
      <c r="U957">
        <v>1442137031</v>
      </c>
      <c r="V957">
        <v>65.2</v>
      </c>
      <c r="W957">
        <f>VLOOKUP(Table7[[#This Row],[No]],Mio[No. FACT.],1,FALSE)</f>
        <v>1442137031</v>
      </c>
      <c r="X957">
        <f>VLOOKUP(Table7[[#This Row],[No]],Conta[DTE NO],1,FALSE)</f>
        <v>1442137031</v>
      </c>
      <c r="Y957" t="b">
        <f>Table7[[#This Row],[borar otro]]=Table7[[#This Row],[Borrar]]</f>
        <v>1</v>
      </c>
    </row>
    <row r="958" spans="1:25" hidden="1" x14ac:dyDescent="0.25">
      <c r="A958">
        <v>45315</v>
      </c>
      <c r="B958">
        <v>4082058246</v>
      </c>
      <c r="C958" s="2">
        <v>15</v>
      </c>
      <c r="D958" t="s">
        <v>2331</v>
      </c>
      <c r="E958">
        <v>0</v>
      </c>
      <c r="F958" t="s">
        <v>1677</v>
      </c>
      <c r="G958">
        <f>VLOOKUP(Mio[[#This Row],[No. FACT.]],Table7[No],1,FALSE)</f>
        <v>4082058246</v>
      </c>
      <c r="S958" s="79"/>
      <c r="T958" s="4">
        <v>45315</v>
      </c>
      <c r="U958">
        <v>1447118340</v>
      </c>
      <c r="V958">
        <v>0</v>
      </c>
      <c r="W958" t="e">
        <f>VLOOKUP(Table7[[#This Row],[No]],Mio[No. FACT.],1,FALSE)</f>
        <v>#N/A</v>
      </c>
      <c r="X958" t="e">
        <f>VLOOKUP(Table7[[#This Row],[No]],Conta[DTE NO],1,FALSE)</f>
        <v>#N/A</v>
      </c>
      <c r="Y958" t="e">
        <f>Table7[[#This Row],[borar otro]]=Table7[[#This Row],[Borrar]]</f>
        <v>#N/A</v>
      </c>
    </row>
    <row r="959" spans="1:25" hidden="1" x14ac:dyDescent="0.25">
      <c r="A959">
        <v>45315</v>
      </c>
      <c r="B959">
        <v>1612268363</v>
      </c>
      <c r="C959" s="2">
        <v>30</v>
      </c>
      <c r="D959" t="s">
        <v>2328</v>
      </c>
      <c r="E959">
        <v>0</v>
      </c>
      <c r="F959" t="s">
        <v>1679</v>
      </c>
      <c r="G959">
        <f>VLOOKUP(Mio[[#This Row],[No. FACT.]],Table7[No],1,FALSE)</f>
        <v>1612268363</v>
      </c>
      <c r="S959" s="79"/>
      <c r="T959">
        <v>45315</v>
      </c>
      <c r="U959">
        <v>1612268363</v>
      </c>
      <c r="V959">
        <v>30</v>
      </c>
      <c r="W959">
        <f>VLOOKUP(Table7[[#This Row],[No]],Mio[No. FACT.],1,FALSE)</f>
        <v>1612268363</v>
      </c>
      <c r="X959">
        <f>VLOOKUP(Table7[[#This Row],[No]],Conta[DTE NO],1,FALSE)</f>
        <v>1612268363</v>
      </c>
      <c r="Y959" t="b">
        <f>Table7[[#This Row],[borar otro]]=Table7[[#This Row],[Borrar]]</f>
        <v>1</v>
      </c>
    </row>
    <row r="960" spans="1:25" hidden="1" x14ac:dyDescent="0.25">
      <c r="A960">
        <v>45315</v>
      </c>
      <c r="B960">
        <v>973163167</v>
      </c>
      <c r="C960" s="2">
        <v>299.5</v>
      </c>
      <c r="D960" t="s">
        <v>2329</v>
      </c>
      <c r="E960">
        <v>0</v>
      </c>
      <c r="F960" t="s">
        <v>1681</v>
      </c>
      <c r="G960">
        <f>VLOOKUP(Mio[[#This Row],[No. FACT.]],Table7[No],1,FALSE)</f>
        <v>973163167</v>
      </c>
      <c r="S960" s="79"/>
      <c r="T960">
        <v>45315</v>
      </c>
      <c r="U960">
        <v>1684556741</v>
      </c>
      <c r="V960">
        <v>15056</v>
      </c>
      <c r="W960">
        <f>VLOOKUP(Table7[[#This Row],[No]],Mio[No. FACT.],1,FALSE)</f>
        <v>1684556741</v>
      </c>
      <c r="X960">
        <f>VLOOKUP(Table7[[#This Row],[No]],Conta[DTE NO],1,FALSE)</f>
        <v>1684556741</v>
      </c>
      <c r="Y960" t="b">
        <f>Table7[[#This Row],[borar otro]]=Table7[[#This Row],[Borrar]]</f>
        <v>1</v>
      </c>
    </row>
    <row r="961" spans="1:25" hidden="1" x14ac:dyDescent="0.25">
      <c r="A961">
        <v>45315</v>
      </c>
      <c r="B961">
        <v>45631759</v>
      </c>
      <c r="C961" s="2">
        <v>567</v>
      </c>
      <c r="D961" t="s">
        <v>2326</v>
      </c>
      <c r="E961">
        <v>0</v>
      </c>
      <c r="F961" t="s">
        <v>1683</v>
      </c>
      <c r="G961">
        <f>VLOOKUP(Mio[[#This Row],[No. FACT.]],Table7[No],1,FALSE)</f>
        <v>45631759</v>
      </c>
      <c r="S961" s="79"/>
      <c r="T961">
        <v>45315</v>
      </c>
      <c r="U961">
        <v>188891732</v>
      </c>
      <c r="V961">
        <v>1760</v>
      </c>
      <c r="W961">
        <f>VLOOKUP(Table7[[#This Row],[No]],Mio[No. FACT.],1,FALSE)</f>
        <v>188891732</v>
      </c>
      <c r="X961">
        <f>VLOOKUP(Table7[[#This Row],[No]],Conta[DTE NO],1,FALSE)</f>
        <v>188891732</v>
      </c>
      <c r="Y961" t="b">
        <f>Table7[[#This Row],[borar otro]]=Table7[[#This Row],[Borrar]]</f>
        <v>1</v>
      </c>
    </row>
    <row r="962" spans="1:25" hidden="1" x14ac:dyDescent="0.25">
      <c r="A962">
        <v>45315</v>
      </c>
      <c r="B962">
        <v>2329103544</v>
      </c>
      <c r="C962" s="2">
        <v>3336</v>
      </c>
      <c r="D962" t="s">
        <v>2330</v>
      </c>
      <c r="E962">
        <v>0</v>
      </c>
      <c r="F962" t="s">
        <v>1685</v>
      </c>
      <c r="G962">
        <f>VLOOKUP(Mio[[#This Row],[No. FACT.]],Table7[No],1,FALSE)</f>
        <v>2329103544</v>
      </c>
      <c r="S962" s="79"/>
      <c r="T962">
        <v>45315</v>
      </c>
      <c r="U962">
        <v>190269782</v>
      </c>
      <c r="V962">
        <v>189.26</v>
      </c>
      <c r="W962">
        <f>VLOOKUP(Table7[[#This Row],[No]],Mio[No. FACT.],1,FALSE)</f>
        <v>190269782</v>
      </c>
      <c r="X962">
        <f>VLOOKUP(Table7[[#This Row],[No]],Conta[DTE NO],1,FALSE)</f>
        <v>190269782</v>
      </c>
      <c r="Y962" t="b">
        <f>Table7[[#This Row],[borar otro]]=Table7[[#This Row],[Borrar]]</f>
        <v>1</v>
      </c>
    </row>
    <row r="963" spans="1:25" hidden="1" x14ac:dyDescent="0.25">
      <c r="A963">
        <v>45315</v>
      </c>
      <c r="B963">
        <v>1892828089</v>
      </c>
      <c r="C963" s="2">
        <v>2500</v>
      </c>
      <c r="D963" t="s">
        <v>2328</v>
      </c>
      <c r="E963">
        <v>0</v>
      </c>
      <c r="F963" t="s">
        <v>1687</v>
      </c>
      <c r="G963">
        <f>VLOOKUP(Mio[[#This Row],[No. FACT.]],Table7[No],1,FALSE)</f>
        <v>1892828089</v>
      </c>
      <c r="S963" s="79"/>
      <c r="T963">
        <v>45315</v>
      </c>
      <c r="U963">
        <v>1963278858</v>
      </c>
      <c r="V963">
        <v>8825</v>
      </c>
      <c r="W963">
        <f>VLOOKUP(Table7[[#This Row],[No]],Mio[No. FACT.],1,FALSE)</f>
        <v>1963278858</v>
      </c>
      <c r="X963">
        <f>VLOOKUP(Table7[[#This Row],[No]],Conta[DTE NO],1,FALSE)</f>
        <v>1963278858</v>
      </c>
      <c r="Y963" t="b">
        <f>Table7[[#This Row],[borar otro]]=Table7[[#This Row],[Borrar]]</f>
        <v>1</v>
      </c>
    </row>
    <row r="964" spans="1:25" hidden="1" x14ac:dyDescent="0.25">
      <c r="A964">
        <v>45315</v>
      </c>
      <c r="B964">
        <v>688082941</v>
      </c>
      <c r="C964" s="2">
        <v>32</v>
      </c>
      <c r="D964" t="s">
        <v>2327</v>
      </c>
      <c r="E964">
        <v>0</v>
      </c>
      <c r="F964" t="s">
        <v>1688</v>
      </c>
      <c r="G964">
        <f>VLOOKUP(Mio[[#This Row],[No. FACT.]],Table7[No],1,FALSE)</f>
        <v>688082941</v>
      </c>
      <c r="S964" s="79"/>
      <c r="T964">
        <v>45315</v>
      </c>
      <c r="U964">
        <v>2061649602</v>
      </c>
      <c r="V964">
        <v>1091.75</v>
      </c>
      <c r="W964">
        <f>VLOOKUP(Table7[[#This Row],[No]],Mio[No. FACT.],1,FALSE)</f>
        <v>2061649602</v>
      </c>
      <c r="X964">
        <f>VLOOKUP(Table7[[#This Row],[No]],Conta[DTE NO],1,FALSE)</f>
        <v>2061649602</v>
      </c>
      <c r="Y964" t="b">
        <f>Table7[[#This Row],[borar otro]]=Table7[[#This Row],[Borrar]]</f>
        <v>1</v>
      </c>
    </row>
    <row r="965" spans="1:25" hidden="1" x14ac:dyDescent="0.25">
      <c r="A965">
        <v>45315</v>
      </c>
      <c r="B965">
        <v>2301448084</v>
      </c>
      <c r="C965" s="2">
        <v>1055</v>
      </c>
      <c r="D965" t="s">
        <v>2330</v>
      </c>
      <c r="E965">
        <v>0</v>
      </c>
      <c r="F965" t="s">
        <v>1689</v>
      </c>
      <c r="G965">
        <f>VLOOKUP(Mio[[#This Row],[No. FACT.]],Table7[No],1,FALSE)</f>
        <v>2301448084</v>
      </c>
      <c r="S965" s="79"/>
      <c r="T965">
        <v>45315</v>
      </c>
      <c r="U965">
        <v>2069385117</v>
      </c>
      <c r="V965">
        <v>171.8</v>
      </c>
      <c r="W965">
        <f>VLOOKUP(Table7[[#This Row],[No]],Mio[No. FACT.],1,FALSE)</f>
        <v>2069385117</v>
      </c>
      <c r="X965">
        <f>VLOOKUP(Table7[[#This Row],[No]],Conta[DTE NO],1,FALSE)</f>
        <v>2069385117</v>
      </c>
      <c r="Y965" t="b">
        <f>Table7[[#This Row],[borar otro]]=Table7[[#This Row],[Borrar]]</f>
        <v>1</v>
      </c>
    </row>
    <row r="966" spans="1:25" hidden="1" x14ac:dyDescent="0.25">
      <c r="A966">
        <v>45315</v>
      </c>
      <c r="B966">
        <v>604391991</v>
      </c>
      <c r="C966" s="2">
        <v>170.4</v>
      </c>
      <c r="D966" t="s">
        <v>2329</v>
      </c>
      <c r="E966">
        <v>0</v>
      </c>
      <c r="F966" t="s">
        <v>1690</v>
      </c>
      <c r="G966">
        <f>VLOOKUP(Mio[[#This Row],[No. FACT.]],Table7[No],1,FALSE)</f>
        <v>604391991</v>
      </c>
      <c r="S966" s="79"/>
      <c r="T966">
        <v>45315</v>
      </c>
      <c r="U966">
        <v>2090879166</v>
      </c>
      <c r="V966">
        <v>478.3</v>
      </c>
      <c r="W966">
        <f>VLOOKUP(Table7[[#This Row],[No]],Mio[No. FACT.],1,FALSE)</f>
        <v>2090879166</v>
      </c>
      <c r="X966">
        <f>VLOOKUP(Table7[[#This Row],[No]],Conta[DTE NO],1,FALSE)</f>
        <v>2090879166</v>
      </c>
      <c r="Y966" t="b">
        <f>Table7[[#This Row],[borar otro]]=Table7[[#This Row],[Borrar]]</f>
        <v>1</v>
      </c>
    </row>
    <row r="967" spans="1:25" hidden="1" x14ac:dyDescent="0.25">
      <c r="A967">
        <v>45315</v>
      </c>
      <c r="B967">
        <v>2122075456</v>
      </c>
      <c r="C967" s="2">
        <v>23.15</v>
      </c>
      <c r="D967" t="s">
        <v>2326</v>
      </c>
      <c r="E967">
        <v>0</v>
      </c>
      <c r="F967" t="s">
        <v>1691</v>
      </c>
      <c r="G967">
        <f>VLOOKUP(Mio[[#This Row],[No. FACT.]],Table7[No],1,FALSE)</f>
        <v>2122075456</v>
      </c>
      <c r="S967" s="79"/>
      <c r="T967">
        <v>45315</v>
      </c>
      <c r="U967">
        <v>2122075456</v>
      </c>
      <c r="V967">
        <v>23.15</v>
      </c>
      <c r="W967">
        <f>VLOOKUP(Table7[[#This Row],[No]],Mio[No. FACT.],1,FALSE)</f>
        <v>2122075456</v>
      </c>
      <c r="X967">
        <f>VLOOKUP(Table7[[#This Row],[No]],Conta[DTE NO],1,FALSE)</f>
        <v>2122075456</v>
      </c>
      <c r="Y967" t="b">
        <f>Table7[[#This Row],[borar otro]]=Table7[[#This Row],[Borrar]]</f>
        <v>1</v>
      </c>
    </row>
    <row r="968" spans="1:25" hidden="1" x14ac:dyDescent="0.25">
      <c r="A968">
        <v>45315</v>
      </c>
      <c r="B968">
        <v>538071014</v>
      </c>
      <c r="C968" s="2">
        <v>1148</v>
      </c>
      <c r="D968" t="s">
        <v>2330</v>
      </c>
      <c r="E968">
        <v>0</v>
      </c>
      <c r="F968" t="s">
        <v>1693</v>
      </c>
      <c r="G968">
        <f>VLOOKUP(Mio[[#This Row],[No. FACT.]],Table7[No],1,FALSE)</f>
        <v>538071014</v>
      </c>
      <c r="S968" s="79"/>
      <c r="T968">
        <v>45315</v>
      </c>
      <c r="U968">
        <v>2182562925</v>
      </c>
      <c r="V968">
        <v>23976.71</v>
      </c>
      <c r="W968">
        <f>VLOOKUP(Table7[[#This Row],[No]],Mio[No. FACT.],1,FALSE)</f>
        <v>2182562925</v>
      </c>
      <c r="X968">
        <f>VLOOKUP(Table7[[#This Row],[No]],Conta[DTE NO],1,FALSE)</f>
        <v>2182562925</v>
      </c>
      <c r="Y968" t="b">
        <f>Table7[[#This Row],[borar otro]]=Table7[[#This Row],[Borrar]]</f>
        <v>1</v>
      </c>
    </row>
    <row r="969" spans="1:25" hidden="1" x14ac:dyDescent="0.25">
      <c r="A969">
        <v>45315</v>
      </c>
      <c r="B969">
        <v>3092924614</v>
      </c>
      <c r="C969" s="2">
        <v>234</v>
      </c>
      <c r="D969" t="s">
        <v>2327</v>
      </c>
      <c r="E969">
        <v>0</v>
      </c>
      <c r="F969" t="s">
        <v>1695</v>
      </c>
      <c r="G969">
        <f>VLOOKUP(Mio[[#This Row],[No. FACT.]],Table7[No],1,FALSE)</f>
        <v>3092924614</v>
      </c>
      <c r="S969" s="79"/>
      <c r="T969">
        <v>45315</v>
      </c>
      <c r="U969">
        <v>2196918060</v>
      </c>
      <c r="V969">
        <v>246.4</v>
      </c>
      <c r="W969">
        <f>VLOOKUP(Table7[[#This Row],[No]],Mio[No. FACT.],1,FALSE)</f>
        <v>2196918060</v>
      </c>
      <c r="X969">
        <f>VLOOKUP(Table7[[#This Row],[No]],Conta[DTE NO],1,FALSE)</f>
        <v>2196918060</v>
      </c>
      <c r="Y969" t="b">
        <f>Table7[[#This Row],[borar otro]]=Table7[[#This Row],[Borrar]]</f>
        <v>1</v>
      </c>
    </row>
    <row r="970" spans="1:25" hidden="1" x14ac:dyDescent="0.25">
      <c r="A970">
        <v>45315</v>
      </c>
      <c r="B970">
        <v>3214426421</v>
      </c>
      <c r="C970" s="2">
        <v>80</v>
      </c>
      <c r="D970" t="s">
        <v>2326</v>
      </c>
      <c r="E970">
        <v>0</v>
      </c>
      <c r="F970" t="s">
        <v>1697</v>
      </c>
      <c r="G970">
        <f>VLOOKUP(Mio[[#This Row],[No. FACT.]],Table7[No],1,FALSE)</f>
        <v>3214426421</v>
      </c>
      <c r="S970" s="79"/>
      <c r="T970">
        <v>45315</v>
      </c>
      <c r="U970">
        <v>2290696712</v>
      </c>
      <c r="V970">
        <v>65.56</v>
      </c>
      <c r="W970">
        <f>VLOOKUP(Table7[[#This Row],[No]],Mio[No. FACT.],1,FALSE)</f>
        <v>2290696712</v>
      </c>
      <c r="X970">
        <f>VLOOKUP(Table7[[#This Row],[No]],Conta[DTE NO],1,FALSE)</f>
        <v>2290696712</v>
      </c>
      <c r="Y970" t="b">
        <f>Table7[[#This Row],[borar otro]]=Table7[[#This Row],[Borrar]]</f>
        <v>1</v>
      </c>
    </row>
    <row r="971" spans="1:25" hidden="1" x14ac:dyDescent="0.25">
      <c r="A971">
        <v>45315</v>
      </c>
      <c r="B971">
        <v>3379973591</v>
      </c>
      <c r="C971" s="2">
        <v>5.15</v>
      </c>
      <c r="D971" t="s">
        <v>2326</v>
      </c>
      <c r="E971">
        <v>0</v>
      </c>
      <c r="F971" t="s">
        <v>1699</v>
      </c>
      <c r="G971">
        <f>VLOOKUP(Mio[[#This Row],[No. FACT.]],Table7[No],1,FALSE)</f>
        <v>3379973591</v>
      </c>
      <c r="S971" s="79"/>
      <c r="T971">
        <v>45315</v>
      </c>
      <c r="U971">
        <v>2301448084</v>
      </c>
      <c r="V971">
        <v>1055</v>
      </c>
      <c r="W971">
        <f>VLOOKUP(Table7[[#This Row],[No]],Mio[No. FACT.],1,FALSE)</f>
        <v>2301448084</v>
      </c>
      <c r="X971">
        <f>VLOOKUP(Table7[[#This Row],[No]],Conta[DTE NO],1,FALSE)</f>
        <v>2301448084</v>
      </c>
      <c r="Y971" t="b">
        <f>Table7[[#This Row],[borar otro]]=Table7[[#This Row],[Borrar]]</f>
        <v>1</v>
      </c>
    </row>
    <row r="972" spans="1:25" hidden="1" x14ac:dyDescent="0.25">
      <c r="A972">
        <v>45315</v>
      </c>
      <c r="B972">
        <v>1207780922</v>
      </c>
      <c r="C972" s="2">
        <v>2622</v>
      </c>
      <c r="D972" t="s">
        <v>2330</v>
      </c>
      <c r="E972">
        <v>0</v>
      </c>
      <c r="F972" t="s">
        <v>1700</v>
      </c>
      <c r="G972">
        <f>VLOOKUP(Mio[[#This Row],[No. FACT.]],Table7[No],1,FALSE)</f>
        <v>1207780922</v>
      </c>
      <c r="S972" s="79"/>
      <c r="T972">
        <v>45315</v>
      </c>
      <c r="U972">
        <v>2302822001</v>
      </c>
      <c r="V972">
        <v>12.9</v>
      </c>
      <c r="W972">
        <f>VLOOKUP(Table7[[#This Row],[No]],Mio[No. FACT.],1,FALSE)</f>
        <v>2302822001</v>
      </c>
      <c r="X972">
        <f>VLOOKUP(Table7[[#This Row],[No]],Conta[DTE NO],1,FALSE)</f>
        <v>2302822001</v>
      </c>
      <c r="Y972" t="b">
        <f>Table7[[#This Row],[borar otro]]=Table7[[#This Row],[Borrar]]</f>
        <v>1</v>
      </c>
    </row>
    <row r="973" spans="1:25" hidden="1" x14ac:dyDescent="0.25">
      <c r="A973">
        <v>45315</v>
      </c>
      <c r="B973">
        <v>3869593321</v>
      </c>
      <c r="C973" s="2">
        <v>447.6</v>
      </c>
      <c r="D973" t="s">
        <v>2326</v>
      </c>
      <c r="E973">
        <v>0</v>
      </c>
      <c r="F973" t="s">
        <v>1702</v>
      </c>
      <c r="G973">
        <f>VLOOKUP(Mio[[#This Row],[No. FACT.]],Table7[No],1,FALSE)</f>
        <v>3869593321</v>
      </c>
      <c r="S973" s="79"/>
      <c r="T973">
        <v>45315</v>
      </c>
      <c r="U973">
        <v>2309574233</v>
      </c>
      <c r="V973">
        <v>33</v>
      </c>
      <c r="W973">
        <f>VLOOKUP(Table7[[#This Row],[No]],Mio[No. FACT.],1,FALSE)</f>
        <v>2309574233</v>
      </c>
      <c r="X973">
        <f>VLOOKUP(Table7[[#This Row],[No]],Conta[DTE NO],1,FALSE)</f>
        <v>2309574233</v>
      </c>
      <c r="Y973" t="b">
        <f>Table7[[#This Row],[borar otro]]=Table7[[#This Row],[Borrar]]</f>
        <v>1</v>
      </c>
    </row>
    <row r="974" spans="1:25" hidden="1" x14ac:dyDescent="0.25">
      <c r="A974">
        <v>45315</v>
      </c>
      <c r="B974">
        <v>887963776</v>
      </c>
      <c r="C974" s="2">
        <v>105</v>
      </c>
      <c r="D974" t="s">
        <v>2330</v>
      </c>
      <c r="E974">
        <v>0</v>
      </c>
      <c r="F974" t="s">
        <v>1704</v>
      </c>
      <c r="G974">
        <f>VLOOKUP(Mio[[#This Row],[No. FACT.]],Table7[No],1,FALSE)</f>
        <v>887963776</v>
      </c>
      <c r="S974" s="79"/>
      <c r="T974">
        <v>45315</v>
      </c>
      <c r="U974">
        <v>2329103544</v>
      </c>
      <c r="V974">
        <v>3336</v>
      </c>
      <c r="W974">
        <f>VLOOKUP(Table7[[#This Row],[No]],Mio[No. FACT.],1,FALSE)</f>
        <v>2329103544</v>
      </c>
      <c r="X974">
        <f>VLOOKUP(Table7[[#This Row],[No]],Conta[DTE NO],1,FALSE)</f>
        <v>2329103544</v>
      </c>
      <c r="Y974" t="b">
        <f>Table7[[#This Row],[borar otro]]=Table7[[#This Row],[Borrar]]</f>
        <v>1</v>
      </c>
    </row>
    <row r="975" spans="1:25" hidden="1" x14ac:dyDescent="0.25">
      <c r="A975">
        <v>45315</v>
      </c>
      <c r="B975">
        <v>1430929755</v>
      </c>
      <c r="C975" s="2">
        <v>1165</v>
      </c>
      <c r="D975" t="s">
        <v>2327</v>
      </c>
      <c r="E975">
        <v>0</v>
      </c>
      <c r="F975" t="s">
        <v>1706</v>
      </c>
      <c r="G975">
        <f>VLOOKUP(Mio[[#This Row],[No. FACT.]],Table7[No],1,FALSE)</f>
        <v>1430929755</v>
      </c>
      <c r="S975" s="79"/>
      <c r="T975">
        <v>45315</v>
      </c>
      <c r="U975">
        <v>2357020168</v>
      </c>
      <c r="V975">
        <v>97.25</v>
      </c>
      <c r="W975">
        <f>VLOOKUP(Table7[[#This Row],[No]],Mio[No. FACT.],1,FALSE)</f>
        <v>2357020168</v>
      </c>
      <c r="X975">
        <f>VLOOKUP(Table7[[#This Row],[No]],Conta[DTE NO],1,FALSE)</f>
        <v>2357020168</v>
      </c>
      <c r="Y975" t="b">
        <f>Table7[[#This Row],[borar otro]]=Table7[[#This Row],[Borrar]]</f>
        <v>1</v>
      </c>
    </row>
    <row r="976" spans="1:25" hidden="1" x14ac:dyDescent="0.25">
      <c r="A976">
        <v>45315</v>
      </c>
      <c r="B976">
        <v>2556772877</v>
      </c>
      <c r="C976" s="2">
        <v>10.3</v>
      </c>
      <c r="D976" t="s">
        <v>2326</v>
      </c>
      <c r="E976">
        <v>0</v>
      </c>
      <c r="F976" t="s">
        <v>1708</v>
      </c>
      <c r="G976">
        <f>VLOOKUP(Mio[[#This Row],[No. FACT.]],Table7[No],1,FALSE)</f>
        <v>2556772877</v>
      </c>
      <c r="S976" s="79"/>
      <c r="T976">
        <v>45315</v>
      </c>
      <c r="U976">
        <v>2387037105</v>
      </c>
      <c r="V976">
        <v>444.1</v>
      </c>
      <c r="W976">
        <f>VLOOKUP(Table7[[#This Row],[No]],Mio[No. FACT.],1,FALSE)</f>
        <v>2387037105</v>
      </c>
      <c r="X976">
        <f>VLOOKUP(Table7[[#This Row],[No]],Conta[DTE NO],1,FALSE)</f>
        <v>2387037105</v>
      </c>
      <c r="Y976" t="b">
        <f>Table7[[#This Row],[borar otro]]=Table7[[#This Row],[Borrar]]</f>
        <v>1</v>
      </c>
    </row>
    <row r="977" spans="1:25" hidden="1" x14ac:dyDescent="0.25">
      <c r="A977">
        <v>45315</v>
      </c>
      <c r="B977">
        <v>1963278858</v>
      </c>
      <c r="C977" s="2">
        <v>8825</v>
      </c>
      <c r="D977" t="s">
        <v>2328</v>
      </c>
      <c r="E977">
        <v>0</v>
      </c>
      <c r="F977" t="s">
        <v>1710</v>
      </c>
      <c r="G977">
        <f>VLOOKUP(Mio[[#This Row],[No. FACT.]],Table7[No],1,FALSE)</f>
        <v>1963278858</v>
      </c>
      <c r="S977" s="79"/>
      <c r="T977">
        <v>45315</v>
      </c>
      <c r="U977">
        <v>2387624600</v>
      </c>
      <c r="V977">
        <v>8314</v>
      </c>
      <c r="W977">
        <f>VLOOKUP(Table7[[#This Row],[No]],Mio[No. FACT.],1,FALSE)</f>
        <v>2387624600</v>
      </c>
      <c r="X977">
        <f>VLOOKUP(Table7[[#This Row],[No]],Conta[DTE NO],1,FALSE)</f>
        <v>2387624600</v>
      </c>
      <c r="Y977" t="b">
        <f>Table7[[#This Row],[borar otro]]=Table7[[#This Row],[Borrar]]</f>
        <v>1</v>
      </c>
    </row>
    <row r="978" spans="1:25" hidden="1" x14ac:dyDescent="0.25">
      <c r="A978">
        <v>45315</v>
      </c>
      <c r="B978">
        <v>2664320723</v>
      </c>
      <c r="C978" s="2">
        <v>194.5</v>
      </c>
      <c r="D978" t="s">
        <v>2326</v>
      </c>
      <c r="E978">
        <v>0</v>
      </c>
      <c r="F978" t="s">
        <v>1712</v>
      </c>
      <c r="G978">
        <f>VLOOKUP(Mio[[#This Row],[No. FACT.]],Table7[No],1,FALSE)</f>
        <v>2664320723</v>
      </c>
      <c r="S978" s="79"/>
      <c r="T978">
        <v>45315</v>
      </c>
      <c r="U978">
        <v>248989463</v>
      </c>
      <c r="V978">
        <v>29.5</v>
      </c>
      <c r="W978">
        <f>VLOOKUP(Table7[[#This Row],[No]],Mio[No. FACT.],1,FALSE)</f>
        <v>248989463</v>
      </c>
      <c r="X978">
        <f>VLOOKUP(Table7[[#This Row],[No]],Conta[DTE NO],1,FALSE)</f>
        <v>248989463</v>
      </c>
      <c r="Y978" t="b">
        <f>Table7[[#This Row],[borar otro]]=Table7[[#This Row],[Borrar]]</f>
        <v>1</v>
      </c>
    </row>
    <row r="979" spans="1:25" hidden="1" x14ac:dyDescent="0.25">
      <c r="A979">
        <v>45315</v>
      </c>
      <c r="B979">
        <v>1357005747</v>
      </c>
      <c r="C979" s="2">
        <v>3.65</v>
      </c>
      <c r="D979" t="s">
        <v>2333</v>
      </c>
      <c r="E979">
        <v>0</v>
      </c>
      <c r="F979" t="s">
        <v>1714</v>
      </c>
      <c r="G979">
        <f>VLOOKUP(Mio[[#This Row],[No. FACT.]],Table7[No],1,FALSE)</f>
        <v>1357005747</v>
      </c>
      <c r="S979" s="79"/>
      <c r="T979">
        <v>45315</v>
      </c>
      <c r="U979">
        <v>2498841954</v>
      </c>
      <c r="V979">
        <v>45</v>
      </c>
      <c r="W979">
        <f>VLOOKUP(Table7[[#This Row],[No]],Mio[No. FACT.],1,FALSE)</f>
        <v>2498841954</v>
      </c>
      <c r="X979">
        <f>VLOOKUP(Table7[[#This Row],[No]],Conta[DTE NO],1,FALSE)</f>
        <v>2498841954</v>
      </c>
      <c r="Y979" t="b">
        <f>Table7[[#This Row],[borar otro]]=Table7[[#This Row],[Borrar]]</f>
        <v>1</v>
      </c>
    </row>
    <row r="980" spans="1:25" hidden="1" x14ac:dyDescent="0.25">
      <c r="A980">
        <v>45315</v>
      </c>
      <c r="B980">
        <v>913590770</v>
      </c>
      <c r="C980" s="2">
        <v>348.86</v>
      </c>
      <c r="D980" t="s">
        <v>1845</v>
      </c>
      <c r="E980">
        <v>0</v>
      </c>
      <c r="F980" t="s">
        <v>1715</v>
      </c>
      <c r="G980">
        <f>VLOOKUP(Mio[[#This Row],[No. FACT.]],Table7[No],1,FALSE)</f>
        <v>913590770</v>
      </c>
      <c r="S980" s="79"/>
      <c r="T980">
        <v>45315</v>
      </c>
      <c r="U980">
        <v>2556772877</v>
      </c>
      <c r="V980">
        <v>10.3</v>
      </c>
      <c r="W980">
        <f>VLOOKUP(Table7[[#This Row],[No]],Mio[No. FACT.],1,FALSE)</f>
        <v>2556772877</v>
      </c>
      <c r="X980">
        <f>VLOOKUP(Table7[[#This Row],[No]],Conta[DTE NO],1,FALSE)</f>
        <v>2556772877</v>
      </c>
      <c r="Y980" t="b">
        <f>Table7[[#This Row],[borar otro]]=Table7[[#This Row],[Borrar]]</f>
        <v>1</v>
      </c>
    </row>
    <row r="981" spans="1:25" hidden="1" x14ac:dyDescent="0.25">
      <c r="A981">
        <v>45315</v>
      </c>
      <c r="B981">
        <v>507858230</v>
      </c>
      <c r="C981" s="2">
        <v>97.25</v>
      </c>
      <c r="D981" t="s">
        <v>2326</v>
      </c>
      <c r="E981">
        <v>0</v>
      </c>
      <c r="F981" t="s">
        <v>1717</v>
      </c>
      <c r="G981">
        <f>VLOOKUP(Mio[[#This Row],[No. FACT.]],Table7[No],1,FALSE)</f>
        <v>507858230</v>
      </c>
      <c r="S981" s="79"/>
      <c r="T981">
        <v>45315</v>
      </c>
      <c r="U981">
        <v>2590460262</v>
      </c>
      <c r="V981">
        <v>1760</v>
      </c>
      <c r="W981">
        <f>VLOOKUP(Table7[[#This Row],[No]],Mio[No. FACT.],1,FALSE)</f>
        <v>2590460262</v>
      </c>
      <c r="X981">
        <f>VLOOKUP(Table7[[#This Row],[No]],Conta[DTE NO],1,FALSE)</f>
        <v>2590460262</v>
      </c>
      <c r="Y981" t="b">
        <f>Table7[[#This Row],[borar otro]]=Table7[[#This Row],[Borrar]]</f>
        <v>1</v>
      </c>
    </row>
    <row r="982" spans="1:25" hidden="1" x14ac:dyDescent="0.25">
      <c r="A982">
        <v>45315</v>
      </c>
      <c r="B982">
        <v>2357020168</v>
      </c>
      <c r="C982" s="2">
        <v>97.25</v>
      </c>
      <c r="D982" t="s">
        <v>2326</v>
      </c>
      <c r="E982">
        <v>0</v>
      </c>
      <c r="F982" t="s">
        <v>1719</v>
      </c>
      <c r="G982">
        <f>VLOOKUP(Mio[[#This Row],[No. FACT.]],Table7[No],1,FALSE)</f>
        <v>2357020168</v>
      </c>
      <c r="S982" s="79"/>
      <c r="T982">
        <v>45315</v>
      </c>
      <c r="U982">
        <v>2595636274</v>
      </c>
      <c r="V982">
        <v>1884</v>
      </c>
      <c r="W982">
        <f>VLOOKUP(Table7[[#This Row],[No]],Mio[No. FACT.],1,FALSE)</f>
        <v>2595636274</v>
      </c>
      <c r="X982">
        <f>VLOOKUP(Table7[[#This Row],[No]],Conta[DTE NO],1,FALSE)</f>
        <v>2595636274</v>
      </c>
      <c r="Y982" t="b">
        <f>Table7[[#This Row],[borar otro]]=Table7[[#This Row],[Borrar]]</f>
        <v>1</v>
      </c>
    </row>
    <row r="983" spans="1:25" hidden="1" x14ac:dyDescent="0.25">
      <c r="A983">
        <v>45315</v>
      </c>
      <c r="B983">
        <v>781469000</v>
      </c>
      <c r="C983" s="2">
        <v>97.25</v>
      </c>
      <c r="D983" t="s">
        <v>2326</v>
      </c>
      <c r="E983">
        <v>0</v>
      </c>
      <c r="F983" t="s">
        <v>1721</v>
      </c>
      <c r="G983">
        <f>VLOOKUP(Mio[[#This Row],[No. FACT.]],Table7[No],1,FALSE)</f>
        <v>781469000</v>
      </c>
      <c r="S983" s="79"/>
      <c r="T983">
        <v>45315</v>
      </c>
      <c r="U983">
        <v>2664320723</v>
      </c>
      <c r="V983">
        <v>194.5</v>
      </c>
      <c r="W983">
        <f>VLOOKUP(Table7[[#This Row],[No]],Mio[No. FACT.],1,FALSE)</f>
        <v>2664320723</v>
      </c>
      <c r="X983">
        <f>VLOOKUP(Table7[[#This Row],[No]],Conta[DTE NO],1,FALSE)</f>
        <v>2664320723</v>
      </c>
      <c r="Y983" t="b">
        <f>Table7[[#This Row],[borar otro]]=Table7[[#This Row],[Borrar]]</f>
        <v>1</v>
      </c>
    </row>
    <row r="984" spans="1:25" hidden="1" x14ac:dyDescent="0.25">
      <c r="A984">
        <v>45315</v>
      </c>
      <c r="B984">
        <v>1192185169</v>
      </c>
      <c r="C984" s="2">
        <v>196.6</v>
      </c>
      <c r="D984" t="s">
        <v>2337</v>
      </c>
      <c r="E984">
        <v>0</v>
      </c>
      <c r="F984" t="s">
        <v>1723</v>
      </c>
      <c r="G984">
        <f>VLOOKUP(Mio[[#This Row],[No. FACT.]],Table7[No],1,FALSE)</f>
        <v>1192185169</v>
      </c>
      <c r="S984" s="79"/>
      <c r="T984">
        <v>45315</v>
      </c>
      <c r="U984">
        <v>2730377762</v>
      </c>
      <c r="V984">
        <v>1633</v>
      </c>
      <c r="W984">
        <f>VLOOKUP(Table7[[#This Row],[No]],Mio[No. FACT.],1,FALSE)</f>
        <v>2730377762</v>
      </c>
      <c r="X984">
        <f>VLOOKUP(Table7[[#This Row],[No]],Conta[DTE NO],1,FALSE)</f>
        <v>2730377762</v>
      </c>
      <c r="Y984" t="b">
        <f>Table7[[#This Row],[borar otro]]=Table7[[#This Row],[Borrar]]</f>
        <v>1</v>
      </c>
    </row>
    <row r="985" spans="1:25" hidden="1" x14ac:dyDescent="0.25">
      <c r="A985">
        <v>45315</v>
      </c>
      <c r="B985">
        <v>2090879166</v>
      </c>
      <c r="C985" s="2">
        <v>478.3</v>
      </c>
      <c r="D985" t="s">
        <v>2327</v>
      </c>
      <c r="E985">
        <v>0</v>
      </c>
      <c r="F985" t="s">
        <v>1725</v>
      </c>
      <c r="G985">
        <f>VLOOKUP(Mio[[#This Row],[No. FACT.]],Table7[No],1,FALSE)</f>
        <v>2090879166</v>
      </c>
      <c r="S985" s="79"/>
      <c r="T985">
        <v>45315</v>
      </c>
      <c r="U985">
        <v>2811709466</v>
      </c>
      <c r="V985">
        <v>1244</v>
      </c>
      <c r="W985">
        <f>VLOOKUP(Table7[[#This Row],[No]],Mio[No. FACT.],1,FALSE)</f>
        <v>2811709466</v>
      </c>
      <c r="X985">
        <f>VLOOKUP(Table7[[#This Row],[No]],Conta[DTE NO],1,FALSE)</f>
        <v>2811709466</v>
      </c>
      <c r="Y985" t="b">
        <f>Table7[[#This Row],[borar otro]]=Table7[[#This Row],[Borrar]]</f>
        <v>1</v>
      </c>
    </row>
    <row r="986" spans="1:25" hidden="1" x14ac:dyDescent="0.25">
      <c r="A986">
        <v>45315</v>
      </c>
      <c r="B986">
        <v>411979540</v>
      </c>
      <c r="C986" s="2">
        <v>57.35</v>
      </c>
      <c r="D986" t="s">
        <v>2329</v>
      </c>
      <c r="E986">
        <v>0</v>
      </c>
      <c r="F986" t="s">
        <v>1727</v>
      </c>
      <c r="G986">
        <f>VLOOKUP(Mio[[#This Row],[No. FACT.]],Table7[No],1,FALSE)</f>
        <v>411979540</v>
      </c>
      <c r="S986" s="79"/>
      <c r="T986">
        <v>45315</v>
      </c>
      <c r="U986">
        <v>2834514986</v>
      </c>
      <c r="V986">
        <v>58</v>
      </c>
      <c r="W986">
        <f>VLOOKUP(Table7[[#This Row],[No]],Mio[No. FACT.],1,FALSE)</f>
        <v>2834514986</v>
      </c>
      <c r="X986">
        <f>VLOOKUP(Table7[[#This Row],[No]],Conta[DTE NO],1,FALSE)</f>
        <v>2834514986</v>
      </c>
      <c r="Y986" t="b">
        <f>Table7[[#This Row],[borar otro]]=Table7[[#This Row],[Borrar]]</f>
        <v>1</v>
      </c>
    </row>
    <row r="987" spans="1:25" hidden="1" x14ac:dyDescent="0.25">
      <c r="A987">
        <v>45315</v>
      </c>
      <c r="B987">
        <v>2290696712</v>
      </c>
      <c r="C987" s="2">
        <v>65.56</v>
      </c>
      <c r="D987" t="s">
        <v>2327</v>
      </c>
      <c r="E987">
        <v>0</v>
      </c>
      <c r="F987" t="s">
        <v>1729</v>
      </c>
      <c r="G987">
        <f>VLOOKUP(Mio[[#This Row],[No. FACT.]],Table7[No],1,FALSE)</f>
        <v>2290696712</v>
      </c>
      <c r="S987" s="79"/>
      <c r="T987">
        <v>45315</v>
      </c>
      <c r="U987">
        <v>2847949936</v>
      </c>
      <c r="V987">
        <v>59</v>
      </c>
      <c r="W987">
        <f>VLOOKUP(Table7[[#This Row],[No]],Mio[No. FACT.],1,FALSE)</f>
        <v>2847949936</v>
      </c>
      <c r="X987">
        <f>VLOOKUP(Table7[[#This Row],[No]],Conta[DTE NO],1,FALSE)</f>
        <v>2847949936</v>
      </c>
      <c r="Y987" t="b">
        <f>Table7[[#This Row],[borar otro]]=Table7[[#This Row],[Borrar]]</f>
        <v>1</v>
      </c>
    </row>
    <row r="988" spans="1:25" hidden="1" x14ac:dyDescent="0.25">
      <c r="A988">
        <v>45315</v>
      </c>
      <c r="B988">
        <v>2847949936</v>
      </c>
      <c r="C988" s="2">
        <v>59</v>
      </c>
      <c r="D988" t="s">
        <v>2326</v>
      </c>
      <c r="E988">
        <v>0</v>
      </c>
      <c r="F988" t="s">
        <v>1731</v>
      </c>
      <c r="G988">
        <f>VLOOKUP(Mio[[#This Row],[No. FACT.]],Table7[No],1,FALSE)</f>
        <v>2847949936</v>
      </c>
      <c r="S988" s="79"/>
      <c r="T988">
        <v>45315</v>
      </c>
      <c r="U988">
        <v>2881506719</v>
      </c>
      <c r="V988">
        <v>365.68</v>
      </c>
      <c r="W988">
        <f>VLOOKUP(Table7[[#This Row],[No]],Mio[No. FACT.],1,FALSE)</f>
        <v>2881506719</v>
      </c>
      <c r="X988">
        <f>VLOOKUP(Table7[[#This Row],[No]],Conta[DTE NO],1,FALSE)</f>
        <v>2881506719</v>
      </c>
      <c r="Y988" t="b">
        <f>Table7[[#This Row],[borar otro]]=Table7[[#This Row],[Borrar]]</f>
        <v>1</v>
      </c>
    </row>
    <row r="989" spans="1:25" hidden="1" x14ac:dyDescent="0.25">
      <c r="A989">
        <v>45315</v>
      </c>
      <c r="B989">
        <v>248989463</v>
      </c>
      <c r="C989" s="2">
        <v>29.5</v>
      </c>
      <c r="D989" t="s">
        <v>2326</v>
      </c>
      <c r="E989">
        <v>0</v>
      </c>
      <c r="F989" t="s">
        <v>1732</v>
      </c>
      <c r="G989">
        <f>VLOOKUP(Mio[[#This Row],[No. FACT.]],Table7[No],1,FALSE)</f>
        <v>248989463</v>
      </c>
      <c r="S989" s="79"/>
      <c r="T989">
        <v>45315</v>
      </c>
      <c r="U989">
        <v>3092924614</v>
      </c>
      <c r="V989">
        <v>234</v>
      </c>
      <c r="W989">
        <f>VLOOKUP(Table7[[#This Row],[No]],Mio[No. FACT.],1,FALSE)</f>
        <v>3092924614</v>
      </c>
      <c r="X989">
        <f>VLOOKUP(Table7[[#This Row],[No]],Conta[DTE NO],1,FALSE)</f>
        <v>3092924614</v>
      </c>
      <c r="Y989" t="b">
        <f>Table7[[#This Row],[borar otro]]=Table7[[#This Row],[Borrar]]</f>
        <v>1</v>
      </c>
    </row>
    <row r="990" spans="1:25" hidden="1" x14ac:dyDescent="0.25">
      <c r="A990">
        <v>45315</v>
      </c>
      <c r="B990">
        <v>2309574233</v>
      </c>
      <c r="C990" s="2">
        <v>33</v>
      </c>
      <c r="D990" t="s">
        <v>2329</v>
      </c>
      <c r="E990">
        <v>0</v>
      </c>
      <c r="F990" t="s">
        <v>1734</v>
      </c>
      <c r="G990">
        <f>VLOOKUP(Mio[[#This Row],[No. FACT.]],Table7[No],1,FALSE)</f>
        <v>2309574233</v>
      </c>
      <c r="S990" s="79"/>
      <c r="T990">
        <v>45315</v>
      </c>
      <c r="U990">
        <v>3173074143</v>
      </c>
      <c r="V990">
        <v>2512.9</v>
      </c>
      <c r="W990">
        <f>VLOOKUP(Table7[[#This Row],[No]],Mio[No. FACT.],1,FALSE)</f>
        <v>3173074143</v>
      </c>
      <c r="X990">
        <f>VLOOKUP(Table7[[#This Row],[No]],Conta[DTE NO],1,FALSE)</f>
        <v>3173074143</v>
      </c>
      <c r="Y990" t="b">
        <f>Table7[[#This Row],[borar otro]]=Table7[[#This Row],[Borrar]]</f>
        <v>1</v>
      </c>
    </row>
    <row r="991" spans="1:25" hidden="1" x14ac:dyDescent="0.25">
      <c r="A991">
        <v>45315</v>
      </c>
      <c r="B991">
        <v>839993551</v>
      </c>
      <c r="C991" s="2">
        <v>217.15</v>
      </c>
      <c r="D991" t="s">
        <v>2327</v>
      </c>
      <c r="E991">
        <v>0</v>
      </c>
      <c r="F991" t="s">
        <v>1736</v>
      </c>
      <c r="G991">
        <f>VLOOKUP(Mio[[#This Row],[No. FACT.]],Table7[No],1,FALSE)</f>
        <v>839993551</v>
      </c>
      <c r="S991" s="79"/>
      <c r="T991">
        <v>45315</v>
      </c>
      <c r="U991">
        <v>3205187426</v>
      </c>
      <c r="V991">
        <v>1115.5999999999999</v>
      </c>
      <c r="W991">
        <f>VLOOKUP(Table7[[#This Row],[No]],Mio[No. FACT.],1,FALSE)</f>
        <v>3205187426</v>
      </c>
      <c r="X991">
        <f>VLOOKUP(Table7[[#This Row],[No]],Conta[DTE NO],1,FALSE)</f>
        <v>3205187426</v>
      </c>
      <c r="Y991" t="b">
        <f>Table7[[#This Row],[borar otro]]=Table7[[#This Row],[Borrar]]</f>
        <v>1</v>
      </c>
    </row>
    <row r="992" spans="1:25" hidden="1" x14ac:dyDescent="0.25">
      <c r="A992">
        <v>45315</v>
      </c>
      <c r="B992">
        <v>992823897</v>
      </c>
      <c r="C992" s="2">
        <v>50.05</v>
      </c>
      <c r="D992" t="s">
        <v>2326</v>
      </c>
      <c r="E992">
        <v>0</v>
      </c>
      <c r="F992" t="s">
        <v>1738</v>
      </c>
      <c r="G992">
        <f>VLOOKUP(Mio[[#This Row],[No. FACT.]],Table7[No],1,FALSE)</f>
        <v>992823897</v>
      </c>
      <c r="S992" s="79"/>
      <c r="T992">
        <v>45315</v>
      </c>
      <c r="U992">
        <v>3214426421</v>
      </c>
      <c r="V992">
        <v>80</v>
      </c>
      <c r="W992">
        <f>VLOOKUP(Table7[[#This Row],[No]],Mio[No. FACT.],1,FALSE)</f>
        <v>3214426421</v>
      </c>
      <c r="X992">
        <f>VLOOKUP(Table7[[#This Row],[No]],Conta[DTE NO],1,FALSE)</f>
        <v>3214426421</v>
      </c>
      <c r="Y992" t="b">
        <f>Table7[[#This Row],[borar otro]]=Table7[[#This Row],[Borrar]]</f>
        <v>1</v>
      </c>
    </row>
    <row r="993" spans="1:25" hidden="1" x14ac:dyDescent="0.25">
      <c r="A993">
        <v>45315</v>
      </c>
      <c r="B993">
        <v>3251719652</v>
      </c>
      <c r="C993" s="2">
        <v>452.8</v>
      </c>
      <c r="D993" t="s">
        <v>2337</v>
      </c>
      <c r="E993">
        <v>0</v>
      </c>
      <c r="F993" t="s">
        <v>1739</v>
      </c>
      <c r="G993">
        <f>VLOOKUP(Mio[[#This Row],[No. FACT.]],Table7[No],1,FALSE)</f>
        <v>3251719652</v>
      </c>
      <c r="S993" s="79"/>
      <c r="T993">
        <v>45315</v>
      </c>
      <c r="U993">
        <v>3251719652</v>
      </c>
      <c r="V993">
        <v>452.8</v>
      </c>
      <c r="W993">
        <f>VLOOKUP(Table7[[#This Row],[No]],Mio[No. FACT.],1,FALSE)</f>
        <v>3251719652</v>
      </c>
      <c r="X993">
        <f>VLOOKUP(Table7[[#This Row],[No]],Conta[DTE NO],1,FALSE)</f>
        <v>3251719652</v>
      </c>
      <c r="Y993" t="b">
        <f>Table7[[#This Row],[borar otro]]=Table7[[#This Row],[Borrar]]</f>
        <v>1</v>
      </c>
    </row>
    <row r="994" spans="1:25" hidden="1" x14ac:dyDescent="0.25">
      <c r="A994">
        <v>45315</v>
      </c>
      <c r="B994">
        <v>4042018294</v>
      </c>
      <c r="C994" s="2">
        <v>2748</v>
      </c>
      <c r="D994" t="s">
        <v>2332</v>
      </c>
      <c r="E994">
        <v>0</v>
      </c>
      <c r="F994" t="s">
        <v>1740</v>
      </c>
      <c r="G994">
        <f>VLOOKUP(Mio[[#This Row],[No. FACT.]],Table7[No],1,FALSE)</f>
        <v>4042018294</v>
      </c>
      <c r="S994" s="79"/>
      <c r="T994">
        <v>45315</v>
      </c>
      <c r="U994">
        <v>3300869533</v>
      </c>
      <c r="V994">
        <v>30</v>
      </c>
      <c r="W994">
        <f>VLOOKUP(Table7[[#This Row],[No]],Mio[No. FACT.],1,FALSE)</f>
        <v>3300869533</v>
      </c>
      <c r="X994">
        <f>VLOOKUP(Table7[[#This Row],[No]],Conta[DTE NO],1,FALSE)</f>
        <v>3300869533</v>
      </c>
      <c r="Y994" t="b">
        <f>Table7[[#This Row],[borar otro]]=Table7[[#This Row],[Borrar]]</f>
        <v>1</v>
      </c>
    </row>
    <row r="995" spans="1:25" hidden="1" x14ac:dyDescent="0.25">
      <c r="A995">
        <v>45315</v>
      </c>
      <c r="B995">
        <v>2196918060</v>
      </c>
      <c r="C995" s="2">
        <v>246.4</v>
      </c>
      <c r="D995" t="s">
        <v>2326</v>
      </c>
      <c r="E995">
        <v>0</v>
      </c>
      <c r="F995" t="s">
        <v>1742</v>
      </c>
      <c r="G995">
        <f>VLOOKUP(Mio[[#This Row],[No. FACT.]],Table7[No],1,FALSE)</f>
        <v>2196918060</v>
      </c>
      <c r="S995" s="79"/>
      <c r="T995">
        <v>45315</v>
      </c>
      <c r="U995">
        <v>3379973591</v>
      </c>
      <c r="V995">
        <v>5.15</v>
      </c>
      <c r="W995">
        <f>VLOOKUP(Table7[[#This Row],[No]],Mio[No. FACT.],1,FALSE)</f>
        <v>3379973591</v>
      </c>
      <c r="X995">
        <f>VLOOKUP(Table7[[#This Row],[No]],Conta[DTE NO],1,FALSE)</f>
        <v>3379973591</v>
      </c>
      <c r="Y995" t="b">
        <f>Table7[[#This Row],[borar otro]]=Table7[[#This Row],[Borrar]]</f>
        <v>1</v>
      </c>
    </row>
    <row r="996" spans="1:25" hidden="1" x14ac:dyDescent="0.25">
      <c r="A996">
        <v>45315</v>
      </c>
      <c r="B996">
        <v>2811709466</v>
      </c>
      <c r="C996" s="2">
        <v>1244</v>
      </c>
      <c r="D996" t="s">
        <v>2327</v>
      </c>
      <c r="E996">
        <v>0</v>
      </c>
      <c r="F996" t="s">
        <v>1744</v>
      </c>
      <c r="G996">
        <f>VLOOKUP(Mio[[#This Row],[No. FACT.]],Table7[No],1,FALSE)</f>
        <v>2811709466</v>
      </c>
      <c r="S996" s="79"/>
      <c r="T996">
        <v>45315</v>
      </c>
      <c r="U996">
        <v>3453370695</v>
      </c>
      <c r="V996">
        <v>1525</v>
      </c>
      <c r="W996">
        <f>VLOOKUP(Table7[[#This Row],[No]],Mio[No. FACT.],1,FALSE)</f>
        <v>3453370695</v>
      </c>
      <c r="X996">
        <f>VLOOKUP(Table7[[#This Row],[No]],Conta[DTE NO],1,FALSE)</f>
        <v>3453370695</v>
      </c>
      <c r="Y996" t="b">
        <f>Table7[[#This Row],[borar otro]]=Table7[[#This Row],[Borrar]]</f>
        <v>1</v>
      </c>
    </row>
    <row r="997" spans="1:25" hidden="1" x14ac:dyDescent="0.25">
      <c r="A997">
        <v>45315</v>
      </c>
      <c r="B997">
        <v>2834514986</v>
      </c>
      <c r="C997" s="2">
        <v>58</v>
      </c>
      <c r="D997" t="s">
        <v>2329</v>
      </c>
      <c r="E997">
        <v>0</v>
      </c>
      <c r="F997" t="s">
        <v>1746</v>
      </c>
      <c r="G997">
        <f>VLOOKUP(Mio[[#This Row],[No. FACT.]],Table7[No],1,FALSE)</f>
        <v>2834514986</v>
      </c>
      <c r="S997" s="79"/>
      <c r="T997">
        <v>45315</v>
      </c>
      <c r="U997">
        <v>3489219043</v>
      </c>
      <c r="V997">
        <v>840.9</v>
      </c>
      <c r="W997">
        <f>VLOOKUP(Table7[[#This Row],[No]],Mio[No. FACT.],1,FALSE)</f>
        <v>3489219043</v>
      </c>
      <c r="X997">
        <f>VLOOKUP(Table7[[#This Row],[No]],Conta[DTE NO],1,FALSE)</f>
        <v>3489219043</v>
      </c>
      <c r="Y997" t="b">
        <f>Table7[[#This Row],[borar otro]]=Table7[[#This Row],[Borrar]]</f>
        <v>1</v>
      </c>
    </row>
    <row r="998" spans="1:25" hidden="1" x14ac:dyDescent="0.25">
      <c r="A998">
        <v>45315</v>
      </c>
      <c r="B998">
        <v>3453370695</v>
      </c>
      <c r="C998" s="2">
        <v>1525</v>
      </c>
      <c r="D998" t="s">
        <v>2328</v>
      </c>
      <c r="E998">
        <v>0</v>
      </c>
      <c r="F998" t="s">
        <v>1748</v>
      </c>
      <c r="G998">
        <f>VLOOKUP(Mio[[#This Row],[No. FACT.]],Table7[No],1,FALSE)</f>
        <v>3453370695</v>
      </c>
      <c r="S998" s="79"/>
      <c r="T998">
        <v>45315</v>
      </c>
      <c r="U998">
        <v>3590671413</v>
      </c>
      <c r="V998">
        <v>103.7</v>
      </c>
      <c r="W998">
        <f>VLOOKUP(Table7[[#This Row],[No]],Mio[No. FACT.],1,FALSE)</f>
        <v>3590671413</v>
      </c>
      <c r="X998">
        <f>VLOOKUP(Table7[[#This Row],[No]],Conta[DTE NO],1,FALSE)</f>
        <v>3590671413</v>
      </c>
      <c r="Y998" t="b">
        <f>Table7[[#This Row],[borar otro]]=Table7[[#This Row],[Borrar]]</f>
        <v>1</v>
      </c>
    </row>
    <row r="999" spans="1:25" hidden="1" x14ac:dyDescent="0.25">
      <c r="A999">
        <v>45315</v>
      </c>
      <c r="B999">
        <v>1002065793</v>
      </c>
      <c r="C999" s="2">
        <v>1840</v>
      </c>
      <c r="D999" t="s">
        <v>2332</v>
      </c>
      <c r="E999">
        <v>0</v>
      </c>
      <c r="F999" t="s">
        <v>1750</v>
      </c>
      <c r="G999">
        <f>VLOOKUP(Mio[[#This Row],[No. FACT.]],Table7[No],1,FALSE)</f>
        <v>1002065793</v>
      </c>
      <c r="S999" s="79"/>
      <c r="T999">
        <v>45315</v>
      </c>
      <c r="U999">
        <v>3697430410</v>
      </c>
      <c r="V999">
        <v>41.2</v>
      </c>
      <c r="W999">
        <f>VLOOKUP(Table7[[#This Row],[No]],Mio[No. FACT.],1,FALSE)</f>
        <v>3697430410</v>
      </c>
      <c r="X999">
        <f>VLOOKUP(Table7[[#This Row],[No]],Conta[DTE NO],1,FALSE)</f>
        <v>3697430410</v>
      </c>
      <c r="Y999" t="b">
        <f>Table7[[#This Row],[borar otro]]=Table7[[#This Row],[Borrar]]</f>
        <v>1</v>
      </c>
    </row>
    <row r="1000" spans="1:25" hidden="1" x14ac:dyDescent="0.25">
      <c r="A1000">
        <v>45315</v>
      </c>
      <c r="B1000">
        <v>2881506719</v>
      </c>
      <c r="C1000" s="2">
        <v>365.68</v>
      </c>
      <c r="D1000" t="s">
        <v>1845</v>
      </c>
      <c r="E1000">
        <v>0</v>
      </c>
      <c r="F1000" t="s">
        <v>1752</v>
      </c>
      <c r="G1000">
        <f>VLOOKUP(Mio[[#This Row],[No. FACT.]],Table7[No],1,FALSE)</f>
        <v>2881506719</v>
      </c>
      <c r="S1000" s="79"/>
      <c r="T1000">
        <v>45315</v>
      </c>
      <c r="U1000">
        <v>3718336066</v>
      </c>
      <c r="V1000">
        <v>369.1</v>
      </c>
      <c r="W1000">
        <f>VLOOKUP(Table7[[#This Row],[No]],Mio[No. FACT.],1,FALSE)</f>
        <v>3718336066</v>
      </c>
      <c r="X1000">
        <f>VLOOKUP(Table7[[#This Row],[No]],Conta[DTE NO],1,FALSE)</f>
        <v>3718336066</v>
      </c>
      <c r="Y1000" t="b">
        <f>Table7[[#This Row],[borar otro]]=Table7[[#This Row],[Borrar]]</f>
        <v>1</v>
      </c>
    </row>
    <row r="1001" spans="1:25" hidden="1" x14ac:dyDescent="0.25">
      <c r="A1001">
        <v>45315</v>
      </c>
      <c r="B1001">
        <v>1442137031</v>
      </c>
      <c r="C1001" s="2">
        <v>65.2</v>
      </c>
      <c r="D1001" t="s">
        <v>2331</v>
      </c>
      <c r="E1001">
        <v>0</v>
      </c>
      <c r="F1001" t="s">
        <v>1753</v>
      </c>
      <c r="G1001">
        <f>VLOOKUP(Mio[[#This Row],[No. FACT.]],Table7[No],1,FALSE)</f>
        <v>1442137031</v>
      </c>
      <c r="S1001" s="79"/>
      <c r="T1001">
        <v>45315</v>
      </c>
      <c r="U1001">
        <v>3738321823</v>
      </c>
      <c r="V1001">
        <v>1055</v>
      </c>
      <c r="W1001">
        <f>VLOOKUP(Table7[[#This Row],[No]],Mio[No. FACT.],1,FALSE)</f>
        <v>3738321823</v>
      </c>
      <c r="X1001">
        <f>VLOOKUP(Table7[[#This Row],[No]],Conta[DTE NO],1,FALSE)</f>
        <v>3738321823</v>
      </c>
      <c r="Y1001" t="b">
        <f>Table7[[#This Row],[borar otro]]=Table7[[#This Row],[Borrar]]</f>
        <v>1</v>
      </c>
    </row>
    <row r="1002" spans="1:25" hidden="1" x14ac:dyDescent="0.25">
      <c r="A1002">
        <v>45315</v>
      </c>
      <c r="B1002">
        <v>2498841954</v>
      </c>
      <c r="C1002" s="2">
        <v>45</v>
      </c>
      <c r="D1002" t="s">
        <v>2336</v>
      </c>
      <c r="E1002">
        <v>0</v>
      </c>
      <c r="F1002" t="s">
        <v>1755</v>
      </c>
      <c r="G1002">
        <f>VLOOKUP(Mio[[#This Row],[No. FACT.]],Table7[No],1,FALSE)</f>
        <v>2498841954</v>
      </c>
      <c r="S1002" s="79"/>
      <c r="T1002">
        <v>45315</v>
      </c>
      <c r="U1002">
        <v>3824763938</v>
      </c>
      <c r="V1002">
        <v>30</v>
      </c>
      <c r="W1002">
        <f>VLOOKUP(Table7[[#This Row],[No]],Mio[No. FACT.],1,FALSE)</f>
        <v>3824763938</v>
      </c>
      <c r="X1002">
        <f>VLOOKUP(Table7[[#This Row],[No]],Conta[DTE NO],1,FALSE)</f>
        <v>3824763938</v>
      </c>
      <c r="Y1002" t="b">
        <f>Table7[[#This Row],[borar otro]]=Table7[[#This Row],[Borrar]]</f>
        <v>1</v>
      </c>
    </row>
    <row r="1003" spans="1:25" hidden="1" x14ac:dyDescent="0.25">
      <c r="A1003">
        <v>45315</v>
      </c>
      <c r="B1003">
        <v>3205187426</v>
      </c>
      <c r="C1003" s="2">
        <v>1115.5999999999999</v>
      </c>
      <c r="D1003" t="s">
        <v>2327</v>
      </c>
      <c r="E1003">
        <v>0</v>
      </c>
      <c r="F1003" t="s">
        <v>1757</v>
      </c>
      <c r="G1003">
        <f>VLOOKUP(Mio[[#This Row],[No. FACT.]],Table7[No],1,FALSE)</f>
        <v>3205187426</v>
      </c>
      <c r="S1003" s="79"/>
      <c r="T1003">
        <v>45315</v>
      </c>
      <c r="U1003">
        <v>3869593321</v>
      </c>
      <c r="V1003">
        <v>447.6</v>
      </c>
      <c r="W1003">
        <f>VLOOKUP(Table7[[#This Row],[No]],Mio[No. FACT.],1,FALSE)</f>
        <v>3869593321</v>
      </c>
      <c r="X1003">
        <f>VLOOKUP(Table7[[#This Row],[No]],Conta[DTE NO],1,FALSE)</f>
        <v>3869593321</v>
      </c>
      <c r="Y1003" t="b">
        <f>Table7[[#This Row],[borar otro]]=Table7[[#This Row],[Borrar]]</f>
        <v>1</v>
      </c>
    </row>
    <row r="1004" spans="1:25" hidden="1" x14ac:dyDescent="0.25">
      <c r="A1004">
        <v>45315</v>
      </c>
      <c r="B1004">
        <v>3697430410</v>
      </c>
      <c r="C1004" s="2">
        <v>41.2</v>
      </c>
      <c r="D1004" t="s">
        <v>2327</v>
      </c>
      <c r="E1004">
        <v>0</v>
      </c>
      <c r="F1004" t="s">
        <v>1759</v>
      </c>
      <c r="G1004">
        <f>VLOOKUP(Mio[[#This Row],[No. FACT.]],Table7[No],1,FALSE)</f>
        <v>3697430410</v>
      </c>
      <c r="S1004" s="79"/>
      <c r="T1004">
        <v>45315</v>
      </c>
      <c r="U1004">
        <v>4042018294</v>
      </c>
      <c r="V1004">
        <v>2748</v>
      </c>
      <c r="W1004">
        <f>VLOOKUP(Table7[[#This Row],[No]],Mio[No. FACT.],1,FALSE)</f>
        <v>4042018294</v>
      </c>
      <c r="X1004">
        <f>VLOOKUP(Table7[[#This Row],[No]],Conta[DTE NO],1,FALSE)</f>
        <v>4042018294</v>
      </c>
      <c r="Y1004" t="b">
        <f>Table7[[#This Row],[borar otro]]=Table7[[#This Row],[Borrar]]</f>
        <v>1</v>
      </c>
    </row>
    <row r="1005" spans="1:25" hidden="1" x14ac:dyDescent="0.25">
      <c r="A1005">
        <v>45315</v>
      </c>
      <c r="B1005">
        <v>3824763938</v>
      </c>
      <c r="C1005" s="2">
        <v>30</v>
      </c>
      <c r="D1005" t="s">
        <v>2326</v>
      </c>
      <c r="E1005">
        <v>0</v>
      </c>
      <c r="F1005" t="s">
        <v>1761</v>
      </c>
      <c r="G1005">
        <f>VLOOKUP(Mio[[#This Row],[No. FACT.]],Table7[No],1,FALSE)</f>
        <v>3824763938</v>
      </c>
      <c r="S1005" s="79"/>
      <c r="T1005">
        <v>45315</v>
      </c>
      <c r="U1005">
        <v>405684386</v>
      </c>
      <c r="V1005">
        <v>154.83000000000001</v>
      </c>
      <c r="W1005">
        <f>VLOOKUP(Table7[[#This Row],[No]],Mio[No. FACT.],1,FALSE)</f>
        <v>405684386</v>
      </c>
      <c r="X1005">
        <f>VLOOKUP(Table7[[#This Row],[No]],Conta[DTE NO],1,FALSE)</f>
        <v>405684386</v>
      </c>
      <c r="Y1005" t="b">
        <f>Table7[[#This Row],[borar otro]]=Table7[[#This Row],[Borrar]]</f>
        <v>1</v>
      </c>
    </row>
    <row r="1006" spans="1:25" hidden="1" x14ac:dyDescent="0.25">
      <c r="A1006">
        <v>45315</v>
      </c>
      <c r="B1006">
        <v>1008553429</v>
      </c>
      <c r="C1006" s="2">
        <v>1552</v>
      </c>
      <c r="D1006" t="s">
        <v>2327</v>
      </c>
      <c r="E1006">
        <v>0</v>
      </c>
      <c r="F1006" t="s">
        <v>1763</v>
      </c>
      <c r="G1006">
        <f>VLOOKUP(Mio[[#This Row],[No. FACT.]],Table7[No],1,FALSE)</f>
        <v>1008553429</v>
      </c>
      <c r="S1006" s="79"/>
      <c r="T1006">
        <v>45315</v>
      </c>
      <c r="U1006">
        <v>4082058246</v>
      </c>
      <c r="V1006">
        <v>15</v>
      </c>
      <c r="W1006">
        <f>VLOOKUP(Table7[[#This Row],[No]],Mio[No. FACT.],1,FALSE)</f>
        <v>4082058246</v>
      </c>
      <c r="X1006">
        <f>VLOOKUP(Table7[[#This Row],[No]],Conta[DTE NO],1,FALSE)</f>
        <v>4082058246</v>
      </c>
      <c r="Y1006" t="b">
        <f>Table7[[#This Row],[borar otro]]=Table7[[#This Row],[Borrar]]</f>
        <v>1</v>
      </c>
    </row>
    <row r="1007" spans="1:25" hidden="1" x14ac:dyDescent="0.25">
      <c r="A1007">
        <v>45315</v>
      </c>
      <c r="B1007">
        <v>2387037105</v>
      </c>
      <c r="C1007" s="2">
        <v>444.1</v>
      </c>
      <c r="D1007" t="s">
        <v>2333</v>
      </c>
      <c r="E1007">
        <v>0</v>
      </c>
      <c r="F1007" t="s">
        <v>1765</v>
      </c>
      <c r="G1007">
        <f>VLOOKUP(Mio[[#This Row],[No. FACT.]],Table7[No],1,FALSE)</f>
        <v>2387037105</v>
      </c>
      <c r="S1007" s="79"/>
      <c r="T1007">
        <v>45315</v>
      </c>
      <c r="U1007">
        <v>411979540</v>
      </c>
      <c r="V1007">
        <v>57.35</v>
      </c>
      <c r="W1007">
        <f>VLOOKUP(Table7[[#This Row],[No]],Mio[No. FACT.],1,FALSE)</f>
        <v>411979540</v>
      </c>
      <c r="X1007">
        <f>VLOOKUP(Table7[[#This Row],[No]],Conta[DTE NO],1,FALSE)</f>
        <v>411979540</v>
      </c>
      <c r="Y1007" t="b">
        <f>Table7[[#This Row],[borar otro]]=Table7[[#This Row],[Borrar]]</f>
        <v>1</v>
      </c>
    </row>
    <row r="1008" spans="1:25" hidden="1" x14ac:dyDescent="0.25">
      <c r="A1008">
        <v>45315</v>
      </c>
      <c r="B1008">
        <v>2302822001</v>
      </c>
      <c r="C1008" s="2">
        <v>12.9</v>
      </c>
      <c r="D1008" t="s">
        <v>2337</v>
      </c>
      <c r="E1008">
        <v>0</v>
      </c>
      <c r="F1008" t="s">
        <v>1767</v>
      </c>
      <c r="G1008">
        <f>VLOOKUP(Mio[[#This Row],[No. FACT.]],Table7[No],1,FALSE)</f>
        <v>2302822001</v>
      </c>
      <c r="S1008" s="79"/>
      <c r="T1008">
        <v>45315</v>
      </c>
      <c r="U1008">
        <v>4178333253</v>
      </c>
      <c r="V1008">
        <v>1633</v>
      </c>
      <c r="W1008">
        <f>VLOOKUP(Table7[[#This Row],[No]],Mio[No. FACT.],1,FALSE)</f>
        <v>4178333253</v>
      </c>
      <c r="X1008">
        <f>VLOOKUP(Table7[[#This Row],[No]],Conta[DTE NO],1,FALSE)</f>
        <v>4178333253</v>
      </c>
      <c r="Y1008" t="b">
        <f>Table7[[#This Row],[borar otro]]=Table7[[#This Row],[Borrar]]</f>
        <v>1</v>
      </c>
    </row>
    <row r="1009" spans="1:25" hidden="1" x14ac:dyDescent="0.25">
      <c r="A1009">
        <v>45315</v>
      </c>
      <c r="B1009">
        <v>3590671413</v>
      </c>
      <c r="C1009" s="2">
        <v>103.7</v>
      </c>
      <c r="D1009" t="s">
        <v>2327</v>
      </c>
      <c r="E1009">
        <v>0</v>
      </c>
      <c r="F1009" t="s">
        <v>1769</v>
      </c>
      <c r="G1009">
        <f>VLOOKUP(Mio[[#This Row],[No. FACT.]],Table7[No],1,FALSE)</f>
        <v>3590671413</v>
      </c>
      <c r="S1009" s="79"/>
      <c r="T1009">
        <v>45315</v>
      </c>
      <c r="U1009">
        <v>45631759</v>
      </c>
      <c r="V1009">
        <v>567</v>
      </c>
      <c r="W1009">
        <f>VLOOKUP(Table7[[#This Row],[No]],Mio[No. FACT.],1,FALSE)</f>
        <v>45631759</v>
      </c>
      <c r="X1009">
        <f>VLOOKUP(Table7[[#This Row],[No]],Conta[DTE NO],1,FALSE)</f>
        <v>45631759</v>
      </c>
      <c r="Y1009" t="b">
        <f>Table7[[#This Row],[borar otro]]=Table7[[#This Row],[Borrar]]</f>
        <v>1</v>
      </c>
    </row>
    <row r="1010" spans="1:25" hidden="1" x14ac:dyDescent="0.25">
      <c r="A1010">
        <v>45315</v>
      </c>
      <c r="B1010">
        <v>2069385117</v>
      </c>
      <c r="C1010" s="2">
        <v>171.8</v>
      </c>
      <c r="D1010" t="s">
        <v>2329</v>
      </c>
      <c r="E1010">
        <v>0</v>
      </c>
      <c r="F1010" t="s">
        <v>1771</v>
      </c>
      <c r="G1010">
        <f>VLOOKUP(Mio[[#This Row],[No. FACT.]],Table7[No],1,FALSE)</f>
        <v>2069385117</v>
      </c>
      <c r="S1010" s="79"/>
      <c r="T1010">
        <v>45315</v>
      </c>
      <c r="U1010">
        <v>479740436</v>
      </c>
      <c r="V1010">
        <v>2668</v>
      </c>
      <c r="W1010">
        <f>VLOOKUP(Table7[[#This Row],[No]],Mio[No. FACT.],1,FALSE)</f>
        <v>479740436</v>
      </c>
      <c r="X1010">
        <f>VLOOKUP(Table7[[#This Row],[No]],Conta[DTE NO],1,FALSE)</f>
        <v>479740436</v>
      </c>
      <c r="Y1010" t="b">
        <f>Table7[[#This Row],[borar otro]]=Table7[[#This Row],[Borrar]]</f>
        <v>1</v>
      </c>
    </row>
    <row r="1011" spans="1:25" hidden="1" x14ac:dyDescent="0.25">
      <c r="A1011">
        <v>45315</v>
      </c>
      <c r="B1011">
        <v>731794089</v>
      </c>
      <c r="C1011" s="2">
        <v>1287</v>
      </c>
      <c r="D1011" t="s">
        <v>2328</v>
      </c>
      <c r="E1011">
        <v>0</v>
      </c>
      <c r="F1011" t="s">
        <v>1773</v>
      </c>
      <c r="G1011">
        <f>VLOOKUP(Mio[[#This Row],[No. FACT.]],Table7[No],1,FALSE)</f>
        <v>731794089</v>
      </c>
      <c r="S1011" s="79"/>
      <c r="T1011">
        <v>45315</v>
      </c>
      <c r="U1011">
        <v>507858230</v>
      </c>
      <c r="V1011">
        <v>97.25</v>
      </c>
      <c r="W1011">
        <f>VLOOKUP(Table7[[#This Row],[No]],Mio[No. FACT.],1,FALSE)</f>
        <v>507858230</v>
      </c>
      <c r="X1011">
        <f>VLOOKUP(Table7[[#This Row],[No]],Conta[DTE NO],1,FALSE)</f>
        <v>507858230</v>
      </c>
      <c r="Y1011" t="b">
        <f>Table7[[#This Row],[borar otro]]=Table7[[#This Row],[Borrar]]</f>
        <v>1</v>
      </c>
    </row>
    <row r="1012" spans="1:25" hidden="1" x14ac:dyDescent="0.25">
      <c r="A1012">
        <v>45315</v>
      </c>
      <c r="B1012">
        <v>3738321823</v>
      </c>
      <c r="C1012" s="2">
        <v>1055</v>
      </c>
      <c r="D1012" t="s">
        <v>2328</v>
      </c>
      <c r="E1012">
        <v>0</v>
      </c>
      <c r="F1012" t="s">
        <v>1775</v>
      </c>
      <c r="G1012">
        <f>VLOOKUP(Mio[[#This Row],[No. FACT.]],Table7[No],1,FALSE)</f>
        <v>3738321823</v>
      </c>
      <c r="S1012" s="79"/>
      <c r="T1012">
        <v>45315</v>
      </c>
      <c r="U1012">
        <v>538071014</v>
      </c>
      <c r="V1012">
        <v>1148</v>
      </c>
      <c r="W1012">
        <f>VLOOKUP(Table7[[#This Row],[No]],Mio[No. FACT.],1,FALSE)</f>
        <v>538071014</v>
      </c>
      <c r="X1012">
        <f>VLOOKUP(Table7[[#This Row],[No]],Conta[DTE NO],1,FALSE)</f>
        <v>538071014</v>
      </c>
      <c r="Y1012" t="b">
        <f>Table7[[#This Row],[borar otro]]=Table7[[#This Row],[Borrar]]</f>
        <v>1</v>
      </c>
    </row>
    <row r="1013" spans="1:25" hidden="1" x14ac:dyDescent="0.25">
      <c r="A1013">
        <v>45315</v>
      </c>
      <c r="B1013">
        <v>1684556741</v>
      </c>
      <c r="C1013" s="2">
        <v>15056</v>
      </c>
      <c r="D1013" t="s">
        <v>2331</v>
      </c>
      <c r="E1013">
        <v>0</v>
      </c>
      <c r="F1013" t="s">
        <v>1777</v>
      </c>
      <c r="G1013">
        <f>VLOOKUP(Mio[[#This Row],[No. FACT.]],Table7[No],1,FALSE)</f>
        <v>1684556741</v>
      </c>
      <c r="S1013" s="79"/>
      <c r="T1013">
        <v>45315</v>
      </c>
      <c r="U1013">
        <v>549210355</v>
      </c>
      <c r="V1013">
        <v>33.200000000000003</v>
      </c>
      <c r="W1013">
        <f>VLOOKUP(Table7[[#This Row],[No]],Mio[No. FACT.],1,FALSE)</f>
        <v>549210355</v>
      </c>
      <c r="X1013">
        <f>VLOOKUP(Table7[[#This Row],[No]],Conta[DTE NO],1,FALSE)</f>
        <v>549210355</v>
      </c>
      <c r="Y1013" t="b">
        <f>Table7[[#This Row],[borar otro]]=Table7[[#This Row],[Borrar]]</f>
        <v>1</v>
      </c>
    </row>
    <row r="1014" spans="1:25" hidden="1" x14ac:dyDescent="0.25">
      <c r="A1014">
        <v>45315</v>
      </c>
      <c r="B1014">
        <v>686310449</v>
      </c>
      <c r="C1014" s="2">
        <v>1150</v>
      </c>
      <c r="D1014" t="s">
        <v>2331</v>
      </c>
      <c r="E1014">
        <v>0</v>
      </c>
      <c r="F1014" t="s">
        <v>1779</v>
      </c>
      <c r="G1014">
        <f>VLOOKUP(Mio[[#This Row],[No. FACT.]],Table7[No],1,FALSE)</f>
        <v>686310449</v>
      </c>
      <c r="S1014" s="79"/>
      <c r="T1014">
        <v>45315</v>
      </c>
      <c r="U1014">
        <v>604391991</v>
      </c>
      <c r="V1014">
        <v>170.4</v>
      </c>
      <c r="W1014">
        <f>VLOOKUP(Table7[[#This Row],[No]],Mio[No. FACT.],1,FALSE)</f>
        <v>604391991</v>
      </c>
      <c r="X1014">
        <f>VLOOKUP(Table7[[#This Row],[No]],Conta[DTE NO],1,FALSE)</f>
        <v>604391991</v>
      </c>
      <c r="Y1014" t="b">
        <f>Table7[[#This Row],[borar otro]]=Table7[[#This Row],[Borrar]]</f>
        <v>1</v>
      </c>
    </row>
    <row r="1015" spans="1:25" hidden="1" x14ac:dyDescent="0.25">
      <c r="A1015">
        <v>45315</v>
      </c>
      <c r="B1015">
        <v>2061649602</v>
      </c>
      <c r="C1015" s="2">
        <v>1091.75</v>
      </c>
      <c r="D1015" t="s">
        <v>2327</v>
      </c>
      <c r="E1015">
        <v>0</v>
      </c>
      <c r="F1015" t="s">
        <v>1781</v>
      </c>
      <c r="G1015">
        <f>VLOOKUP(Mio[[#This Row],[No. FACT.]],Table7[No],1,FALSE)</f>
        <v>2061649602</v>
      </c>
      <c r="S1015" s="79"/>
      <c r="T1015">
        <v>45315</v>
      </c>
      <c r="U1015">
        <v>686310449</v>
      </c>
      <c r="V1015">
        <v>1150</v>
      </c>
      <c r="W1015">
        <f>VLOOKUP(Table7[[#This Row],[No]],Mio[No. FACT.],1,FALSE)</f>
        <v>686310449</v>
      </c>
      <c r="X1015">
        <f>VLOOKUP(Table7[[#This Row],[No]],Conta[DTE NO],1,FALSE)</f>
        <v>686310449</v>
      </c>
      <c r="Y1015" t="b">
        <f>Table7[[#This Row],[borar otro]]=Table7[[#This Row],[Borrar]]</f>
        <v>1</v>
      </c>
    </row>
    <row r="1016" spans="1:25" hidden="1" x14ac:dyDescent="0.25">
      <c r="A1016">
        <v>45315</v>
      </c>
      <c r="B1016">
        <v>549210355</v>
      </c>
      <c r="C1016" s="2">
        <v>33.200000000000003</v>
      </c>
      <c r="D1016" t="s">
        <v>2327</v>
      </c>
      <c r="E1016">
        <v>0</v>
      </c>
      <c r="F1016" t="s">
        <v>1783</v>
      </c>
      <c r="G1016">
        <f>VLOOKUP(Mio[[#This Row],[No. FACT.]],Table7[No],1,FALSE)</f>
        <v>549210355</v>
      </c>
      <c r="S1016" s="79"/>
      <c r="T1016">
        <v>45315</v>
      </c>
      <c r="U1016">
        <v>688082941</v>
      </c>
      <c r="V1016">
        <v>32</v>
      </c>
      <c r="W1016">
        <f>VLOOKUP(Table7[[#This Row],[No]],Mio[No. FACT.],1,FALSE)</f>
        <v>688082941</v>
      </c>
      <c r="X1016">
        <f>VLOOKUP(Table7[[#This Row],[No]],Conta[DTE NO],1,FALSE)</f>
        <v>688082941</v>
      </c>
      <c r="Y1016" t="b">
        <f>Table7[[#This Row],[borar otro]]=Table7[[#This Row],[Borrar]]</f>
        <v>1</v>
      </c>
    </row>
    <row r="1017" spans="1:25" hidden="1" x14ac:dyDescent="0.25">
      <c r="A1017">
        <v>45315</v>
      </c>
      <c r="B1017">
        <v>2730377762</v>
      </c>
      <c r="C1017" s="2">
        <v>1633</v>
      </c>
      <c r="D1017" t="s">
        <v>2330</v>
      </c>
      <c r="E1017">
        <v>0</v>
      </c>
      <c r="F1017" t="s">
        <v>1784</v>
      </c>
      <c r="G1017">
        <f>VLOOKUP(Mio[[#This Row],[No. FACT.]],Table7[No],1,FALSE)</f>
        <v>2730377762</v>
      </c>
      <c r="S1017" s="79"/>
      <c r="T1017">
        <v>45315</v>
      </c>
      <c r="U1017">
        <v>731794089</v>
      </c>
      <c r="V1017">
        <v>1287</v>
      </c>
      <c r="W1017">
        <f>VLOOKUP(Table7[[#This Row],[No]],Mio[No. FACT.],1,FALSE)</f>
        <v>731794089</v>
      </c>
      <c r="X1017">
        <f>VLOOKUP(Table7[[#This Row],[No]],Conta[DTE NO],1,FALSE)</f>
        <v>731794089</v>
      </c>
      <c r="Y1017" t="b">
        <f>Table7[[#This Row],[borar otro]]=Table7[[#This Row],[Borrar]]</f>
        <v>1</v>
      </c>
    </row>
    <row r="1018" spans="1:25" hidden="1" x14ac:dyDescent="0.25">
      <c r="A1018">
        <v>45315</v>
      </c>
      <c r="B1018">
        <v>4178333253</v>
      </c>
      <c r="C1018" s="2">
        <v>1633</v>
      </c>
      <c r="D1018" t="s">
        <v>2330</v>
      </c>
      <c r="E1018">
        <v>0</v>
      </c>
      <c r="F1018" t="s">
        <v>1786</v>
      </c>
      <c r="G1018">
        <f>VLOOKUP(Mio[[#This Row],[No. FACT.]],Table7[No],1,FALSE)</f>
        <v>4178333253</v>
      </c>
      <c r="S1018" s="79"/>
      <c r="T1018">
        <v>45315</v>
      </c>
      <c r="U1018">
        <v>781469000</v>
      </c>
      <c r="V1018">
        <v>97.25</v>
      </c>
      <c r="W1018">
        <f>VLOOKUP(Table7[[#This Row],[No]],Mio[No. FACT.],1,FALSE)</f>
        <v>781469000</v>
      </c>
      <c r="X1018">
        <f>VLOOKUP(Table7[[#This Row],[No]],Conta[DTE NO],1,FALSE)</f>
        <v>781469000</v>
      </c>
      <c r="Y1018" t="b">
        <f>Table7[[#This Row],[borar otro]]=Table7[[#This Row],[Borrar]]</f>
        <v>1</v>
      </c>
    </row>
    <row r="1019" spans="1:25" hidden="1" x14ac:dyDescent="0.25">
      <c r="A1019">
        <v>45315</v>
      </c>
      <c r="B1019">
        <v>2590460262</v>
      </c>
      <c r="C1019" s="2">
        <v>1760</v>
      </c>
      <c r="D1019" t="s">
        <v>2331</v>
      </c>
      <c r="E1019">
        <v>0</v>
      </c>
      <c r="F1019" t="s">
        <v>1788</v>
      </c>
      <c r="G1019">
        <f>VLOOKUP(Mio[[#This Row],[No. FACT.]],Table7[No],1,FALSE)</f>
        <v>2590460262</v>
      </c>
      <c r="S1019" s="79"/>
      <c r="T1019">
        <v>45315</v>
      </c>
      <c r="U1019">
        <v>839993551</v>
      </c>
      <c r="V1019">
        <v>217.15</v>
      </c>
      <c r="W1019">
        <f>VLOOKUP(Table7[[#This Row],[No]],Mio[No. FACT.],1,FALSE)</f>
        <v>839993551</v>
      </c>
      <c r="X1019">
        <f>VLOOKUP(Table7[[#This Row],[No]],Conta[DTE NO],1,FALSE)</f>
        <v>839993551</v>
      </c>
      <c r="Y1019" t="b">
        <f>Table7[[#This Row],[borar otro]]=Table7[[#This Row],[Borrar]]</f>
        <v>1</v>
      </c>
    </row>
    <row r="1020" spans="1:25" hidden="1" x14ac:dyDescent="0.25">
      <c r="A1020">
        <v>45315</v>
      </c>
      <c r="B1020">
        <v>188891732</v>
      </c>
      <c r="C1020" s="2">
        <v>1760</v>
      </c>
      <c r="D1020" t="s">
        <v>2331</v>
      </c>
      <c r="E1020">
        <v>0</v>
      </c>
      <c r="F1020" t="s">
        <v>1789</v>
      </c>
      <c r="G1020">
        <f>VLOOKUP(Mio[[#This Row],[No. FACT.]],Table7[No],1,FALSE)</f>
        <v>188891732</v>
      </c>
      <c r="S1020" s="79"/>
      <c r="T1020">
        <v>45315</v>
      </c>
      <c r="U1020">
        <v>887963776</v>
      </c>
      <c r="V1020">
        <v>105</v>
      </c>
      <c r="W1020">
        <f>VLOOKUP(Table7[[#This Row],[No]],Mio[No. FACT.],1,FALSE)</f>
        <v>887963776</v>
      </c>
      <c r="X1020">
        <f>VLOOKUP(Table7[[#This Row],[No]],Conta[DTE NO],1,FALSE)</f>
        <v>887963776</v>
      </c>
      <c r="Y1020" t="b">
        <f>Table7[[#This Row],[borar otro]]=Table7[[#This Row],[Borrar]]</f>
        <v>1</v>
      </c>
    </row>
    <row r="1021" spans="1:25" hidden="1" x14ac:dyDescent="0.25">
      <c r="A1021">
        <v>45315</v>
      </c>
      <c r="B1021">
        <v>3489219043</v>
      </c>
      <c r="C1021" s="2">
        <v>840.9</v>
      </c>
      <c r="D1021" t="s">
        <v>2327</v>
      </c>
      <c r="E1021">
        <v>0</v>
      </c>
      <c r="F1021" t="s">
        <v>1790</v>
      </c>
      <c r="G1021">
        <f>VLOOKUP(Mio[[#This Row],[No. FACT.]],Table7[No],1,FALSE)</f>
        <v>3489219043</v>
      </c>
      <c r="S1021" s="79"/>
      <c r="T1021">
        <v>45315</v>
      </c>
      <c r="U1021">
        <v>898846388</v>
      </c>
      <c r="V1021">
        <v>425.92</v>
      </c>
      <c r="W1021">
        <f>VLOOKUP(Table7[[#This Row],[No]],Mio[No. FACT.],1,FALSE)</f>
        <v>898846388</v>
      </c>
      <c r="X1021">
        <f>VLOOKUP(Table7[[#This Row],[No]],Conta[DTE NO],1,FALSE)</f>
        <v>898846388</v>
      </c>
      <c r="Y1021" t="b">
        <f>Table7[[#This Row],[borar otro]]=Table7[[#This Row],[Borrar]]</f>
        <v>1</v>
      </c>
    </row>
    <row r="1022" spans="1:25" hidden="1" x14ac:dyDescent="0.25">
      <c r="A1022">
        <v>45315</v>
      </c>
      <c r="B1022">
        <v>898846388</v>
      </c>
      <c r="C1022" s="2">
        <v>425.92</v>
      </c>
      <c r="D1022" t="s">
        <v>2329</v>
      </c>
      <c r="E1022">
        <v>0</v>
      </c>
      <c r="F1022" t="s">
        <v>1791</v>
      </c>
      <c r="G1022">
        <f>VLOOKUP(Mio[[#This Row],[No. FACT.]],Table7[No],1,FALSE)</f>
        <v>898846388</v>
      </c>
      <c r="S1022" s="79"/>
      <c r="T1022">
        <v>45315</v>
      </c>
      <c r="U1022">
        <v>913590770</v>
      </c>
      <c r="V1022">
        <v>348.86</v>
      </c>
      <c r="W1022">
        <f>VLOOKUP(Table7[[#This Row],[No]],Mio[No. FACT.],1,FALSE)</f>
        <v>913590770</v>
      </c>
      <c r="X1022">
        <f>VLOOKUP(Table7[[#This Row],[No]],Conta[DTE NO],1,FALSE)</f>
        <v>913590770</v>
      </c>
      <c r="Y1022" t="b">
        <f>Table7[[#This Row],[borar otro]]=Table7[[#This Row],[Borrar]]</f>
        <v>1</v>
      </c>
    </row>
    <row r="1023" spans="1:25" hidden="1" x14ac:dyDescent="0.25">
      <c r="A1023">
        <v>45315</v>
      </c>
      <c r="B1023">
        <v>479740436</v>
      </c>
      <c r="C1023" s="2">
        <v>2668</v>
      </c>
      <c r="D1023" t="s">
        <v>2332</v>
      </c>
      <c r="E1023">
        <v>0</v>
      </c>
      <c r="F1023" t="s">
        <v>1793</v>
      </c>
      <c r="G1023">
        <f>VLOOKUP(Mio[[#This Row],[No. FACT.]],Table7[No],1,FALSE)</f>
        <v>479740436</v>
      </c>
      <c r="S1023" s="79"/>
      <c r="T1023">
        <v>45315</v>
      </c>
      <c r="U1023">
        <v>973163167</v>
      </c>
      <c r="V1023">
        <v>299.5</v>
      </c>
      <c r="W1023">
        <f>VLOOKUP(Table7[[#This Row],[No]],Mio[No. FACT.],1,FALSE)</f>
        <v>973163167</v>
      </c>
      <c r="X1023">
        <f>VLOOKUP(Table7[[#This Row],[No]],Conta[DTE NO],1,FALSE)</f>
        <v>973163167</v>
      </c>
      <c r="Y1023" t="b">
        <f>Table7[[#This Row],[borar otro]]=Table7[[#This Row],[Borrar]]</f>
        <v>1</v>
      </c>
    </row>
    <row r="1024" spans="1:25" hidden="1" x14ac:dyDescent="0.25">
      <c r="A1024">
        <v>45315</v>
      </c>
      <c r="B1024">
        <v>3718336066</v>
      </c>
      <c r="C1024" s="2">
        <v>369.1</v>
      </c>
      <c r="D1024" t="s">
        <v>2327</v>
      </c>
      <c r="E1024">
        <v>0</v>
      </c>
      <c r="F1024" t="s">
        <v>1795</v>
      </c>
      <c r="G1024">
        <f>VLOOKUP(Mio[[#This Row],[No. FACT.]],Table7[No],1,FALSE)</f>
        <v>3718336066</v>
      </c>
      <c r="S1024" s="79"/>
      <c r="T1024">
        <v>45315</v>
      </c>
      <c r="U1024">
        <v>992823897</v>
      </c>
      <c r="V1024">
        <v>50.05</v>
      </c>
      <c r="W1024">
        <f>VLOOKUP(Table7[[#This Row],[No]],Mio[No. FACT.],1,FALSE)</f>
        <v>992823897</v>
      </c>
      <c r="X1024">
        <f>VLOOKUP(Table7[[#This Row],[No]],Conta[DTE NO],1,FALSE)</f>
        <v>992823897</v>
      </c>
      <c r="Y1024" t="b">
        <f>Table7[[#This Row],[borar otro]]=Table7[[#This Row],[Borrar]]</f>
        <v>1</v>
      </c>
    </row>
    <row r="1025" spans="1:25" hidden="1" x14ac:dyDescent="0.25">
      <c r="A1025">
        <v>45315</v>
      </c>
      <c r="B1025">
        <v>3173074143</v>
      </c>
      <c r="C1025" s="2">
        <v>2512.9</v>
      </c>
      <c r="D1025" t="s">
        <v>2326</v>
      </c>
      <c r="E1025">
        <v>0</v>
      </c>
      <c r="F1025" t="s">
        <v>1797</v>
      </c>
      <c r="G1025">
        <f>VLOOKUP(Mio[[#This Row],[No. FACT.]],Table7[No],1,FALSE)</f>
        <v>3173074143</v>
      </c>
      <c r="S1025" s="79"/>
      <c r="T1025">
        <v>45316</v>
      </c>
      <c r="U1025">
        <v>1201293493</v>
      </c>
      <c r="V1025">
        <v>436</v>
      </c>
      <c r="W1025">
        <f>VLOOKUP(Table7[[#This Row],[No]],Mio[No. FACT.],1,FALSE)</f>
        <v>1201293493</v>
      </c>
      <c r="X1025">
        <f>VLOOKUP(Table7[[#This Row],[No]],Conta[DTE NO],1,FALSE)</f>
        <v>1201293493</v>
      </c>
      <c r="Y1025" t="b">
        <f>Table7[[#This Row],[borar otro]]=Table7[[#This Row],[Borrar]]</f>
        <v>1</v>
      </c>
    </row>
    <row r="1026" spans="1:25" hidden="1" x14ac:dyDescent="0.25">
      <c r="A1026">
        <v>45315</v>
      </c>
      <c r="B1026">
        <v>2387624600</v>
      </c>
      <c r="C1026" s="2">
        <v>8314</v>
      </c>
      <c r="D1026" t="s">
        <v>2327</v>
      </c>
      <c r="E1026">
        <v>0</v>
      </c>
      <c r="F1026" t="s">
        <v>1799</v>
      </c>
      <c r="G1026">
        <f>VLOOKUP(Mio[[#This Row],[No. FACT.]],Table7[No],1,FALSE)</f>
        <v>2387624600</v>
      </c>
      <c r="S1026" s="79"/>
      <c r="T1026">
        <v>45316</v>
      </c>
      <c r="U1026">
        <v>1251559337</v>
      </c>
      <c r="V1026">
        <v>148.69999999999999</v>
      </c>
      <c r="W1026">
        <f>VLOOKUP(Table7[[#This Row],[No]],Mio[No. FACT.],1,FALSE)</f>
        <v>1251559337</v>
      </c>
      <c r="X1026">
        <f>VLOOKUP(Table7[[#This Row],[No]],Conta[DTE NO],1,FALSE)</f>
        <v>1251559337</v>
      </c>
      <c r="Y1026" t="b">
        <f>Table7[[#This Row],[borar otro]]=Table7[[#This Row],[Borrar]]</f>
        <v>1</v>
      </c>
    </row>
    <row r="1027" spans="1:25" hidden="1" x14ac:dyDescent="0.25">
      <c r="A1027">
        <v>45315</v>
      </c>
      <c r="B1027">
        <v>1660437962</v>
      </c>
      <c r="C1027" s="2">
        <v>675</v>
      </c>
      <c r="D1027" t="s">
        <v>2327</v>
      </c>
      <c r="E1027">
        <v>0</v>
      </c>
      <c r="F1027" t="s">
        <v>1801</v>
      </c>
      <c r="G1027">
        <f>VLOOKUP(Mio[[#This Row],[No. FACT.]],Table7[No],1,FALSE)</f>
        <v>1660437962</v>
      </c>
      <c r="S1027" s="79"/>
      <c r="T1027">
        <v>45316</v>
      </c>
      <c r="U1027">
        <v>1388528929</v>
      </c>
      <c r="V1027">
        <v>16.100000000000001</v>
      </c>
      <c r="W1027">
        <f>VLOOKUP(Table7[[#This Row],[No]],Mio[No. FACT.],1,FALSE)</f>
        <v>1388528929</v>
      </c>
      <c r="X1027">
        <f>VLOOKUP(Table7[[#This Row],[No]],Conta[DTE NO],1,FALSE)</f>
        <v>1388528929</v>
      </c>
      <c r="Y1027" t="b">
        <f>Table7[[#This Row],[borar otro]]=Table7[[#This Row],[Borrar]]</f>
        <v>1</v>
      </c>
    </row>
    <row r="1028" spans="1:25" hidden="1" x14ac:dyDescent="0.25">
      <c r="A1028">
        <v>45315</v>
      </c>
      <c r="B1028">
        <v>2182562925</v>
      </c>
      <c r="C1028" s="2">
        <v>23976.71</v>
      </c>
      <c r="D1028" t="s">
        <v>2329</v>
      </c>
      <c r="E1028">
        <v>0</v>
      </c>
      <c r="F1028" t="s">
        <v>1802</v>
      </c>
      <c r="G1028">
        <f>VLOOKUP(Mio[[#This Row],[No. FACT.]],Table7[No],1,FALSE)</f>
        <v>2182562925</v>
      </c>
      <c r="S1028" s="79"/>
      <c r="T1028">
        <v>45316</v>
      </c>
      <c r="U1028">
        <v>1424837751</v>
      </c>
      <c r="V1028">
        <v>125</v>
      </c>
      <c r="W1028">
        <f>VLOOKUP(Table7[[#This Row],[No]],Mio[No. FACT.],1,FALSE)</f>
        <v>1424837751</v>
      </c>
      <c r="X1028">
        <f>VLOOKUP(Table7[[#This Row],[No]],Conta[DTE NO],1,FALSE)</f>
        <v>1424837751</v>
      </c>
      <c r="Y1028" t="b">
        <f>Table7[[#This Row],[borar otro]]=Table7[[#This Row],[Borrar]]</f>
        <v>1</v>
      </c>
    </row>
    <row r="1029" spans="1:25" hidden="1" x14ac:dyDescent="0.25">
      <c r="A1029">
        <v>45315</v>
      </c>
      <c r="B1029">
        <v>2595636274</v>
      </c>
      <c r="C1029" s="2">
        <v>1884</v>
      </c>
      <c r="D1029" t="s">
        <v>2330</v>
      </c>
      <c r="E1029">
        <v>0</v>
      </c>
      <c r="F1029" t="s">
        <v>1804</v>
      </c>
      <c r="G1029">
        <f>VLOOKUP(Mio[[#This Row],[No. FACT.]],Table7[No],1,FALSE)</f>
        <v>2595636274</v>
      </c>
      <c r="S1029" s="79"/>
      <c r="T1029">
        <v>45316</v>
      </c>
      <c r="U1029">
        <v>1469531970</v>
      </c>
      <c r="V1029">
        <v>32.799999999999997</v>
      </c>
      <c r="W1029">
        <f>VLOOKUP(Table7[[#This Row],[No]],Mio[No. FACT.],1,FALSE)</f>
        <v>1469531970</v>
      </c>
      <c r="X1029">
        <f>VLOOKUP(Table7[[#This Row],[No]],Conta[DTE NO],1,FALSE)</f>
        <v>1469531970</v>
      </c>
      <c r="Y1029" t="b">
        <f>Table7[[#This Row],[borar otro]]=Table7[[#This Row],[Borrar]]</f>
        <v>1</v>
      </c>
    </row>
    <row r="1030" spans="1:25" hidden="1" x14ac:dyDescent="0.25">
      <c r="A1030">
        <v>45315</v>
      </c>
      <c r="B1030">
        <v>190269782</v>
      </c>
      <c r="C1030" s="2">
        <v>189.26</v>
      </c>
      <c r="D1030" t="s">
        <v>1845</v>
      </c>
      <c r="E1030">
        <v>0</v>
      </c>
      <c r="F1030" t="s">
        <v>1805</v>
      </c>
      <c r="G1030">
        <f>VLOOKUP(Mio[[#This Row],[No. FACT.]],Table7[No],1,FALSE)</f>
        <v>190269782</v>
      </c>
      <c r="S1030" s="79"/>
      <c r="T1030">
        <v>45316</v>
      </c>
      <c r="U1030">
        <v>1529368505</v>
      </c>
      <c r="V1030">
        <v>1884</v>
      </c>
      <c r="W1030">
        <f>VLOOKUP(Table7[[#This Row],[No]],Mio[No. FACT.],1,FALSE)</f>
        <v>1529368505</v>
      </c>
      <c r="X1030">
        <f>VLOOKUP(Table7[[#This Row],[No]],Conta[DTE NO],1,FALSE)</f>
        <v>1529368505</v>
      </c>
      <c r="Y1030" t="b">
        <f>Table7[[#This Row],[borar otro]]=Table7[[#This Row],[Borrar]]</f>
        <v>1</v>
      </c>
    </row>
    <row r="1031" spans="1:25" hidden="1" x14ac:dyDescent="0.25">
      <c r="A1031">
        <v>45315</v>
      </c>
      <c r="B1031">
        <v>405684386</v>
      </c>
      <c r="C1031" s="2">
        <v>154.83000000000001</v>
      </c>
      <c r="D1031" t="s">
        <v>1845</v>
      </c>
      <c r="E1031">
        <v>0</v>
      </c>
      <c r="F1031" t="s">
        <v>1806</v>
      </c>
      <c r="G1031">
        <f>VLOOKUP(Mio[[#This Row],[No. FACT.]],Table7[No],1,FALSE)</f>
        <v>405684386</v>
      </c>
      <c r="S1031" s="79"/>
      <c r="T1031">
        <v>45316</v>
      </c>
      <c r="U1031">
        <v>1661554585</v>
      </c>
      <c r="V1031">
        <v>3140</v>
      </c>
      <c r="W1031">
        <f>VLOOKUP(Table7[[#This Row],[No]],Mio[No. FACT.],1,FALSE)</f>
        <v>1661554585</v>
      </c>
      <c r="X1031">
        <f>VLOOKUP(Table7[[#This Row],[No]],Conta[DTE NO],1,FALSE)</f>
        <v>1661554585</v>
      </c>
      <c r="Y1031" t="b">
        <f>Table7[[#This Row],[borar otro]]=Table7[[#This Row],[Borrar]]</f>
        <v>1</v>
      </c>
    </row>
    <row r="1032" spans="1:25" hidden="1" x14ac:dyDescent="0.25">
      <c r="A1032">
        <v>45316</v>
      </c>
      <c r="B1032">
        <v>2229685239</v>
      </c>
      <c r="C1032" s="2">
        <v>29</v>
      </c>
      <c r="D1032" t="s">
        <v>2328</v>
      </c>
      <c r="E1032">
        <v>0</v>
      </c>
      <c r="F1032" t="s">
        <v>1807</v>
      </c>
      <c r="G1032">
        <f>VLOOKUP(Mio[[#This Row],[No. FACT.]],Table7[No],1,FALSE)</f>
        <v>2229685239</v>
      </c>
      <c r="S1032" s="79"/>
      <c r="T1032">
        <v>45316</v>
      </c>
      <c r="U1032">
        <v>1787446453</v>
      </c>
      <c r="V1032">
        <v>3580</v>
      </c>
      <c r="W1032">
        <f>VLOOKUP(Table7[[#This Row],[No]],Mio[No. FACT.],1,FALSE)</f>
        <v>1787446453</v>
      </c>
      <c r="X1032">
        <f>VLOOKUP(Table7[[#This Row],[No]],Conta[DTE NO],1,FALSE)</f>
        <v>1787446453</v>
      </c>
      <c r="Y1032" t="b">
        <f>Table7[[#This Row],[borar otro]]=Table7[[#This Row],[Borrar]]</f>
        <v>1</v>
      </c>
    </row>
    <row r="1033" spans="1:25" hidden="1" x14ac:dyDescent="0.25">
      <c r="A1033">
        <v>45316</v>
      </c>
      <c r="B1033">
        <v>646335161</v>
      </c>
      <c r="C1033" s="2">
        <v>2682</v>
      </c>
      <c r="D1033" t="s">
        <v>2330</v>
      </c>
      <c r="E1033">
        <v>0</v>
      </c>
      <c r="F1033" t="s">
        <v>1809</v>
      </c>
      <c r="G1033">
        <f>VLOOKUP(Mio[[#This Row],[No. FACT.]],Table7[No],1,FALSE)</f>
        <v>646335161</v>
      </c>
      <c r="S1033" s="79"/>
      <c r="T1033">
        <v>45316</v>
      </c>
      <c r="U1033">
        <v>1851410970</v>
      </c>
      <c r="V1033">
        <v>1030.08</v>
      </c>
      <c r="W1033">
        <f>VLOOKUP(Table7[[#This Row],[No]],Mio[No. FACT.],1,FALSE)</f>
        <v>1851410970</v>
      </c>
      <c r="X1033">
        <f>VLOOKUP(Table7[[#This Row],[No]],Conta[DTE NO],1,FALSE)</f>
        <v>1851410970</v>
      </c>
      <c r="Y1033" t="b">
        <f>Table7[[#This Row],[borar otro]]=Table7[[#This Row],[Borrar]]</f>
        <v>1</v>
      </c>
    </row>
    <row r="1034" spans="1:25" hidden="1" x14ac:dyDescent="0.25">
      <c r="A1034">
        <v>45316</v>
      </c>
      <c r="B1034">
        <v>4121052737</v>
      </c>
      <c r="C1034" s="2">
        <v>985</v>
      </c>
      <c r="D1034" t="s">
        <v>2332</v>
      </c>
      <c r="E1034">
        <v>0</v>
      </c>
      <c r="F1034" t="s">
        <v>1811</v>
      </c>
      <c r="G1034">
        <f>VLOOKUP(Mio[[#This Row],[No. FACT.]],Table7[No],1,FALSE)</f>
        <v>4121052737</v>
      </c>
      <c r="S1034" s="79"/>
      <c r="T1034">
        <v>45316</v>
      </c>
      <c r="U1034">
        <v>1878085557</v>
      </c>
      <c r="V1034">
        <v>2425</v>
      </c>
      <c r="W1034">
        <f>VLOOKUP(Table7[[#This Row],[No]],Mio[No. FACT.],1,FALSE)</f>
        <v>1878085557</v>
      </c>
      <c r="X1034">
        <f>VLOOKUP(Table7[[#This Row],[No]],Conta[DTE NO],1,FALSE)</f>
        <v>1878085557</v>
      </c>
      <c r="Y1034" t="b">
        <f>Table7[[#This Row],[borar otro]]=Table7[[#This Row],[Borrar]]</f>
        <v>1</v>
      </c>
    </row>
    <row r="1035" spans="1:25" hidden="1" x14ac:dyDescent="0.25">
      <c r="A1035">
        <v>45316</v>
      </c>
      <c r="B1035">
        <v>486490661</v>
      </c>
      <c r="C1035" s="2">
        <v>2554</v>
      </c>
      <c r="D1035" t="s">
        <v>2332</v>
      </c>
      <c r="E1035">
        <v>0</v>
      </c>
      <c r="F1035" t="s">
        <v>1811</v>
      </c>
      <c r="G1035">
        <f>VLOOKUP(Mio[[#This Row],[No. FACT.]],Table7[No],1,FALSE)</f>
        <v>486490661</v>
      </c>
      <c r="S1035" s="79"/>
      <c r="T1035">
        <v>45316</v>
      </c>
      <c r="U1035">
        <v>2090681813</v>
      </c>
      <c r="V1035">
        <v>48.3</v>
      </c>
      <c r="W1035">
        <f>VLOOKUP(Table7[[#This Row],[No]],Mio[No. FACT.],1,FALSE)</f>
        <v>2090681813</v>
      </c>
      <c r="X1035">
        <f>VLOOKUP(Table7[[#This Row],[No]],Conta[DTE NO],1,FALSE)</f>
        <v>2090681813</v>
      </c>
      <c r="Y1035" t="b">
        <f>Table7[[#This Row],[borar otro]]=Table7[[#This Row],[Borrar]]</f>
        <v>1</v>
      </c>
    </row>
    <row r="1036" spans="1:25" hidden="1" x14ac:dyDescent="0.25">
      <c r="A1036">
        <v>45316</v>
      </c>
      <c r="B1036">
        <v>2572504038</v>
      </c>
      <c r="C1036" s="2">
        <v>18.600000000000001</v>
      </c>
      <c r="D1036" t="s">
        <v>2326</v>
      </c>
      <c r="E1036">
        <v>0</v>
      </c>
      <c r="F1036" t="s">
        <v>1812</v>
      </c>
      <c r="G1036">
        <f>VLOOKUP(Mio[[#This Row],[No. FACT.]],Table7[No],1,FALSE)</f>
        <v>2572504038</v>
      </c>
      <c r="S1036" s="79"/>
      <c r="T1036">
        <v>45316</v>
      </c>
      <c r="U1036">
        <v>2094221162</v>
      </c>
      <c r="V1036">
        <v>36.049999999999997</v>
      </c>
      <c r="W1036">
        <f>VLOOKUP(Table7[[#This Row],[No]],Mio[No. FACT.],1,FALSE)</f>
        <v>2094221162</v>
      </c>
      <c r="X1036">
        <f>VLOOKUP(Table7[[#This Row],[No]],Conta[DTE NO],1,FALSE)</f>
        <v>2094221162</v>
      </c>
      <c r="Y1036" t="b">
        <f>Table7[[#This Row],[borar otro]]=Table7[[#This Row],[Borrar]]</f>
        <v>1</v>
      </c>
    </row>
    <row r="1037" spans="1:25" hidden="1" x14ac:dyDescent="0.25">
      <c r="A1037">
        <v>45316</v>
      </c>
      <c r="B1037">
        <v>1529368505</v>
      </c>
      <c r="C1037" s="2">
        <v>1884</v>
      </c>
      <c r="D1037" t="s">
        <v>2330</v>
      </c>
      <c r="E1037">
        <v>0</v>
      </c>
      <c r="F1037" t="s">
        <v>1813</v>
      </c>
      <c r="G1037">
        <f>VLOOKUP(Mio[[#This Row],[No. FACT.]],Table7[No],1,FALSE)</f>
        <v>1529368505</v>
      </c>
      <c r="S1037" s="79"/>
      <c r="T1037">
        <v>45316</v>
      </c>
      <c r="U1037">
        <v>2229685239</v>
      </c>
      <c r="V1037">
        <v>29</v>
      </c>
      <c r="W1037">
        <f>VLOOKUP(Table7[[#This Row],[No]],Mio[No. FACT.],1,FALSE)</f>
        <v>2229685239</v>
      </c>
      <c r="X1037">
        <f>VLOOKUP(Table7[[#This Row],[No]],Conta[DTE NO],1,FALSE)</f>
        <v>2229685239</v>
      </c>
      <c r="Y1037" t="b">
        <f>Table7[[#This Row],[borar otro]]=Table7[[#This Row],[Borrar]]</f>
        <v>1</v>
      </c>
    </row>
    <row r="1038" spans="1:25" hidden="1" x14ac:dyDescent="0.25">
      <c r="A1038">
        <v>45316</v>
      </c>
      <c r="B1038">
        <v>3298577973</v>
      </c>
      <c r="C1038" s="2">
        <v>641.5</v>
      </c>
      <c r="D1038" t="s">
        <v>2329</v>
      </c>
      <c r="E1038">
        <v>0</v>
      </c>
      <c r="F1038" t="s">
        <v>1815</v>
      </c>
      <c r="G1038">
        <f>VLOOKUP(Mio[[#This Row],[No. FACT.]],Table7[No],1,FALSE)</f>
        <v>3298577973</v>
      </c>
      <c r="S1038" s="79"/>
      <c r="T1038">
        <v>45316</v>
      </c>
      <c r="U1038">
        <v>2323267991</v>
      </c>
      <c r="V1038">
        <v>732.4</v>
      </c>
      <c r="W1038">
        <f>VLOOKUP(Table7[[#This Row],[No]],Mio[No. FACT.],1,FALSE)</f>
        <v>2323267991</v>
      </c>
      <c r="X1038">
        <f>VLOOKUP(Table7[[#This Row],[No]],Conta[DTE NO],1,FALSE)</f>
        <v>2323267991</v>
      </c>
      <c r="Y1038" t="b">
        <f>Table7[[#This Row],[borar otro]]=Table7[[#This Row],[Borrar]]</f>
        <v>1</v>
      </c>
    </row>
    <row r="1039" spans="1:25" hidden="1" x14ac:dyDescent="0.25">
      <c r="A1039">
        <v>45316</v>
      </c>
      <c r="B1039">
        <v>2323267991</v>
      </c>
      <c r="C1039" s="2">
        <v>732.4</v>
      </c>
      <c r="D1039" t="s">
        <v>2329</v>
      </c>
      <c r="E1039">
        <v>0</v>
      </c>
      <c r="F1039" t="s">
        <v>1817</v>
      </c>
      <c r="G1039">
        <f>VLOOKUP(Mio[[#This Row],[No. FACT.]],Table7[No],1,FALSE)</f>
        <v>2323267991</v>
      </c>
      <c r="S1039" s="79"/>
      <c r="T1039">
        <v>45316</v>
      </c>
      <c r="U1039">
        <v>2370194615</v>
      </c>
      <c r="V1039">
        <v>41.25</v>
      </c>
      <c r="W1039">
        <f>VLOOKUP(Table7[[#This Row],[No]],Mio[No. FACT.],1,FALSE)</f>
        <v>2370194615</v>
      </c>
      <c r="X1039">
        <f>VLOOKUP(Table7[[#This Row],[No]],Conta[DTE NO],1,FALSE)</f>
        <v>2370194615</v>
      </c>
      <c r="Y1039" t="b">
        <f>Table7[[#This Row],[borar otro]]=Table7[[#This Row],[Borrar]]</f>
        <v>1</v>
      </c>
    </row>
    <row r="1040" spans="1:25" hidden="1" x14ac:dyDescent="0.25">
      <c r="A1040">
        <v>45316</v>
      </c>
      <c r="B1040">
        <v>1251559337</v>
      </c>
      <c r="C1040" s="2">
        <v>148.69999999999999</v>
      </c>
      <c r="D1040" t="s">
        <v>2327</v>
      </c>
      <c r="E1040">
        <v>0</v>
      </c>
      <c r="F1040" t="s">
        <v>1819</v>
      </c>
      <c r="G1040">
        <f>VLOOKUP(Mio[[#This Row],[No. FACT.]],Table7[No],1,FALSE)</f>
        <v>1251559337</v>
      </c>
      <c r="S1040" s="79"/>
      <c r="T1040">
        <v>45316</v>
      </c>
      <c r="U1040">
        <v>2449622363</v>
      </c>
      <c r="V1040">
        <v>59.75</v>
      </c>
      <c r="W1040">
        <f>VLOOKUP(Table7[[#This Row],[No]],Mio[No. FACT.],1,FALSE)</f>
        <v>2449622363</v>
      </c>
      <c r="X1040">
        <f>VLOOKUP(Table7[[#This Row],[No]],Conta[DTE NO],1,FALSE)</f>
        <v>2449622363</v>
      </c>
      <c r="Y1040" t="b">
        <f>Table7[[#This Row],[borar otro]]=Table7[[#This Row],[Borrar]]</f>
        <v>1</v>
      </c>
    </row>
    <row r="1041" spans="1:25" hidden="1" x14ac:dyDescent="0.25">
      <c r="A1041">
        <v>45316</v>
      </c>
      <c r="B1041">
        <v>809127414</v>
      </c>
      <c r="C1041" s="2">
        <v>497</v>
      </c>
      <c r="D1041" t="s">
        <v>2327</v>
      </c>
      <c r="E1041">
        <v>0</v>
      </c>
      <c r="F1041" t="s">
        <v>1821</v>
      </c>
      <c r="G1041">
        <f>VLOOKUP(Mio[[#This Row],[No. FACT.]],Table7[No],1,FALSE)</f>
        <v>809127414</v>
      </c>
      <c r="S1041" s="79"/>
      <c r="T1041">
        <v>45316</v>
      </c>
      <c r="U1041">
        <v>2553365126</v>
      </c>
      <c r="V1041">
        <v>26.4</v>
      </c>
      <c r="W1041">
        <f>VLOOKUP(Table7[[#This Row],[No]],Mio[No. FACT.],1,FALSE)</f>
        <v>2553365126</v>
      </c>
      <c r="X1041">
        <f>VLOOKUP(Table7[[#This Row],[No]],Conta[DTE NO],1,FALSE)</f>
        <v>2553365126</v>
      </c>
      <c r="Y1041" t="b">
        <f>Table7[[#This Row],[borar otro]]=Table7[[#This Row],[Borrar]]</f>
        <v>1</v>
      </c>
    </row>
    <row r="1042" spans="1:25" hidden="1" x14ac:dyDescent="0.25">
      <c r="A1042">
        <v>45316</v>
      </c>
      <c r="B1042">
        <v>1787446453</v>
      </c>
      <c r="C1042" s="2">
        <v>3580</v>
      </c>
      <c r="D1042" t="s">
        <v>2327</v>
      </c>
      <c r="E1042">
        <v>0</v>
      </c>
      <c r="F1042" t="s">
        <v>1822</v>
      </c>
      <c r="G1042">
        <f>VLOOKUP(Mio[[#This Row],[No. FACT.]],Table7[No],1,FALSE)</f>
        <v>1787446453</v>
      </c>
      <c r="S1042" s="79"/>
      <c r="T1042">
        <v>45316</v>
      </c>
      <c r="U1042">
        <v>2570994021</v>
      </c>
      <c r="V1042">
        <v>1390</v>
      </c>
      <c r="W1042">
        <f>VLOOKUP(Table7[[#This Row],[No]],Mio[No. FACT.],1,FALSE)</f>
        <v>2570994021</v>
      </c>
      <c r="X1042">
        <f>VLOOKUP(Table7[[#This Row],[No]],Conta[DTE NO],1,FALSE)</f>
        <v>2570994021</v>
      </c>
      <c r="Y1042" t="b">
        <f>Table7[[#This Row],[borar otro]]=Table7[[#This Row],[Borrar]]</f>
        <v>1</v>
      </c>
    </row>
    <row r="1043" spans="1:25" hidden="1" x14ac:dyDescent="0.25">
      <c r="A1043">
        <v>45316</v>
      </c>
      <c r="B1043">
        <v>1878085557</v>
      </c>
      <c r="C1043" s="2">
        <v>2425</v>
      </c>
      <c r="D1043" t="s">
        <v>2328</v>
      </c>
      <c r="E1043">
        <v>0</v>
      </c>
      <c r="F1043" t="s">
        <v>1823</v>
      </c>
      <c r="G1043">
        <f>VLOOKUP(Mio[[#This Row],[No. FACT.]],Table7[No],1,FALSE)</f>
        <v>1878085557</v>
      </c>
      <c r="S1043" s="79"/>
      <c r="T1043">
        <v>45316</v>
      </c>
      <c r="U1043">
        <v>2572504038</v>
      </c>
      <c r="V1043">
        <v>18.600000000000001</v>
      </c>
      <c r="W1043">
        <f>VLOOKUP(Table7[[#This Row],[No]],Mio[No. FACT.],1,FALSE)</f>
        <v>2572504038</v>
      </c>
      <c r="X1043">
        <f>VLOOKUP(Table7[[#This Row],[No]],Conta[DTE NO],1,FALSE)</f>
        <v>2572504038</v>
      </c>
      <c r="Y1043" t="b">
        <f>Table7[[#This Row],[borar otro]]=Table7[[#This Row],[Borrar]]</f>
        <v>1</v>
      </c>
    </row>
    <row r="1044" spans="1:25" hidden="1" x14ac:dyDescent="0.25">
      <c r="A1044">
        <v>45316</v>
      </c>
      <c r="B1044">
        <v>3701162012</v>
      </c>
      <c r="C1044" s="2">
        <v>1980</v>
      </c>
      <c r="D1044" t="s">
        <v>2328</v>
      </c>
      <c r="E1044">
        <v>0</v>
      </c>
      <c r="F1044" t="s">
        <v>1824</v>
      </c>
      <c r="G1044">
        <f>VLOOKUP(Mio[[#This Row],[No. FACT.]],Table7[No],1,FALSE)</f>
        <v>3701162012</v>
      </c>
      <c r="S1044" s="79"/>
      <c r="T1044">
        <v>45316</v>
      </c>
      <c r="U1044">
        <v>3004058617</v>
      </c>
      <c r="V1044">
        <v>64.36</v>
      </c>
      <c r="W1044">
        <f>VLOOKUP(Table7[[#This Row],[No]],Mio[No. FACT.],1,FALSE)</f>
        <v>3004058617</v>
      </c>
      <c r="X1044">
        <f>VLOOKUP(Table7[[#This Row],[No]],Conta[DTE NO],1,FALSE)</f>
        <v>3004058617</v>
      </c>
      <c r="Y1044" t="b">
        <f>Table7[[#This Row],[borar otro]]=Table7[[#This Row],[Borrar]]</f>
        <v>1</v>
      </c>
    </row>
    <row r="1045" spans="1:25" hidden="1" x14ac:dyDescent="0.25">
      <c r="A1045">
        <v>45316</v>
      </c>
      <c r="B1045">
        <v>2570994021</v>
      </c>
      <c r="C1045" s="2">
        <v>1390</v>
      </c>
      <c r="D1045" t="s">
        <v>2328</v>
      </c>
      <c r="E1045">
        <v>0</v>
      </c>
      <c r="F1045" t="s">
        <v>1825</v>
      </c>
      <c r="G1045">
        <f>VLOOKUP(Mio[[#This Row],[No. FACT.]],Table7[No],1,FALSE)</f>
        <v>2570994021</v>
      </c>
      <c r="S1045" s="79"/>
      <c r="T1045">
        <v>45316</v>
      </c>
      <c r="U1045">
        <v>3024438376</v>
      </c>
      <c r="V1045">
        <v>420</v>
      </c>
      <c r="W1045">
        <f>VLOOKUP(Table7[[#This Row],[No]],Mio[No. FACT.],1,FALSE)</f>
        <v>3024438376</v>
      </c>
      <c r="X1045">
        <f>VLOOKUP(Table7[[#This Row],[No]],Conta[DTE NO],1,FALSE)</f>
        <v>3024438376</v>
      </c>
      <c r="Y1045" t="b">
        <f>Table7[[#This Row],[borar otro]]=Table7[[#This Row],[Borrar]]</f>
        <v>1</v>
      </c>
    </row>
    <row r="1046" spans="1:25" hidden="1" x14ac:dyDescent="0.25">
      <c r="A1046">
        <v>45316</v>
      </c>
      <c r="B1046">
        <v>3294251240</v>
      </c>
      <c r="C1046" s="2">
        <v>519</v>
      </c>
      <c r="D1046" t="s">
        <v>2327</v>
      </c>
      <c r="E1046">
        <v>0</v>
      </c>
      <c r="F1046" t="s">
        <v>1827</v>
      </c>
      <c r="G1046">
        <f>VLOOKUP(Mio[[#This Row],[No. FACT.]],Table7[No],1,FALSE)</f>
        <v>3294251240</v>
      </c>
      <c r="S1046" s="79"/>
      <c r="T1046">
        <v>45316</v>
      </c>
      <c r="U1046">
        <v>3294251240</v>
      </c>
      <c r="V1046">
        <v>519</v>
      </c>
      <c r="W1046">
        <f>VLOOKUP(Table7[[#This Row],[No]],Mio[No. FACT.],1,FALSE)</f>
        <v>3294251240</v>
      </c>
      <c r="X1046">
        <f>VLOOKUP(Table7[[#This Row],[No]],Conta[DTE NO],1,FALSE)</f>
        <v>3294251240</v>
      </c>
      <c r="Y1046" t="b">
        <f>Table7[[#This Row],[borar otro]]=Table7[[#This Row],[Borrar]]</f>
        <v>1</v>
      </c>
    </row>
    <row r="1047" spans="1:25" hidden="1" x14ac:dyDescent="0.25">
      <c r="A1047">
        <v>45316</v>
      </c>
      <c r="B1047">
        <v>789858778</v>
      </c>
      <c r="C1047" s="2">
        <v>21.8</v>
      </c>
      <c r="D1047" t="s">
        <v>2329</v>
      </c>
      <c r="E1047">
        <v>0</v>
      </c>
      <c r="F1047" t="s">
        <v>1828</v>
      </c>
      <c r="G1047">
        <f>VLOOKUP(Mio[[#This Row],[No. FACT.]],Table7[No],1,FALSE)</f>
        <v>789858778</v>
      </c>
      <c r="S1047" s="79"/>
      <c r="T1047">
        <v>45316</v>
      </c>
      <c r="U1047">
        <v>3298577973</v>
      </c>
      <c r="V1047">
        <v>641.5</v>
      </c>
      <c r="W1047">
        <f>VLOOKUP(Table7[[#This Row],[No]],Mio[No. FACT.],1,FALSE)</f>
        <v>3298577973</v>
      </c>
      <c r="X1047">
        <f>VLOOKUP(Table7[[#This Row],[No]],Conta[DTE NO],1,FALSE)</f>
        <v>3298577973</v>
      </c>
      <c r="Y1047" t="b">
        <f>Table7[[#This Row],[borar otro]]=Table7[[#This Row],[Borrar]]</f>
        <v>1</v>
      </c>
    </row>
    <row r="1048" spans="1:25" hidden="1" x14ac:dyDescent="0.25">
      <c r="A1048">
        <v>45316</v>
      </c>
      <c r="B1048">
        <v>1424837751</v>
      </c>
      <c r="C1048" s="2">
        <v>125</v>
      </c>
      <c r="D1048" t="s">
        <v>2327</v>
      </c>
      <c r="E1048">
        <v>0</v>
      </c>
      <c r="F1048" t="s">
        <v>1830</v>
      </c>
      <c r="G1048">
        <f>VLOOKUP(Mio[[#This Row],[No. FACT.]],Table7[No],1,FALSE)</f>
        <v>1424837751</v>
      </c>
      <c r="S1048" s="79"/>
      <c r="T1048">
        <v>45316</v>
      </c>
      <c r="U1048">
        <v>3628812128</v>
      </c>
      <c r="V1048">
        <v>9</v>
      </c>
      <c r="W1048">
        <f>VLOOKUP(Table7[[#This Row],[No]],Mio[No. FACT.],1,FALSE)</f>
        <v>3628812128</v>
      </c>
      <c r="X1048">
        <f>VLOOKUP(Table7[[#This Row],[No]],Conta[DTE NO],1,FALSE)</f>
        <v>3628812128</v>
      </c>
      <c r="Y1048" t="b">
        <f>Table7[[#This Row],[borar otro]]=Table7[[#This Row],[Borrar]]</f>
        <v>1</v>
      </c>
    </row>
    <row r="1049" spans="1:25" hidden="1" x14ac:dyDescent="0.25">
      <c r="A1049">
        <v>45316</v>
      </c>
      <c r="B1049">
        <v>3737339675</v>
      </c>
      <c r="C1049" s="2">
        <v>25.35</v>
      </c>
      <c r="D1049" t="s">
        <v>2329</v>
      </c>
      <c r="E1049">
        <v>0</v>
      </c>
      <c r="F1049" t="s">
        <v>1832</v>
      </c>
      <c r="G1049">
        <f>VLOOKUP(Mio[[#This Row],[No. FACT.]],Table7[No],1,FALSE)</f>
        <v>3737339675</v>
      </c>
      <c r="S1049" s="79"/>
      <c r="T1049">
        <v>45316</v>
      </c>
      <c r="U1049">
        <v>3687794963</v>
      </c>
      <c r="V1049">
        <v>116.7</v>
      </c>
      <c r="W1049">
        <f>VLOOKUP(Table7[[#This Row],[No]],Mio[No. FACT.],1,FALSE)</f>
        <v>3687794963</v>
      </c>
      <c r="X1049">
        <f>VLOOKUP(Table7[[#This Row],[No]],Conta[DTE NO],1,FALSE)</f>
        <v>3687794963</v>
      </c>
      <c r="Y1049" t="b">
        <f>Table7[[#This Row],[borar otro]]=Table7[[#This Row],[Borrar]]</f>
        <v>1</v>
      </c>
    </row>
    <row r="1050" spans="1:25" hidden="1" x14ac:dyDescent="0.25">
      <c r="A1050">
        <v>45316</v>
      </c>
      <c r="B1050">
        <v>2094221162</v>
      </c>
      <c r="C1050" s="2">
        <v>36.049999999999997</v>
      </c>
      <c r="D1050" t="s">
        <v>2329</v>
      </c>
      <c r="E1050">
        <v>0</v>
      </c>
      <c r="F1050" t="s">
        <v>1834</v>
      </c>
      <c r="G1050">
        <f>VLOOKUP(Mio[[#This Row],[No. FACT.]],Table7[No],1,FALSE)</f>
        <v>2094221162</v>
      </c>
      <c r="S1050" s="79"/>
      <c r="T1050">
        <v>45316</v>
      </c>
      <c r="U1050">
        <v>3701162012</v>
      </c>
      <c r="V1050">
        <v>1980</v>
      </c>
      <c r="W1050">
        <f>VLOOKUP(Table7[[#This Row],[No]],Mio[No. FACT.],1,FALSE)</f>
        <v>3701162012</v>
      </c>
      <c r="X1050">
        <f>VLOOKUP(Table7[[#This Row],[No]],Conta[DTE NO],1,FALSE)</f>
        <v>3701162012</v>
      </c>
      <c r="Y1050" t="b">
        <f>Table7[[#This Row],[borar otro]]=Table7[[#This Row],[Borrar]]</f>
        <v>1</v>
      </c>
    </row>
    <row r="1051" spans="1:25" hidden="1" x14ac:dyDescent="0.25">
      <c r="A1051">
        <v>45316</v>
      </c>
      <c r="B1051">
        <v>2370194615</v>
      </c>
      <c r="C1051" s="2">
        <v>41.25</v>
      </c>
      <c r="D1051" t="s">
        <v>2329</v>
      </c>
      <c r="E1051">
        <v>0</v>
      </c>
      <c r="F1051" t="s">
        <v>1835</v>
      </c>
      <c r="G1051">
        <f>VLOOKUP(Mio[[#This Row],[No. FACT.]],Table7[No],1,FALSE)</f>
        <v>2370194615</v>
      </c>
      <c r="S1051" s="79"/>
      <c r="T1051">
        <v>45316</v>
      </c>
      <c r="U1051">
        <v>3737339675</v>
      </c>
      <c r="V1051">
        <v>25.35</v>
      </c>
      <c r="W1051">
        <f>VLOOKUP(Table7[[#This Row],[No]],Mio[No. FACT.],1,FALSE)</f>
        <v>3737339675</v>
      </c>
      <c r="X1051">
        <f>VLOOKUP(Table7[[#This Row],[No]],Conta[DTE NO],1,FALSE)</f>
        <v>3737339675</v>
      </c>
      <c r="Y1051" t="b">
        <f>Table7[[#This Row],[borar otro]]=Table7[[#This Row],[Borrar]]</f>
        <v>1</v>
      </c>
    </row>
    <row r="1052" spans="1:25" hidden="1" x14ac:dyDescent="0.25">
      <c r="A1052">
        <v>45316</v>
      </c>
      <c r="B1052">
        <v>559303557</v>
      </c>
      <c r="C1052" s="2">
        <v>82.4</v>
      </c>
      <c r="D1052" t="s">
        <v>2329</v>
      </c>
      <c r="E1052">
        <v>0</v>
      </c>
      <c r="F1052" t="s">
        <v>1836</v>
      </c>
      <c r="G1052">
        <f>VLOOKUP(Mio[[#This Row],[No. FACT.]],Table7[No],1,FALSE)</f>
        <v>559303557</v>
      </c>
      <c r="S1052" s="79"/>
      <c r="T1052">
        <v>45316</v>
      </c>
      <c r="U1052">
        <v>3778495533</v>
      </c>
      <c r="V1052">
        <v>215.25</v>
      </c>
      <c r="W1052">
        <f>VLOOKUP(Table7[[#This Row],[No]],Mio[No. FACT.],1,FALSE)</f>
        <v>3778495533</v>
      </c>
      <c r="X1052">
        <f>VLOOKUP(Table7[[#This Row],[No]],Conta[DTE NO],1,FALSE)</f>
        <v>3778495533</v>
      </c>
      <c r="Y1052" t="b">
        <f>Table7[[#This Row],[borar otro]]=Table7[[#This Row],[Borrar]]</f>
        <v>1</v>
      </c>
    </row>
    <row r="1053" spans="1:25" hidden="1" x14ac:dyDescent="0.25">
      <c r="A1053">
        <v>45316</v>
      </c>
      <c r="B1053">
        <v>2090681813</v>
      </c>
      <c r="C1053" s="2">
        <v>48.3</v>
      </c>
      <c r="D1053" t="s">
        <v>2329</v>
      </c>
      <c r="E1053">
        <v>0</v>
      </c>
      <c r="F1053" t="s">
        <v>1838</v>
      </c>
      <c r="G1053">
        <f>VLOOKUP(Mio[[#This Row],[No. FACT.]],Table7[No],1,FALSE)</f>
        <v>2090681813</v>
      </c>
      <c r="S1053" s="79"/>
      <c r="T1053">
        <v>45316</v>
      </c>
      <c r="U1053">
        <v>3806480087</v>
      </c>
      <c r="V1053">
        <v>2508</v>
      </c>
      <c r="W1053">
        <f>VLOOKUP(Table7[[#This Row],[No]],Mio[No. FACT.],1,FALSE)</f>
        <v>3806480087</v>
      </c>
      <c r="X1053">
        <f>VLOOKUP(Table7[[#This Row],[No]],Conta[DTE NO],1,FALSE)</f>
        <v>3806480087</v>
      </c>
      <c r="Y1053" t="b">
        <f>Table7[[#This Row],[borar otro]]=Table7[[#This Row],[Borrar]]</f>
        <v>1</v>
      </c>
    </row>
    <row r="1054" spans="1:25" hidden="1" x14ac:dyDescent="0.25">
      <c r="A1054">
        <v>45316</v>
      </c>
      <c r="B1054">
        <v>1388528929</v>
      </c>
      <c r="C1054" s="2">
        <v>16.100000000000001</v>
      </c>
      <c r="D1054" t="s">
        <v>2329</v>
      </c>
      <c r="E1054">
        <v>0</v>
      </c>
      <c r="F1054" t="s">
        <v>1840</v>
      </c>
      <c r="G1054">
        <f>VLOOKUP(Mio[[#This Row],[No. FACT.]],Table7[No],1,FALSE)</f>
        <v>1388528929</v>
      </c>
      <c r="S1054" s="79"/>
      <c r="T1054">
        <v>45316</v>
      </c>
      <c r="U1054">
        <v>3814411123</v>
      </c>
      <c r="V1054">
        <v>482</v>
      </c>
      <c r="W1054">
        <f>VLOOKUP(Table7[[#This Row],[No]],Mio[No. FACT.],1,FALSE)</f>
        <v>3814411123</v>
      </c>
      <c r="X1054">
        <f>VLOOKUP(Table7[[#This Row],[No]],Conta[DTE NO],1,FALSE)</f>
        <v>3814411123</v>
      </c>
      <c r="Y1054" t="b">
        <f>Table7[[#This Row],[borar otro]]=Table7[[#This Row],[Borrar]]</f>
        <v>1</v>
      </c>
    </row>
    <row r="1055" spans="1:25" hidden="1" x14ac:dyDescent="0.25">
      <c r="A1055">
        <v>45316</v>
      </c>
      <c r="B1055">
        <v>1201293493</v>
      </c>
      <c r="C1055" s="2">
        <v>436</v>
      </c>
      <c r="D1055" t="s">
        <v>2327</v>
      </c>
      <c r="E1055">
        <v>0</v>
      </c>
      <c r="F1055" t="s">
        <v>1842</v>
      </c>
      <c r="G1055">
        <f>VLOOKUP(Mio[[#This Row],[No. FACT.]],Table7[No],1,FALSE)</f>
        <v>1201293493</v>
      </c>
      <c r="S1055" s="79"/>
      <c r="T1055">
        <v>45316</v>
      </c>
      <c r="U1055">
        <v>4078193194</v>
      </c>
      <c r="V1055">
        <v>2253</v>
      </c>
      <c r="W1055">
        <f>VLOOKUP(Table7[[#This Row],[No]],Mio[No. FACT.],1,FALSE)</f>
        <v>4078193194</v>
      </c>
      <c r="X1055">
        <f>VLOOKUP(Table7[[#This Row],[No]],Conta[DTE NO],1,FALSE)</f>
        <v>4078193194</v>
      </c>
      <c r="Y1055" t="b">
        <f>Table7[[#This Row],[borar otro]]=Table7[[#This Row],[Borrar]]</f>
        <v>1</v>
      </c>
    </row>
    <row r="1056" spans="1:25" hidden="1" x14ac:dyDescent="0.25">
      <c r="A1056">
        <v>45316</v>
      </c>
      <c r="B1056">
        <v>710429663</v>
      </c>
      <c r="C1056" s="2">
        <v>129.80000000000001</v>
      </c>
      <c r="D1056" t="s">
        <v>1845</v>
      </c>
      <c r="E1056">
        <v>0</v>
      </c>
      <c r="F1056" t="s">
        <v>1844</v>
      </c>
      <c r="G1056">
        <f>VLOOKUP(Mio[[#This Row],[No. FACT.]],Table7[No],1,FALSE)</f>
        <v>710429663</v>
      </c>
      <c r="S1056" s="79"/>
      <c r="T1056">
        <v>45316</v>
      </c>
      <c r="U1056">
        <v>4121052737</v>
      </c>
      <c r="V1056">
        <v>985</v>
      </c>
      <c r="W1056">
        <f>VLOOKUP(Table7[[#This Row],[No]],Mio[No. FACT.],1,FALSE)</f>
        <v>4121052737</v>
      </c>
      <c r="X1056">
        <f>VLOOKUP(Table7[[#This Row],[No]],Conta[DTE NO],1,FALSE)</f>
        <v>4121052737</v>
      </c>
      <c r="Y1056" t="b">
        <f>Table7[[#This Row],[borar otro]]=Table7[[#This Row],[Borrar]]</f>
        <v>1</v>
      </c>
    </row>
    <row r="1057" spans="1:25" hidden="1" x14ac:dyDescent="0.25">
      <c r="A1057">
        <v>45316</v>
      </c>
      <c r="B1057">
        <v>3004058617</v>
      </c>
      <c r="C1057" s="2">
        <v>64.36</v>
      </c>
      <c r="D1057" t="s">
        <v>2329</v>
      </c>
      <c r="E1057">
        <v>0</v>
      </c>
      <c r="F1057" t="s">
        <v>1846</v>
      </c>
      <c r="G1057">
        <f>VLOOKUP(Mio[[#This Row],[No. FACT.]],Table7[No],1,FALSE)</f>
        <v>3004058617</v>
      </c>
      <c r="S1057" s="79"/>
      <c r="T1057">
        <v>45316</v>
      </c>
      <c r="U1057">
        <v>4224926977</v>
      </c>
      <c r="V1057">
        <v>85.8</v>
      </c>
      <c r="W1057">
        <f>VLOOKUP(Table7[[#This Row],[No]],Mio[No. FACT.],1,FALSE)</f>
        <v>4224926977</v>
      </c>
      <c r="X1057">
        <f>VLOOKUP(Table7[[#This Row],[No]],Conta[DTE NO],1,FALSE)</f>
        <v>4224926977</v>
      </c>
      <c r="Y1057" t="b">
        <f>Table7[[#This Row],[borar otro]]=Table7[[#This Row],[Borrar]]</f>
        <v>1</v>
      </c>
    </row>
    <row r="1058" spans="1:25" hidden="1" x14ac:dyDescent="0.25">
      <c r="A1058">
        <v>45316</v>
      </c>
      <c r="B1058">
        <v>557532888</v>
      </c>
      <c r="C1058" s="2">
        <v>391.65</v>
      </c>
      <c r="D1058" t="s">
        <v>2327</v>
      </c>
      <c r="E1058">
        <v>0</v>
      </c>
      <c r="F1058" t="s">
        <v>1848</v>
      </c>
      <c r="G1058">
        <f>VLOOKUP(Mio[[#This Row],[No. FACT.]],Table7[No],1,FALSE)</f>
        <v>557532888</v>
      </c>
      <c r="S1058" s="79"/>
      <c r="T1058">
        <v>45316</v>
      </c>
      <c r="U1058">
        <v>4278207716</v>
      </c>
      <c r="V1058">
        <v>1097.8</v>
      </c>
      <c r="W1058">
        <f>VLOOKUP(Table7[[#This Row],[No]],Mio[No. FACT.],1,FALSE)</f>
        <v>4278207716</v>
      </c>
      <c r="X1058">
        <f>VLOOKUP(Table7[[#This Row],[No]],Conta[DTE NO],1,FALSE)</f>
        <v>4278207716</v>
      </c>
      <c r="Y1058" t="b">
        <f>Table7[[#This Row],[borar otro]]=Table7[[#This Row],[Borrar]]</f>
        <v>1</v>
      </c>
    </row>
    <row r="1059" spans="1:25" hidden="1" x14ac:dyDescent="0.25">
      <c r="A1059">
        <v>45316</v>
      </c>
      <c r="B1059">
        <v>4224926977</v>
      </c>
      <c r="C1059" s="2">
        <v>85.8</v>
      </c>
      <c r="D1059" t="s">
        <v>2327</v>
      </c>
      <c r="E1059">
        <v>0</v>
      </c>
      <c r="F1059" t="s">
        <v>1850</v>
      </c>
      <c r="G1059">
        <f>VLOOKUP(Mio[[#This Row],[No. FACT.]],Table7[No],1,FALSE)</f>
        <v>4224926977</v>
      </c>
      <c r="S1059" s="79"/>
      <c r="T1059">
        <v>45316</v>
      </c>
      <c r="U1059">
        <v>486490661</v>
      </c>
      <c r="V1059">
        <v>2554</v>
      </c>
      <c r="W1059">
        <f>VLOOKUP(Table7[[#This Row],[No]],Mio[No. FACT.],1,FALSE)</f>
        <v>486490661</v>
      </c>
      <c r="X1059">
        <f>VLOOKUP(Table7[[#This Row],[No]],Conta[DTE NO],1,FALSE)</f>
        <v>486490661</v>
      </c>
      <c r="Y1059" t="b">
        <f>Table7[[#This Row],[borar otro]]=Table7[[#This Row],[Borrar]]</f>
        <v>1</v>
      </c>
    </row>
    <row r="1060" spans="1:25" hidden="1" x14ac:dyDescent="0.25">
      <c r="A1060">
        <v>45316</v>
      </c>
      <c r="B1060">
        <v>3778495533</v>
      </c>
      <c r="C1060" s="2">
        <v>215.25</v>
      </c>
      <c r="D1060" t="s">
        <v>2337</v>
      </c>
      <c r="E1060">
        <v>0</v>
      </c>
      <c r="F1060" t="s">
        <v>1851</v>
      </c>
      <c r="G1060">
        <f>VLOOKUP(Mio[[#This Row],[No. FACT.]],Table7[No],1,FALSE)</f>
        <v>3778495533</v>
      </c>
      <c r="S1060" s="79"/>
      <c r="T1060">
        <v>45316</v>
      </c>
      <c r="U1060">
        <v>505694724</v>
      </c>
      <c r="V1060">
        <v>5230</v>
      </c>
      <c r="W1060">
        <f>VLOOKUP(Table7[[#This Row],[No]],Mio[No. FACT.],1,FALSE)</f>
        <v>505694724</v>
      </c>
      <c r="X1060">
        <f>VLOOKUP(Table7[[#This Row],[No]],Conta[DTE NO],1,FALSE)</f>
        <v>505694724</v>
      </c>
      <c r="Y1060" t="b">
        <f>Table7[[#This Row],[borar otro]]=Table7[[#This Row],[Borrar]]</f>
        <v>1</v>
      </c>
    </row>
    <row r="1061" spans="1:25" hidden="1" x14ac:dyDescent="0.25">
      <c r="A1061">
        <v>45316</v>
      </c>
      <c r="B1061">
        <v>1661554585</v>
      </c>
      <c r="C1061" s="2">
        <v>3140</v>
      </c>
      <c r="D1061" t="s">
        <v>2332</v>
      </c>
      <c r="E1061">
        <v>0</v>
      </c>
      <c r="F1061" t="s">
        <v>1853</v>
      </c>
      <c r="G1061">
        <f>VLOOKUP(Mio[[#This Row],[No. FACT.]],Table7[No],1,FALSE)</f>
        <v>1661554585</v>
      </c>
      <c r="S1061" s="79"/>
      <c r="T1061">
        <v>45316</v>
      </c>
      <c r="U1061">
        <v>557532888</v>
      </c>
      <c r="V1061">
        <v>391.65</v>
      </c>
      <c r="W1061">
        <f>VLOOKUP(Table7[[#This Row],[No]],Mio[No. FACT.],1,FALSE)</f>
        <v>557532888</v>
      </c>
      <c r="X1061">
        <f>VLOOKUP(Table7[[#This Row],[No]],Conta[DTE NO],1,FALSE)</f>
        <v>557532888</v>
      </c>
      <c r="Y1061" t="b">
        <f>Table7[[#This Row],[borar otro]]=Table7[[#This Row],[Borrar]]</f>
        <v>1</v>
      </c>
    </row>
    <row r="1062" spans="1:25" hidden="1" x14ac:dyDescent="0.25">
      <c r="A1062">
        <v>45316</v>
      </c>
      <c r="B1062">
        <v>3024438376</v>
      </c>
      <c r="C1062" s="2">
        <v>420</v>
      </c>
      <c r="D1062" t="s">
        <v>2332</v>
      </c>
      <c r="E1062">
        <v>0</v>
      </c>
      <c r="F1062" t="s">
        <v>1854</v>
      </c>
      <c r="G1062">
        <f>VLOOKUP(Mio[[#This Row],[No. FACT.]],Table7[No],1,FALSE)</f>
        <v>3024438376</v>
      </c>
      <c r="S1062" s="79"/>
      <c r="T1062">
        <v>45316</v>
      </c>
      <c r="U1062">
        <v>559303557</v>
      </c>
      <c r="V1062">
        <v>82.4</v>
      </c>
      <c r="W1062">
        <f>VLOOKUP(Table7[[#This Row],[No]],Mio[No. FACT.],1,FALSE)</f>
        <v>559303557</v>
      </c>
      <c r="X1062">
        <f>VLOOKUP(Table7[[#This Row],[No]],Conta[DTE NO],1,FALSE)</f>
        <v>559303557</v>
      </c>
      <c r="Y1062" t="b">
        <f>Table7[[#This Row],[borar otro]]=Table7[[#This Row],[Borrar]]</f>
        <v>1</v>
      </c>
    </row>
    <row r="1063" spans="1:25" hidden="1" x14ac:dyDescent="0.25">
      <c r="A1063">
        <v>45316</v>
      </c>
      <c r="B1063">
        <v>2449622363</v>
      </c>
      <c r="C1063" s="2">
        <v>59.75</v>
      </c>
      <c r="D1063" t="s">
        <v>2327</v>
      </c>
      <c r="E1063">
        <v>0</v>
      </c>
      <c r="F1063" t="s">
        <v>1855</v>
      </c>
      <c r="G1063">
        <f>VLOOKUP(Mio[[#This Row],[No. FACT.]],Table7[No],1,FALSE)</f>
        <v>2449622363</v>
      </c>
      <c r="S1063" s="79"/>
      <c r="T1063">
        <v>45316</v>
      </c>
      <c r="U1063">
        <v>632967109</v>
      </c>
      <c r="V1063">
        <v>400</v>
      </c>
      <c r="W1063">
        <f>VLOOKUP(Table7[[#This Row],[No]],Mio[No. FACT.],1,FALSE)</f>
        <v>632967109</v>
      </c>
      <c r="X1063">
        <f>VLOOKUP(Table7[[#This Row],[No]],Conta[DTE NO],1,FALSE)</f>
        <v>632967109</v>
      </c>
      <c r="Y1063" t="b">
        <f>Table7[[#This Row],[borar otro]]=Table7[[#This Row],[Borrar]]</f>
        <v>1</v>
      </c>
    </row>
    <row r="1064" spans="1:25" hidden="1" x14ac:dyDescent="0.25">
      <c r="A1064">
        <v>45316</v>
      </c>
      <c r="B1064">
        <v>3806480087</v>
      </c>
      <c r="C1064" s="2">
        <v>2508</v>
      </c>
      <c r="D1064" t="s">
        <v>2328</v>
      </c>
      <c r="E1064">
        <v>0</v>
      </c>
      <c r="F1064" t="s">
        <v>1857</v>
      </c>
      <c r="G1064">
        <f>VLOOKUP(Mio[[#This Row],[No. FACT.]],Table7[No],1,FALSE)</f>
        <v>3806480087</v>
      </c>
      <c r="S1064" s="79"/>
      <c r="T1064">
        <v>45316</v>
      </c>
      <c r="U1064">
        <v>646335161</v>
      </c>
      <c r="V1064">
        <v>2682</v>
      </c>
      <c r="W1064">
        <f>VLOOKUP(Table7[[#This Row],[No]],Mio[No. FACT.],1,FALSE)</f>
        <v>646335161</v>
      </c>
      <c r="X1064">
        <f>VLOOKUP(Table7[[#This Row],[No]],Conta[DTE NO],1,FALSE)</f>
        <v>646335161</v>
      </c>
      <c r="Y1064" t="b">
        <f>Table7[[#This Row],[borar otro]]=Table7[[#This Row],[Borrar]]</f>
        <v>1</v>
      </c>
    </row>
    <row r="1065" spans="1:25" hidden="1" x14ac:dyDescent="0.25">
      <c r="A1065">
        <v>45316</v>
      </c>
      <c r="B1065">
        <v>86986176</v>
      </c>
      <c r="C1065" s="2">
        <v>105.25</v>
      </c>
      <c r="D1065" t="s">
        <v>2327</v>
      </c>
      <c r="E1065">
        <v>0</v>
      </c>
      <c r="F1065" t="s">
        <v>1859</v>
      </c>
      <c r="G1065">
        <f>VLOOKUP(Mio[[#This Row],[No. FACT.]],Table7[No],1,FALSE)</f>
        <v>86986176</v>
      </c>
      <c r="S1065" s="79"/>
      <c r="T1065">
        <v>45316</v>
      </c>
      <c r="U1065">
        <v>710429663</v>
      </c>
      <c r="V1065">
        <v>129.80000000000001</v>
      </c>
      <c r="W1065">
        <f>VLOOKUP(Table7[[#This Row],[No]],Mio[No. FACT.],1,FALSE)</f>
        <v>710429663</v>
      </c>
      <c r="X1065">
        <f>VLOOKUP(Table7[[#This Row],[No]],Conta[DTE NO],1,FALSE)</f>
        <v>710429663</v>
      </c>
      <c r="Y1065" t="b">
        <f>Table7[[#This Row],[borar otro]]=Table7[[#This Row],[Borrar]]</f>
        <v>1</v>
      </c>
    </row>
    <row r="1066" spans="1:25" hidden="1" x14ac:dyDescent="0.25">
      <c r="A1066">
        <v>45316</v>
      </c>
      <c r="B1066">
        <v>1469531970</v>
      </c>
      <c r="C1066" s="2">
        <v>32.799999999999997</v>
      </c>
      <c r="D1066" t="s">
        <v>2326</v>
      </c>
      <c r="E1066">
        <v>0</v>
      </c>
      <c r="F1066" t="s">
        <v>1861</v>
      </c>
      <c r="G1066">
        <f>VLOOKUP(Mio[[#This Row],[No. FACT.]],Table7[No],1,FALSE)</f>
        <v>1469531970</v>
      </c>
      <c r="S1066" s="79"/>
      <c r="T1066">
        <v>45316</v>
      </c>
      <c r="U1066">
        <v>789858778</v>
      </c>
      <c r="V1066">
        <v>21.8</v>
      </c>
      <c r="W1066">
        <f>VLOOKUP(Table7[[#This Row],[No]],Mio[No. FACT.],1,FALSE)</f>
        <v>789858778</v>
      </c>
      <c r="X1066">
        <f>VLOOKUP(Table7[[#This Row],[No]],Conta[DTE NO],1,FALSE)</f>
        <v>789858778</v>
      </c>
      <c r="Y1066" t="b">
        <f>Table7[[#This Row],[borar otro]]=Table7[[#This Row],[Borrar]]</f>
        <v>1</v>
      </c>
    </row>
    <row r="1067" spans="1:25" hidden="1" x14ac:dyDescent="0.25">
      <c r="A1067">
        <v>45316</v>
      </c>
      <c r="B1067">
        <v>3814411123</v>
      </c>
      <c r="C1067" s="2">
        <v>482</v>
      </c>
      <c r="D1067" t="s">
        <v>2331</v>
      </c>
      <c r="E1067">
        <v>0</v>
      </c>
      <c r="F1067" t="s">
        <v>1862</v>
      </c>
      <c r="G1067">
        <f>VLOOKUP(Mio[[#This Row],[No. FACT.]],Table7[No],1,FALSE)</f>
        <v>3814411123</v>
      </c>
      <c r="S1067" s="79"/>
      <c r="T1067">
        <v>45316</v>
      </c>
      <c r="U1067">
        <v>809127414</v>
      </c>
      <c r="V1067">
        <v>497</v>
      </c>
      <c r="W1067">
        <f>VLOOKUP(Table7[[#This Row],[No]],Mio[No. FACT.],1,FALSE)</f>
        <v>809127414</v>
      </c>
      <c r="X1067">
        <f>VLOOKUP(Table7[[#This Row],[No]],Conta[DTE NO],1,FALSE)</f>
        <v>809127414</v>
      </c>
      <c r="Y1067" t="b">
        <f>Table7[[#This Row],[borar otro]]=Table7[[#This Row],[Borrar]]</f>
        <v>1</v>
      </c>
    </row>
    <row r="1068" spans="1:25" hidden="1" x14ac:dyDescent="0.25">
      <c r="A1068">
        <v>45316</v>
      </c>
      <c r="B1068">
        <v>505694724</v>
      </c>
      <c r="C1068" s="2">
        <v>5230</v>
      </c>
      <c r="D1068" t="s">
        <v>2336</v>
      </c>
      <c r="E1068">
        <v>0</v>
      </c>
      <c r="F1068" t="s">
        <v>1864</v>
      </c>
      <c r="G1068">
        <f>VLOOKUP(Mio[[#This Row],[No. FACT.]],Table7[No],1,FALSE)</f>
        <v>505694724</v>
      </c>
      <c r="S1068" s="79"/>
      <c r="T1068">
        <v>45316</v>
      </c>
      <c r="U1068">
        <v>86986176</v>
      </c>
      <c r="V1068">
        <v>105.25</v>
      </c>
      <c r="W1068">
        <f>VLOOKUP(Table7[[#This Row],[No]],Mio[No. FACT.],1,FALSE)</f>
        <v>86986176</v>
      </c>
      <c r="X1068">
        <f>VLOOKUP(Table7[[#This Row],[No]],Conta[DTE NO],1,FALSE)</f>
        <v>86986176</v>
      </c>
      <c r="Y1068" t="b">
        <f>Table7[[#This Row],[borar otro]]=Table7[[#This Row],[Borrar]]</f>
        <v>1</v>
      </c>
    </row>
    <row r="1069" spans="1:25" hidden="1" x14ac:dyDescent="0.25">
      <c r="A1069">
        <v>45316</v>
      </c>
      <c r="B1069">
        <v>632967109</v>
      </c>
      <c r="C1069" s="2">
        <v>400</v>
      </c>
      <c r="D1069" t="s">
        <v>2327</v>
      </c>
      <c r="E1069">
        <v>0</v>
      </c>
      <c r="F1069" t="s">
        <v>1866</v>
      </c>
      <c r="G1069">
        <f>VLOOKUP(Mio[[#This Row],[No. FACT.]],Table7[No],1,FALSE)</f>
        <v>632967109</v>
      </c>
      <c r="S1069" s="79"/>
      <c r="T1069">
        <v>45317</v>
      </c>
      <c r="U1069">
        <v>1011174768</v>
      </c>
      <c r="V1069">
        <v>1440</v>
      </c>
      <c r="W1069">
        <f>VLOOKUP(Table7[[#This Row],[No]],Mio[No. FACT.],1,FALSE)</f>
        <v>1011174768</v>
      </c>
      <c r="X1069">
        <f>VLOOKUP(Table7[[#This Row],[No]],Conta[DTE NO],1,FALSE)</f>
        <v>1011174768</v>
      </c>
      <c r="Y1069" t="b">
        <f>Table7[[#This Row],[borar otro]]=Table7[[#This Row],[Borrar]]</f>
        <v>1</v>
      </c>
    </row>
    <row r="1070" spans="1:25" hidden="1" x14ac:dyDescent="0.25">
      <c r="A1070">
        <v>45316</v>
      </c>
      <c r="B1070">
        <v>4078193194</v>
      </c>
      <c r="C1070" s="2">
        <v>2253</v>
      </c>
      <c r="D1070" t="s">
        <v>2328</v>
      </c>
      <c r="E1070">
        <v>0</v>
      </c>
      <c r="F1070" t="s">
        <v>1868</v>
      </c>
      <c r="G1070">
        <f>VLOOKUP(Mio[[#This Row],[No. FACT.]],Table7[No],1,FALSE)</f>
        <v>4078193194</v>
      </c>
      <c r="S1070" s="79"/>
      <c r="T1070" s="4">
        <v>45317</v>
      </c>
      <c r="U1070">
        <v>1017398603</v>
      </c>
      <c r="V1070">
        <v>55.96</v>
      </c>
      <c r="W1070" t="e">
        <f>VLOOKUP(Table7[[#This Row],[No]],Mio[No. FACT.],1,FALSE)</f>
        <v>#N/A</v>
      </c>
      <c r="X1070" t="e">
        <f>VLOOKUP(Table7[[#This Row],[No]],Conta[DTE NO],1,FALSE)</f>
        <v>#N/A</v>
      </c>
      <c r="Y1070" t="e">
        <f>Table7[[#This Row],[borar otro]]=Table7[[#This Row],[Borrar]]</f>
        <v>#N/A</v>
      </c>
    </row>
    <row r="1071" spans="1:25" hidden="1" x14ac:dyDescent="0.25">
      <c r="A1071">
        <v>45316</v>
      </c>
      <c r="B1071">
        <v>3687794963</v>
      </c>
      <c r="C1071" s="2">
        <v>116.7</v>
      </c>
      <c r="D1071" t="s">
        <v>2327</v>
      </c>
      <c r="E1071">
        <v>0</v>
      </c>
      <c r="F1071" t="s">
        <v>1870</v>
      </c>
      <c r="G1071">
        <f>VLOOKUP(Mio[[#This Row],[No. FACT.]],Table7[No],1,FALSE)</f>
        <v>3687794963</v>
      </c>
      <c r="S1071" s="79"/>
      <c r="T1071">
        <v>45317</v>
      </c>
      <c r="U1071">
        <v>1072975215</v>
      </c>
      <c r="V1071">
        <v>73.599999999999994</v>
      </c>
      <c r="W1071">
        <f>VLOOKUP(Table7[[#This Row],[No]],Mio[No. FACT.],1,FALSE)</f>
        <v>1072975215</v>
      </c>
      <c r="X1071">
        <f>VLOOKUP(Table7[[#This Row],[No]],Conta[DTE NO],1,FALSE)</f>
        <v>1072975215</v>
      </c>
      <c r="Y1071" t="b">
        <f>Table7[[#This Row],[borar otro]]=Table7[[#This Row],[Borrar]]</f>
        <v>1</v>
      </c>
    </row>
    <row r="1072" spans="1:25" hidden="1" x14ac:dyDescent="0.25">
      <c r="A1072">
        <v>45316</v>
      </c>
      <c r="B1072">
        <v>2101563064</v>
      </c>
      <c r="C1072" s="2">
        <v>1300</v>
      </c>
      <c r="D1072" t="s">
        <v>2334</v>
      </c>
      <c r="E1072">
        <v>0</v>
      </c>
      <c r="F1072" t="s">
        <v>1872</v>
      </c>
      <c r="G1072">
        <f>VLOOKUP(Mio[[#This Row],[No. FACT.]],Table7[No],1,FALSE)</f>
        <v>2101563064</v>
      </c>
      <c r="S1072" s="79"/>
      <c r="T1072">
        <v>45317</v>
      </c>
      <c r="U1072">
        <v>1107185614</v>
      </c>
      <c r="V1072">
        <v>1884</v>
      </c>
      <c r="W1072">
        <f>VLOOKUP(Table7[[#This Row],[No]],Mio[No. FACT.],1,FALSE)</f>
        <v>1107185614</v>
      </c>
      <c r="X1072">
        <f>VLOOKUP(Table7[[#This Row],[No]],Conta[DTE NO],1,FALSE)</f>
        <v>1107185614</v>
      </c>
      <c r="Y1072" t="b">
        <f>Table7[[#This Row],[borar otro]]=Table7[[#This Row],[Borrar]]</f>
        <v>1</v>
      </c>
    </row>
    <row r="1073" spans="1:25" hidden="1" x14ac:dyDescent="0.25">
      <c r="A1073">
        <v>45316</v>
      </c>
      <c r="B1073">
        <v>3628812128</v>
      </c>
      <c r="C1073" s="2">
        <v>9</v>
      </c>
      <c r="D1073" t="s">
        <v>2328</v>
      </c>
      <c r="E1073">
        <v>0</v>
      </c>
      <c r="F1073" t="s">
        <v>1874</v>
      </c>
      <c r="G1073">
        <f>VLOOKUP(Mio[[#This Row],[No. FACT.]],Table7[No],1,FALSE)</f>
        <v>3628812128</v>
      </c>
      <c r="S1073" s="79"/>
      <c r="T1073">
        <v>45317</v>
      </c>
      <c r="U1073">
        <v>1303397334</v>
      </c>
      <c r="V1073">
        <v>830</v>
      </c>
      <c r="W1073">
        <f>VLOOKUP(Table7[[#This Row],[No]],Mio[No. FACT.],1,FALSE)</f>
        <v>1303397334</v>
      </c>
      <c r="X1073">
        <f>VLOOKUP(Table7[[#This Row],[No]],Conta[DTE NO],1,FALSE)</f>
        <v>1303397334</v>
      </c>
      <c r="Y1073" t="b">
        <f>Table7[[#This Row],[borar otro]]=Table7[[#This Row],[Borrar]]</f>
        <v>1</v>
      </c>
    </row>
    <row r="1074" spans="1:25" hidden="1" x14ac:dyDescent="0.25">
      <c r="A1074">
        <v>45316</v>
      </c>
      <c r="B1074">
        <v>4278207716</v>
      </c>
      <c r="C1074" s="2">
        <v>1097.8</v>
      </c>
      <c r="D1074" t="s">
        <v>2329</v>
      </c>
      <c r="E1074">
        <v>0</v>
      </c>
      <c r="F1074" t="s">
        <v>1875</v>
      </c>
      <c r="G1074">
        <f>VLOOKUP(Mio[[#This Row],[No. FACT.]],Table7[No],1,FALSE)</f>
        <v>4278207716</v>
      </c>
      <c r="S1074" s="79"/>
      <c r="T1074">
        <v>45317</v>
      </c>
      <c r="U1074">
        <v>1322862991</v>
      </c>
      <c r="V1074">
        <v>97.35</v>
      </c>
      <c r="W1074">
        <f>VLOOKUP(Table7[[#This Row],[No]],Mio[No. FACT.],1,FALSE)</f>
        <v>1322862991</v>
      </c>
      <c r="X1074">
        <f>VLOOKUP(Table7[[#This Row],[No]],Conta[DTE NO],1,FALSE)</f>
        <v>1322862991</v>
      </c>
      <c r="Y1074" t="b">
        <f>Table7[[#This Row],[borar otro]]=Table7[[#This Row],[Borrar]]</f>
        <v>1</v>
      </c>
    </row>
    <row r="1075" spans="1:25" hidden="1" x14ac:dyDescent="0.25">
      <c r="A1075">
        <v>45316</v>
      </c>
      <c r="B1075">
        <v>1851410970</v>
      </c>
      <c r="C1075" s="2">
        <v>1030.08</v>
      </c>
      <c r="D1075" t="s">
        <v>1845</v>
      </c>
      <c r="E1075">
        <v>0</v>
      </c>
      <c r="F1075" t="s">
        <v>1877</v>
      </c>
      <c r="G1075">
        <f>VLOOKUP(Mio[[#This Row],[No. FACT.]],Table7[No],1,FALSE)</f>
        <v>1851410970</v>
      </c>
      <c r="S1075" s="79"/>
      <c r="T1075">
        <v>45317</v>
      </c>
      <c r="U1075">
        <v>1436174709</v>
      </c>
      <c r="V1075">
        <v>23.16</v>
      </c>
      <c r="W1075">
        <f>VLOOKUP(Table7[[#This Row],[No]],Mio[No. FACT.],1,FALSE)</f>
        <v>1436174709</v>
      </c>
      <c r="X1075">
        <f>VLOOKUP(Table7[[#This Row],[No]],Conta[DTE NO],1,FALSE)</f>
        <v>1436174709</v>
      </c>
      <c r="Y1075" t="b">
        <f>Table7[[#This Row],[borar otro]]=Table7[[#This Row],[Borrar]]</f>
        <v>1</v>
      </c>
    </row>
    <row r="1076" spans="1:25" hidden="1" x14ac:dyDescent="0.25">
      <c r="A1076">
        <v>45316</v>
      </c>
      <c r="B1076">
        <v>2553365126</v>
      </c>
      <c r="C1076" s="2">
        <v>26.4</v>
      </c>
      <c r="D1076" t="s">
        <v>1845</v>
      </c>
      <c r="E1076">
        <v>0</v>
      </c>
      <c r="F1076" t="s">
        <v>1878</v>
      </c>
      <c r="G1076">
        <f>VLOOKUP(Mio[[#This Row],[No. FACT.]],Table7[No],1,FALSE)</f>
        <v>2553365126</v>
      </c>
      <c r="S1076" s="79"/>
      <c r="T1076">
        <v>45317</v>
      </c>
      <c r="U1076">
        <v>1454391742</v>
      </c>
      <c r="V1076">
        <v>4500</v>
      </c>
      <c r="W1076">
        <f>VLOOKUP(Table7[[#This Row],[No]],Mio[No. FACT.],1,FALSE)</f>
        <v>1454391742</v>
      </c>
      <c r="X1076">
        <f>VLOOKUP(Table7[[#This Row],[No]],Conta[DTE NO],1,FALSE)</f>
        <v>1454391742</v>
      </c>
      <c r="Y1076" t="b">
        <f>Table7[[#This Row],[borar otro]]=Table7[[#This Row],[Borrar]]</f>
        <v>1</v>
      </c>
    </row>
    <row r="1077" spans="1:25" hidden="1" x14ac:dyDescent="0.25">
      <c r="A1077">
        <v>45317</v>
      </c>
      <c r="B1077">
        <v>3500163291</v>
      </c>
      <c r="C1077" s="2">
        <v>190.7</v>
      </c>
      <c r="D1077" t="s">
        <v>2327</v>
      </c>
      <c r="E1077">
        <v>0</v>
      </c>
      <c r="F1077" t="s">
        <v>1879</v>
      </c>
      <c r="G1077">
        <f>VLOOKUP(Mio[[#This Row],[No. FACT.]],Table7[No],1,FALSE)</f>
        <v>3500163291</v>
      </c>
      <c r="S1077" s="79"/>
      <c r="T1077">
        <v>45317</v>
      </c>
      <c r="U1077">
        <v>1481983642</v>
      </c>
      <c r="V1077">
        <v>20.8</v>
      </c>
      <c r="W1077">
        <f>VLOOKUP(Table7[[#This Row],[No]],Mio[No. FACT.],1,FALSE)</f>
        <v>1481983642</v>
      </c>
      <c r="X1077">
        <f>VLOOKUP(Table7[[#This Row],[No]],Conta[DTE NO],1,FALSE)</f>
        <v>1481983642</v>
      </c>
      <c r="Y1077" t="b">
        <f>Table7[[#This Row],[borar otro]]=Table7[[#This Row],[Borrar]]</f>
        <v>1</v>
      </c>
    </row>
    <row r="1078" spans="1:25" hidden="1" x14ac:dyDescent="0.25">
      <c r="A1078">
        <v>45317</v>
      </c>
      <c r="B1078">
        <v>3548136968</v>
      </c>
      <c r="C1078" s="2">
        <v>64.2</v>
      </c>
      <c r="D1078" t="s">
        <v>2328</v>
      </c>
      <c r="E1078">
        <v>0</v>
      </c>
      <c r="F1078" t="s">
        <v>1881</v>
      </c>
      <c r="G1078">
        <f>VLOOKUP(Mio[[#This Row],[No. FACT.]],Table7[No],1,FALSE)</f>
        <v>3548136968</v>
      </c>
      <c r="S1078" s="79"/>
      <c r="T1078" s="4">
        <v>45317</v>
      </c>
      <c r="U1078">
        <v>1501251962</v>
      </c>
      <c r="V1078">
        <v>31.86</v>
      </c>
      <c r="W1078" t="e">
        <f>VLOOKUP(Table7[[#This Row],[No]],Mio[No. FACT.],1,FALSE)</f>
        <v>#N/A</v>
      </c>
      <c r="X1078" t="e">
        <f>VLOOKUP(Table7[[#This Row],[No]],Conta[DTE NO],1,FALSE)</f>
        <v>#N/A</v>
      </c>
      <c r="Y1078" t="e">
        <f>Table7[[#This Row],[borar otro]]=Table7[[#This Row],[Borrar]]</f>
        <v>#N/A</v>
      </c>
    </row>
    <row r="1079" spans="1:25" hidden="1" x14ac:dyDescent="0.25">
      <c r="A1079">
        <v>45317</v>
      </c>
      <c r="B1079">
        <v>160845208</v>
      </c>
      <c r="C1079" s="2">
        <v>1206</v>
      </c>
      <c r="D1079" t="s">
        <v>2332</v>
      </c>
      <c r="E1079">
        <v>0</v>
      </c>
      <c r="F1079" t="s">
        <v>1883</v>
      </c>
      <c r="G1079">
        <f>VLOOKUP(Mio[[#This Row],[No. FACT.]],Table7[No],1,FALSE)</f>
        <v>160845208</v>
      </c>
      <c r="S1079" s="79"/>
      <c r="T1079">
        <v>45317</v>
      </c>
      <c r="U1079">
        <v>1501776385</v>
      </c>
      <c r="V1079">
        <v>97.95</v>
      </c>
      <c r="W1079">
        <f>VLOOKUP(Table7[[#This Row],[No]],Mio[No. FACT.],1,FALSE)</f>
        <v>1501776385</v>
      </c>
      <c r="X1079">
        <f>VLOOKUP(Table7[[#This Row],[No]],Conta[DTE NO],1,FALSE)</f>
        <v>1501776385</v>
      </c>
      <c r="Y1079" t="b">
        <f>Table7[[#This Row],[borar otro]]=Table7[[#This Row],[Borrar]]</f>
        <v>1</v>
      </c>
    </row>
    <row r="1080" spans="1:25" hidden="1" x14ac:dyDescent="0.25">
      <c r="A1080">
        <v>45317</v>
      </c>
      <c r="B1080">
        <v>3322561205</v>
      </c>
      <c r="C1080" s="2">
        <v>146.30000000000001</v>
      </c>
      <c r="D1080" t="s">
        <v>2326</v>
      </c>
      <c r="E1080">
        <v>0</v>
      </c>
      <c r="F1080" t="s">
        <v>1885</v>
      </c>
      <c r="G1080">
        <f>VLOOKUP(Mio[[#This Row],[No. FACT.]],Table7[No],1,FALSE)</f>
        <v>3322561205</v>
      </c>
      <c r="S1080" s="79"/>
      <c r="T1080" s="4">
        <v>45317</v>
      </c>
      <c r="U1080">
        <v>1519797889</v>
      </c>
      <c r="V1080">
        <v>68.13</v>
      </c>
      <c r="W1080" t="e">
        <f>VLOOKUP(Table7[[#This Row],[No]],Mio[No. FACT.],1,FALSE)</f>
        <v>#N/A</v>
      </c>
      <c r="X1080" t="e">
        <f>VLOOKUP(Table7[[#This Row],[No]],Conta[DTE NO],1,FALSE)</f>
        <v>#N/A</v>
      </c>
      <c r="Y1080" t="e">
        <f>Table7[[#This Row],[borar otro]]=Table7[[#This Row],[Borrar]]</f>
        <v>#N/A</v>
      </c>
    </row>
    <row r="1081" spans="1:25" hidden="1" x14ac:dyDescent="0.25">
      <c r="A1081">
        <v>45317</v>
      </c>
      <c r="B1081">
        <v>2285653958</v>
      </c>
      <c r="C1081" s="2">
        <v>97.95</v>
      </c>
      <c r="D1081" t="s">
        <v>2329</v>
      </c>
      <c r="E1081">
        <v>0</v>
      </c>
      <c r="F1081" t="s">
        <v>1887</v>
      </c>
      <c r="G1081">
        <f>VLOOKUP(Mio[[#This Row],[No. FACT.]],Table7[No],1,FALSE)</f>
        <v>2285653958</v>
      </c>
      <c r="S1081" s="79"/>
      <c r="T1081">
        <v>45317</v>
      </c>
      <c r="U1081">
        <v>1525631424</v>
      </c>
      <c r="V1081">
        <v>5650</v>
      </c>
      <c r="W1081">
        <f>VLOOKUP(Table7[[#This Row],[No]],Mio[No. FACT.],1,FALSE)</f>
        <v>1525631424</v>
      </c>
      <c r="X1081">
        <f>VLOOKUP(Table7[[#This Row],[No]],Conta[DTE NO],1,FALSE)</f>
        <v>1525631424</v>
      </c>
      <c r="Y1081" t="b">
        <f>Table7[[#This Row],[borar otro]]=Table7[[#This Row],[Borrar]]</f>
        <v>1</v>
      </c>
    </row>
    <row r="1082" spans="1:25" hidden="1" x14ac:dyDescent="0.25">
      <c r="A1082">
        <v>45317</v>
      </c>
      <c r="B1082">
        <v>1501776385</v>
      </c>
      <c r="C1082" s="2">
        <v>97.95</v>
      </c>
      <c r="D1082" t="s">
        <v>2329</v>
      </c>
      <c r="E1082">
        <v>0</v>
      </c>
      <c r="F1082" t="s">
        <v>1888</v>
      </c>
      <c r="G1082">
        <f>VLOOKUP(Mio[[#This Row],[No. FACT.]],Table7[No],1,FALSE)</f>
        <v>1501776385</v>
      </c>
      <c r="S1082" s="79"/>
      <c r="T1082">
        <v>45317</v>
      </c>
      <c r="U1082">
        <v>1547125889</v>
      </c>
      <c r="V1082">
        <v>2472.4</v>
      </c>
      <c r="W1082">
        <f>VLOOKUP(Table7[[#This Row],[No]],Mio[No. FACT.],1,FALSE)</f>
        <v>1547125889</v>
      </c>
      <c r="X1082">
        <f>VLOOKUP(Table7[[#This Row],[No]],Conta[DTE NO],1,FALSE)</f>
        <v>1547125889</v>
      </c>
      <c r="Y1082" t="b">
        <f>Table7[[#This Row],[borar otro]]=Table7[[#This Row],[Borrar]]</f>
        <v>1</v>
      </c>
    </row>
    <row r="1083" spans="1:25" hidden="1" x14ac:dyDescent="0.25">
      <c r="A1083">
        <v>45317</v>
      </c>
      <c r="B1083">
        <v>2955297420</v>
      </c>
      <c r="C1083" s="2">
        <v>66</v>
      </c>
      <c r="D1083" t="s">
        <v>2326</v>
      </c>
      <c r="E1083">
        <v>0</v>
      </c>
      <c r="F1083" t="s">
        <v>1889</v>
      </c>
      <c r="G1083">
        <f>VLOOKUP(Mio[[#This Row],[No. FACT.]],Table7[No],1,FALSE)</f>
        <v>2955297420</v>
      </c>
      <c r="S1083" s="79"/>
      <c r="T1083">
        <v>45317</v>
      </c>
      <c r="U1083">
        <v>1600406178</v>
      </c>
      <c r="V1083">
        <v>2625</v>
      </c>
      <c r="W1083">
        <f>VLOOKUP(Table7[[#This Row],[No]],Mio[No. FACT.],1,FALSE)</f>
        <v>1600406178</v>
      </c>
      <c r="X1083">
        <f>VLOOKUP(Table7[[#This Row],[No]],Conta[DTE NO],1,FALSE)</f>
        <v>1600406178</v>
      </c>
      <c r="Y1083" t="b">
        <f>Table7[[#This Row],[borar otro]]=Table7[[#This Row],[Borrar]]</f>
        <v>1</v>
      </c>
    </row>
    <row r="1084" spans="1:25" hidden="1" x14ac:dyDescent="0.25">
      <c r="A1084">
        <v>45317</v>
      </c>
      <c r="B1084">
        <v>2461945003</v>
      </c>
      <c r="C1084" s="2">
        <v>198.75</v>
      </c>
      <c r="D1084" t="s">
        <v>2329</v>
      </c>
      <c r="E1084">
        <v>0</v>
      </c>
      <c r="F1084" t="s">
        <v>1891</v>
      </c>
      <c r="G1084">
        <f>VLOOKUP(Mio[[#This Row],[No. FACT.]],Table7[No],1,FALSE)</f>
        <v>2461945003</v>
      </c>
      <c r="S1084" s="79"/>
      <c r="T1084">
        <v>45317</v>
      </c>
      <c r="U1084">
        <v>160845208</v>
      </c>
      <c r="V1084">
        <v>1206</v>
      </c>
      <c r="W1084">
        <f>VLOOKUP(Table7[[#This Row],[No]],Mio[No. FACT.],1,FALSE)</f>
        <v>160845208</v>
      </c>
      <c r="X1084">
        <f>VLOOKUP(Table7[[#This Row],[No]],Conta[DTE NO],1,FALSE)</f>
        <v>160845208</v>
      </c>
      <c r="Y1084" t="b">
        <f>Table7[[#This Row],[borar otro]]=Table7[[#This Row],[Borrar]]</f>
        <v>1</v>
      </c>
    </row>
    <row r="1085" spans="1:25" hidden="1" x14ac:dyDescent="0.25">
      <c r="A1085">
        <v>45317</v>
      </c>
      <c r="B1085">
        <v>621232647</v>
      </c>
      <c r="C1085" s="2">
        <v>90.75</v>
      </c>
      <c r="D1085" t="s">
        <v>2336</v>
      </c>
      <c r="E1085">
        <v>0</v>
      </c>
      <c r="F1085" t="s">
        <v>1892</v>
      </c>
      <c r="G1085">
        <f>VLOOKUP(Mio[[#This Row],[No. FACT.]],Table7[No],1,FALSE)</f>
        <v>621232647</v>
      </c>
      <c r="S1085" s="79"/>
      <c r="T1085">
        <v>45317</v>
      </c>
      <c r="U1085">
        <v>1664434886</v>
      </c>
      <c r="V1085">
        <v>9.6</v>
      </c>
      <c r="W1085">
        <f>VLOOKUP(Table7[[#This Row],[No]],Mio[No. FACT.],1,FALSE)</f>
        <v>1664434886</v>
      </c>
      <c r="X1085">
        <f>VLOOKUP(Table7[[#This Row],[No]],Conta[DTE NO],1,FALSE)</f>
        <v>1664434886</v>
      </c>
      <c r="Y1085" t="b">
        <f>Table7[[#This Row],[borar otro]]=Table7[[#This Row],[Borrar]]</f>
        <v>1</v>
      </c>
    </row>
    <row r="1086" spans="1:25" hidden="1" x14ac:dyDescent="0.25">
      <c r="A1086">
        <v>45317</v>
      </c>
      <c r="B1086">
        <v>2682800858</v>
      </c>
      <c r="C1086" s="2">
        <v>90.75</v>
      </c>
      <c r="D1086" t="s">
        <v>2336</v>
      </c>
      <c r="E1086">
        <v>0</v>
      </c>
      <c r="F1086" t="s">
        <v>1894</v>
      </c>
      <c r="G1086">
        <f>VLOOKUP(Mio[[#This Row],[No. FACT.]],Table7[No],1,FALSE)</f>
        <v>2682800858</v>
      </c>
      <c r="S1086" s="79"/>
      <c r="T1086" s="4">
        <v>45317</v>
      </c>
      <c r="U1086">
        <v>1669220367</v>
      </c>
      <c r="V1086">
        <v>186</v>
      </c>
      <c r="W1086" t="e">
        <f>VLOOKUP(Table7[[#This Row],[No]],Mio[No. FACT.],1,FALSE)</f>
        <v>#N/A</v>
      </c>
      <c r="X1086" t="e">
        <f>VLOOKUP(Table7[[#This Row],[No]],Conta[DTE NO],1,FALSE)</f>
        <v>#N/A</v>
      </c>
      <c r="Y1086" t="e">
        <f>Table7[[#This Row],[borar otro]]=Table7[[#This Row],[Borrar]]</f>
        <v>#N/A</v>
      </c>
    </row>
    <row r="1087" spans="1:25" hidden="1" x14ac:dyDescent="0.25">
      <c r="A1087">
        <v>45317</v>
      </c>
      <c r="B1087">
        <v>337464202</v>
      </c>
      <c r="C1087" s="2">
        <v>350</v>
      </c>
      <c r="D1087" t="s">
        <v>2333</v>
      </c>
      <c r="E1087">
        <v>0</v>
      </c>
      <c r="F1087" t="s">
        <v>1895</v>
      </c>
      <c r="G1087">
        <f>VLOOKUP(Mio[[#This Row],[No. FACT.]],Table7[No],1,FALSE)</f>
        <v>337464202</v>
      </c>
      <c r="S1087" s="79"/>
      <c r="T1087">
        <v>45317</v>
      </c>
      <c r="U1087">
        <v>1793608453</v>
      </c>
      <c r="V1087">
        <v>260</v>
      </c>
      <c r="W1087">
        <f>VLOOKUP(Table7[[#This Row],[No]],Mio[No. FACT.],1,FALSE)</f>
        <v>1793608453</v>
      </c>
      <c r="X1087">
        <f>VLOOKUP(Table7[[#This Row],[No]],Conta[DTE NO],1,FALSE)</f>
        <v>1793608453</v>
      </c>
      <c r="Y1087" t="b">
        <f>Table7[[#This Row],[borar otro]]=Table7[[#This Row],[Borrar]]</f>
        <v>1</v>
      </c>
    </row>
    <row r="1088" spans="1:25" hidden="1" x14ac:dyDescent="0.25">
      <c r="A1088">
        <v>45317</v>
      </c>
      <c r="B1088">
        <v>1322862991</v>
      </c>
      <c r="C1088" s="2">
        <v>97.35</v>
      </c>
      <c r="D1088" t="s">
        <v>2327</v>
      </c>
      <c r="E1088">
        <v>0</v>
      </c>
      <c r="F1088" t="s">
        <v>1897</v>
      </c>
      <c r="G1088">
        <f>VLOOKUP(Mio[[#This Row],[No. FACT.]],Table7[No],1,FALSE)</f>
        <v>1322862991</v>
      </c>
      <c r="S1088" s="79"/>
      <c r="T1088" s="4">
        <v>45317</v>
      </c>
      <c r="U1088">
        <v>188040498</v>
      </c>
      <c r="V1088">
        <v>637.49</v>
      </c>
      <c r="W1088" t="e">
        <f>VLOOKUP(Table7[[#This Row],[No]],Mio[No. FACT.],1,FALSE)</f>
        <v>#N/A</v>
      </c>
      <c r="X1088" t="e">
        <f>VLOOKUP(Table7[[#This Row],[No]],Conta[DTE NO],1,FALSE)</f>
        <v>#N/A</v>
      </c>
      <c r="Y1088" t="e">
        <f>Table7[[#This Row],[borar otro]]=Table7[[#This Row],[Borrar]]</f>
        <v>#N/A</v>
      </c>
    </row>
    <row r="1089" spans="1:25" hidden="1" x14ac:dyDescent="0.25">
      <c r="A1089">
        <v>45317</v>
      </c>
      <c r="B1089">
        <v>481642165</v>
      </c>
      <c r="C1089" s="2">
        <v>14.91</v>
      </c>
      <c r="D1089" t="s">
        <v>1845</v>
      </c>
      <c r="E1089">
        <v>0</v>
      </c>
      <c r="F1089" t="s">
        <v>1899</v>
      </c>
      <c r="G1089">
        <f>VLOOKUP(Mio[[#This Row],[No. FACT.]],Table7[No],1,FALSE)</f>
        <v>481642165</v>
      </c>
      <c r="S1089" s="79"/>
      <c r="T1089">
        <v>45317</v>
      </c>
      <c r="U1089">
        <v>1888305701</v>
      </c>
      <c r="V1089">
        <v>1382</v>
      </c>
      <c r="W1089">
        <f>VLOOKUP(Table7[[#This Row],[No]],Mio[No. FACT.],1,FALSE)</f>
        <v>1888305701</v>
      </c>
      <c r="X1089">
        <f>VLOOKUP(Table7[[#This Row],[No]],Conta[DTE NO],1,FALSE)</f>
        <v>1888305701</v>
      </c>
      <c r="Y1089" t="b">
        <f>Table7[[#This Row],[borar otro]]=Table7[[#This Row],[Borrar]]</f>
        <v>1</v>
      </c>
    </row>
    <row r="1090" spans="1:25" hidden="1" x14ac:dyDescent="0.25">
      <c r="A1090">
        <v>45317</v>
      </c>
      <c r="B1090">
        <v>1436174709</v>
      </c>
      <c r="C1090" s="2">
        <v>23.16</v>
      </c>
      <c r="D1090" t="s">
        <v>1845</v>
      </c>
      <c r="E1090">
        <v>0</v>
      </c>
      <c r="F1090" t="s">
        <v>1900</v>
      </c>
      <c r="G1090">
        <f>VLOOKUP(Mio[[#This Row],[No. FACT.]],Table7[No],1,FALSE)</f>
        <v>1436174709</v>
      </c>
      <c r="S1090" s="79"/>
      <c r="T1090">
        <v>45317</v>
      </c>
      <c r="U1090">
        <v>1932804395</v>
      </c>
      <c r="V1090">
        <v>28074.25</v>
      </c>
      <c r="W1090">
        <f>VLOOKUP(Table7[[#This Row],[No]],Mio[No. FACT.],1,FALSE)</f>
        <v>1932804395</v>
      </c>
      <c r="X1090">
        <f>VLOOKUP(Table7[[#This Row],[No]],Conta[DTE NO],1,FALSE)</f>
        <v>1932804395</v>
      </c>
      <c r="Y1090" t="b">
        <f>Table7[[#This Row],[borar otro]]=Table7[[#This Row],[Borrar]]</f>
        <v>1</v>
      </c>
    </row>
    <row r="1091" spans="1:25" hidden="1" x14ac:dyDescent="0.25">
      <c r="A1091">
        <v>45317</v>
      </c>
      <c r="B1091">
        <v>3330229264</v>
      </c>
      <c r="C1091" s="2">
        <v>41.4</v>
      </c>
      <c r="D1091" t="s">
        <v>1845</v>
      </c>
      <c r="E1091">
        <v>0</v>
      </c>
      <c r="F1091" t="s">
        <v>1901</v>
      </c>
      <c r="G1091">
        <f>VLOOKUP(Mio[[#This Row],[No. FACT.]],Table7[No],1,FALSE)</f>
        <v>3330229264</v>
      </c>
      <c r="S1091" s="79"/>
      <c r="T1091">
        <v>45317</v>
      </c>
      <c r="U1091">
        <v>1971274023</v>
      </c>
      <c r="V1091">
        <v>93.06</v>
      </c>
      <c r="W1091">
        <f>VLOOKUP(Table7[[#This Row],[No]],Mio[No. FACT.],1,FALSE)</f>
        <v>1971274023</v>
      </c>
      <c r="X1091">
        <f>VLOOKUP(Table7[[#This Row],[No]],Conta[DTE NO],1,FALSE)</f>
        <v>1971274023</v>
      </c>
      <c r="Y1091" t="b">
        <f>Table7[[#This Row],[borar otro]]=Table7[[#This Row],[Borrar]]</f>
        <v>1</v>
      </c>
    </row>
    <row r="1092" spans="1:25" hidden="1" x14ac:dyDescent="0.25">
      <c r="A1092">
        <v>45317</v>
      </c>
      <c r="B1092">
        <v>1072975215</v>
      </c>
      <c r="C1092" s="2">
        <v>73.599999999999994</v>
      </c>
      <c r="D1092" t="s">
        <v>1845</v>
      </c>
      <c r="E1092">
        <v>0</v>
      </c>
      <c r="F1092" t="s">
        <v>1902</v>
      </c>
      <c r="G1092">
        <f>VLOOKUP(Mio[[#This Row],[No. FACT.]],Table7[No],1,FALSE)</f>
        <v>1072975215</v>
      </c>
      <c r="S1092" s="79"/>
      <c r="T1092">
        <v>45317</v>
      </c>
      <c r="U1092">
        <v>1978093201</v>
      </c>
      <c r="V1092">
        <v>150</v>
      </c>
      <c r="W1092">
        <f>VLOOKUP(Table7[[#This Row],[No]],Mio[No. FACT.],1,FALSE)</f>
        <v>1978093201</v>
      </c>
      <c r="X1092">
        <f>VLOOKUP(Table7[[#This Row],[No]],Conta[DTE NO],1,FALSE)</f>
        <v>1978093201</v>
      </c>
      <c r="Y1092" t="b">
        <f>Table7[[#This Row],[borar otro]]=Table7[[#This Row],[Borrar]]</f>
        <v>1</v>
      </c>
    </row>
    <row r="1093" spans="1:25" hidden="1" x14ac:dyDescent="0.25">
      <c r="A1093">
        <v>45317</v>
      </c>
      <c r="B1093">
        <v>357452875</v>
      </c>
      <c r="C1093" s="2">
        <v>29.25</v>
      </c>
      <c r="D1093" t="s">
        <v>1845</v>
      </c>
      <c r="E1093">
        <v>0</v>
      </c>
      <c r="F1093" t="s">
        <v>1903</v>
      </c>
      <c r="G1093">
        <f>VLOOKUP(Mio[[#This Row],[No. FACT.]],Table7[No],1,FALSE)</f>
        <v>357452875</v>
      </c>
      <c r="S1093" s="79"/>
      <c r="T1093">
        <v>45317</v>
      </c>
      <c r="U1093">
        <v>1983661640</v>
      </c>
      <c r="V1093">
        <v>2500</v>
      </c>
      <c r="W1093">
        <f>VLOOKUP(Table7[[#This Row],[No]],Mio[No. FACT.],1,FALSE)</f>
        <v>1983661640</v>
      </c>
      <c r="X1093">
        <f>VLOOKUP(Table7[[#This Row],[No]],Conta[DTE NO],1,FALSE)</f>
        <v>1983661640</v>
      </c>
      <c r="Y1093" t="b">
        <f>Table7[[#This Row],[borar otro]]=Table7[[#This Row],[Borrar]]</f>
        <v>1</v>
      </c>
    </row>
    <row r="1094" spans="1:25" hidden="1" x14ac:dyDescent="0.25">
      <c r="A1094">
        <v>45317</v>
      </c>
      <c r="B1094">
        <v>1989099992</v>
      </c>
      <c r="C1094" s="2">
        <v>481.98</v>
      </c>
      <c r="D1094" t="s">
        <v>1845</v>
      </c>
      <c r="E1094">
        <v>0</v>
      </c>
      <c r="F1094" t="s">
        <v>1904</v>
      </c>
      <c r="G1094">
        <f>VLOOKUP(Mio[[#This Row],[No. FACT.]],Table7[No],1,FALSE)</f>
        <v>1989099992</v>
      </c>
      <c r="S1094" s="79"/>
      <c r="T1094">
        <v>45317</v>
      </c>
      <c r="U1094">
        <v>1989099992</v>
      </c>
      <c r="V1094">
        <v>481.98</v>
      </c>
      <c r="W1094">
        <f>VLOOKUP(Table7[[#This Row],[No]],Mio[No. FACT.],1,FALSE)</f>
        <v>1989099992</v>
      </c>
      <c r="X1094">
        <f>VLOOKUP(Table7[[#This Row],[No]],Conta[DTE NO],1,FALSE)</f>
        <v>1989099992</v>
      </c>
      <c r="Y1094" t="b">
        <f>Table7[[#This Row],[borar otro]]=Table7[[#This Row],[Borrar]]</f>
        <v>1</v>
      </c>
    </row>
    <row r="1095" spans="1:25" hidden="1" x14ac:dyDescent="0.25">
      <c r="A1095">
        <v>45317</v>
      </c>
      <c r="B1095">
        <v>3478539855</v>
      </c>
      <c r="C1095" s="2">
        <v>30</v>
      </c>
      <c r="D1095" t="s">
        <v>2328</v>
      </c>
      <c r="E1095">
        <v>0</v>
      </c>
      <c r="F1095" t="s">
        <v>1905</v>
      </c>
      <c r="G1095">
        <f>VLOOKUP(Mio[[#This Row],[No. FACT.]],Table7[No],1,FALSE)</f>
        <v>3478539855</v>
      </c>
      <c r="S1095" s="79"/>
      <c r="T1095">
        <v>45317</v>
      </c>
      <c r="U1095">
        <v>2117553739</v>
      </c>
      <c r="V1095">
        <v>60</v>
      </c>
      <c r="W1095">
        <f>VLOOKUP(Table7[[#This Row],[No]],Mio[No. FACT.],1,FALSE)</f>
        <v>2117553739</v>
      </c>
      <c r="X1095">
        <f>VLOOKUP(Table7[[#This Row],[No]],Conta[DTE NO],1,FALSE)</f>
        <v>2117553739</v>
      </c>
      <c r="Y1095" t="b">
        <f>Table7[[#This Row],[borar otro]]=Table7[[#This Row],[Borrar]]</f>
        <v>1</v>
      </c>
    </row>
    <row r="1096" spans="1:25" hidden="1" x14ac:dyDescent="0.25">
      <c r="A1096">
        <v>45317</v>
      </c>
      <c r="B1096">
        <v>4134683594</v>
      </c>
      <c r="C1096" s="2">
        <v>91.7</v>
      </c>
      <c r="D1096" t="s">
        <v>2327</v>
      </c>
      <c r="E1096">
        <v>0</v>
      </c>
      <c r="F1096" t="s">
        <v>1907</v>
      </c>
      <c r="G1096">
        <f>VLOOKUP(Mio[[#This Row],[No. FACT.]],Table7[No],1,FALSE)</f>
        <v>4134683594</v>
      </c>
      <c r="S1096" s="79"/>
      <c r="T1096" s="4">
        <v>45317</v>
      </c>
      <c r="U1096">
        <v>2118797291</v>
      </c>
      <c r="V1096">
        <v>310.08999999999997</v>
      </c>
      <c r="W1096" t="e">
        <f>VLOOKUP(Table7[[#This Row],[No]],Mio[No. FACT.],1,FALSE)</f>
        <v>#N/A</v>
      </c>
      <c r="X1096" t="e">
        <f>VLOOKUP(Table7[[#This Row],[No]],Conta[DTE NO],1,FALSE)</f>
        <v>#N/A</v>
      </c>
      <c r="Y1096" t="e">
        <f>Table7[[#This Row],[borar otro]]=Table7[[#This Row],[Borrar]]</f>
        <v>#N/A</v>
      </c>
    </row>
    <row r="1097" spans="1:25" hidden="1" x14ac:dyDescent="0.25">
      <c r="A1097">
        <v>45317</v>
      </c>
      <c r="B1097">
        <v>3772270268</v>
      </c>
      <c r="C1097" s="2">
        <v>496.04</v>
      </c>
      <c r="D1097" t="s">
        <v>2329</v>
      </c>
      <c r="E1097">
        <v>0</v>
      </c>
      <c r="F1097" t="s">
        <v>1909</v>
      </c>
      <c r="G1097">
        <f>VLOOKUP(Mio[[#This Row],[No. FACT.]],Table7[No],1,FALSE)</f>
        <v>3772270268</v>
      </c>
      <c r="S1097" s="79"/>
      <c r="T1097" s="4">
        <v>45317</v>
      </c>
      <c r="U1097">
        <v>2226275824</v>
      </c>
      <c r="V1097">
        <v>377</v>
      </c>
      <c r="W1097" t="e">
        <f>VLOOKUP(Table7[[#This Row],[No]],Mio[No. FACT.],1,FALSE)</f>
        <v>#N/A</v>
      </c>
      <c r="X1097" t="e">
        <f>VLOOKUP(Table7[[#This Row],[No]],Conta[DTE NO],1,FALSE)</f>
        <v>#N/A</v>
      </c>
      <c r="Y1097" t="e">
        <f>Table7[[#This Row],[borar otro]]=Table7[[#This Row],[Borrar]]</f>
        <v>#N/A</v>
      </c>
    </row>
    <row r="1098" spans="1:25" hidden="1" x14ac:dyDescent="0.25">
      <c r="A1098">
        <v>45317</v>
      </c>
      <c r="B1098">
        <v>2695581031</v>
      </c>
      <c r="C1098" s="2">
        <v>93.25</v>
      </c>
      <c r="D1098" t="s">
        <v>2326</v>
      </c>
      <c r="E1098">
        <v>0</v>
      </c>
      <c r="F1098" t="s">
        <v>1910</v>
      </c>
      <c r="G1098">
        <f>VLOOKUP(Mio[[#This Row],[No. FACT.]],Table7[No],1,FALSE)</f>
        <v>2695581031</v>
      </c>
      <c r="S1098" s="79"/>
      <c r="T1098">
        <v>45317</v>
      </c>
      <c r="U1098">
        <v>2285653958</v>
      </c>
      <c r="V1098">
        <v>97.95</v>
      </c>
      <c r="W1098">
        <f>VLOOKUP(Table7[[#This Row],[No]],Mio[No. FACT.],1,FALSE)</f>
        <v>2285653958</v>
      </c>
      <c r="X1098">
        <f>VLOOKUP(Table7[[#This Row],[No]],Conta[DTE NO],1,FALSE)</f>
        <v>2285653958</v>
      </c>
      <c r="Y1098" t="b">
        <f>Table7[[#This Row],[borar otro]]=Table7[[#This Row],[Borrar]]</f>
        <v>1</v>
      </c>
    </row>
    <row r="1099" spans="1:25" hidden="1" x14ac:dyDescent="0.25">
      <c r="A1099">
        <v>45317</v>
      </c>
      <c r="B1099">
        <v>3558031371</v>
      </c>
      <c r="C1099" s="2">
        <v>400</v>
      </c>
      <c r="D1099" t="s">
        <v>2333</v>
      </c>
      <c r="E1099">
        <v>0</v>
      </c>
      <c r="F1099" t="s">
        <v>1912</v>
      </c>
      <c r="G1099">
        <f>VLOOKUP(Mio[[#This Row],[No. FACT.]],Table7[No],1,FALSE)</f>
        <v>3558031371</v>
      </c>
      <c r="S1099" s="79"/>
      <c r="T1099">
        <v>45317</v>
      </c>
      <c r="U1099">
        <v>2300790270</v>
      </c>
      <c r="V1099">
        <v>320.89999999999998</v>
      </c>
      <c r="W1099">
        <f>VLOOKUP(Table7[[#This Row],[No]],Mio[No. FACT.],1,FALSE)</f>
        <v>2300790270</v>
      </c>
      <c r="X1099">
        <f>VLOOKUP(Table7[[#This Row],[No]],Conta[DTE NO],1,FALSE)</f>
        <v>2300790270</v>
      </c>
      <c r="Y1099" t="b">
        <f>Table7[[#This Row],[borar otro]]=Table7[[#This Row],[Borrar]]</f>
        <v>1</v>
      </c>
    </row>
    <row r="1100" spans="1:25" hidden="1" x14ac:dyDescent="0.25">
      <c r="A1100">
        <v>45317</v>
      </c>
      <c r="B1100">
        <v>3112127852</v>
      </c>
      <c r="C1100" s="2">
        <v>26</v>
      </c>
      <c r="D1100" t="s">
        <v>2329</v>
      </c>
      <c r="E1100">
        <v>0</v>
      </c>
      <c r="F1100" t="s">
        <v>1914</v>
      </c>
      <c r="G1100">
        <f>VLOOKUP(Mio[[#This Row],[No. FACT.]],Table7[No],1,FALSE)</f>
        <v>3112127852</v>
      </c>
      <c r="S1100" s="79"/>
      <c r="T1100" s="4">
        <v>45317</v>
      </c>
      <c r="U1100">
        <v>2315800460</v>
      </c>
      <c r="V1100">
        <v>238.87</v>
      </c>
      <c r="W1100" t="e">
        <f>VLOOKUP(Table7[[#This Row],[No]],Mio[No. FACT.],1,FALSE)</f>
        <v>#N/A</v>
      </c>
      <c r="X1100" t="e">
        <f>VLOOKUP(Table7[[#This Row],[No]],Conta[DTE NO],1,FALSE)</f>
        <v>#N/A</v>
      </c>
      <c r="Y1100" t="e">
        <f>Table7[[#This Row],[borar otro]]=Table7[[#This Row],[Borrar]]</f>
        <v>#N/A</v>
      </c>
    </row>
    <row r="1101" spans="1:25" hidden="1" x14ac:dyDescent="0.25">
      <c r="A1101">
        <v>45317</v>
      </c>
      <c r="B1101">
        <v>518406458</v>
      </c>
      <c r="C1101" s="2">
        <v>1206</v>
      </c>
      <c r="D1101" t="s">
        <v>2336</v>
      </c>
      <c r="E1101">
        <v>0</v>
      </c>
      <c r="F1101" t="s">
        <v>1915</v>
      </c>
      <c r="G1101">
        <f>VLOOKUP(Mio[[#This Row],[No. FACT.]],Table7[No],1,FALSE)</f>
        <v>518406458</v>
      </c>
      <c r="S1101" s="79"/>
      <c r="T1101" s="4">
        <v>45317</v>
      </c>
      <c r="U1101">
        <v>2322089427</v>
      </c>
      <c r="V1101">
        <v>153.85</v>
      </c>
      <c r="W1101" t="e">
        <f>VLOOKUP(Table7[[#This Row],[No]],Mio[No. FACT.],1,FALSE)</f>
        <v>#N/A</v>
      </c>
      <c r="X1101" t="e">
        <f>VLOOKUP(Table7[[#This Row],[No]],Conta[DTE NO],1,FALSE)</f>
        <v>#N/A</v>
      </c>
      <c r="Y1101" t="e">
        <f>Table7[[#This Row],[borar otro]]=Table7[[#This Row],[Borrar]]</f>
        <v>#N/A</v>
      </c>
    </row>
    <row r="1102" spans="1:25" hidden="1" x14ac:dyDescent="0.25">
      <c r="A1102">
        <v>45317</v>
      </c>
      <c r="B1102">
        <v>4076095627</v>
      </c>
      <c r="C1102" s="2">
        <v>133.55000000000001</v>
      </c>
      <c r="D1102" t="s">
        <v>2326</v>
      </c>
      <c r="E1102">
        <v>0</v>
      </c>
      <c r="F1102" t="s">
        <v>1917</v>
      </c>
      <c r="G1102">
        <f>VLOOKUP(Mio[[#This Row],[No. FACT.]],Table7[No],1,FALSE)</f>
        <v>4076095627</v>
      </c>
      <c r="S1102" s="79"/>
      <c r="T1102" s="4">
        <v>45317</v>
      </c>
      <c r="U1102">
        <v>2375632948</v>
      </c>
      <c r="V1102">
        <v>550.51</v>
      </c>
      <c r="W1102" t="e">
        <f>VLOOKUP(Table7[[#This Row],[No]],Mio[No. FACT.],1,FALSE)</f>
        <v>#N/A</v>
      </c>
      <c r="X1102" t="e">
        <f>VLOOKUP(Table7[[#This Row],[No]],Conta[DTE NO],1,FALSE)</f>
        <v>#N/A</v>
      </c>
      <c r="Y1102" t="e">
        <f>Table7[[#This Row],[borar otro]]=Table7[[#This Row],[Borrar]]</f>
        <v>#N/A</v>
      </c>
    </row>
    <row r="1103" spans="1:25" hidden="1" x14ac:dyDescent="0.25">
      <c r="A1103">
        <v>45317</v>
      </c>
      <c r="B1103">
        <v>3614000146</v>
      </c>
      <c r="C1103" s="2">
        <v>155.25</v>
      </c>
      <c r="D1103" t="s">
        <v>2327</v>
      </c>
      <c r="E1103">
        <v>0</v>
      </c>
      <c r="F1103" t="s">
        <v>1918</v>
      </c>
      <c r="G1103">
        <f>VLOOKUP(Mio[[#This Row],[No. FACT.]],Table7[No],1,FALSE)</f>
        <v>3614000146</v>
      </c>
      <c r="S1103" s="79"/>
      <c r="T1103" s="4">
        <v>45317</v>
      </c>
      <c r="U1103">
        <v>2454208752</v>
      </c>
      <c r="V1103">
        <v>57.75</v>
      </c>
      <c r="W1103" t="e">
        <f>VLOOKUP(Table7[[#This Row],[No]],Mio[No. FACT.],1,FALSE)</f>
        <v>#N/A</v>
      </c>
      <c r="X1103" t="e">
        <f>VLOOKUP(Table7[[#This Row],[No]],Conta[DTE NO],1,FALSE)</f>
        <v>#N/A</v>
      </c>
      <c r="Y1103" t="e">
        <f>Table7[[#This Row],[borar otro]]=Table7[[#This Row],[Borrar]]</f>
        <v>#N/A</v>
      </c>
    </row>
    <row r="1104" spans="1:25" hidden="1" x14ac:dyDescent="0.25">
      <c r="A1104">
        <v>45317</v>
      </c>
      <c r="B1104">
        <v>3828958194</v>
      </c>
      <c r="C1104" s="2">
        <v>94.7</v>
      </c>
      <c r="D1104" t="s">
        <v>2329</v>
      </c>
      <c r="E1104">
        <v>0</v>
      </c>
      <c r="F1104" t="s">
        <v>1919</v>
      </c>
      <c r="G1104">
        <f>VLOOKUP(Mio[[#This Row],[No. FACT.]],Table7[No],1,FALSE)</f>
        <v>3828958194</v>
      </c>
      <c r="S1104" s="79"/>
      <c r="T1104">
        <v>45317</v>
      </c>
      <c r="U1104">
        <v>2461945003</v>
      </c>
      <c r="V1104">
        <v>198.75</v>
      </c>
      <c r="W1104">
        <f>VLOOKUP(Table7[[#This Row],[No]],Mio[No. FACT.],1,FALSE)</f>
        <v>2461945003</v>
      </c>
      <c r="X1104">
        <f>VLOOKUP(Table7[[#This Row],[No]],Conta[DTE NO],1,FALSE)</f>
        <v>2461945003</v>
      </c>
      <c r="Y1104" t="b">
        <f>Table7[[#This Row],[borar otro]]=Table7[[#This Row],[Borrar]]</f>
        <v>1</v>
      </c>
    </row>
    <row r="1105" spans="1:25" hidden="1" x14ac:dyDescent="0.25">
      <c r="A1105">
        <v>45317</v>
      </c>
      <c r="B1105">
        <v>1978093201</v>
      </c>
      <c r="C1105" s="2">
        <v>150</v>
      </c>
      <c r="D1105" t="s">
        <v>2330</v>
      </c>
      <c r="E1105">
        <v>0</v>
      </c>
      <c r="F1105" t="s">
        <v>1921</v>
      </c>
      <c r="G1105">
        <f>VLOOKUP(Mio[[#This Row],[No. FACT.]],Table7[No],1,FALSE)</f>
        <v>1978093201</v>
      </c>
      <c r="S1105" s="79"/>
      <c r="T1105">
        <v>45317</v>
      </c>
      <c r="U1105">
        <v>2563591908</v>
      </c>
      <c r="V1105">
        <v>154.83000000000001</v>
      </c>
      <c r="W1105">
        <f>VLOOKUP(Table7[[#This Row],[No]],Mio[No. FACT.],1,FALSE)</f>
        <v>2563591908</v>
      </c>
      <c r="X1105">
        <f>VLOOKUP(Table7[[#This Row],[No]],Conta[DTE NO],1,FALSE)</f>
        <v>2563591908</v>
      </c>
      <c r="Y1105" t="b">
        <f>Table7[[#This Row],[borar otro]]=Table7[[#This Row],[Borrar]]</f>
        <v>1</v>
      </c>
    </row>
    <row r="1106" spans="1:25" hidden="1" x14ac:dyDescent="0.25">
      <c r="A1106">
        <v>45317</v>
      </c>
      <c r="B1106">
        <v>3950920688</v>
      </c>
      <c r="C1106" s="2">
        <v>178</v>
      </c>
      <c r="D1106" t="s">
        <v>2329</v>
      </c>
      <c r="E1106">
        <v>0</v>
      </c>
      <c r="F1106" t="s">
        <v>1922</v>
      </c>
      <c r="G1106">
        <f>VLOOKUP(Mio[[#This Row],[No. FACT.]],Table7[No],1,FALSE)</f>
        <v>3950920688</v>
      </c>
      <c r="S1106" s="79"/>
      <c r="T1106" s="4">
        <v>45317</v>
      </c>
      <c r="U1106">
        <v>2618245508</v>
      </c>
      <c r="V1106">
        <v>192.83</v>
      </c>
      <c r="W1106" t="e">
        <f>VLOOKUP(Table7[[#This Row],[No]],Mio[No. FACT.],1,FALSE)</f>
        <v>#N/A</v>
      </c>
      <c r="X1106" t="e">
        <f>VLOOKUP(Table7[[#This Row],[No]],Conta[DTE NO],1,FALSE)</f>
        <v>#N/A</v>
      </c>
      <c r="Y1106" t="e">
        <f>Table7[[#This Row],[borar otro]]=Table7[[#This Row],[Borrar]]</f>
        <v>#N/A</v>
      </c>
    </row>
    <row r="1107" spans="1:25" hidden="1" x14ac:dyDescent="0.25">
      <c r="A1107">
        <v>45317</v>
      </c>
      <c r="B1107">
        <v>789660991</v>
      </c>
      <c r="C1107" s="2">
        <v>11.4</v>
      </c>
      <c r="D1107" t="s">
        <v>2329</v>
      </c>
      <c r="E1107">
        <v>0</v>
      </c>
      <c r="F1107" t="s">
        <v>1923</v>
      </c>
      <c r="G1107">
        <f>VLOOKUP(Mio[[#This Row],[No. FACT.]],Table7[No],1,FALSE)</f>
        <v>789660991</v>
      </c>
      <c r="S1107" s="79"/>
      <c r="T1107" s="4">
        <v>45317</v>
      </c>
      <c r="U1107">
        <v>2637384847</v>
      </c>
      <c r="V1107">
        <v>19.11</v>
      </c>
      <c r="W1107" t="e">
        <f>VLOOKUP(Table7[[#This Row],[No]],Mio[No. FACT.],1,FALSE)</f>
        <v>#N/A</v>
      </c>
      <c r="X1107" t="e">
        <f>VLOOKUP(Table7[[#This Row],[No]],Conta[DTE NO],1,FALSE)</f>
        <v>#N/A</v>
      </c>
      <c r="Y1107" t="e">
        <f>Table7[[#This Row],[borar otro]]=Table7[[#This Row],[Borrar]]</f>
        <v>#N/A</v>
      </c>
    </row>
    <row r="1108" spans="1:25" hidden="1" x14ac:dyDescent="0.25">
      <c r="A1108">
        <v>45317</v>
      </c>
      <c r="B1108">
        <v>3053471286</v>
      </c>
      <c r="C1108" s="2">
        <v>59</v>
      </c>
      <c r="D1108" t="s">
        <v>2329</v>
      </c>
      <c r="E1108">
        <v>0</v>
      </c>
      <c r="F1108" t="s">
        <v>1925</v>
      </c>
      <c r="G1108">
        <f>VLOOKUP(Mio[[#This Row],[No. FACT.]],Table7[No],1,FALSE)</f>
        <v>3053471286</v>
      </c>
      <c r="S1108" s="79"/>
      <c r="T1108">
        <v>45317</v>
      </c>
      <c r="U1108">
        <v>2682800858</v>
      </c>
      <c r="V1108">
        <v>90.75</v>
      </c>
      <c r="W1108">
        <f>VLOOKUP(Table7[[#This Row],[No]],Mio[No. FACT.],1,FALSE)</f>
        <v>2682800858</v>
      </c>
      <c r="X1108">
        <f>VLOOKUP(Table7[[#This Row],[No]],Conta[DTE NO],1,FALSE)</f>
        <v>2682800858</v>
      </c>
      <c r="Y1108" t="b">
        <f>Table7[[#This Row],[borar otro]]=Table7[[#This Row],[Borrar]]</f>
        <v>1</v>
      </c>
    </row>
    <row r="1109" spans="1:25" hidden="1" x14ac:dyDescent="0.25">
      <c r="A1109">
        <v>45317</v>
      </c>
      <c r="B1109">
        <v>1971274023</v>
      </c>
      <c r="C1109" s="2">
        <v>93.06</v>
      </c>
      <c r="D1109" t="s">
        <v>2329</v>
      </c>
      <c r="E1109">
        <v>0</v>
      </c>
      <c r="F1109" t="s">
        <v>1926</v>
      </c>
      <c r="G1109">
        <f>VLOOKUP(Mio[[#This Row],[No. FACT.]],Table7[No],1,FALSE)</f>
        <v>1971274023</v>
      </c>
      <c r="S1109" s="79"/>
      <c r="T1109">
        <v>45317</v>
      </c>
      <c r="U1109">
        <v>2695581031</v>
      </c>
      <c r="V1109">
        <v>93.25</v>
      </c>
      <c r="W1109">
        <f>VLOOKUP(Table7[[#This Row],[No]],Mio[No. FACT.],1,FALSE)</f>
        <v>2695581031</v>
      </c>
      <c r="X1109">
        <f>VLOOKUP(Table7[[#This Row],[No]],Conta[DTE NO],1,FALSE)</f>
        <v>2695581031</v>
      </c>
      <c r="Y1109" t="b">
        <f>Table7[[#This Row],[borar otro]]=Table7[[#This Row],[Borrar]]</f>
        <v>1</v>
      </c>
    </row>
    <row r="1110" spans="1:25" hidden="1" x14ac:dyDescent="0.25">
      <c r="A1110">
        <v>45317</v>
      </c>
      <c r="B1110">
        <v>3687206438</v>
      </c>
      <c r="C1110" s="2">
        <v>475.2</v>
      </c>
      <c r="D1110" t="s">
        <v>2337</v>
      </c>
      <c r="E1110">
        <v>0</v>
      </c>
      <c r="F1110" t="s">
        <v>1928</v>
      </c>
      <c r="G1110">
        <f>VLOOKUP(Mio[[#This Row],[No. FACT.]],Table7[No],1,FALSE)</f>
        <v>3687206438</v>
      </c>
      <c r="S1110" s="79"/>
      <c r="T1110" s="4">
        <v>45317</v>
      </c>
      <c r="U1110">
        <v>2723430588</v>
      </c>
      <c r="V1110">
        <v>35.54</v>
      </c>
      <c r="W1110" t="e">
        <f>VLOOKUP(Table7[[#This Row],[No]],Mio[No. FACT.],1,FALSE)</f>
        <v>#N/A</v>
      </c>
      <c r="X1110" t="e">
        <f>VLOOKUP(Table7[[#This Row],[No]],Conta[DTE NO],1,FALSE)</f>
        <v>#N/A</v>
      </c>
      <c r="Y1110" t="e">
        <f>Table7[[#This Row],[borar otro]]=Table7[[#This Row],[Borrar]]</f>
        <v>#N/A</v>
      </c>
    </row>
    <row r="1111" spans="1:25" hidden="1" x14ac:dyDescent="0.25">
      <c r="A1111">
        <v>45317</v>
      </c>
      <c r="B1111">
        <v>979453443</v>
      </c>
      <c r="C1111" s="2">
        <v>402.4</v>
      </c>
      <c r="D1111" t="s">
        <v>2337</v>
      </c>
      <c r="E1111">
        <v>0</v>
      </c>
      <c r="F1111" t="s">
        <v>1930</v>
      </c>
      <c r="G1111">
        <f>VLOOKUP(Mio[[#This Row],[No. FACT.]],Table7[No],1,FALSE)</f>
        <v>979453443</v>
      </c>
      <c r="S1111" s="79"/>
      <c r="T1111" s="4">
        <v>45317</v>
      </c>
      <c r="U1111">
        <v>2728284085</v>
      </c>
      <c r="V1111">
        <v>34</v>
      </c>
      <c r="W1111" t="e">
        <f>VLOOKUP(Table7[[#This Row],[No]],Mio[No. FACT.],1,FALSE)</f>
        <v>#N/A</v>
      </c>
      <c r="X1111" t="e">
        <f>VLOOKUP(Table7[[#This Row],[No]],Conta[DTE NO],1,FALSE)</f>
        <v>#N/A</v>
      </c>
      <c r="Y1111" t="e">
        <f>Table7[[#This Row],[borar otro]]=Table7[[#This Row],[Borrar]]</f>
        <v>#N/A</v>
      </c>
    </row>
    <row r="1112" spans="1:25" hidden="1" x14ac:dyDescent="0.25">
      <c r="A1112">
        <v>45317</v>
      </c>
      <c r="B1112">
        <v>3614460751</v>
      </c>
      <c r="C1112" s="2">
        <v>1710</v>
      </c>
      <c r="D1112" t="s">
        <v>2336</v>
      </c>
      <c r="E1112">
        <v>0</v>
      </c>
      <c r="F1112" t="s">
        <v>1932</v>
      </c>
      <c r="G1112">
        <f>VLOOKUP(Mio[[#This Row],[No. FACT.]],Table7[No],1,FALSE)</f>
        <v>3614460751</v>
      </c>
      <c r="S1112" s="79"/>
      <c r="T1112">
        <v>45317</v>
      </c>
      <c r="U1112">
        <v>2789166611</v>
      </c>
      <c r="V1112">
        <v>37.200000000000003</v>
      </c>
      <c r="W1112">
        <f>VLOOKUP(Table7[[#This Row],[No]],Mio[No. FACT.],1,FALSE)</f>
        <v>2789166611</v>
      </c>
      <c r="X1112">
        <f>VLOOKUP(Table7[[#This Row],[No]],Conta[DTE NO],1,FALSE)</f>
        <v>2789166611</v>
      </c>
      <c r="Y1112" t="b">
        <f>Table7[[#This Row],[borar otro]]=Table7[[#This Row],[Borrar]]</f>
        <v>1</v>
      </c>
    </row>
    <row r="1113" spans="1:25" hidden="1" x14ac:dyDescent="0.25">
      <c r="A1113">
        <v>45317</v>
      </c>
      <c r="B1113">
        <v>2958249829</v>
      </c>
      <c r="C1113" s="2">
        <v>50</v>
      </c>
      <c r="D1113" t="s">
        <v>2329</v>
      </c>
      <c r="E1113">
        <v>0</v>
      </c>
      <c r="F1113" t="s">
        <v>1934</v>
      </c>
      <c r="G1113">
        <f>VLOOKUP(Mio[[#This Row],[No. FACT.]],Table7[No],1,FALSE)</f>
        <v>2958249829</v>
      </c>
      <c r="S1113" s="79"/>
      <c r="T1113">
        <v>45317</v>
      </c>
      <c r="U1113">
        <v>2858959378</v>
      </c>
      <c r="V1113">
        <v>8.6999999999999993</v>
      </c>
      <c r="W1113">
        <f>VLOOKUP(Table7[[#This Row],[No]],Mio[No. FACT.],1,FALSE)</f>
        <v>2858959378</v>
      </c>
      <c r="X1113">
        <f>VLOOKUP(Table7[[#This Row],[No]],Conta[DTE NO],1,FALSE)</f>
        <v>2858959378</v>
      </c>
      <c r="Y1113" t="b">
        <f>Table7[[#This Row],[borar otro]]=Table7[[#This Row],[Borrar]]</f>
        <v>1</v>
      </c>
    </row>
    <row r="1114" spans="1:25" hidden="1" x14ac:dyDescent="0.25">
      <c r="A1114">
        <v>45317</v>
      </c>
      <c r="B1114">
        <v>3423618285</v>
      </c>
      <c r="C1114" s="2">
        <v>1747.51</v>
      </c>
      <c r="D1114" t="s">
        <v>2329</v>
      </c>
      <c r="E1114">
        <v>0</v>
      </c>
      <c r="F1114" t="s">
        <v>1935</v>
      </c>
      <c r="G1114">
        <f>VLOOKUP(Mio[[#This Row],[No. FACT.]],Table7[No],1,FALSE)</f>
        <v>3423618285</v>
      </c>
      <c r="S1114" s="79"/>
      <c r="T1114" s="4">
        <v>45317</v>
      </c>
      <c r="U1114">
        <v>2905031315</v>
      </c>
      <c r="V1114">
        <v>462.36</v>
      </c>
      <c r="W1114" t="e">
        <f>VLOOKUP(Table7[[#This Row],[No]],Mio[No. FACT.],1,FALSE)</f>
        <v>#N/A</v>
      </c>
      <c r="X1114" t="e">
        <f>VLOOKUP(Table7[[#This Row],[No]],Conta[DTE NO],1,FALSE)</f>
        <v>#N/A</v>
      </c>
      <c r="Y1114" t="e">
        <f>Table7[[#This Row],[borar otro]]=Table7[[#This Row],[Borrar]]</f>
        <v>#N/A</v>
      </c>
    </row>
    <row r="1115" spans="1:25" hidden="1" x14ac:dyDescent="0.25">
      <c r="A1115">
        <v>45317</v>
      </c>
      <c r="B1115">
        <v>1303397334</v>
      </c>
      <c r="C1115" s="2">
        <v>830</v>
      </c>
      <c r="D1115" t="s">
        <v>2331</v>
      </c>
      <c r="E1115">
        <v>0</v>
      </c>
      <c r="F1115" t="s">
        <v>1936</v>
      </c>
      <c r="G1115">
        <f>VLOOKUP(Mio[[#This Row],[No. FACT.]],Table7[No],1,FALSE)</f>
        <v>1303397334</v>
      </c>
      <c r="S1115" s="79"/>
      <c r="T1115">
        <v>45317</v>
      </c>
      <c r="U1115">
        <v>2955297420</v>
      </c>
      <c r="V1115">
        <v>66</v>
      </c>
      <c r="W1115">
        <f>VLOOKUP(Table7[[#This Row],[No]],Mio[No. FACT.],1,FALSE)</f>
        <v>2955297420</v>
      </c>
      <c r="X1115">
        <f>VLOOKUP(Table7[[#This Row],[No]],Conta[DTE NO],1,FALSE)</f>
        <v>2955297420</v>
      </c>
      <c r="Y1115" t="b">
        <f>Table7[[#This Row],[borar otro]]=Table7[[#This Row],[Borrar]]</f>
        <v>1</v>
      </c>
    </row>
    <row r="1116" spans="1:25" hidden="1" x14ac:dyDescent="0.25">
      <c r="A1116">
        <v>45317</v>
      </c>
      <c r="B1116">
        <v>2300790270</v>
      </c>
      <c r="C1116" s="2">
        <v>320.89999999999998</v>
      </c>
      <c r="D1116" t="s">
        <v>2326</v>
      </c>
      <c r="E1116">
        <v>0</v>
      </c>
      <c r="F1116" t="s">
        <v>1938</v>
      </c>
      <c r="G1116">
        <f>VLOOKUP(Mio[[#This Row],[No. FACT.]],Table7[No],1,FALSE)</f>
        <v>2300790270</v>
      </c>
      <c r="S1116" s="79"/>
      <c r="T1116">
        <v>45317</v>
      </c>
      <c r="U1116">
        <v>3007856996</v>
      </c>
      <c r="V1116">
        <v>104.9</v>
      </c>
      <c r="W1116">
        <f>VLOOKUP(Table7[[#This Row],[No]],Mio[No. FACT.],1,FALSE)</f>
        <v>3007856996</v>
      </c>
      <c r="X1116">
        <f>VLOOKUP(Table7[[#This Row],[No]],Conta[DTE NO],1,FALSE)</f>
        <v>3007856996</v>
      </c>
      <c r="Y1116" t="b">
        <f>Table7[[#This Row],[borar otro]]=Table7[[#This Row],[Borrar]]</f>
        <v>1</v>
      </c>
    </row>
    <row r="1117" spans="1:25" hidden="1" x14ac:dyDescent="0.25">
      <c r="A1117">
        <v>45317</v>
      </c>
      <c r="B1117">
        <v>307053420</v>
      </c>
      <c r="C1117" s="2">
        <v>415</v>
      </c>
      <c r="D1117" t="s">
        <v>2332</v>
      </c>
      <c r="E1117">
        <v>0</v>
      </c>
      <c r="F1117" t="s">
        <v>1939</v>
      </c>
      <c r="G1117">
        <f>VLOOKUP(Mio[[#This Row],[No. FACT.]],Table7[No],1,FALSE)</f>
        <v>307053420</v>
      </c>
      <c r="S1117" s="79"/>
      <c r="T1117">
        <v>45317</v>
      </c>
      <c r="U1117">
        <v>3053471286</v>
      </c>
      <c r="V1117">
        <v>59</v>
      </c>
      <c r="W1117">
        <f>VLOOKUP(Table7[[#This Row],[No]],Mio[No. FACT.],1,FALSE)</f>
        <v>3053471286</v>
      </c>
      <c r="X1117">
        <f>VLOOKUP(Table7[[#This Row],[No]],Conta[DTE NO],1,FALSE)</f>
        <v>3053471286</v>
      </c>
      <c r="Y1117" t="b">
        <f>Table7[[#This Row],[borar otro]]=Table7[[#This Row],[Borrar]]</f>
        <v>1</v>
      </c>
    </row>
    <row r="1118" spans="1:25" hidden="1" x14ac:dyDescent="0.25">
      <c r="A1118">
        <v>45317</v>
      </c>
      <c r="B1118">
        <v>3532869178</v>
      </c>
      <c r="C1118" s="2">
        <v>70</v>
      </c>
      <c r="D1118" t="s">
        <v>2336</v>
      </c>
      <c r="E1118">
        <v>0</v>
      </c>
      <c r="F1118" t="s">
        <v>1941</v>
      </c>
      <c r="G1118">
        <f>VLOOKUP(Mio[[#This Row],[No. FACT.]],Table7[No],1,FALSE)</f>
        <v>3532869178</v>
      </c>
      <c r="S1118" s="79"/>
      <c r="T1118">
        <v>45317</v>
      </c>
      <c r="U1118">
        <v>307053420</v>
      </c>
      <c r="V1118">
        <v>415</v>
      </c>
      <c r="W1118">
        <f>VLOOKUP(Table7[[#This Row],[No]],Mio[No. FACT.],1,FALSE)</f>
        <v>307053420</v>
      </c>
      <c r="X1118">
        <f>VLOOKUP(Table7[[#This Row],[No]],Conta[DTE NO],1,FALSE)</f>
        <v>307053420</v>
      </c>
      <c r="Y1118" t="b">
        <f>Table7[[#This Row],[borar otro]]=Table7[[#This Row],[Borrar]]</f>
        <v>1</v>
      </c>
    </row>
    <row r="1119" spans="1:25" hidden="1" x14ac:dyDescent="0.25">
      <c r="A1119">
        <v>45317</v>
      </c>
      <c r="B1119">
        <v>1107185614</v>
      </c>
      <c r="C1119" s="2">
        <v>1884</v>
      </c>
      <c r="D1119" t="s">
        <v>2327</v>
      </c>
      <c r="E1119">
        <v>0</v>
      </c>
      <c r="F1119" t="s">
        <v>1943</v>
      </c>
      <c r="G1119">
        <f>VLOOKUP(Mio[[#This Row],[No. FACT.]],Table7[No],1,FALSE)</f>
        <v>1107185614</v>
      </c>
      <c r="S1119" s="79"/>
      <c r="T1119">
        <v>45317</v>
      </c>
      <c r="U1119">
        <v>3112127852</v>
      </c>
      <c r="V1119">
        <v>26</v>
      </c>
      <c r="W1119">
        <f>VLOOKUP(Table7[[#This Row],[No]],Mio[No. FACT.],1,FALSE)</f>
        <v>3112127852</v>
      </c>
      <c r="X1119">
        <f>VLOOKUP(Table7[[#This Row],[No]],Conta[DTE NO],1,FALSE)</f>
        <v>3112127852</v>
      </c>
      <c r="Y1119" t="b">
        <f>Table7[[#This Row],[borar otro]]=Table7[[#This Row],[Borrar]]</f>
        <v>1</v>
      </c>
    </row>
    <row r="1120" spans="1:25" hidden="1" x14ac:dyDescent="0.25">
      <c r="A1120">
        <v>45317</v>
      </c>
      <c r="B1120">
        <v>4071900640</v>
      </c>
      <c r="C1120" s="2">
        <v>148.75</v>
      </c>
      <c r="D1120" t="s">
        <v>2327</v>
      </c>
      <c r="E1120">
        <v>0</v>
      </c>
      <c r="F1120" t="s">
        <v>1945</v>
      </c>
      <c r="G1120">
        <f>VLOOKUP(Mio[[#This Row],[No. FACT.]],Table7[No],1,FALSE)</f>
        <v>4071900640</v>
      </c>
      <c r="S1120" s="79"/>
      <c r="T1120" s="4">
        <v>45317</v>
      </c>
      <c r="U1120">
        <v>323830973</v>
      </c>
      <c r="V1120">
        <v>117.1</v>
      </c>
      <c r="W1120" t="e">
        <f>VLOOKUP(Table7[[#This Row],[No]],Mio[No. FACT.],1,FALSE)</f>
        <v>#N/A</v>
      </c>
      <c r="X1120" t="e">
        <f>VLOOKUP(Table7[[#This Row],[No]],Conta[DTE NO],1,FALSE)</f>
        <v>#N/A</v>
      </c>
      <c r="Y1120" t="e">
        <f>Table7[[#This Row],[borar otro]]=Table7[[#This Row],[Borrar]]</f>
        <v>#N/A</v>
      </c>
    </row>
    <row r="1121" spans="1:25" hidden="1" x14ac:dyDescent="0.25">
      <c r="A1121">
        <v>45317</v>
      </c>
      <c r="B1121">
        <v>1600406178</v>
      </c>
      <c r="C1121" s="2">
        <v>2625</v>
      </c>
      <c r="D1121" t="s">
        <v>2336</v>
      </c>
      <c r="E1121">
        <v>0</v>
      </c>
      <c r="F1121" t="s">
        <v>1946</v>
      </c>
      <c r="G1121">
        <f>VLOOKUP(Mio[[#This Row],[No. FACT.]],Table7[No],1,FALSE)</f>
        <v>1600406178</v>
      </c>
      <c r="S1121" s="79"/>
      <c r="T1121">
        <v>45317</v>
      </c>
      <c r="U1121">
        <v>3322561205</v>
      </c>
      <c r="V1121">
        <v>146.30000000000001</v>
      </c>
      <c r="W1121">
        <f>VLOOKUP(Table7[[#This Row],[No]],Mio[No. FACT.],1,FALSE)</f>
        <v>3322561205</v>
      </c>
      <c r="X1121">
        <f>VLOOKUP(Table7[[#This Row],[No]],Conta[DTE NO],1,FALSE)</f>
        <v>3322561205</v>
      </c>
      <c r="Y1121" t="b">
        <f>Table7[[#This Row],[borar otro]]=Table7[[#This Row],[Borrar]]</f>
        <v>1</v>
      </c>
    </row>
    <row r="1122" spans="1:25" hidden="1" x14ac:dyDescent="0.25">
      <c r="A1122">
        <v>45317</v>
      </c>
      <c r="B1122">
        <v>1793608453</v>
      </c>
      <c r="C1122" s="2">
        <v>260</v>
      </c>
      <c r="D1122" t="s">
        <v>2332</v>
      </c>
      <c r="E1122">
        <v>0</v>
      </c>
      <c r="F1122" t="s">
        <v>1948</v>
      </c>
      <c r="G1122">
        <f>VLOOKUP(Mio[[#This Row],[No. FACT.]],Table7[No],1,FALSE)</f>
        <v>1793608453</v>
      </c>
      <c r="S1122" s="79"/>
      <c r="T1122">
        <v>45317</v>
      </c>
      <c r="U1122">
        <v>3330229264</v>
      </c>
      <c r="V1122">
        <v>41.4</v>
      </c>
      <c r="W1122">
        <f>VLOOKUP(Table7[[#This Row],[No]],Mio[No. FACT.],1,FALSE)</f>
        <v>3330229264</v>
      </c>
      <c r="X1122">
        <f>VLOOKUP(Table7[[#This Row],[No]],Conta[DTE NO],1,FALSE)</f>
        <v>3330229264</v>
      </c>
      <c r="Y1122" t="b">
        <f>Table7[[#This Row],[borar otro]]=Table7[[#This Row],[Borrar]]</f>
        <v>1</v>
      </c>
    </row>
    <row r="1123" spans="1:25" hidden="1" x14ac:dyDescent="0.25">
      <c r="A1123">
        <v>45317</v>
      </c>
      <c r="B1123">
        <v>613826955</v>
      </c>
      <c r="C1123" s="2">
        <v>40</v>
      </c>
      <c r="D1123" t="s">
        <v>2336</v>
      </c>
      <c r="E1123">
        <v>0</v>
      </c>
      <c r="F1123" t="s">
        <v>1950</v>
      </c>
      <c r="G1123">
        <f>VLOOKUP(Mio[[#This Row],[No. FACT.]],Table7[No],1,FALSE)</f>
        <v>613826955</v>
      </c>
      <c r="S1123" s="79"/>
      <c r="T1123">
        <v>45317</v>
      </c>
      <c r="U1123">
        <v>3423618285</v>
      </c>
      <c r="V1123">
        <v>1747.51</v>
      </c>
      <c r="W1123">
        <f>VLOOKUP(Table7[[#This Row],[No]],Mio[No. FACT.],1,FALSE)</f>
        <v>3423618285</v>
      </c>
      <c r="X1123">
        <f>VLOOKUP(Table7[[#This Row],[No]],Conta[DTE NO],1,FALSE)</f>
        <v>3423618285</v>
      </c>
      <c r="Y1123" t="b">
        <f>Table7[[#This Row],[borar otro]]=Table7[[#This Row],[Borrar]]</f>
        <v>1</v>
      </c>
    </row>
    <row r="1124" spans="1:25" hidden="1" x14ac:dyDescent="0.25">
      <c r="A1124">
        <v>45317</v>
      </c>
      <c r="B1124">
        <v>1664434886</v>
      </c>
      <c r="C1124" s="2">
        <v>9.6</v>
      </c>
      <c r="D1124" t="s">
        <v>2326</v>
      </c>
      <c r="E1124">
        <v>0</v>
      </c>
      <c r="F1124" t="s">
        <v>1952</v>
      </c>
      <c r="G1124">
        <f>VLOOKUP(Mio[[#This Row],[No. FACT.]],Table7[No],1,FALSE)</f>
        <v>1664434886</v>
      </c>
      <c r="S1124" s="79"/>
      <c r="T1124">
        <v>45317</v>
      </c>
      <c r="U1124">
        <v>3478539855</v>
      </c>
      <c r="V1124">
        <v>30</v>
      </c>
      <c r="W1124">
        <f>VLOOKUP(Table7[[#This Row],[No]],Mio[No. FACT.],1,FALSE)</f>
        <v>3478539855</v>
      </c>
      <c r="X1124">
        <f>VLOOKUP(Table7[[#This Row],[No]],Conta[DTE NO],1,FALSE)</f>
        <v>3478539855</v>
      </c>
      <c r="Y1124" t="b">
        <f>Table7[[#This Row],[borar otro]]=Table7[[#This Row],[Borrar]]</f>
        <v>1</v>
      </c>
    </row>
    <row r="1125" spans="1:25" hidden="1" x14ac:dyDescent="0.25">
      <c r="A1125">
        <v>45317</v>
      </c>
      <c r="B1125">
        <v>1525631424</v>
      </c>
      <c r="C1125" s="2">
        <v>5650</v>
      </c>
      <c r="D1125" t="s">
        <v>2328</v>
      </c>
      <c r="E1125">
        <v>0</v>
      </c>
      <c r="F1125" t="s">
        <v>1954</v>
      </c>
      <c r="G1125">
        <f>VLOOKUP(Mio[[#This Row],[No. FACT.]],Table7[No],1,FALSE)</f>
        <v>1525631424</v>
      </c>
      <c r="S1125" s="79"/>
      <c r="T1125" s="4">
        <v>45317</v>
      </c>
      <c r="U1125">
        <v>3499967751</v>
      </c>
      <c r="V1125">
        <v>231.14</v>
      </c>
      <c r="W1125" t="e">
        <f>VLOOKUP(Table7[[#This Row],[No]],Mio[No. FACT.],1,FALSE)</f>
        <v>#N/A</v>
      </c>
      <c r="X1125" t="e">
        <f>VLOOKUP(Table7[[#This Row],[No]],Conta[DTE NO],1,FALSE)</f>
        <v>#N/A</v>
      </c>
      <c r="Y1125" t="e">
        <f>Table7[[#This Row],[borar otro]]=Table7[[#This Row],[Borrar]]</f>
        <v>#N/A</v>
      </c>
    </row>
    <row r="1126" spans="1:25" hidden="1" x14ac:dyDescent="0.25">
      <c r="A1126">
        <v>45317</v>
      </c>
      <c r="B1126">
        <v>2117553739</v>
      </c>
      <c r="C1126" s="2">
        <v>60</v>
      </c>
      <c r="D1126" t="s">
        <v>2329</v>
      </c>
      <c r="E1126">
        <v>0</v>
      </c>
      <c r="F1126" t="s">
        <v>1956</v>
      </c>
      <c r="G1126">
        <f>VLOOKUP(Mio[[#This Row],[No. FACT.]],Table7[No],1,FALSE)</f>
        <v>2117553739</v>
      </c>
      <c r="S1126" s="79"/>
      <c r="T1126">
        <v>45317</v>
      </c>
      <c r="U1126">
        <v>3500163291</v>
      </c>
      <c r="V1126">
        <v>190.7</v>
      </c>
      <c r="W1126">
        <f>VLOOKUP(Table7[[#This Row],[No]],Mio[No. FACT.],1,FALSE)</f>
        <v>3500163291</v>
      </c>
      <c r="X1126">
        <f>VLOOKUP(Table7[[#This Row],[No]],Conta[DTE NO],1,FALSE)</f>
        <v>3500163291</v>
      </c>
      <c r="Y1126" t="b">
        <f>Table7[[#This Row],[borar otro]]=Table7[[#This Row],[Borrar]]</f>
        <v>1</v>
      </c>
    </row>
    <row r="1127" spans="1:25" hidden="1" x14ac:dyDescent="0.25">
      <c r="A1127">
        <v>45317</v>
      </c>
      <c r="B1127">
        <v>411846207</v>
      </c>
      <c r="C1127" s="2">
        <v>299.60000000000002</v>
      </c>
      <c r="D1127" t="s">
        <v>2327</v>
      </c>
      <c r="E1127">
        <v>0</v>
      </c>
      <c r="F1127" t="s">
        <v>1958</v>
      </c>
      <c r="G1127">
        <f>VLOOKUP(Mio[[#This Row],[No. FACT.]],Table7[No],1,FALSE)</f>
        <v>411846207</v>
      </c>
      <c r="S1127" s="79"/>
      <c r="T1127">
        <v>45317</v>
      </c>
      <c r="U1127">
        <v>3532869178</v>
      </c>
      <c r="V1127">
        <v>70</v>
      </c>
      <c r="W1127">
        <f>VLOOKUP(Table7[[#This Row],[No]],Mio[No. FACT.],1,FALSE)</f>
        <v>3532869178</v>
      </c>
      <c r="X1127">
        <f>VLOOKUP(Table7[[#This Row],[No]],Conta[DTE NO],1,FALSE)</f>
        <v>3532869178</v>
      </c>
      <c r="Y1127" t="b">
        <f>Table7[[#This Row],[borar otro]]=Table7[[#This Row],[Borrar]]</f>
        <v>1</v>
      </c>
    </row>
    <row r="1128" spans="1:25" hidden="1" x14ac:dyDescent="0.25">
      <c r="A1128">
        <v>45317</v>
      </c>
      <c r="B1128">
        <v>2858959378</v>
      </c>
      <c r="C1128" s="2">
        <v>8.6999999999999993</v>
      </c>
      <c r="D1128" t="s">
        <v>2326</v>
      </c>
      <c r="E1128">
        <v>0</v>
      </c>
      <c r="F1128" t="s">
        <v>1960</v>
      </c>
      <c r="G1128">
        <f>VLOOKUP(Mio[[#This Row],[No. FACT.]],Table7[No],1,FALSE)</f>
        <v>2858959378</v>
      </c>
      <c r="S1128" s="79"/>
      <c r="T1128" s="4">
        <v>45317</v>
      </c>
      <c r="U1128">
        <v>353783721</v>
      </c>
      <c r="V1128">
        <v>160.77000000000001</v>
      </c>
      <c r="W1128" t="e">
        <f>VLOOKUP(Table7[[#This Row],[No]],Mio[No. FACT.],1,FALSE)</f>
        <v>#N/A</v>
      </c>
      <c r="X1128" t="e">
        <f>VLOOKUP(Table7[[#This Row],[No]],Conta[DTE NO],1,FALSE)</f>
        <v>#N/A</v>
      </c>
      <c r="Y1128" t="e">
        <f>Table7[[#This Row],[borar otro]]=Table7[[#This Row],[Borrar]]</f>
        <v>#N/A</v>
      </c>
    </row>
    <row r="1129" spans="1:25" hidden="1" x14ac:dyDescent="0.25">
      <c r="A1129">
        <v>45317</v>
      </c>
      <c r="B1129">
        <v>2789166611</v>
      </c>
      <c r="C1129" s="2">
        <v>37.200000000000003</v>
      </c>
      <c r="D1129" t="s">
        <v>2326</v>
      </c>
      <c r="E1129">
        <v>0</v>
      </c>
      <c r="F1129" t="s">
        <v>1962</v>
      </c>
      <c r="G1129">
        <f>VLOOKUP(Mio[[#This Row],[No. FACT.]],Table7[No],1,FALSE)</f>
        <v>2789166611</v>
      </c>
      <c r="S1129" s="79"/>
      <c r="T1129">
        <v>45317</v>
      </c>
      <c r="U1129">
        <v>3542958963</v>
      </c>
      <c r="V1129">
        <v>183.7</v>
      </c>
      <c r="W1129">
        <f>VLOOKUP(Table7[[#This Row],[No]],Mio[No. FACT.],1,FALSE)</f>
        <v>3542958963</v>
      </c>
      <c r="X1129">
        <f>VLOOKUP(Table7[[#This Row],[No]],Conta[DTE NO],1,FALSE)</f>
        <v>3542958963</v>
      </c>
      <c r="Y1129" t="b">
        <f>Table7[[#This Row],[borar otro]]=Table7[[#This Row],[Borrar]]</f>
        <v>1</v>
      </c>
    </row>
    <row r="1130" spans="1:25" hidden="1" x14ac:dyDescent="0.25">
      <c r="A1130">
        <v>45317</v>
      </c>
      <c r="B1130">
        <v>3542958963</v>
      </c>
      <c r="C1130" s="2">
        <v>183.7</v>
      </c>
      <c r="D1130" t="s">
        <v>2329</v>
      </c>
      <c r="E1130">
        <v>0</v>
      </c>
      <c r="F1130" t="s">
        <v>1964</v>
      </c>
      <c r="G1130">
        <f>VLOOKUP(Mio[[#This Row],[No. FACT.]],Table7[No],1,FALSE)</f>
        <v>3542958963</v>
      </c>
      <c r="S1130" s="79"/>
      <c r="T1130">
        <v>45317</v>
      </c>
      <c r="U1130">
        <v>3548136968</v>
      </c>
      <c r="V1130">
        <v>64.2</v>
      </c>
      <c r="W1130">
        <f>VLOOKUP(Table7[[#This Row],[No]],Mio[No. FACT.],1,FALSE)</f>
        <v>3548136968</v>
      </c>
      <c r="X1130">
        <f>VLOOKUP(Table7[[#This Row],[No]],Conta[DTE NO],1,FALSE)</f>
        <v>3548136968</v>
      </c>
      <c r="Y1130" t="b">
        <f>Table7[[#This Row],[borar otro]]=Table7[[#This Row],[Borrar]]</f>
        <v>1</v>
      </c>
    </row>
    <row r="1131" spans="1:25" hidden="1" x14ac:dyDescent="0.25">
      <c r="A1131">
        <v>45317</v>
      </c>
      <c r="B1131">
        <v>477122446</v>
      </c>
      <c r="C1131" s="2">
        <v>1150</v>
      </c>
      <c r="D1131" t="s">
        <v>2329</v>
      </c>
      <c r="E1131">
        <v>0</v>
      </c>
      <c r="F1131" t="s">
        <v>1966</v>
      </c>
      <c r="G1131">
        <f>VLOOKUP(Mio[[#This Row],[No. FACT.]],Table7[No],1,FALSE)</f>
        <v>477122446</v>
      </c>
      <c r="S1131" s="79"/>
      <c r="T1131" s="4">
        <v>45317</v>
      </c>
      <c r="U1131">
        <v>3571795162</v>
      </c>
      <c r="V1131">
        <v>200.09</v>
      </c>
      <c r="W1131" t="e">
        <f>VLOOKUP(Table7[[#This Row],[No]],Mio[No. FACT.],1,FALSE)</f>
        <v>#N/A</v>
      </c>
      <c r="X1131" t="e">
        <f>VLOOKUP(Table7[[#This Row],[No]],Conta[DTE NO],1,FALSE)</f>
        <v>#N/A</v>
      </c>
      <c r="Y1131" t="e">
        <f>Table7[[#This Row],[borar otro]]=Table7[[#This Row],[Borrar]]</f>
        <v>#N/A</v>
      </c>
    </row>
    <row r="1132" spans="1:25" hidden="1" x14ac:dyDescent="0.25">
      <c r="A1132">
        <v>45317</v>
      </c>
      <c r="B1132">
        <v>1888305701</v>
      </c>
      <c r="C1132" s="2">
        <v>1382</v>
      </c>
      <c r="D1132" t="s">
        <v>2328</v>
      </c>
      <c r="E1132">
        <v>0</v>
      </c>
      <c r="F1132" t="s">
        <v>1968</v>
      </c>
      <c r="G1132">
        <f>VLOOKUP(Mio[[#This Row],[No. FACT.]],Table7[No],1,FALSE)</f>
        <v>1888305701</v>
      </c>
      <c r="S1132" s="79"/>
      <c r="T1132">
        <v>45317</v>
      </c>
      <c r="U1132">
        <v>357452875</v>
      </c>
      <c r="V1132">
        <v>29.25</v>
      </c>
      <c r="W1132">
        <f>VLOOKUP(Table7[[#This Row],[No]],Mio[No. FACT.],1,FALSE)</f>
        <v>357452875</v>
      </c>
      <c r="X1132">
        <f>VLOOKUP(Table7[[#This Row],[No]],Conta[DTE NO],1,FALSE)</f>
        <v>357452875</v>
      </c>
      <c r="Y1132" t="b">
        <f>Table7[[#This Row],[borar otro]]=Table7[[#This Row],[Borrar]]</f>
        <v>1</v>
      </c>
    </row>
    <row r="1133" spans="1:25" hidden="1" x14ac:dyDescent="0.25">
      <c r="A1133">
        <v>45317</v>
      </c>
      <c r="B1133">
        <v>1481983642</v>
      </c>
      <c r="C1133" s="2">
        <v>20.8</v>
      </c>
      <c r="D1133" t="s">
        <v>2329</v>
      </c>
      <c r="E1133">
        <v>0</v>
      </c>
      <c r="F1133" t="s">
        <v>1970</v>
      </c>
      <c r="G1133">
        <f>VLOOKUP(Mio[[#This Row],[No. FACT.]],Table7[No],1,FALSE)</f>
        <v>1481983642</v>
      </c>
      <c r="S1133" s="79"/>
      <c r="T1133">
        <v>45317</v>
      </c>
      <c r="U1133">
        <v>3614000146</v>
      </c>
      <c r="V1133">
        <v>155.25</v>
      </c>
      <c r="W1133">
        <f>VLOOKUP(Table7[[#This Row],[No]],Mio[No. FACT.],1,FALSE)</f>
        <v>3614000146</v>
      </c>
      <c r="X1133">
        <f>VLOOKUP(Table7[[#This Row],[No]],Conta[DTE NO],1,FALSE)</f>
        <v>3614000146</v>
      </c>
      <c r="Y1133" t="b">
        <f>Table7[[#This Row],[borar otro]]=Table7[[#This Row],[Borrar]]</f>
        <v>1</v>
      </c>
    </row>
    <row r="1134" spans="1:25" hidden="1" x14ac:dyDescent="0.25">
      <c r="A1134">
        <v>45317</v>
      </c>
      <c r="B1134">
        <v>1932804395</v>
      </c>
      <c r="C1134" s="2">
        <v>28074.25</v>
      </c>
      <c r="D1134" t="s">
        <v>2336</v>
      </c>
      <c r="E1134">
        <v>0</v>
      </c>
      <c r="F1134" t="s">
        <v>1971</v>
      </c>
      <c r="G1134">
        <f>VLOOKUP(Mio[[#This Row],[No. FACT.]],Table7[No],1,FALSE)</f>
        <v>1932804395</v>
      </c>
      <c r="S1134" s="79"/>
      <c r="T1134">
        <v>45317</v>
      </c>
      <c r="U1134">
        <v>3614460751</v>
      </c>
      <c r="V1134">
        <v>1710</v>
      </c>
      <c r="W1134">
        <f>VLOOKUP(Table7[[#This Row],[No]],Mio[No. FACT.],1,FALSE)</f>
        <v>3614460751</v>
      </c>
      <c r="X1134">
        <f>VLOOKUP(Table7[[#This Row],[No]],Conta[DTE NO],1,FALSE)</f>
        <v>3614460751</v>
      </c>
      <c r="Y1134" t="b">
        <f>Table7[[#This Row],[borar otro]]=Table7[[#This Row],[Borrar]]</f>
        <v>1</v>
      </c>
    </row>
    <row r="1135" spans="1:25" hidden="1" x14ac:dyDescent="0.25">
      <c r="A1135">
        <v>45317</v>
      </c>
      <c r="B1135">
        <v>445072847</v>
      </c>
      <c r="C1135" s="2">
        <v>154.65</v>
      </c>
      <c r="D1135" t="s">
        <v>2326</v>
      </c>
      <c r="E1135">
        <v>0</v>
      </c>
      <c r="F1135" t="s">
        <v>1973</v>
      </c>
      <c r="G1135">
        <f>VLOOKUP(Mio[[#This Row],[No. FACT.]],Table7[No],1,FALSE)</f>
        <v>445072847</v>
      </c>
      <c r="S1135" s="79"/>
      <c r="T1135">
        <v>45317</v>
      </c>
      <c r="U1135">
        <v>3679079918</v>
      </c>
      <c r="V1135">
        <v>395.72</v>
      </c>
      <c r="W1135">
        <f>VLOOKUP(Table7[[#This Row],[No]],Mio[No. FACT.],1,FALSE)</f>
        <v>3679079918</v>
      </c>
      <c r="X1135">
        <f>VLOOKUP(Table7[[#This Row],[No]],Conta[DTE NO],1,FALSE)</f>
        <v>3679079918</v>
      </c>
      <c r="Y1135" t="b">
        <f>Table7[[#This Row],[borar otro]]=Table7[[#This Row],[Borrar]]</f>
        <v>1</v>
      </c>
    </row>
    <row r="1136" spans="1:25" hidden="1" x14ac:dyDescent="0.25">
      <c r="A1136">
        <v>45317</v>
      </c>
      <c r="B1136">
        <v>3007856996</v>
      </c>
      <c r="C1136" s="2">
        <v>104.9</v>
      </c>
      <c r="D1136" t="s">
        <v>2329</v>
      </c>
      <c r="E1136">
        <v>0</v>
      </c>
      <c r="F1136" t="s">
        <v>1974</v>
      </c>
      <c r="G1136">
        <f>VLOOKUP(Mio[[#This Row],[No. FACT.]],Table7[No],1,FALSE)</f>
        <v>3007856996</v>
      </c>
      <c r="S1136" s="79"/>
      <c r="T1136">
        <v>45317</v>
      </c>
      <c r="U1136">
        <v>3687206438</v>
      </c>
      <c r="V1136">
        <v>475.2</v>
      </c>
      <c r="W1136">
        <f>VLOOKUP(Table7[[#This Row],[No]],Mio[No. FACT.],1,FALSE)</f>
        <v>3687206438</v>
      </c>
      <c r="X1136">
        <f>VLOOKUP(Table7[[#This Row],[No]],Conta[DTE NO],1,FALSE)</f>
        <v>3687206438</v>
      </c>
      <c r="Y1136" t="b">
        <f>Table7[[#This Row],[borar otro]]=Table7[[#This Row],[Borrar]]</f>
        <v>1</v>
      </c>
    </row>
    <row r="1137" spans="1:25" hidden="1" x14ac:dyDescent="0.25">
      <c r="A1137">
        <v>45317</v>
      </c>
      <c r="B1137">
        <v>720979645</v>
      </c>
      <c r="C1137" s="2">
        <v>54.18</v>
      </c>
      <c r="D1137" t="s">
        <v>2329</v>
      </c>
      <c r="E1137">
        <v>0</v>
      </c>
      <c r="F1137" t="s">
        <v>1975</v>
      </c>
      <c r="G1137">
        <f>VLOOKUP(Mio[[#This Row],[No. FACT.]],Table7[No],1,FALSE)</f>
        <v>720979645</v>
      </c>
      <c r="S1137" s="79"/>
      <c r="T1137">
        <v>45317</v>
      </c>
      <c r="U1137">
        <v>3765453354</v>
      </c>
      <c r="V1137">
        <v>149.88</v>
      </c>
      <c r="W1137">
        <f>VLOOKUP(Table7[[#This Row],[No]],Mio[No. FACT.],1,FALSE)</f>
        <v>3765453354</v>
      </c>
      <c r="X1137">
        <f>VLOOKUP(Table7[[#This Row],[No]],Conta[DTE NO],1,FALSE)</f>
        <v>3765453354</v>
      </c>
      <c r="Y1137" t="b">
        <f>Table7[[#This Row],[borar otro]]=Table7[[#This Row],[Borrar]]</f>
        <v>1</v>
      </c>
    </row>
    <row r="1138" spans="1:25" hidden="1" x14ac:dyDescent="0.25">
      <c r="A1138">
        <v>45317</v>
      </c>
      <c r="B1138">
        <v>1011174768</v>
      </c>
      <c r="C1138" s="2">
        <v>1440</v>
      </c>
      <c r="D1138" t="s">
        <v>2333</v>
      </c>
      <c r="E1138">
        <v>0</v>
      </c>
      <c r="F1138" t="s">
        <v>1977</v>
      </c>
      <c r="G1138">
        <f>VLOOKUP(Mio[[#This Row],[No. FACT.]],Table7[No],1,FALSE)</f>
        <v>1011174768</v>
      </c>
      <c r="S1138" s="79"/>
      <c r="T1138">
        <v>45317</v>
      </c>
      <c r="U1138">
        <v>3772270268</v>
      </c>
      <c r="V1138">
        <v>496.04</v>
      </c>
      <c r="W1138">
        <f>VLOOKUP(Table7[[#This Row],[No]],Mio[No. FACT.],1,FALSE)</f>
        <v>3772270268</v>
      </c>
      <c r="X1138">
        <f>VLOOKUP(Table7[[#This Row],[No]],Conta[DTE NO],1,FALSE)</f>
        <v>3772270268</v>
      </c>
      <c r="Y1138" t="b">
        <f>Table7[[#This Row],[borar otro]]=Table7[[#This Row],[Borrar]]</f>
        <v>1</v>
      </c>
    </row>
    <row r="1139" spans="1:25" hidden="1" x14ac:dyDescent="0.25">
      <c r="A1139">
        <v>45317</v>
      </c>
      <c r="B1139">
        <v>1983661640</v>
      </c>
      <c r="C1139" s="2">
        <v>2500</v>
      </c>
      <c r="D1139" t="s">
        <v>2333</v>
      </c>
      <c r="E1139">
        <v>0</v>
      </c>
      <c r="F1139" t="s">
        <v>1978</v>
      </c>
      <c r="G1139">
        <f>VLOOKUP(Mio[[#This Row],[No. FACT.]],Table7[No],1,FALSE)</f>
        <v>1983661640</v>
      </c>
      <c r="S1139" s="79"/>
      <c r="T1139" s="4">
        <v>45317</v>
      </c>
      <c r="U1139">
        <v>3814146756</v>
      </c>
      <c r="V1139">
        <v>261.05</v>
      </c>
      <c r="W1139" t="e">
        <f>VLOOKUP(Table7[[#This Row],[No]],Mio[No. FACT.],1,FALSE)</f>
        <v>#N/A</v>
      </c>
      <c r="X1139" t="e">
        <f>VLOOKUP(Table7[[#This Row],[No]],Conta[DTE NO],1,FALSE)</f>
        <v>#N/A</v>
      </c>
      <c r="Y1139" t="e">
        <f>Table7[[#This Row],[borar otro]]=Table7[[#This Row],[Borrar]]</f>
        <v>#N/A</v>
      </c>
    </row>
    <row r="1140" spans="1:25" hidden="1" x14ac:dyDescent="0.25">
      <c r="A1140">
        <v>45317</v>
      </c>
      <c r="B1140">
        <v>1454391742</v>
      </c>
      <c r="C1140" s="2">
        <v>4500</v>
      </c>
      <c r="D1140" t="s">
        <v>2332</v>
      </c>
      <c r="E1140">
        <v>0</v>
      </c>
      <c r="F1140" t="s">
        <v>1979</v>
      </c>
      <c r="G1140">
        <f>VLOOKUP(Mio[[#This Row],[No. FACT.]],Table7[No],1,FALSE)</f>
        <v>1454391742</v>
      </c>
      <c r="S1140" s="79"/>
      <c r="T1140">
        <v>45317</v>
      </c>
      <c r="U1140">
        <v>3828958194</v>
      </c>
      <c r="V1140">
        <v>94.7</v>
      </c>
      <c r="W1140">
        <f>VLOOKUP(Table7[[#This Row],[No]],Mio[No. FACT.],1,FALSE)</f>
        <v>3828958194</v>
      </c>
      <c r="X1140">
        <f>VLOOKUP(Table7[[#This Row],[No]],Conta[DTE NO],1,FALSE)</f>
        <v>3828958194</v>
      </c>
      <c r="Y1140" t="b">
        <f>Table7[[#This Row],[borar otro]]=Table7[[#This Row],[Borrar]]</f>
        <v>1</v>
      </c>
    </row>
    <row r="1141" spans="1:25" hidden="1" x14ac:dyDescent="0.25">
      <c r="A1141">
        <v>45317</v>
      </c>
      <c r="B1141">
        <v>4021436734</v>
      </c>
      <c r="C1141" s="2">
        <v>188.55</v>
      </c>
      <c r="D1141" t="s">
        <v>1845</v>
      </c>
      <c r="E1141">
        <v>0</v>
      </c>
      <c r="F1141" t="s">
        <v>1981</v>
      </c>
      <c r="G1141">
        <f>VLOOKUP(Mio[[#This Row],[No. FACT.]],Table7[No],1,FALSE)</f>
        <v>4021436734</v>
      </c>
      <c r="S1141" s="79"/>
      <c r="T1141">
        <v>45317</v>
      </c>
      <c r="U1141">
        <v>3950920688</v>
      </c>
      <c r="V1141">
        <v>178</v>
      </c>
      <c r="W1141">
        <f>VLOOKUP(Table7[[#This Row],[No]],Mio[No. FACT.],1,FALSE)</f>
        <v>3950920688</v>
      </c>
      <c r="X1141">
        <f>VLOOKUP(Table7[[#This Row],[No]],Conta[DTE NO],1,FALSE)</f>
        <v>3950920688</v>
      </c>
      <c r="Y1141" t="b">
        <f>Table7[[#This Row],[borar otro]]=Table7[[#This Row],[Borrar]]</f>
        <v>1</v>
      </c>
    </row>
    <row r="1142" spans="1:25" hidden="1" x14ac:dyDescent="0.25">
      <c r="A1142">
        <v>45317</v>
      </c>
      <c r="B1142">
        <v>2563591908</v>
      </c>
      <c r="C1142" s="2">
        <v>154.83000000000001</v>
      </c>
      <c r="D1142" t="s">
        <v>1845</v>
      </c>
      <c r="E1142">
        <v>0</v>
      </c>
      <c r="F1142" t="s">
        <v>1982</v>
      </c>
      <c r="G1142">
        <f>VLOOKUP(Mio[[#This Row],[No. FACT.]],Table7[No],1,FALSE)</f>
        <v>2563591908</v>
      </c>
      <c r="S1142" s="79"/>
      <c r="T1142" s="4">
        <v>45317</v>
      </c>
      <c r="U1142">
        <v>4008921231</v>
      </c>
      <c r="V1142">
        <v>145.86000000000001</v>
      </c>
      <c r="W1142" t="e">
        <f>VLOOKUP(Table7[[#This Row],[No]],Mio[No. FACT.],1,FALSE)</f>
        <v>#N/A</v>
      </c>
      <c r="X1142" t="e">
        <f>VLOOKUP(Table7[[#This Row],[No]],Conta[DTE NO],1,FALSE)</f>
        <v>#N/A</v>
      </c>
      <c r="Y1142" t="e">
        <f>Table7[[#This Row],[borar otro]]=Table7[[#This Row],[Borrar]]</f>
        <v>#N/A</v>
      </c>
    </row>
    <row r="1143" spans="1:25" hidden="1" x14ac:dyDescent="0.25">
      <c r="A1143">
        <v>45317</v>
      </c>
      <c r="B1143">
        <v>1547125889</v>
      </c>
      <c r="C1143" s="2">
        <v>2472.4</v>
      </c>
      <c r="D1143" t="s">
        <v>2327</v>
      </c>
      <c r="E1143">
        <v>0</v>
      </c>
      <c r="F1143" t="s">
        <v>1983</v>
      </c>
      <c r="G1143">
        <f>VLOOKUP(Mio[[#This Row],[No. FACT.]],Table7[No],1,FALSE)</f>
        <v>1547125889</v>
      </c>
      <c r="S1143" s="79"/>
      <c r="T1143">
        <v>45317</v>
      </c>
      <c r="U1143">
        <v>4021436734</v>
      </c>
      <c r="V1143">
        <v>188.55</v>
      </c>
      <c r="W1143">
        <f>VLOOKUP(Table7[[#This Row],[No]],Mio[No. FACT.],1,FALSE)</f>
        <v>4021436734</v>
      </c>
      <c r="X1143">
        <f>VLOOKUP(Table7[[#This Row],[No]],Conta[DTE NO],1,FALSE)</f>
        <v>4021436734</v>
      </c>
      <c r="Y1143" t="b">
        <f>Table7[[#This Row],[borar otro]]=Table7[[#This Row],[Borrar]]</f>
        <v>1</v>
      </c>
    </row>
    <row r="1144" spans="1:25" hidden="1" x14ac:dyDescent="0.25">
      <c r="A1144">
        <v>45317</v>
      </c>
      <c r="B1144">
        <v>3765453354</v>
      </c>
      <c r="C1144" s="2">
        <v>149.88</v>
      </c>
      <c r="D1144" t="s">
        <v>2333</v>
      </c>
      <c r="E1144">
        <v>0</v>
      </c>
      <c r="F1144" t="s">
        <v>1984</v>
      </c>
      <c r="G1144">
        <f>VLOOKUP(Mio[[#This Row],[No. FACT.]],Table7[No],1,FALSE)</f>
        <v>3765453354</v>
      </c>
      <c r="S1144" s="79"/>
      <c r="T1144" s="4">
        <v>45317</v>
      </c>
      <c r="U1144">
        <v>404833262</v>
      </c>
      <c r="V1144">
        <v>6.55</v>
      </c>
      <c r="W1144" t="e">
        <f>VLOOKUP(Table7[[#This Row],[No]],Mio[No. FACT.],1,FALSE)</f>
        <v>#N/A</v>
      </c>
      <c r="X1144" t="e">
        <f>VLOOKUP(Table7[[#This Row],[No]],Conta[DTE NO],1,FALSE)</f>
        <v>#N/A</v>
      </c>
      <c r="Y1144" t="e">
        <f>Table7[[#This Row],[borar otro]]=Table7[[#This Row],[Borrar]]</f>
        <v>#N/A</v>
      </c>
    </row>
    <row r="1145" spans="1:25" hidden="1" x14ac:dyDescent="0.25">
      <c r="A1145">
        <v>45317</v>
      </c>
      <c r="B1145">
        <v>3679079918</v>
      </c>
      <c r="C1145" s="2">
        <v>395.72</v>
      </c>
      <c r="D1145" t="s">
        <v>1845</v>
      </c>
      <c r="E1145">
        <v>0</v>
      </c>
      <c r="F1145" t="s">
        <v>1985</v>
      </c>
      <c r="G1145">
        <f>VLOOKUP(Mio[[#This Row],[No. FACT.]],Table7[No],1,FALSE)</f>
        <v>3679079918</v>
      </c>
      <c r="S1145" s="79"/>
      <c r="T1145">
        <v>45317</v>
      </c>
      <c r="U1145">
        <v>4071900640</v>
      </c>
      <c r="V1145">
        <v>148.75</v>
      </c>
      <c r="W1145">
        <f>VLOOKUP(Table7[[#This Row],[No]],Mio[No. FACT.],1,FALSE)</f>
        <v>4071900640</v>
      </c>
      <c r="X1145">
        <f>VLOOKUP(Table7[[#This Row],[No]],Conta[DTE NO],1,FALSE)</f>
        <v>4071900640</v>
      </c>
      <c r="Y1145" t="b">
        <f>Table7[[#This Row],[borar otro]]=Table7[[#This Row],[Borrar]]</f>
        <v>1</v>
      </c>
    </row>
    <row r="1146" spans="1:25" hidden="1" x14ac:dyDescent="0.25">
      <c r="A1146">
        <v>45318</v>
      </c>
      <c r="B1146">
        <v>3107736066</v>
      </c>
      <c r="C1146" s="2">
        <v>514.79999999999995</v>
      </c>
      <c r="D1146" t="s">
        <v>1845</v>
      </c>
      <c r="E1146">
        <v>0</v>
      </c>
      <c r="F1146" t="s">
        <v>1986</v>
      </c>
      <c r="G1146">
        <f>VLOOKUP(Mio[[#This Row],[No. FACT.]],Table7[No],1,FALSE)</f>
        <v>3107736066</v>
      </c>
      <c r="S1146" s="79"/>
      <c r="T1146" s="4">
        <v>45317</v>
      </c>
      <c r="U1146">
        <v>4072751851</v>
      </c>
      <c r="V1146">
        <v>317.14999999999998</v>
      </c>
      <c r="W1146" t="e">
        <f>VLOOKUP(Table7[[#This Row],[No]],Mio[No. FACT.],1,FALSE)</f>
        <v>#N/A</v>
      </c>
      <c r="X1146" t="e">
        <f>VLOOKUP(Table7[[#This Row],[No]],Conta[DTE NO],1,FALSE)</f>
        <v>#N/A</v>
      </c>
      <c r="Y1146" t="e">
        <f>Table7[[#This Row],[borar otro]]=Table7[[#This Row],[Borrar]]</f>
        <v>#N/A</v>
      </c>
    </row>
    <row r="1147" spans="1:25" hidden="1" x14ac:dyDescent="0.25">
      <c r="A1147">
        <v>45318</v>
      </c>
      <c r="B1147">
        <v>4167647738</v>
      </c>
      <c r="C1147" s="2">
        <v>2620</v>
      </c>
      <c r="D1147" t="s">
        <v>2328</v>
      </c>
      <c r="E1147">
        <v>0</v>
      </c>
      <c r="F1147" t="s">
        <v>1988</v>
      </c>
      <c r="G1147">
        <f>VLOOKUP(Mio[[#This Row],[No. FACT.]],Table7[No],1,FALSE)</f>
        <v>4167647738</v>
      </c>
      <c r="S1147" s="79"/>
      <c r="T1147">
        <v>45317</v>
      </c>
      <c r="U1147">
        <v>4076095627</v>
      </c>
      <c r="V1147">
        <v>133.55000000000001</v>
      </c>
      <c r="W1147">
        <f>VLOOKUP(Table7[[#This Row],[No]],Mio[No. FACT.],1,FALSE)</f>
        <v>4076095627</v>
      </c>
      <c r="X1147">
        <f>VLOOKUP(Table7[[#This Row],[No]],Conta[DTE NO],1,FALSE)</f>
        <v>4076095627</v>
      </c>
      <c r="Y1147" t="b">
        <f>Table7[[#This Row],[borar otro]]=Table7[[#This Row],[Borrar]]</f>
        <v>1</v>
      </c>
    </row>
    <row r="1148" spans="1:25" hidden="1" x14ac:dyDescent="0.25">
      <c r="A1148">
        <v>45318</v>
      </c>
      <c r="B1148">
        <v>3004385162</v>
      </c>
      <c r="C1148" s="2">
        <v>1082.7</v>
      </c>
      <c r="D1148" t="s">
        <v>2329</v>
      </c>
      <c r="E1148">
        <v>0</v>
      </c>
      <c r="F1148" t="s">
        <v>1990</v>
      </c>
      <c r="G1148">
        <f>VLOOKUP(Mio[[#This Row],[No. FACT.]],Table7[No],1,FALSE)</f>
        <v>3004385162</v>
      </c>
      <c r="S1148" s="79"/>
      <c r="T1148" s="4">
        <v>45317</v>
      </c>
      <c r="U1148">
        <v>4083466</v>
      </c>
      <c r="V1148">
        <v>118.92</v>
      </c>
      <c r="W1148" t="e">
        <f>VLOOKUP(Table7[[#This Row],[No]],Mio[No. FACT.],1,FALSE)</f>
        <v>#N/A</v>
      </c>
      <c r="X1148" t="e">
        <f>VLOOKUP(Table7[[#This Row],[No]],Conta[DTE NO],1,FALSE)</f>
        <v>#N/A</v>
      </c>
      <c r="Y1148" t="e">
        <f>Table7[[#This Row],[borar otro]]=Table7[[#This Row],[Borrar]]</f>
        <v>#N/A</v>
      </c>
    </row>
    <row r="1149" spans="1:25" hidden="1" x14ac:dyDescent="0.25">
      <c r="A1149">
        <v>45318</v>
      </c>
      <c r="B1149">
        <v>3201517851</v>
      </c>
      <c r="C1149" s="2">
        <v>2150</v>
      </c>
      <c r="D1149" t="s">
        <v>2330</v>
      </c>
      <c r="E1149">
        <v>0</v>
      </c>
      <c r="F1149" t="s">
        <v>1991</v>
      </c>
      <c r="G1149">
        <f>VLOOKUP(Mio[[#This Row],[No. FACT.]],Table7[No],1,FALSE)</f>
        <v>3201517851</v>
      </c>
      <c r="S1149" s="79"/>
      <c r="T1149">
        <v>45317</v>
      </c>
      <c r="U1149">
        <v>411846207</v>
      </c>
      <c r="V1149">
        <v>299.60000000000002</v>
      </c>
      <c r="W1149">
        <f>VLOOKUP(Table7[[#This Row],[No]],Mio[No. FACT.],1,FALSE)</f>
        <v>411846207</v>
      </c>
      <c r="X1149">
        <f>VLOOKUP(Table7[[#This Row],[No]],Conta[DTE NO],1,FALSE)</f>
        <v>411846207</v>
      </c>
      <c r="Y1149" t="b">
        <f>Table7[[#This Row],[borar otro]]=Table7[[#This Row],[Borrar]]</f>
        <v>1</v>
      </c>
    </row>
    <row r="1150" spans="1:25" hidden="1" x14ac:dyDescent="0.25">
      <c r="A1150">
        <v>45318</v>
      </c>
      <c r="B1150">
        <v>2261206275</v>
      </c>
      <c r="C1150" s="2">
        <v>16.8</v>
      </c>
      <c r="D1150" t="s">
        <v>2328</v>
      </c>
      <c r="E1150">
        <v>0</v>
      </c>
      <c r="F1150" t="s">
        <v>1993</v>
      </c>
      <c r="G1150">
        <f>VLOOKUP(Mio[[#This Row],[No. FACT.]],Table7[No],1,FALSE)</f>
        <v>2261206275</v>
      </c>
      <c r="S1150" s="79"/>
      <c r="T1150">
        <v>45317</v>
      </c>
      <c r="U1150">
        <v>4134683594</v>
      </c>
      <c r="V1150">
        <v>91.7</v>
      </c>
      <c r="W1150">
        <f>VLOOKUP(Table7[[#This Row],[No]],Mio[No. FACT.],1,FALSE)</f>
        <v>4134683594</v>
      </c>
      <c r="X1150">
        <f>VLOOKUP(Table7[[#This Row],[No]],Conta[DTE NO],1,FALSE)</f>
        <v>4134683594</v>
      </c>
      <c r="Y1150" t="b">
        <f>Table7[[#This Row],[borar otro]]=Table7[[#This Row],[Borrar]]</f>
        <v>1</v>
      </c>
    </row>
    <row r="1151" spans="1:25" hidden="1" x14ac:dyDescent="0.25">
      <c r="A1151">
        <v>45318</v>
      </c>
      <c r="B1151">
        <v>3627306579</v>
      </c>
      <c r="C1151" s="2">
        <v>154</v>
      </c>
      <c r="D1151" t="s">
        <v>2327</v>
      </c>
      <c r="E1151">
        <v>0</v>
      </c>
      <c r="F1151" t="s">
        <v>1995</v>
      </c>
      <c r="G1151">
        <f>VLOOKUP(Mio[[#This Row],[No. FACT.]],Table7[No],1,FALSE)</f>
        <v>3627306579</v>
      </c>
      <c r="S1151" s="79"/>
      <c r="T1151" s="4">
        <v>45317</v>
      </c>
      <c r="U1151">
        <v>4294265583</v>
      </c>
      <c r="V1151">
        <v>244.51</v>
      </c>
      <c r="W1151" t="e">
        <f>VLOOKUP(Table7[[#This Row],[No]],Mio[No. FACT.],1,FALSE)</f>
        <v>#N/A</v>
      </c>
      <c r="X1151" t="e">
        <f>VLOOKUP(Table7[[#This Row],[No]],Conta[DTE NO],1,FALSE)</f>
        <v>#N/A</v>
      </c>
      <c r="Y1151" t="e">
        <f>Table7[[#This Row],[borar otro]]=Table7[[#This Row],[Borrar]]</f>
        <v>#N/A</v>
      </c>
    </row>
    <row r="1152" spans="1:25" hidden="1" x14ac:dyDescent="0.25">
      <c r="A1152">
        <v>45318</v>
      </c>
      <c r="B1152">
        <v>2792376280</v>
      </c>
      <c r="C1152" s="2">
        <v>30</v>
      </c>
      <c r="D1152" t="s">
        <v>2326</v>
      </c>
      <c r="E1152">
        <v>0</v>
      </c>
      <c r="F1152" t="s">
        <v>1997</v>
      </c>
      <c r="G1152">
        <f>VLOOKUP(Mio[[#This Row],[No. FACT.]],Table7[No],1,FALSE)</f>
        <v>2792376280</v>
      </c>
      <c r="S1152" s="79"/>
      <c r="T1152">
        <v>45317</v>
      </c>
      <c r="U1152">
        <v>445072847</v>
      </c>
      <c r="V1152">
        <v>154.65</v>
      </c>
      <c r="W1152">
        <f>VLOOKUP(Table7[[#This Row],[No]],Mio[No. FACT.],1,FALSE)</f>
        <v>445072847</v>
      </c>
      <c r="X1152">
        <f>VLOOKUP(Table7[[#This Row],[No]],Conta[DTE NO],1,FALSE)</f>
        <v>445072847</v>
      </c>
      <c r="Y1152" t="b">
        <f>Table7[[#This Row],[borar otro]]=Table7[[#This Row],[Borrar]]</f>
        <v>1</v>
      </c>
    </row>
    <row r="1153" spans="1:25" hidden="1" x14ac:dyDescent="0.25">
      <c r="A1153">
        <v>45318</v>
      </c>
      <c r="B1153">
        <v>1693664739</v>
      </c>
      <c r="C1153" s="2">
        <v>3240</v>
      </c>
      <c r="D1153" t="s">
        <v>2336</v>
      </c>
      <c r="E1153">
        <v>0</v>
      </c>
      <c r="F1153" t="s">
        <v>1998</v>
      </c>
      <c r="G1153">
        <f>VLOOKUP(Mio[[#This Row],[No. FACT.]],Table7[No],1,FALSE)</f>
        <v>1693664739</v>
      </c>
      <c r="S1153" s="79"/>
      <c r="T1153">
        <v>45317</v>
      </c>
      <c r="U1153">
        <v>477122446</v>
      </c>
      <c r="V1153">
        <v>1150</v>
      </c>
      <c r="W1153">
        <f>VLOOKUP(Table7[[#This Row],[No]],Mio[No. FACT.],1,FALSE)</f>
        <v>477122446</v>
      </c>
      <c r="X1153">
        <f>VLOOKUP(Table7[[#This Row],[No]],Conta[DTE NO],1,FALSE)</f>
        <v>477122446</v>
      </c>
      <c r="Y1153" t="b">
        <f>Table7[[#This Row],[borar otro]]=Table7[[#This Row],[Borrar]]</f>
        <v>1</v>
      </c>
    </row>
    <row r="1154" spans="1:25" hidden="1" x14ac:dyDescent="0.25">
      <c r="A1154">
        <v>45318</v>
      </c>
      <c r="B1154">
        <v>3484502993</v>
      </c>
      <c r="C1154" s="2">
        <v>72.45</v>
      </c>
      <c r="D1154" t="s">
        <v>1845</v>
      </c>
      <c r="E1154">
        <v>0</v>
      </c>
      <c r="F1154" t="s">
        <v>2000</v>
      </c>
      <c r="G1154">
        <f>VLOOKUP(Mio[[#This Row],[No. FACT.]],Table7[No],1,FALSE)</f>
        <v>3484502993</v>
      </c>
      <c r="S1154" s="79"/>
      <c r="T1154">
        <v>45317</v>
      </c>
      <c r="U1154">
        <v>481642165</v>
      </c>
      <c r="V1154">
        <v>14.91</v>
      </c>
      <c r="W1154">
        <f>VLOOKUP(Table7[[#This Row],[No]],Mio[No. FACT.],1,FALSE)</f>
        <v>481642165</v>
      </c>
      <c r="X1154">
        <f>VLOOKUP(Table7[[#This Row],[No]],Conta[DTE NO],1,FALSE)</f>
        <v>481642165</v>
      </c>
      <c r="Y1154" t="b">
        <f>Table7[[#This Row],[borar otro]]=Table7[[#This Row],[Borrar]]</f>
        <v>1</v>
      </c>
    </row>
    <row r="1155" spans="1:25" hidden="1" x14ac:dyDescent="0.25">
      <c r="A1155">
        <v>45318</v>
      </c>
      <c r="B1155">
        <v>427772452</v>
      </c>
      <c r="C1155" s="2">
        <v>780</v>
      </c>
      <c r="D1155" t="s">
        <v>2336</v>
      </c>
      <c r="E1155">
        <v>0</v>
      </c>
      <c r="F1155" t="s">
        <v>2001</v>
      </c>
      <c r="G1155">
        <f>VLOOKUP(Mio[[#This Row],[No. FACT.]],Table7[No],1,FALSE)</f>
        <v>427772452</v>
      </c>
      <c r="S1155" s="79"/>
      <c r="T1155">
        <v>45317</v>
      </c>
      <c r="U1155">
        <v>518406458</v>
      </c>
      <c r="V1155">
        <v>1206</v>
      </c>
      <c r="W1155">
        <f>VLOOKUP(Table7[[#This Row],[No]],Mio[No. FACT.],1,FALSE)</f>
        <v>518406458</v>
      </c>
      <c r="X1155">
        <f>VLOOKUP(Table7[[#This Row],[No]],Conta[DTE NO],1,FALSE)</f>
        <v>518406458</v>
      </c>
      <c r="Y1155" t="b">
        <f>Table7[[#This Row],[borar otro]]=Table7[[#This Row],[Borrar]]</f>
        <v>1</v>
      </c>
    </row>
    <row r="1156" spans="1:25" hidden="1" x14ac:dyDescent="0.25">
      <c r="A1156">
        <v>45318</v>
      </c>
      <c r="B1156">
        <v>2237154726</v>
      </c>
      <c r="C1156" s="2">
        <v>150</v>
      </c>
      <c r="D1156" t="s">
        <v>2330</v>
      </c>
      <c r="E1156">
        <v>0</v>
      </c>
      <c r="F1156" t="s">
        <v>2002</v>
      </c>
      <c r="G1156">
        <f>VLOOKUP(Mio[[#This Row],[No. FACT.]],Table7[No],1,FALSE)</f>
        <v>2237154726</v>
      </c>
      <c r="S1156" s="79"/>
      <c r="T1156" s="4">
        <v>45317</v>
      </c>
      <c r="U1156">
        <v>524829867</v>
      </c>
      <c r="V1156">
        <v>50.64</v>
      </c>
      <c r="W1156" t="e">
        <f>VLOOKUP(Table7[[#This Row],[No]],Mio[No. FACT.],1,FALSE)</f>
        <v>#N/A</v>
      </c>
      <c r="X1156" t="e">
        <f>VLOOKUP(Table7[[#This Row],[No]],Conta[DTE NO],1,FALSE)</f>
        <v>#N/A</v>
      </c>
      <c r="Y1156" t="e">
        <f>Table7[[#This Row],[borar otro]]=Table7[[#This Row],[Borrar]]</f>
        <v>#N/A</v>
      </c>
    </row>
    <row r="1157" spans="1:25" hidden="1" x14ac:dyDescent="0.25">
      <c r="A1157">
        <v>45318</v>
      </c>
      <c r="B1157">
        <v>2101038714</v>
      </c>
      <c r="C1157" s="2">
        <v>20</v>
      </c>
      <c r="D1157" t="s">
        <v>2326</v>
      </c>
      <c r="E1157">
        <v>0</v>
      </c>
      <c r="F1157" t="s">
        <v>2004</v>
      </c>
      <c r="G1157">
        <f>VLOOKUP(Mio[[#This Row],[No. FACT.]],Table7[No],1,FALSE)</f>
        <v>2101038714</v>
      </c>
      <c r="S1157" s="79"/>
      <c r="T1157">
        <v>45317</v>
      </c>
      <c r="U1157">
        <v>613826955</v>
      </c>
      <c r="V1157">
        <v>40</v>
      </c>
      <c r="W1157">
        <f>VLOOKUP(Table7[[#This Row],[No]],Mio[No. FACT.],1,FALSE)</f>
        <v>613826955</v>
      </c>
      <c r="X1157">
        <f>VLOOKUP(Table7[[#This Row],[No]],Conta[DTE NO],1,FALSE)</f>
        <v>613826955</v>
      </c>
      <c r="Y1157" t="b">
        <f>Table7[[#This Row],[borar otro]]=Table7[[#This Row],[Borrar]]</f>
        <v>1</v>
      </c>
    </row>
    <row r="1158" spans="1:25" hidden="1" x14ac:dyDescent="0.25">
      <c r="A1158">
        <v>45318</v>
      </c>
      <c r="B1158">
        <v>319179624</v>
      </c>
      <c r="C1158" s="2">
        <v>265.14999999999998</v>
      </c>
      <c r="D1158" t="s">
        <v>1845</v>
      </c>
      <c r="E1158">
        <v>0</v>
      </c>
      <c r="F1158" t="s">
        <v>2006</v>
      </c>
      <c r="G1158">
        <f>VLOOKUP(Mio[[#This Row],[No. FACT.]],Table7[No],1,FALSE)</f>
        <v>319179624</v>
      </c>
      <c r="S1158" s="79"/>
      <c r="T1158">
        <v>45317</v>
      </c>
      <c r="U1158">
        <v>621232647</v>
      </c>
      <c r="V1158">
        <v>90.75</v>
      </c>
      <c r="W1158">
        <f>VLOOKUP(Table7[[#This Row],[No]],Mio[No. FACT.],1,FALSE)</f>
        <v>621232647</v>
      </c>
      <c r="X1158">
        <f>VLOOKUP(Table7[[#This Row],[No]],Conta[DTE NO],1,FALSE)</f>
        <v>621232647</v>
      </c>
      <c r="Y1158" t="b">
        <f>Table7[[#This Row],[borar otro]]=Table7[[#This Row],[Borrar]]</f>
        <v>1</v>
      </c>
    </row>
    <row r="1159" spans="1:25" hidden="1" x14ac:dyDescent="0.25">
      <c r="A1159">
        <v>45318</v>
      </c>
      <c r="B1159">
        <v>2178238526</v>
      </c>
      <c r="C1159" s="2">
        <v>184</v>
      </c>
      <c r="D1159" t="s">
        <v>1845</v>
      </c>
      <c r="E1159">
        <v>0</v>
      </c>
      <c r="F1159" t="s">
        <v>2007</v>
      </c>
      <c r="G1159">
        <f>VLOOKUP(Mio[[#This Row],[No. FACT.]],Table7[No],1,FALSE)</f>
        <v>2178238526</v>
      </c>
      <c r="S1159" s="79"/>
      <c r="T1159">
        <v>45317</v>
      </c>
      <c r="U1159">
        <v>720979645</v>
      </c>
      <c r="V1159">
        <v>54.18</v>
      </c>
      <c r="W1159">
        <f>VLOOKUP(Table7[[#This Row],[No]],Mio[No. FACT.],1,FALSE)</f>
        <v>720979645</v>
      </c>
      <c r="X1159">
        <f>VLOOKUP(Table7[[#This Row],[No]],Conta[DTE NO],1,FALSE)</f>
        <v>720979645</v>
      </c>
      <c r="Y1159" t="b">
        <f>Table7[[#This Row],[borar otro]]=Table7[[#This Row],[Borrar]]</f>
        <v>1</v>
      </c>
    </row>
    <row r="1160" spans="1:25" hidden="1" x14ac:dyDescent="0.25">
      <c r="A1160">
        <v>45318</v>
      </c>
      <c r="B1160">
        <v>4181675364</v>
      </c>
      <c r="C1160" s="2">
        <v>577</v>
      </c>
      <c r="D1160" t="s">
        <v>2336</v>
      </c>
      <c r="E1160">
        <v>0</v>
      </c>
      <c r="F1160" t="s">
        <v>2008</v>
      </c>
      <c r="G1160">
        <f>VLOOKUP(Mio[[#This Row],[No. FACT.]],Table7[No],1,FALSE)</f>
        <v>4181675364</v>
      </c>
      <c r="S1160" s="79"/>
      <c r="T1160" s="4">
        <v>45317</v>
      </c>
      <c r="U1160">
        <v>743786642</v>
      </c>
      <c r="V1160">
        <v>326.74</v>
      </c>
      <c r="W1160" t="e">
        <f>VLOOKUP(Table7[[#This Row],[No]],Mio[No. FACT.],1,FALSE)</f>
        <v>#N/A</v>
      </c>
      <c r="X1160" t="e">
        <f>VLOOKUP(Table7[[#This Row],[No]],Conta[DTE NO],1,FALSE)</f>
        <v>#N/A</v>
      </c>
      <c r="Y1160" t="e">
        <f>Table7[[#This Row],[borar otro]]=Table7[[#This Row],[Borrar]]</f>
        <v>#N/A</v>
      </c>
    </row>
    <row r="1161" spans="1:25" hidden="1" x14ac:dyDescent="0.25">
      <c r="A1161">
        <v>45318</v>
      </c>
      <c r="B1161">
        <v>2186692504</v>
      </c>
      <c r="C1161" s="2">
        <v>88.7</v>
      </c>
      <c r="D1161" t="s">
        <v>2326</v>
      </c>
      <c r="E1161">
        <v>0</v>
      </c>
      <c r="F1161" t="s">
        <v>2009</v>
      </c>
      <c r="G1161">
        <f>VLOOKUP(Mio[[#This Row],[No. FACT.]],Table7[No],1,FALSE)</f>
        <v>2186692504</v>
      </c>
      <c r="S1161" s="79"/>
      <c r="T1161">
        <v>45317</v>
      </c>
      <c r="U1161">
        <v>789660991</v>
      </c>
      <c r="V1161">
        <v>11.4</v>
      </c>
      <c r="W1161">
        <f>VLOOKUP(Table7[[#This Row],[No]],Mio[No. FACT.],1,FALSE)</f>
        <v>789660991</v>
      </c>
      <c r="X1161">
        <f>VLOOKUP(Table7[[#This Row],[No]],Conta[DTE NO],1,FALSE)</f>
        <v>789660991</v>
      </c>
      <c r="Y1161" t="b">
        <f>Table7[[#This Row],[borar otro]]=Table7[[#This Row],[Borrar]]</f>
        <v>1</v>
      </c>
    </row>
    <row r="1162" spans="1:25" hidden="1" x14ac:dyDescent="0.25">
      <c r="A1162">
        <v>45318</v>
      </c>
      <c r="B1162">
        <v>2407220571</v>
      </c>
      <c r="C1162" s="2">
        <v>4275</v>
      </c>
      <c r="D1162" t="s">
        <v>2328</v>
      </c>
      <c r="E1162">
        <v>0</v>
      </c>
      <c r="F1162" t="s">
        <v>2010</v>
      </c>
      <c r="G1162">
        <f>VLOOKUP(Mio[[#This Row],[No. FACT.]],Table7[No],1,FALSE)</f>
        <v>2407220571</v>
      </c>
      <c r="S1162" s="79"/>
      <c r="T1162" s="4">
        <v>45317</v>
      </c>
      <c r="U1162">
        <v>837306471</v>
      </c>
      <c r="V1162">
        <v>522.08000000000004</v>
      </c>
      <c r="W1162" t="e">
        <f>VLOOKUP(Table7[[#This Row],[No]],Mio[No. FACT.],1,FALSE)</f>
        <v>#N/A</v>
      </c>
      <c r="X1162" t="e">
        <f>VLOOKUP(Table7[[#This Row],[No]],Conta[DTE NO],1,FALSE)</f>
        <v>#N/A</v>
      </c>
      <c r="Y1162" t="e">
        <f>Table7[[#This Row],[borar otro]]=Table7[[#This Row],[Borrar]]</f>
        <v>#N/A</v>
      </c>
    </row>
    <row r="1163" spans="1:25" hidden="1" x14ac:dyDescent="0.25">
      <c r="A1163">
        <v>45318</v>
      </c>
      <c r="B1163">
        <v>3983229475</v>
      </c>
      <c r="C1163" s="2">
        <v>8825</v>
      </c>
      <c r="D1163" t="s">
        <v>2328</v>
      </c>
      <c r="E1163">
        <v>0</v>
      </c>
      <c r="F1163" t="s">
        <v>2012</v>
      </c>
      <c r="G1163">
        <f>VLOOKUP(Mio[[#This Row],[No. FACT.]],Table7[No],1,FALSE)</f>
        <v>3983229475</v>
      </c>
      <c r="S1163" s="79"/>
      <c r="T1163" s="4">
        <v>45317</v>
      </c>
      <c r="U1163">
        <v>934169204</v>
      </c>
      <c r="V1163">
        <v>50.48</v>
      </c>
      <c r="W1163" t="e">
        <f>VLOOKUP(Table7[[#This Row],[No]],Mio[No. FACT.],1,FALSE)</f>
        <v>#N/A</v>
      </c>
      <c r="X1163" t="e">
        <f>VLOOKUP(Table7[[#This Row],[No]],Conta[DTE NO],1,FALSE)</f>
        <v>#N/A</v>
      </c>
      <c r="Y1163" t="e">
        <f>Table7[[#This Row],[borar otro]]=Table7[[#This Row],[Borrar]]</f>
        <v>#N/A</v>
      </c>
    </row>
    <row r="1164" spans="1:25" hidden="1" x14ac:dyDescent="0.25">
      <c r="A1164">
        <v>45318</v>
      </c>
      <c r="B1164">
        <v>3299689622</v>
      </c>
      <c r="C1164" s="2">
        <v>137.4</v>
      </c>
      <c r="D1164" t="s">
        <v>2329</v>
      </c>
      <c r="E1164">
        <v>0</v>
      </c>
      <c r="F1164" t="s">
        <v>2013</v>
      </c>
      <c r="G1164">
        <f>VLOOKUP(Mio[[#This Row],[No. FACT.]],Table7[No],1,FALSE)</f>
        <v>3299689622</v>
      </c>
      <c r="S1164" s="79"/>
      <c r="T1164">
        <v>45317</v>
      </c>
      <c r="U1164">
        <v>979453443</v>
      </c>
      <c r="V1164">
        <v>402.4</v>
      </c>
      <c r="W1164">
        <f>VLOOKUP(Table7[[#This Row],[No]],Mio[No. FACT.],1,FALSE)</f>
        <v>979453443</v>
      </c>
      <c r="X1164">
        <f>VLOOKUP(Table7[[#This Row],[No]],Conta[DTE NO],1,FALSE)</f>
        <v>979453443</v>
      </c>
      <c r="Y1164" t="b">
        <f>Table7[[#This Row],[borar otro]]=Table7[[#This Row],[Borrar]]</f>
        <v>1</v>
      </c>
    </row>
    <row r="1165" spans="1:25" hidden="1" x14ac:dyDescent="0.25">
      <c r="A1165">
        <v>45318</v>
      </c>
      <c r="B1165">
        <v>2157793052</v>
      </c>
      <c r="C1165" s="2">
        <v>837.98</v>
      </c>
      <c r="D1165" t="s">
        <v>2329</v>
      </c>
      <c r="E1165">
        <v>0</v>
      </c>
      <c r="F1165" t="s">
        <v>2014</v>
      </c>
      <c r="G1165">
        <f>VLOOKUP(Mio[[#This Row],[No. FACT.]],Table7[No],1,FALSE)</f>
        <v>2157793052</v>
      </c>
      <c r="S1165" s="79"/>
      <c r="T1165">
        <v>45318</v>
      </c>
      <c r="U1165">
        <v>1693664739</v>
      </c>
      <c r="V1165">
        <v>3240</v>
      </c>
      <c r="W1165">
        <f>VLOOKUP(Table7[[#This Row],[No]],Mio[No. FACT.],1,FALSE)</f>
        <v>1693664739</v>
      </c>
      <c r="X1165">
        <f>VLOOKUP(Table7[[#This Row],[No]],Conta[DTE NO],1,FALSE)</f>
        <v>1693664739</v>
      </c>
      <c r="Y1165" t="b">
        <f>Table7[[#This Row],[borar otro]]=Table7[[#This Row],[Borrar]]</f>
        <v>1</v>
      </c>
    </row>
    <row r="1166" spans="1:25" hidden="1" x14ac:dyDescent="0.25">
      <c r="A1166">
        <v>45318</v>
      </c>
      <c r="B1166">
        <v>658851652</v>
      </c>
      <c r="C1166" s="2">
        <v>8.1999999999999993</v>
      </c>
      <c r="D1166" t="s">
        <v>2329</v>
      </c>
      <c r="E1166">
        <v>0</v>
      </c>
      <c r="F1166" t="s">
        <v>2016</v>
      </c>
      <c r="G1166">
        <f>VLOOKUP(Mio[[#This Row],[No. FACT.]],Table7[No],1,FALSE)</f>
        <v>658851652</v>
      </c>
      <c r="S1166" s="79"/>
      <c r="T1166">
        <v>45318</v>
      </c>
      <c r="U1166">
        <v>1921862895</v>
      </c>
      <c r="V1166">
        <v>214.5</v>
      </c>
      <c r="W1166">
        <f>VLOOKUP(Table7[[#This Row],[No]],Mio[No. FACT.],1,FALSE)</f>
        <v>1921862895</v>
      </c>
      <c r="X1166">
        <f>VLOOKUP(Table7[[#This Row],[No]],Conta[DTE NO],1,FALSE)</f>
        <v>1921862895</v>
      </c>
      <c r="Y1166" t="b">
        <f>Table7[[#This Row],[borar otro]]=Table7[[#This Row],[Borrar]]</f>
        <v>1</v>
      </c>
    </row>
    <row r="1167" spans="1:25" hidden="1" x14ac:dyDescent="0.25">
      <c r="A1167">
        <v>45318</v>
      </c>
      <c r="B1167">
        <v>4205266433</v>
      </c>
      <c r="C1167" s="2">
        <v>115.1</v>
      </c>
      <c r="D1167" t="s">
        <v>1845</v>
      </c>
      <c r="E1167">
        <v>0</v>
      </c>
      <c r="F1167" t="s">
        <v>2017</v>
      </c>
      <c r="G1167">
        <f>VLOOKUP(Mio[[#This Row],[No. FACT.]],Table7[No],1,FALSE)</f>
        <v>4205266433</v>
      </c>
      <c r="S1167" s="79"/>
      <c r="T1167">
        <v>45318</v>
      </c>
      <c r="U1167">
        <v>1956269478</v>
      </c>
      <c r="V1167">
        <v>1962.85</v>
      </c>
      <c r="W1167">
        <f>VLOOKUP(Table7[[#This Row],[No]],Mio[No. FACT.],1,FALSE)</f>
        <v>1956269478</v>
      </c>
      <c r="X1167">
        <f>VLOOKUP(Table7[[#This Row],[No]],Conta[DTE NO],1,FALSE)</f>
        <v>1956269478</v>
      </c>
      <c r="Y1167" t="b">
        <f>Table7[[#This Row],[borar otro]]=Table7[[#This Row],[Borrar]]</f>
        <v>1</v>
      </c>
    </row>
    <row r="1168" spans="1:25" hidden="1" x14ac:dyDescent="0.25">
      <c r="A1168">
        <v>45318</v>
      </c>
      <c r="B1168">
        <v>278220637</v>
      </c>
      <c r="C1168" s="2">
        <v>21.7</v>
      </c>
      <c r="D1168" t="s">
        <v>2326</v>
      </c>
      <c r="E1168">
        <v>0</v>
      </c>
      <c r="F1168" t="s">
        <v>2018</v>
      </c>
      <c r="G1168">
        <f>VLOOKUP(Mio[[#This Row],[No. FACT.]],Table7[No],1,FALSE)</f>
        <v>278220637</v>
      </c>
      <c r="S1168" s="79"/>
      <c r="T1168">
        <v>45318</v>
      </c>
      <c r="U1168">
        <v>2101038714</v>
      </c>
      <c r="V1168">
        <v>20</v>
      </c>
      <c r="W1168">
        <f>VLOOKUP(Table7[[#This Row],[No]],Mio[No. FACT.],1,FALSE)</f>
        <v>2101038714</v>
      </c>
      <c r="X1168">
        <f>VLOOKUP(Table7[[#This Row],[No]],Conta[DTE NO],1,FALSE)</f>
        <v>2101038714</v>
      </c>
      <c r="Y1168" t="b">
        <f>Table7[[#This Row],[borar otro]]=Table7[[#This Row],[Borrar]]</f>
        <v>1</v>
      </c>
    </row>
    <row r="1169" spans="1:25" hidden="1" x14ac:dyDescent="0.25">
      <c r="A1169">
        <v>45318</v>
      </c>
      <c r="B1169">
        <v>750797067</v>
      </c>
      <c r="C1169" s="2">
        <v>5050</v>
      </c>
      <c r="D1169" t="s">
        <v>2328</v>
      </c>
      <c r="E1169">
        <v>0</v>
      </c>
      <c r="F1169" t="s">
        <v>2020</v>
      </c>
      <c r="G1169">
        <f>VLOOKUP(Mio[[#This Row],[No. FACT.]],Table7[No],1,FALSE)</f>
        <v>750797067</v>
      </c>
      <c r="S1169" s="79"/>
      <c r="T1169">
        <v>45318</v>
      </c>
      <c r="U1169">
        <v>2157793052</v>
      </c>
      <c r="V1169">
        <v>837.98</v>
      </c>
      <c r="W1169">
        <f>VLOOKUP(Table7[[#This Row],[No]],Mio[No. FACT.],1,FALSE)</f>
        <v>2157793052</v>
      </c>
      <c r="X1169">
        <f>VLOOKUP(Table7[[#This Row],[No]],Conta[DTE NO],1,FALSE)</f>
        <v>2157793052</v>
      </c>
      <c r="Y1169" t="b">
        <f>Table7[[#This Row],[borar otro]]=Table7[[#This Row],[Borrar]]</f>
        <v>1</v>
      </c>
    </row>
    <row r="1170" spans="1:25" hidden="1" x14ac:dyDescent="0.25">
      <c r="A1170">
        <v>45318</v>
      </c>
      <c r="B1170">
        <v>3445377045</v>
      </c>
      <c r="C1170" s="2">
        <v>4545</v>
      </c>
      <c r="D1170" t="s">
        <v>2332</v>
      </c>
      <c r="E1170">
        <v>0</v>
      </c>
      <c r="F1170" t="s">
        <v>2022</v>
      </c>
      <c r="G1170">
        <f>VLOOKUP(Mio[[#This Row],[No. FACT.]],Table7[No],1,FALSE)</f>
        <v>3445377045</v>
      </c>
      <c r="S1170" s="79"/>
      <c r="T1170">
        <v>45318</v>
      </c>
      <c r="U1170">
        <v>2178238526</v>
      </c>
      <c r="V1170">
        <v>184</v>
      </c>
      <c r="W1170">
        <f>VLOOKUP(Table7[[#This Row],[No]],Mio[No. FACT.],1,FALSE)</f>
        <v>2178238526</v>
      </c>
      <c r="X1170">
        <f>VLOOKUP(Table7[[#This Row],[No]],Conta[DTE NO],1,FALSE)</f>
        <v>2178238526</v>
      </c>
      <c r="Y1170" t="b">
        <f>Table7[[#This Row],[borar otro]]=Table7[[#This Row],[Borrar]]</f>
        <v>1</v>
      </c>
    </row>
    <row r="1171" spans="1:25" hidden="1" x14ac:dyDescent="0.25">
      <c r="A1171">
        <v>45318</v>
      </c>
      <c r="B1171">
        <v>1921862895</v>
      </c>
      <c r="C1171" s="2">
        <v>214.5</v>
      </c>
      <c r="D1171" t="s">
        <v>2329</v>
      </c>
      <c r="E1171">
        <v>0</v>
      </c>
      <c r="F1171" t="s">
        <v>2024</v>
      </c>
      <c r="G1171">
        <f>VLOOKUP(Mio[[#This Row],[No. FACT.]],Table7[No],1,FALSE)</f>
        <v>1921862895</v>
      </c>
      <c r="S1171" s="79"/>
      <c r="T1171">
        <v>45318</v>
      </c>
      <c r="U1171">
        <v>2186692504</v>
      </c>
      <c r="V1171">
        <v>88.7</v>
      </c>
      <c r="W1171">
        <f>VLOOKUP(Table7[[#This Row],[No]],Mio[No. FACT.],1,FALSE)</f>
        <v>2186692504</v>
      </c>
      <c r="X1171">
        <f>VLOOKUP(Table7[[#This Row],[No]],Conta[DTE NO],1,FALSE)</f>
        <v>2186692504</v>
      </c>
      <c r="Y1171" t="b">
        <f>Table7[[#This Row],[borar otro]]=Table7[[#This Row],[Borrar]]</f>
        <v>1</v>
      </c>
    </row>
    <row r="1172" spans="1:25" hidden="1" x14ac:dyDescent="0.25">
      <c r="A1172">
        <v>45318</v>
      </c>
      <c r="B1172">
        <v>1956269478</v>
      </c>
      <c r="C1172" s="2">
        <v>1962.85</v>
      </c>
      <c r="D1172" t="s">
        <v>2326</v>
      </c>
      <c r="E1172">
        <v>0</v>
      </c>
      <c r="F1172" t="s">
        <v>2025</v>
      </c>
      <c r="G1172">
        <f>VLOOKUP(Mio[[#This Row],[No. FACT.]],Table7[No],1,FALSE)</f>
        <v>1956269478</v>
      </c>
      <c r="S1172" s="79"/>
      <c r="T1172">
        <v>45318</v>
      </c>
      <c r="U1172">
        <v>2237154726</v>
      </c>
      <c r="V1172">
        <v>150</v>
      </c>
      <c r="W1172">
        <f>VLOOKUP(Table7[[#This Row],[No]],Mio[No. FACT.],1,FALSE)</f>
        <v>2237154726</v>
      </c>
      <c r="X1172">
        <f>VLOOKUP(Table7[[#This Row],[No]],Conta[DTE NO],1,FALSE)</f>
        <v>2237154726</v>
      </c>
      <c r="Y1172" t="b">
        <f>Table7[[#This Row],[borar otro]]=Table7[[#This Row],[Borrar]]</f>
        <v>1</v>
      </c>
    </row>
    <row r="1173" spans="1:25" hidden="1" x14ac:dyDescent="0.25">
      <c r="A1173">
        <v>45318</v>
      </c>
      <c r="B1173">
        <v>3801630689</v>
      </c>
      <c r="C1173" s="2">
        <v>1623</v>
      </c>
      <c r="D1173" t="s">
        <v>2330</v>
      </c>
      <c r="E1173">
        <v>0</v>
      </c>
      <c r="F1173" t="s">
        <v>2026</v>
      </c>
      <c r="G1173">
        <f>VLOOKUP(Mio[[#This Row],[No. FACT.]],Table7[No],1,FALSE)</f>
        <v>3801630689</v>
      </c>
      <c r="S1173" s="79"/>
      <c r="T1173">
        <v>45318</v>
      </c>
      <c r="U1173">
        <v>2261206275</v>
      </c>
      <c r="V1173">
        <v>16.8</v>
      </c>
      <c r="W1173">
        <f>VLOOKUP(Table7[[#This Row],[No]],Mio[No. FACT.],1,FALSE)</f>
        <v>2261206275</v>
      </c>
      <c r="X1173">
        <f>VLOOKUP(Table7[[#This Row],[No]],Conta[DTE NO],1,FALSE)</f>
        <v>2261206275</v>
      </c>
      <c r="Y1173" t="b">
        <f>Table7[[#This Row],[borar otro]]=Table7[[#This Row],[Borrar]]</f>
        <v>1</v>
      </c>
    </row>
    <row r="1174" spans="1:25" hidden="1" x14ac:dyDescent="0.25">
      <c r="A1174">
        <v>45318</v>
      </c>
      <c r="B1174">
        <v>2702328123</v>
      </c>
      <c r="C1174" s="2">
        <v>1703</v>
      </c>
      <c r="D1174" t="s">
        <v>2330</v>
      </c>
      <c r="E1174">
        <v>0</v>
      </c>
      <c r="F1174" t="s">
        <v>2028</v>
      </c>
      <c r="G1174">
        <f>VLOOKUP(Mio[[#This Row],[No. FACT.]],Table7[No],1,FALSE)</f>
        <v>2702328123</v>
      </c>
      <c r="S1174" s="79"/>
      <c r="T1174">
        <v>45318</v>
      </c>
      <c r="U1174">
        <v>2407220571</v>
      </c>
      <c r="V1174">
        <v>4275</v>
      </c>
      <c r="W1174">
        <f>VLOOKUP(Table7[[#This Row],[No]],Mio[No. FACT.],1,FALSE)</f>
        <v>2407220571</v>
      </c>
      <c r="X1174">
        <f>VLOOKUP(Table7[[#This Row],[No]],Conta[DTE NO],1,FALSE)</f>
        <v>2407220571</v>
      </c>
      <c r="Y1174" t="b">
        <f>Table7[[#This Row],[borar otro]]=Table7[[#This Row],[Borrar]]</f>
        <v>1</v>
      </c>
    </row>
    <row r="1175" spans="1:25" hidden="1" x14ac:dyDescent="0.25">
      <c r="A1175">
        <v>45320</v>
      </c>
      <c r="B1175">
        <v>86590867</v>
      </c>
      <c r="C1175" s="2">
        <v>137.30000000000001</v>
      </c>
      <c r="D1175" t="s">
        <v>2327</v>
      </c>
      <c r="E1175">
        <v>0</v>
      </c>
      <c r="F1175" t="s">
        <v>2029</v>
      </c>
      <c r="G1175">
        <f>VLOOKUP(Mio[[#This Row],[No. FACT.]],Table7[No],1,FALSE)</f>
        <v>86590867</v>
      </c>
      <c r="S1175" s="79"/>
      <c r="T1175">
        <v>45318</v>
      </c>
      <c r="U1175">
        <v>2702328123</v>
      </c>
      <c r="V1175">
        <v>1703</v>
      </c>
      <c r="W1175">
        <f>VLOOKUP(Table7[[#This Row],[No]],Mio[No. FACT.],1,FALSE)</f>
        <v>2702328123</v>
      </c>
      <c r="X1175">
        <f>VLOOKUP(Table7[[#This Row],[No]],Conta[DTE NO],1,FALSE)</f>
        <v>2702328123</v>
      </c>
      <c r="Y1175" t="b">
        <f>Table7[[#This Row],[borar otro]]=Table7[[#This Row],[Borrar]]</f>
        <v>1</v>
      </c>
    </row>
    <row r="1176" spans="1:25" hidden="1" x14ac:dyDescent="0.25">
      <c r="A1176">
        <v>45320</v>
      </c>
      <c r="B1176">
        <v>2565227084</v>
      </c>
      <c r="C1176" s="2">
        <v>43.6</v>
      </c>
      <c r="D1176" t="s">
        <v>2326</v>
      </c>
      <c r="E1176">
        <v>0</v>
      </c>
      <c r="F1176" t="s">
        <v>2031</v>
      </c>
      <c r="G1176">
        <f>VLOOKUP(Mio[[#This Row],[No. FACT.]],Table7[No],1,FALSE)</f>
        <v>2565227084</v>
      </c>
      <c r="S1176" s="79"/>
      <c r="T1176">
        <v>45318</v>
      </c>
      <c r="U1176">
        <v>278220637</v>
      </c>
      <c r="V1176">
        <v>21.7</v>
      </c>
      <c r="W1176">
        <f>VLOOKUP(Table7[[#This Row],[No]],Mio[No. FACT.],1,FALSE)</f>
        <v>278220637</v>
      </c>
      <c r="X1176">
        <f>VLOOKUP(Table7[[#This Row],[No]],Conta[DTE NO],1,FALSE)</f>
        <v>278220637</v>
      </c>
      <c r="Y1176" t="b">
        <f>Table7[[#This Row],[borar otro]]=Table7[[#This Row],[Borrar]]</f>
        <v>1</v>
      </c>
    </row>
    <row r="1177" spans="1:25" hidden="1" x14ac:dyDescent="0.25">
      <c r="A1177">
        <v>45320</v>
      </c>
      <c r="B1177">
        <v>2890354653</v>
      </c>
      <c r="C1177" s="2">
        <v>33</v>
      </c>
      <c r="D1177" t="s">
        <v>2326</v>
      </c>
      <c r="E1177">
        <v>0</v>
      </c>
      <c r="F1177" t="s">
        <v>2033</v>
      </c>
      <c r="G1177">
        <f>VLOOKUP(Mio[[#This Row],[No. FACT.]],Table7[No],1,FALSE)</f>
        <v>2890354653</v>
      </c>
      <c r="S1177" s="79"/>
      <c r="T1177">
        <v>45318</v>
      </c>
      <c r="U1177">
        <v>2792376280</v>
      </c>
      <c r="V1177">
        <v>30</v>
      </c>
      <c r="W1177">
        <f>VLOOKUP(Table7[[#This Row],[No]],Mio[No. FACT.],1,FALSE)</f>
        <v>2792376280</v>
      </c>
      <c r="X1177">
        <f>VLOOKUP(Table7[[#This Row],[No]],Conta[DTE NO],1,FALSE)</f>
        <v>2792376280</v>
      </c>
      <c r="Y1177" t="b">
        <f>Table7[[#This Row],[borar otro]]=Table7[[#This Row],[Borrar]]</f>
        <v>1</v>
      </c>
    </row>
    <row r="1178" spans="1:25" hidden="1" x14ac:dyDescent="0.25">
      <c r="A1178">
        <v>45320</v>
      </c>
      <c r="B1178">
        <v>1519207316</v>
      </c>
      <c r="C1178" s="2">
        <v>20822</v>
      </c>
      <c r="D1178" t="s">
        <v>2331</v>
      </c>
      <c r="E1178">
        <v>0</v>
      </c>
      <c r="F1178" t="s">
        <v>2035</v>
      </c>
      <c r="G1178">
        <f>VLOOKUP(Mio[[#This Row],[No. FACT.]],Table7[No],1,FALSE)</f>
        <v>1519207316</v>
      </c>
      <c r="S1178" s="79"/>
      <c r="T1178">
        <v>45318</v>
      </c>
      <c r="U1178">
        <v>3004385162</v>
      </c>
      <c r="V1178">
        <v>1082.7</v>
      </c>
      <c r="W1178">
        <f>VLOOKUP(Table7[[#This Row],[No]],Mio[No. FACT.],1,FALSE)</f>
        <v>3004385162</v>
      </c>
      <c r="X1178">
        <f>VLOOKUP(Table7[[#This Row],[No]],Conta[DTE NO],1,FALSE)</f>
        <v>3004385162</v>
      </c>
      <c r="Y1178" t="b">
        <f>Table7[[#This Row],[borar otro]]=Table7[[#This Row],[Borrar]]</f>
        <v>1</v>
      </c>
    </row>
    <row r="1179" spans="1:25" hidden="1" x14ac:dyDescent="0.25">
      <c r="A1179">
        <v>45320</v>
      </c>
      <c r="B1179">
        <v>1345405310</v>
      </c>
      <c r="C1179" s="2">
        <v>613</v>
      </c>
      <c r="D1179" t="s">
        <v>2326</v>
      </c>
      <c r="E1179">
        <v>0</v>
      </c>
      <c r="F1179" t="s">
        <v>2037</v>
      </c>
      <c r="G1179">
        <f>VLOOKUP(Mio[[#This Row],[No. FACT.]],Table7[No],1,FALSE)</f>
        <v>1345405310</v>
      </c>
      <c r="S1179" s="79"/>
      <c r="T1179">
        <v>45318</v>
      </c>
      <c r="U1179">
        <v>3107736066</v>
      </c>
      <c r="V1179">
        <v>514.79999999999995</v>
      </c>
      <c r="W1179">
        <f>VLOOKUP(Table7[[#This Row],[No]],Mio[No. FACT.],1,FALSE)</f>
        <v>3107736066</v>
      </c>
      <c r="X1179">
        <f>VLOOKUP(Table7[[#This Row],[No]],Conta[DTE NO],1,FALSE)</f>
        <v>3107736066</v>
      </c>
      <c r="Y1179" t="b">
        <f>Table7[[#This Row],[borar otro]]=Table7[[#This Row],[Borrar]]</f>
        <v>1</v>
      </c>
    </row>
    <row r="1180" spans="1:25" hidden="1" x14ac:dyDescent="0.25">
      <c r="A1180">
        <v>45320</v>
      </c>
      <c r="B1180">
        <v>3091091235</v>
      </c>
      <c r="C1180" s="2">
        <v>183.3</v>
      </c>
      <c r="D1180" t="s">
        <v>2326</v>
      </c>
      <c r="E1180">
        <v>0</v>
      </c>
      <c r="F1180" t="s">
        <v>2038</v>
      </c>
      <c r="G1180">
        <f>VLOOKUP(Mio[[#This Row],[No. FACT.]],Table7[No],1,FALSE)</f>
        <v>3091091235</v>
      </c>
      <c r="S1180" s="79"/>
      <c r="T1180">
        <v>45318</v>
      </c>
      <c r="U1180">
        <v>319179624</v>
      </c>
      <c r="V1180">
        <v>265.14999999999998</v>
      </c>
      <c r="W1180">
        <f>VLOOKUP(Table7[[#This Row],[No]],Mio[No. FACT.],1,FALSE)</f>
        <v>319179624</v>
      </c>
      <c r="X1180">
        <f>VLOOKUP(Table7[[#This Row],[No]],Conta[DTE NO],1,FALSE)</f>
        <v>319179624</v>
      </c>
      <c r="Y1180" t="b">
        <f>Table7[[#This Row],[borar otro]]=Table7[[#This Row],[Borrar]]</f>
        <v>1</v>
      </c>
    </row>
    <row r="1181" spans="1:25" hidden="1" x14ac:dyDescent="0.25">
      <c r="A1181">
        <v>45320</v>
      </c>
      <c r="B1181">
        <v>3869066445</v>
      </c>
      <c r="C1181" s="2">
        <v>430.45</v>
      </c>
      <c r="D1181" t="s">
        <v>2327</v>
      </c>
      <c r="E1181">
        <v>0</v>
      </c>
      <c r="F1181" t="s">
        <v>2039</v>
      </c>
      <c r="G1181">
        <f>VLOOKUP(Mio[[#This Row],[No. FACT.]],Table7[No],1,FALSE)</f>
        <v>3869066445</v>
      </c>
      <c r="S1181" s="79"/>
      <c r="T1181">
        <v>45318</v>
      </c>
      <c r="U1181">
        <v>3201517851</v>
      </c>
      <c r="V1181">
        <v>2150</v>
      </c>
      <c r="W1181">
        <f>VLOOKUP(Table7[[#This Row],[No]],Mio[No. FACT.],1,FALSE)</f>
        <v>3201517851</v>
      </c>
      <c r="X1181">
        <f>VLOOKUP(Table7[[#This Row],[No]],Conta[DTE NO],1,FALSE)</f>
        <v>3201517851</v>
      </c>
      <c r="Y1181" t="b">
        <f>Table7[[#This Row],[borar otro]]=Table7[[#This Row],[Borrar]]</f>
        <v>1</v>
      </c>
    </row>
    <row r="1182" spans="1:25" hidden="1" x14ac:dyDescent="0.25">
      <c r="A1182">
        <v>45320</v>
      </c>
      <c r="B1182">
        <v>3347597124</v>
      </c>
      <c r="C1182" s="2">
        <v>70</v>
      </c>
      <c r="D1182" t="s">
        <v>2336</v>
      </c>
      <c r="E1182">
        <v>0</v>
      </c>
      <c r="F1182" t="s">
        <v>2041</v>
      </c>
      <c r="G1182">
        <f>VLOOKUP(Mio[[#This Row],[No. FACT.]],Table7[No],1,FALSE)</f>
        <v>3347597124</v>
      </c>
      <c r="S1182" s="79"/>
      <c r="T1182">
        <v>45318</v>
      </c>
      <c r="U1182">
        <v>3299689622</v>
      </c>
      <c r="V1182">
        <v>137.4</v>
      </c>
      <c r="W1182">
        <f>VLOOKUP(Table7[[#This Row],[No]],Mio[No. FACT.],1,FALSE)</f>
        <v>3299689622</v>
      </c>
      <c r="X1182">
        <f>VLOOKUP(Table7[[#This Row],[No]],Conta[DTE NO],1,FALSE)</f>
        <v>3299689622</v>
      </c>
      <c r="Y1182" t="b">
        <f>Table7[[#This Row],[borar otro]]=Table7[[#This Row],[Borrar]]</f>
        <v>1</v>
      </c>
    </row>
    <row r="1183" spans="1:25" hidden="1" x14ac:dyDescent="0.25">
      <c r="A1183">
        <v>45320</v>
      </c>
      <c r="B1183">
        <v>1045513097</v>
      </c>
      <c r="C1183" s="2">
        <v>5100</v>
      </c>
      <c r="D1183" t="s">
        <v>2332</v>
      </c>
      <c r="E1183">
        <v>0</v>
      </c>
      <c r="F1183" t="s">
        <v>2043</v>
      </c>
      <c r="G1183">
        <f>VLOOKUP(Mio[[#This Row],[No. FACT.]],Table7[No],1,FALSE)</f>
        <v>1045513097</v>
      </c>
      <c r="S1183" s="79"/>
      <c r="T1183">
        <v>45318</v>
      </c>
      <c r="U1183">
        <v>3445377045</v>
      </c>
      <c r="V1183">
        <v>4545</v>
      </c>
      <c r="W1183">
        <f>VLOOKUP(Table7[[#This Row],[No]],Mio[No. FACT.],1,FALSE)</f>
        <v>3445377045</v>
      </c>
      <c r="X1183">
        <f>VLOOKUP(Table7[[#This Row],[No]],Conta[DTE NO],1,FALSE)</f>
        <v>3445377045</v>
      </c>
      <c r="Y1183" t="b">
        <f>Table7[[#This Row],[borar otro]]=Table7[[#This Row],[Borrar]]</f>
        <v>1</v>
      </c>
    </row>
    <row r="1184" spans="1:25" hidden="1" x14ac:dyDescent="0.25">
      <c r="A1184">
        <v>45320</v>
      </c>
      <c r="B1184">
        <v>2132757559</v>
      </c>
      <c r="C1184" s="2">
        <v>953.8</v>
      </c>
      <c r="D1184" t="s">
        <v>2326</v>
      </c>
      <c r="E1184">
        <v>0</v>
      </c>
      <c r="F1184" t="s">
        <v>2044</v>
      </c>
      <c r="G1184">
        <f>VLOOKUP(Mio[[#This Row],[No. FACT.]],Table7[No],1,FALSE)</f>
        <v>2132757559</v>
      </c>
      <c r="S1184" s="79"/>
      <c r="T1184">
        <v>45318</v>
      </c>
      <c r="U1184">
        <v>3484502993</v>
      </c>
      <c r="V1184">
        <v>72.45</v>
      </c>
      <c r="W1184">
        <f>VLOOKUP(Table7[[#This Row],[No]],Mio[No. FACT.],1,FALSE)</f>
        <v>3484502993</v>
      </c>
      <c r="X1184">
        <f>VLOOKUP(Table7[[#This Row],[No]],Conta[DTE NO],1,FALSE)</f>
        <v>3484502993</v>
      </c>
      <c r="Y1184" t="b">
        <f>Table7[[#This Row],[borar otro]]=Table7[[#This Row],[Borrar]]</f>
        <v>1</v>
      </c>
    </row>
    <row r="1185" spans="1:25" hidden="1" x14ac:dyDescent="0.25">
      <c r="A1185">
        <v>45320</v>
      </c>
      <c r="B1185">
        <v>1237926099</v>
      </c>
      <c r="C1185" s="2">
        <v>86.4</v>
      </c>
      <c r="D1185" t="s">
        <v>2327</v>
      </c>
      <c r="E1185">
        <v>0</v>
      </c>
      <c r="F1185" t="s">
        <v>2046</v>
      </c>
      <c r="G1185">
        <f>VLOOKUP(Mio[[#This Row],[No. FACT.]],Table7[No],1,FALSE)</f>
        <v>1237926099</v>
      </c>
      <c r="S1185" s="79"/>
      <c r="T1185">
        <v>45318</v>
      </c>
      <c r="U1185">
        <v>3627306579</v>
      </c>
      <c r="V1185">
        <v>154</v>
      </c>
      <c r="W1185">
        <f>VLOOKUP(Table7[[#This Row],[No]],Mio[No. FACT.],1,FALSE)</f>
        <v>3627306579</v>
      </c>
      <c r="X1185">
        <f>VLOOKUP(Table7[[#This Row],[No]],Conta[DTE NO],1,FALSE)</f>
        <v>3627306579</v>
      </c>
      <c r="Y1185" t="b">
        <f>Table7[[#This Row],[borar otro]]=Table7[[#This Row],[Borrar]]</f>
        <v>1</v>
      </c>
    </row>
    <row r="1186" spans="1:25" hidden="1" x14ac:dyDescent="0.25">
      <c r="A1186">
        <v>45320</v>
      </c>
      <c r="B1186">
        <v>1368934039</v>
      </c>
      <c r="C1186" s="2">
        <v>112.15</v>
      </c>
      <c r="D1186" t="s">
        <v>2327</v>
      </c>
      <c r="E1186">
        <v>0</v>
      </c>
      <c r="F1186" t="s">
        <v>2047</v>
      </c>
      <c r="G1186">
        <f>VLOOKUP(Mio[[#This Row],[No. FACT.]],Table7[No],1,FALSE)</f>
        <v>1368934039</v>
      </c>
      <c r="S1186" s="79"/>
      <c r="T1186">
        <v>45318</v>
      </c>
      <c r="U1186">
        <v>3801630689</v>
      </c>
      <c r="V1186">
        <v>1623</v>
      </c>
      <c r="W1186">
        <f>VLOOKUP(Table7[[#This Row],[No]],Mio[No. FACT.],1,FALSE)</f>
        <v>3801630689</v>
      </c>
      <c r="X1186">
        <f>VLOOKUP(Table7[[#This Row],[No]],Conta[DTE NO],1,FALSE)</f>
        <v>3801630689</v>
      </c>
      <c r="Y1186" t="b">
        <f>Table7[[#This Row],[borar otro]]=Table7[[#This Row],[Borrar]]</f>
        <v>1</v>
      </c>
    </row>
    <row r="1187" spans="1:25" hidden="1" x14ac:dyDescent="0.25">
      <c r="A1187">
        <v>45320</v>
      </c>
      <c r="B1187">
        <v>2523220170</v>
      </c>
      <c r="C1187" s="2">
        <v>73.8</v>
      </c>
      <c r="D1187" t="s">
        <v>2327</v>
      </c>
      <c r="E1187">
        <v>0</v>
      </c>
      <c r="F1187" t="s">
        <v>2049</v>
      </c>
      <c r="G1187">
        <f>VLOOKUP(Mio[[#This Row],[No. FACT.]],Table7[No],1,FALSE)</f>
        <v>2523220170</v>
      </c>
      <c r="S1187" s="79"/>
      <c r="T1187">
        <v>45318</v>
      </c>
      <c r="U1187">
        <v>3983229475</v>
      </c>
      <c r="V1187">
        <v>8825</v>
      </c>
      <c r="W1187">
        <f>VLOOKUP(Table7[[#This Row],[No]],Mio[No. FACT.],1,FALSE)</f>
        <v>3983229475</v>
      </c>
      <c r="X1187">
        <f>VLOOKUP(Table7[[#This Row],[No]],Conta[DTE NO],1,FALSE)</f>
        <v>3983229475</v>
      </c>
      <c r="Y1187" t="b">
        <f>Table7[[#This Row],[borar otro]]=Table7[[#This Row],[Borrar]]</f>
        <v>1</v>
      </c>
    </row>
    <row r="1188" spans="1:25" hidden="1" x14ac:dyDescent="0.25">
      <c r="A1188">
        <v>45320</v>
      </c>
      <c r="B1188">
        <v>1807962087</v>
      </c>
      <c r="C1188" s="2">
        <v>4860</v>
      </c>
      <c r="D1188" t="s">
        <v>2330</v>
      </c>
      <c r="E1188">
        <v>0</v>
      </c>
      <c r="F1188" t="s">
        <v>2051</v>
      </c>
      <c r="G1188">
        <f>VLOOKUP(Mio[[#This Row],[No. FACT.]],Table7[No],1,FALSE)</f>
        <v>1807962087</v>
      </c>
      <c r="S1188" s="79"/>
      <c r="T1188">
        <v>45318</v>
      </c>
      <c r="U1188">
        <v>4167647738</v>
      </c>
      <c r="V1188">
        <v>2620</v>
      </c>
      <c r="W1188">
        <f>VLOOKUP(Table7[[#This Row],[No]],Mio[No. FACT.],1,FALSE)</f>
        <v>4167647738</v>
      </c>
      <c r="X1188">
        <f>VLOOKUP(Table7[[#This Row],[No]],Conta[DTE NO],1,FALSE)</f>
        <v>4167647738</v>
      </c>
      <c r="Y1188" t="b">
        <f>Table7[[#This Row],[borar otro]]=Table7[[#This Row],[Borrar]]</f>
        <v>1</v>
      </c>
    </row>
    <row r="1189" spans="1:25" hidden="1" x14ac:dyDescent="0.25">
      <c r="A1189">
        <v>45320</v>
      </c>
      <c r="B1189">
        <v>803884757</v>
      </c>
      <c r="C1189" s="2">
        <v>987</v>
      </c>
      <c r="D1189" t="s">
        <v>2330</v>
      </c>
      <c r="E1189">
        <v>0</v>
      </c>
      <c r="F1189" t="s">
        <v>2053</v>
      </c>
      <c r="G1189">
        <f>VLOOKUP(Mio[[#This Row],[No. FACT.]],Table7[No],1,FALSE)</f>
        <v>803884757</v>
      </c>
      <c r="S1189" s="79"/>
      <c r="T1189">
        <v>45318</v>
      </c>
      <c r="U1189">
        <v>4181675364</v>
      </c>
      <c r="V1189">
        <v>577</v>
      </c>
      <c r="W1189">
        <f>VLOOKUP(Table7[[#This Row],[No]],Mio[No. FACT.],1,FALSE)</f>
        <v>4181675364</v>
      </c>
      <c r="X1189">
        <f>VLOOKUP(Table7[[#This Row],[No]],Conta[DTE NO],1,FALSE)</f>
        <v>4181675364</v>
      </c>
      <c r="Y1189" t="b">
        <f>Table7[[#This Row],[borar otro]]=Table7[[#This Row],[Borrar]]</f>
        <v>1</v>
      </c>
    </row>
    <row r="1190" spans="1:25" hidden="1" x14ac:dyDescent="0.25">
      <c r="A1190">
        <v>45320</v>
      </c>
      <c r="B1190">
        <v>3601682284</v>
      </c>
      <c r="C1190" s="2">
        <v>191.45</v>
      </c>
      <c r="D1190" t="s">
        <v>2326</v>
      </c>
      <c r="E1190">
        <v>0</v>
      </c>
      <c r="F1190" t="s">
        <v>2055</v>
      </c>
      <c r="G1190">
        <f>VLOOKUP(Mio[[#This Row],[No. FACT.]],Table7[No],1,FALSE)</f>
        <v>3601682284</v>
      </c>
      <c r="S1190" s="79"/>
      <c r="T1190">
        <v>45318</v>
      </c>
      <c r="U1190">
        <v>4205266433</v>
      </c>
      <c r="V1190">
        <v>115.1</v>
      </c>
      <c r="W1190">
        <f>VLOOKUP(Table7[[#This Row],[No]],Mio[No. FACT.],1,FALSE)</f>
        <v>4205266433</v>
      </c>
      <c r="X1190">
        <f>VLOOKUP(Table7[[#This Row],[No]],Conta[DTE NO],1,FALSE)</f>
        <v>4205266433</v>
      </c>
      <c r="Y1190" t="b">
        <f>Table7[[#This Row],[borar otro]]=Table7[[#This Row],[Borrar]]</f>
        <v>1</v>
      </c>
    </row>
    <row r="1191" spans="1:25" hidden="1" x14ac:dyDescent="0.25">
      <c r="A1191">
        <v>45320</v>
      </c>
      <c r="B1191">
        <v>148456163</v>
      </c>
      <c r="C1191" s="2">
        <v>758.65</v>
      </c>
      <c r="D1191" t="s">
        <v>2327</v>
      </c>
      <c r="E1191">
        <v>0</v>
      </c>
      <c r="F1191" t="s">
        <v>2057</v>
      </c>
      <c r="G1191">
        <f>VLOOKUP(Mio[[#This Row],[No. FACT.]],Table7[No],1,FALSE)</f>
        <v>148456163</v>
      </c>
      <c r="S1191" s="79"/>
      <c r="T1191">
        <v>45318</v>
      </c>
      <c r="U1191">
        <v>427772452</v>
      </c>
      <c r="V1191">
        <v>780</v>
      </c>
      <c r="W1191">
        <f>VLOOKUP(Table7[[#This Row],[No]],Mio[No. FACT.],1,FALSE)</f>
        <v>427772452</v>
      </c>
      <c r="X1191">
        <f>VLOOKUP(Table7[[#This Row],[No]],Conta[DTE NO],1,FALSE)</f>
        <v>427772452</v>
      </c>
      <c r="Y1191" t="b">
        <f>Table7[[#This Row],[borar otro]]=Table7[[#This Row],[Borrar]]</f>
        <v>1</v>
      </c>
    </row>
    <row r="1192" spans="1:25" hidden="1" x14ac:dyDescent="0.25">
      <c r="A1192">
        <v>45320</v>
      </c>
      <c r="B1192">
        <v>445402462</v>
      </c>
      <c r="C1192" s="2">
        <v>3432.95</v>
      </c>
      <c r="D1192" t="s">
        <v>2329</v>
      </c>
      <c r="E1192">
        <v>0</v>
      </c>
      <c r="F1192" t="s">
        <v>2059</v>
      </c>
      <c r="G1192">
        <f>VLOOKUP(Mio[[#This Row],[No. FACT.]],Table7[No],1,FALSE)</f>
        <v>445402462</v>
      </c>
      <c r="S1192" s="79"/>
      <c r="T1192">
        <v>45318</v>
      </c>
      <c r="U1192">
        <v>658851652</v>
      </c>
      <c r="V1192">
        <v>8.1999999999999993</v>
      </c>
      <c r="W1192">
        <f>VLOOKUP(Table7[[#This Row],[No]],Mio[No. FACT.],1,FALSE)</f>
        <v>658851652</v>
      </c>
      <c r="X1192">
        <f>VLOOKUP(Table7[[#This Row],[No]],Conta[DTE NO],1,FALSE)</f>
        <v>658851652</v>
      </c>
      <c r="Y1192" t="b">
        <f>Table7[[#This Row],[borar otro]]=Table7[[#This Row],[Borrar]]</f>
        <v>1</v>
      </c>
    </row>
    <row r="1193" spans="1:25" hidden="1" x14ac:dyDescent="0.25">
      <c r="A1193">
        <v>45320</v>
      </c>
      <c r="B1193">
        <v>35602739</v>
      </c>
      <c r="C1193" s="2">
        <v>6291</v>
      </c>
      <c r="D1193" t="s">
        <v>2330</v>
      </c>
      <c r="E1193">
        <v>0</v>
      </c>
      <c r="F1193" t="s">
        <v>2061</v>
      </c>
      <c r="G1193">
        <f>VLOOKUP(Mio[[#This Row],[No. FACT.]],Table7[No],1,FALSE)</f>
        <v>35602739</v>
      </c>
      <c r="S1193" s="79"/>
      <c r="T1193">
        <v>45318</v>
      </c>
      <c r="U1193">
        <v>750797067</v>
      </c>
      <c r="V1193">
        <v>5050</v>
      </c>
      <c r="W1193">
        <f>VLOOKUP(Table7[[#This Row],[No]],Mio[No. FACT.],1,FALSE)</f>
        <v>750797067</v>
      </c>
      <c r="X1193">
        <f>VLOOKUP(Table7[[#This Row],[No]],Conta[DTE NO],1,FALSE)</f>
        <v>750797067</v>
      </c>
      <c r="Y1193" t="b">
        <f>Table7[[#This Row],[borar otro]]=Table7[[#This Row],[Borrar]]</f>
        <v>1</v>
      </c>
    </row>
    <row r="1194" spans="1:25" hidden="1" x14ac:dyDescent="0.25">
      <c r="A1194">
        <v>45320</v>
      </c>
      <c r="B1194">
        <v>2319926416</v>
      </c>
      <c r="C1194" s="2">
        <v>15.8</v>
      </c>
      <c r="D1194" t="s">
        <v>2329</v>
      </c>
      <c r="E1194">
        <v>0</v>
      </c>
      <c r="F1194" t="s">
        <v>2063</v>
      </c>
      <c r="G1194">
        <f>VLOOKUP(Mio[[#This Row],[No. FACT.]],Table7[No],1,FALSE)</f>
        <v>2319926416</v>
      </c>
      <c r="S1194" s="79"/>
      <c r="T1194">
        <v>45320</v>
      </c>
      <c r="U1194">
        <v>1045513097</v>
      </c>
      <c r="V1194">
        <v>5100</v>
      </c>
      <c r="W1194">
        <f>VLOOKUP(Table7[[#This Row],[No]],Mio[No. FACT.],1,FALSE)</f>
        <v>1045513097</v>
      </c>
      <c r="X1194">
        <f>VLOOKUP(Table7[[#This Row],[No]],Conta[DTE NO],1,FALSE)</f>
        <v>1045513097</v>
      </c>
      <c r="Y1194" t="b">
        <f>Table7[[#This Row],[borar otro]]=Table7[[#This Row],[Borrar]]</f>
        <v>1</v>
      </c>
    </row>
    <row r="1195" spans="1:25" hidden="1" x14ac:dyDescent="0.25">
      <c r="A1195">
        <v>45320</v>
      </c>
      <c r="B1195">
        <v>1998997051</v>
      </c>
      <c r="C1195" s="2">
        <v>11</v>
      </c>
      <c r="D1195" t="s">
        <v>2326</v>
      </c>
      <c r="E1195">
        <v>0</v>
      </c>
      <c r="F1195" t="s">
        <v>2065</v>
      </c>
      <c r="G1195">
        <f>VLOOKUP(Mio[[#This Row],[No. FACT.]],Table7[No],1,FALSE)</f>
        <v>1998997051</v>
      </c>
      <c r="S1195" s="79"/>
      <c r="T1195">
        <v>45320</v>
      </c>
      <c r="U1195">
        <v>1061111096</v>
      </c>
      <c r="V1195">
        <v>6000</v>
      </c>
      <c r="W1195">
        <f>VLOOKUP(Table7[[#This Row],[No]],Mio[No. FACT.],1,FALSE)</f>
        <v>1061111096</v>
      </c>
      <c r="X1195">
        <f>VLOOKUP(Table7[[#This Row],[No]],Conta[DTE NO],1,FALSE)</f>
        <v>1061111096</v>
      </c>
      <c r="Y1195" t="b">
        <f>Table7[[#This Row],[borar otro]]=Table7[[#This Row],[Borrar]]</f>
        <v>1</v>
      </c>
    </row>
    <row r="1196" spans="1:25" hidden="1" x14ac:dyDescent="0.25">
      <c r="A1196">
        <v>45320</v>
      </c>
      <c r="B1196">
        <v>1779125629</v>
      </c>
      <c r="C1196" s="2">
        <v>6.2</v>
      </c>
      <c r="D1196" t="s">
        <v>2326</v>
      </c>
      <c r="E1196">
        <v>0</v>
      </c>
      <c r="F1196" t="s">
        <v>2067</v>
      </c>
      <c r="G1196">
        <f>VLOOKUP(Mio[[#This Row],[No. FACT.]],Table7[No],1,FALSE)</f>
        <v>1779125629</v>
      </c>
      <c r="S1196" s="79"/>
      <c r="T1196">
        <v>45320</v>
      </c>
      <c r="U1196">
        <v>1150830047</v>
      </c>
      <c r="V1196">
        <v>7589</v>
      </c>
      <c r="W1196">
        <f>VLOOKUP(Table7[[#This Row],[No]],Mio[No. FACT.],1,FALSE)</f>
        <v>1150830047</v>
      </c>
      <c r="X1196">
        <f>VLOOKUP(Table7[[#This Row],[No]],Conta[DTE NO],1,FALSE)</f>
        <v>1150830047</v>
      </c>
      <c r="Y1196" t="b">
        <f>Table7[[#This Row],[borar otro]]=Table7[[#This Row],[Borrar]]</f>
        <v>1</v>
      </c>
    </row>
    <row r="1197" spans="1:25" hidden="1" x14ac:dyDescent="0.25">
      <c r="A1197">
        <v>45320</v>
      </c>
      <c r="B1197">
        <v>3921428710</v>
      </c>
      <c r="C1197" s="2">
        <v>125</v>
      </c>
      <c r="D1197" t="s">
        <v>2329</v>
      </c>
      <c r="E1197">
        <v>0</v>
      </c>
      <c r="F1197" t="s">
        <v>2068</v>
      </c>
      <c r="G1197">
        <f>VLOOKUP(Mio[[#This Row],[No. FACT.]],Table7[No],1,FALSE)</f>
        <v>3921428710</v>
      </c>
      <c r="S1197" s="79"/>
      <c r="T1197">
        <v>45320</v>
      </c>
      <c r="U1197">
        <v>1203586760</v>
      </c>
      <c r="V1197">
        <v>14.01</v>
      </c>
      <c r="W1197">
        <f>VLOOKUP(Table7[[#This Row],[No]],Mio[No. FACT.],1,FALSE)</f>
        <v>1203586760</v>
      </c>
      <c r="X1197">
        <f>VLOOKUP(Table7[[#This Row],[No]],Conta[DTE NO],1,FALSE)</f>
        <v>1203586760</v>
      </c>
      <c r="Y1197" t="b">
        <f>Table7[[#This Row],[borar otro]]=Table7[[#This Row],[Borrar]]</f>
        <v>1</v>
      </c>
    </row>
    <row r="1198" spans="1:25" hidden="1" x14ac:dyDescent="0.25">
      <c r="A1198">
        <v>45320</v>
      </c>
      <c r="B1198">
        <v>4204350244</v>
      </c>
      <c r="C1198" s="2">
        <v>411.05</v>
      </c>
      <c r="D1198" t="s">
        <v>2326</v>
      </c>
      <c r="E1198">
        <v>0</v>
      </c>
      <c r="F1198" t="s">
        <v>2070</v>
      </c>
      <c r="G1198">
        <f>VLOOKUP(Mio[[#This Row],[No. FACT.]],Table7[No],1,FALSE)</f>
        <v>4204350244</v>
      </c>
      <c r="S1198" s="79"/>
      <c r="T1198">
        <v>45320</v>
      </c>
      <c r="U1198">
        <v>1237926099</v>
      </c>
      <c r="V1198">
        <v>86.4</v>
      </c>
      <c r="W1198">
        <f>VLOOKUP(Table7[[#This Row],[No]],Mio[No. FACT.],1,FALSE)</f>
        <v>1237926099</v>
      </c>
      <c r="X1198">
        <f>VLOOKUP(Table7[[#This Row],[No]],Conta[DTE NO],1,FALSE)</f>
        <v>1237926099</v>
      </c>
      <c r="Y1198" t="b">
        <f>Table7[[#This Row],[borar otro]]=Table7[[#This Row],[Borrar]]</f>
        <v>1</v>
      </c>
    </row>
    <row r="1199" spans="1:25" hidden="1" x14ac:dyDescent="0.25">
      <c r="A1199">
        <v>45320</v>
      </c>
      <c r="B1199">
        <v>3286125812</v>
      </c>
      <c r="C1199" s="2">
        <v>600</v>
      </c>
      <c r="D1199" t="s">
        <v>1845</v>
      </c>
      <c r="E1199">
        <v>0</v>
      </c>
      <c r="F1199" t="s">
        <v>2071</v>
      </c>
      <c r="G1199">
        <f>VLOOKUP(Mio[[#This Row],[No. FACT.]],Table7[No],1,FALSE)</f>
        <v>3286125812</v>
      </c>
      <c r="S1199" s="79"/>
      <c r="T1199">
        <v>45320</v>
      </c>
      <c r="U1199">
        <v>1278888403</v>
      </c>
      <c r="V1199">
        <v>74.400000000000006</v>
      </c>
      <c r="W1199">
        <f>VLOOKUP(Table7[[#This Row],[No]],Mio[No. FACT.],1,FALSE)</f>
        <v>1278888403</v>
      </c>
      <c r="X1199">
        <f>VLOOKUP(Table7[[#This Row],[No]],Conta[DTE NO],1,FALSE)</f>
        <v>1278888403</v>
      </c>
      <c r="Y1199" t="b">
        <f>Table7[[#This Row],[borar otro]]=Table7[[#This Row],[Borrar]]</f>
        <v>1</v>
      </c>
    </row>
    <row r="1200" spans="1:25" hidden="1" x14ac:dyDescent="0.25">
      <c r="A1200">
        <v>45320</v>
      </c>
      <c r="B1200">
        <v>2986297621</v>
      </c>
      <c r="C1200" s="2">
        <v>7015</v>
      </c>
      <c r="D1200" t="s">
        <v>2331</v>
      </c>
      <c r="E1200">
        <v>0</v>
      </c>
      <c r="F1200" t="s">
        <v>2072</v>
      </c>
      <c r="G1200">
        <f>VLOOKUP(Mio[[#This Row],[No. FACT.]],Table7[No],1,FALSE)</f>
        <v>2986297621</v>
      </c>
      <c r="S1200" s="79"/>
      <c r="T1200">
        <v>45320</v>
      </c>
      <c r="U1200">
        <v>1345405310</v>
      </c>
      <c r="V1200">
        <v>613</v>
      </c>
      <c r="W1200">
        <f>VLOOKUP(Table7[[#This Row],[No]],Mio[No. FACT.],1,FALSE)</f>
        <v>1345405310</v>
      </c>
      <c r="X1200">
        <f>VLOOKUP(Table7[[#This Row],[No]],Conta[DTE NO],1,FALSE)</f>
        <v>1345405310</v>
      </c>
      <c r="Y1200" t="b">
        <f>Table7[[#This Row],[borar otro]]=Table7[[#This Row],[Borrar]]</f>
        <v>1</v>
      </c>
    </row>
    <row r="1201" spans="1:25" hidden="1" x14ac:dyDescent="0.25">
      <c r="A1201">
        <v>45320</v>
      </c>
      <c r="B1201">
        <v>551503937</v>
      </c>
      <c r="C1201" s="2">
        <v>514.6</v>
      </c>
      <c r="D1201" t="s">
        <v>2326</v>
      </c>
      <c r="E1201">
        <v>0</v>
      </c>
      <c r="F1201" t="s">
        <v>2074</v>
      </c>
      <c r="G1201">
        <f>VLOOKUP(Mio[[#This Row],[No. FACT.]],Table7[No],1,FALSE)</f>
        <v>551503937</v>
      </c>
      <c r="S1201" s="79"/>
      <c r="T1201">
        <v>45320</v>
      </c>
      <c r="U1201">
        <v>1368934039</v>
      </c>
      <c r="V1201">
        <v>112.15</v>
      </c>
      <c r="W1201">
        <f>VLOOKUP(Table7[[#This Row],[No]],Mio[No. FACT.],1,FALSE)</f>
        <v>1368934039</v>
      </c>
      <c r="X1201">
        <f>VLOOKUP(Table7[[#This Row],[No]],Conta[DTE NO],1,FALSE)</f>
        <v>1368934039</v>
      </c>
      <c r="Y1201" t="b">
        <f>Table7[[#This Row],[borar otro]]=Table7[[#This Row],[Borrar]]</f>
        <v>1</v>
      </c>
    </row>
    <row r="1202" spans="1:25" hidden="1" x14ac:dyDescent="0.25">
      <c r="A1202">
        <v>45320</v>
      </c>
      <c r="B1202">
        <v>2625259570</v>
      </c>
      <c r="C1202" s="2">
        <v>774.65</v>
      </c>
      <c r="D1202" t="s">
        <v>2327</v>
      </c>
      <c r="E1202">
        <v>0</v>
      </c>
      <c r="F1202" t="s">
        <v>2076</v>
      </c>
      <c r="G1202">
        <f>VLOOKUP(Mio[[#This Row],[No. FACT.]],Table7[No],1,FALSE)</f>
        <v>2625259570</v>
      </c>
      <c r="S1202" s="79"/>
      <c r="T1202">
        <v>45320</v>
      </c>
      <c r="U1202">
        <v>148456163</v>
      </c>
      <c r="V1202">
        <v>758.65</v>
      </c>
      <c r="W1202">
        <f>VLOOKUP(Table7[[#This Row],[No]],Mio[No. FACT.],1,FALSE)</f>
        <v>148456163</v>
      </c>
      <c r="X1202">
        <f>VLOOKUP(Table7[[#This Row],[No]],Conta[DTE NO],1,FALSE)</f>
        <v>148456163</v>
      </c>
      <c r="Y1202" t="b">
        <f>Table7[[#This Row],[borar otro]]=Table7[[#This Row],[Borrar]]</f>
        <v>1</v>
      </c>
    </row>
    <row r="1203" spans="1:25" hidden="1" x14ac:dyDescent="0.25">
      <c r="A1203">
        <v>45320</v>
      </c>
      <c r="B1203">
        <v>1811169997</v>
      </c>
      <c r="C1203" s="2">
        <v>14.4</v>
      </c>
      <c r="D1203" t="s">
        <v>2326</v>
      </c>
      <c r="E1203">
        <v>0</v>
      </c>
      <c r="F1203" t="s">
        <v>2077</v>
      </c>
      <c r="G1203">
        <f>VLOOKUP(Mio[[#This Row],[No. FACT.]],Table7[No],1,FALSE)</f>
        <v>1811169997</v>
      </c>
      <c r="S1203" s="79"/>
      <c r="T1203">
        <v>45320</v>
      </c>
      <c r="U1203">
        <v>1519207316</v>
      </c>
      <c r="V1203">
        <v>20822</v>
      </c>
      <c r="W1203">
        <f>VLOOKUP(Table7[[#This Row],[No]],Mio[No. FACT.],1,FALSE)</f>
        <v>1519207316</v>
      </c>
      <c r="X1203">
        <f>VLOOKUP(Table7[[#This Row],[No]],Conta[DTE NO],1,FALSE)</f>
        <v>1519207316</v>
      </c>
      <c r="Y1203" t="b">
        <f>Table7[[#This Row],[borar otro]]=Table7[[#This Row],[Borrar]]</f>
        <v>1</v>
      </c>
    </row>
    <row r="1204" spans="1:25" hidden="1" x14ac:dyDescent="0.25">
      <c r="A1204">
        <v>45320</v>
      </c>
      <c r="B1204">
        <v>2726382344</v>
      </c>
      <c r="C1204" s="2">
        <v>60.45</v>
      </c>
      <c r="D1204" t="s">
        <v>2329</v>
      </c>
      <c r="E1204">
        <v>0</v>
      </c>
      <c r="F1204" t="s">
        <v>2079</v>
      </c>
      <c r="G1204">
        <f>VLOOKUP(Mio[[#This Row],[No. FACT.]],Table7[No],1,FALSE)</f>
        <v>2726382344</v>
      </c>
      <c r="S1204" s="79"/>
      <c r="T1204">
        <v>45320</v>
      </c>
      <c r="U1204">
        <v>1751531626</v>
      </c>
      <c r="V1204">
        <v>61.3</v>
      </c>
      <c r="W1204">
        <f>VLOOKUP(Table7[[#This Row],[No]],Mio[No. FACT.],1,FALSE)</f>
        <v>1751531626</v>
      </c>
      <c r="X1204">
        <f>VLOOKUP(Table7[[#This Row],[No]],Conta[DTE NO],1,FALSE)</f>
        <v>1751531626</v>
      </c>
      <c r="Y1204" t="b">
        <f>Table7[[#This Row],[borar otro]]=Table7[[#This Row],[Borrar]]</f>
        <v>1</v>
      </c>
    </row>
    <row r="1205" spans="1:25" hidden="1" x14ac:dyDescent="0.25">
      <c r="A1205">
        <v>45320</v>
      </c>
      <c r="B1205">
        <v>1278888403</v>
      </c>
      <c r="C1205" s="2">
        <v>74.400000000000006</v>
      </c>
      <c r="D1205" t="s">
        <v>2327</v>
      </c>
      <c r="E1205">
        <v>0</v>
      </c>
      <c r="F1205" t="s">
        <v>2081</v>
      </c>
      <c r="G1205">
        <f>VLOOKUP(Mio[[#This Row],[No. FACT.]],Table7[No],1,FALSE)</f>
        <v>1278888403</v>
      </c>
      <c r="S1205" s="79"/>
      <c r="T1205">
        <v>45320</v>
      </c>
      <c r="U1205">
        <v>1779125629</v>
      </c>
      <c r="V1205">
        <v>6.2</v>
      </c>
      <c r="W1205">
        <f>VLOOKUP(Table7[[#This Row],[No]],Mio[No. FACT.],1,FALSE)</f>
        <v>1779125629</v>
      </c>
      <c r="X1205">
        <f>VLOOKUP(Table7[[#This Row],[No]],Conta[DTE NO],1,FALSE)</f>
        <v>1779125629</v>
      </c>
      <c r="Y1205" t="b">
        <f>Table7[[#This Row],[borar otro]]=Table7[[#This Row],[Borrar]]</f>
        <v>1</v>
      </c>
    </row>
    <row r="1206" spans="1:25" hidden="1" x14ac:dyDescent="0.25">
      <c r="A1206">
        <v>45320</v>
      </c>
      <c r="B1206">
        <v>3774696794</v>
      </c>
      <c r="C1206" s="2">
        <v>108.6</v>
      </c>
      <c r="D1206" t="s">
        <v>2329</v>
      </c>
      <c r="E1206">
        <v>0</v>
      </c>
      <c r="F1206" t="s">
        <v>2083</v>
      </c>
      <c r="G1206">
        <f>VLOOKUP(Mio[[#This Row],[No. FACT.]],Table7[No],1,FALSE)</f>
        <v>3774696794</v>
      </c>
      <c r="S1206" s="79"/>
      <c r="T1206">
        <v>45320</v>
      </c>
      <c r="U1206">
        <v>1800881673</v>
      </c>
      <c r="V1206">
        <v>36.299999999999997</v>
      </c>
      <c r="W1206">
        <f>VLOOKUP(Table7[[#This Row],[No]],Mio[No. FACT.],1,FALSE)</f>
        <v>1800881673</v>
      </c>
      <c r="X1206">
        <f>VLOOKUP(Table7[[#This Row],[No]],Conta[DTE NO],1,FALSE)</f>
        <v>1800881673</v>
      </c>
      <c r="Y1206" t="b">
        <f>Table7[[#This Row],[borar otro]]=Table7[[#This Row],[Borrar]]</f>
        <v>1</v>
      </c>
    </row>
    <row r="1207" spans="1:25" hidden="1" x14ac:dyDescent="0.25">
      <c r="A1207">
        <v>45320</v>
      </c>
      <c r="B1207">
        <v>1751531626</v>
      </c>
      <c r="C1207" s="2">
        <v>61.3</v>
      </c>
      <c r="D1207" t="s">
        <v>2329</v>
      </c>
      <c r="E1207">
        <v>0</v>
      </c>
      <c r="F1207" t="s">
        <v>2085</v>
      </c>
      <c r="G1207">
        <f>VLOOKUP(Mio[[#This Row],[No. FACT.]],Table7[No],1,FALSE)</f>
        <v>1751531626</v>
      </c>
      <c r="S1207" s="79"/>
      <c r="T1207">
        <v>45320</v>
      </c>
      <c r="U1207">
        <v>1807962087</v>
      </c>
      <c r="V1207">
        <v>4860</v>
      </c>
      <c r="W1207">
        <f>VLOOKUP(Table7[[#This Row],[No]],Mio[No. FACT.],1,FALSE)</f>
        <v>1807962087</v>
      </c>
      <c r="X1207">
        <f>VLOOKUP(Table7[[#This Row],[No]],Conta[DTE NO],1,FALSE)</f>
        <v>1807962087</v>
      </c>
      <c r="Y1207" t="b">
        <f>Table7[[#This Row],[borar otro]]=Table7[[#This Row],[Borrar]]</f>
        <v>1</v>
      </c>
    </row>
    <row r="1208" spans="1:25" hidden="1" x14ac:dyDescent="0.25">
      <c r="A1208">
        <v>45320</v>
      </c>
      <c r="B1208">
        <v>2336638442</v>
      </c>
      <c r="C1208" s="2">
        <v>279.25</v>
      </c>
      <c r="D1208" t="s">
        <v>2327</v>
      </c>
      <c r="E1208">
        <v>0</v>
      </c>
      <c r="F1208" t="s">
        <v>2087</v>
      </c>
      <c r="G1208">
        <f>VLOOKUP(Mio[[#This Row],[No. FACT.]],Table7[No],1,FALSE)</f>
        <v>2336638442</v>
      </c>
      <c r="S1208" s="79"/>
      <c r="T1208">
        <v>45320</v>
      </c>
      <c r="U1208">
        <v>1811169997</v>
      </c>
      <c r="V1208">
        <v>14.4</v>
      </c>
      <c r="W1208">
        <f>VLOOKUP(Table7[[#This Row],[No]],Mio[No. FACT.],1,FALSE)</f>
        <v>1811169997</v>
      </c>
      <c r="X1208">
        <f>VLOOKUP(Table7[[#This Row],[No]],Conta[DTE NO],1,FALSE)</f>
        <v>1811169997</v>
      </c>
      <c r="Y1208" t="b">
        <f>Table7[[#This Row],[borar otro]]=Table7[[#This Row],[Borrar]]</f>
        <v>1</v>
      </c>
    </row>
    <row r="1209" spans="1:25" hidden="1" x14ac:dyDescent="0.25">
      <c r="A1209">
        <v>45320</v>
      </c>
      <c r="B1209">
        <v>4038344943</v>
      </c>
      <c r="C1209" s="2">
        <v>140.44999999999999</v>
      </c>
      <c r="D1209" t="s">
        <v>2327</v>
      </c>
      <c r="E1209">
        <v>0</v>
      </c>
      <c r="F1209" t="s">
        <v>2089</v>
      </c>
      <c r="G1209">
        <f>VLOOKUP(Mio[[#This Row],[No. FACT.]],Table7[No],1,FALSE)</f>
        <v>4038344943</v>
      </c>
      <c r="S1209" s="79"/>
      <c r="T1209">
        <v>45320</v>
      </c>
      <c r="U1209">
        <v>1998997051</v>
      </c>
      <c r="V1209">
        <v>11</v>
      </c>
      <c r="W1209">
        <f>VLOOKUP(Table7[[#This Row],[No]],Mio[No. FACT.],1,FALSE)</f>
        <v>1998997051</v>
      </c>
      <c r="X1209">
        <f>VLOOKUP(Table7[[#This Row],[No]],Conta[DTE NO],1,FALSE)</f>
        <v>1998997051</v>
      </c>
      <c r="Y1209" t="b">
        <f>Table7[[#This Row],[borar otro]]=Table7[[#This Row],[Borrar]]</f>
        <v>1</v>
      </c>
    </row>
    <row r="1210" spans="1:25" hidden="1" x14ac:dyDescent="0.25">
      <c r="A1210">
        <v>45320</v>
      </c>
      <c r="B1210">
        <v>2558738850</v>
      </c>
      <c r="C1210" s="2">
        <v>18.149999999999999</v>
      </c>
      <c r="D1210" t="s">
        <v>2336</v>
      </c>
      <c r="E1210">
        <v>0</v>
      </c>
      <c r="F1210" t="s">
        <v>2091</v>
      </c>
      <c r="G1210">
        <f>VLOOKUP(Mio[[#This Row],[No. FACT.]],Table7[No],1,FALSE)</f>
        <v>2558738850</v>
      </c>
      <c r="S1210" s="79"/>
      <c r="T1210">
        <v>45320</v>
      </c>
      <c r="U1210">
        <v>2132757559</v>
      </c>
      <c r="V1210">
        <v>953.8</v>
      </c>
      <c r="W1210">
        <f>VLOOKUP(Table7[[#This Row],[No]],Mio[No. FACT.],1,FALSE)</f>
        <v>2132757559</v>
      </c>
      <c r="X1210">
        <f>VLOOKUP(Table7[[#This Row],[No]],Conta[DTE NO],1,FALSE)</f>
        <v>2132757559</v>
      </c>
      <c r="Y1210" t="b">
        <f>Table7[[#This Row],[borar otro]]=Table7[[#This Row],[Borrar]]</f>
        <v>1</v>
      </c>
    </row>
    <row r="1211" spans="1:25" hidden="1" x14ac:dyDescent="0.25">
      <c r="A1211">
        <v>45320</v>
      </c>
      <c r="B1211">
        <v>1800881673</v>
      </c>
      <c r="C1211" s="2">
        <v>36.299999999999997</v>
      </c>
      <c r="D1211" t="s">
        <v>2328</v>
      </c>
      <c r="E1211">
        <v>0</v>
      </c>
      <c r="F1211" t="s">
        <v>2093</v>
      </c>
      <c r="G1211">
        <f>VLOOKUP(Mio[[#This Row],[No. FACT.]],Table7[No],1,FALSE)</f>
        <v>1800881673</v>
      </c>
      <c r="S1211" s="79"/>
      <c r="T1211">
        <v>45320</v>
      </c>
      <c r="U1211">
        <v>2319926416</v>
      </c>
      <c r="V1211">
        <v>15.8</v>
      </c>
      <c r="W1211">
        <f>VLOOKUP(Table7[[#This Row],[No]],Mio[No. FACT.],1,FALSE)</f>
        <v>2319926416</v>
      </c>
      <c r="X1211">
        <f>VLOOKUP(Table7[[#This Row],[No]],Conta[DTE NO],1,FALSE)</f>
        <v>2319926416</v>
      </c>
      <c r="Y1211" t="b">
        <f>Table7[[#This Row],[borar otro]]=Table7[[#This Row],[Borrar]]</f>
        <v>1</v>
      </c>
    </row>
    <row r="1212" spans="1:25" hidden="1" x14ac:dyDescent="0.25">
      <c r="A1212">
        <v>45320</v>
      </c>
      <c r="B1212">
        <v>3343994030</v>
      </c>
      <c r="C1212" s="2">
        <v>356.5</v>
      </c>
      <c r="D1212" t="s">
        <v>2329</v>
      </c>
      <c r="E1212">
        <v>0</v>
      </c>
      <c r="F1212" t="s">
        <v>2095</v>
      </c>
      <c r="G1212">
        <f>VLOOKUP(Mio[[#This Row],[No. FACT.]],Table7[No],1,FALSE)</f>
        <v>3343994030</v>
      </c>
      <c r="S1212" s="79"/>
      <c r="T1212">
        <v>45320</v>
      </c>
      <c r="U1212">
        <v>2336638442</v>
      </c>
      <c r="V1212">
        <v>279.25</v>
      </c>
      <c r="W1212">
        <f>VLOOKUP(Table7[[#This Row],[No]],Mio[No. FACT.],1,FALSE)</f>
        <v>2336638442</v>
      </c>
      <c r="X1212">
        <f>VLOOKUP(Table7[[#This Row],[No]],Conta[DTE NO],1,FALSE)</f>
        <v>2336638442</v>
      </c>
      <c r="Y1212" t="b">
        <f>Table7[[#This Row],[borar otro]]=Table7[[#This Row],[Borrar]]</f>
        <v>1</v>
      </c>
    </row>
    <row r="1213" spans="1:25" hidden="1" x14ac:dyDescent="0.25">
      <c r="A1213">
        <v>45320</v>
      </c>
      <c r="B1213">
        <v>524176251</v>
      </c>
      <c r="C1213" s="2">
        <v>2878.67</v>
      </c>
      <c r="D1213" t="s">
        <v>2327</v>
      </c>
      <c r="E1213">
        <v>0</v>
      </c>
      <c r="F1213" t="s">
        <v>2097</v>
      </c>
      <c r="G1213">
        <f>VLOOKUP(Mio[[#This Row],[No. FACT.]],Table7[No],1,FALSE)</f>
        <v>524176251</v>
      </c>
      <c r="S1213" s="79"/>
      <c r="T1213">
        <v>45320</v>
      </c>
      <c r="U1213">
        <v>2379696677</v>
      </c>
      <c r="V1213">
        <v>154.85</v>
      </c>
      <c r="W1213">
        <f>VLOOKUP(Table7[[#This Row],[No]],Mio[No. FACT.],1,FALSE)</f>
        <v>2379696677</v>
      </c>
      <c r="X1213">
        <f>VLOOKUP(Table7[[#This Row],[No]],Conta[DTE NO],1,FALSE)</f>
        <v>2379696677</v>
      </c>
      <c r="Y1213" t="b">
        <f>Table7[[#This Row],[borar otro]]=Table7[[#This Row],[Borrar]]</f>
        <v>1</v>
      </c>
    </row>
    <row r="1214" spans="1:25" hidden="1" x14ac:dyDescent="0.25">
      <c r="A1214">
        <v>45320</v>
      </c>
      <c r="B1214">
        <v>1203586760</v>
      </c>
      <c r="C1214" s="2">
        <v>14.01</v>
      </c>
      <c r="D1214" t="s">
        <v>2326</v>
      </c>
      <c r="E1214">
        <v>0</v>
      </c>
      <c r="F1214" t="s">
        <v>2098</v>
      </c>
      <c r="G1214">
        <f>VLOOKUP(Mio[[#This Row],[No. FACT.]],Table7[No],1,FALSE)</f>
        <v>1203586760</v>
      </c>
      <c r="S1214" s="79"/>
      <c r="T1214">
        <v>45320</v>
      </c>
      <c r="U1214">
        <v>2523220170</v>
      </c>
      <c r="V1214">
        <v>73.8</v>
      </c>
      <c r="W1214">
        <f>VLOOKUP(Table7[[#This Row],[No]],Mio[No. FACT.],1,FALSE)</f>
        <v>2523220170</v>
      </c>
      <c r="X1214">
        <f>VLOOKUP(Table7[[#This Row],[No]],Conta[DTE NO],1,FALSE)</f>
        <v>2523220170</v>
      </c>
      <c r="Y1214" t="b">
        <f>Table7[[#This Row],[borar otro]]=Table7[[#This Row],[Borrar]]</f>
        <v>1</v>
      </c>
    </row>
    <row r="1215" spans="1:25" hidden="1" x14ac:dyDescent="0.25">
      <c r="A1215">
        <v>45320</v>
      </c>
      <c r="B1215">
        <v>1061111096</v>
      </c>
      <c r="C1215" s="2">
        <v>6000</v>
      </c>
      <c r="D1215" t="s">
        <v>2332</v>
      </c>
      <c r="E1215">
        <v>0</v>
      </c>
      <c r="F1215" t="s">
        <v>2100</v>
      </c>
      <c r="G1215">
        <f>VLOOKUP(Mio[[#This Row],[No. FACT.]],Table7[No],1,FALSE)</f>
        <v>1061111096</v>
      </c>
      <c r="S1215" s="79"/>
      <c r="T1215">
        <v>45320</v>
      </c>
      <c r="U1215">
        <v>2558738850</v>
      </c>
      <c r="V1215">
        <v>18.149999999999999</v>
      </c>
      <c r="W1215">
        <f>VLOOKUP(Table7[[#This Row],[No]],Mio[No. FACT.],1,FALSE)</f>
        <v>2558738850</v>
      </c>
      <c r="X1215">
        <f>VLOOKUP(Table7[[#This Row],[No]],Conta[DTE NO],1,FALSE)</f>
        <v>2558738850</v>
      </c>
      <c r="Y1215" t="b">
        <f>Table7[[#This Row],[borar otro]]=Table7[[#This Row],[Borrar]]</f>
        <v>1</v>
      </c>
    </row>
    <row r="1216" spans="1:25" hidden="1" x14ac:dyDescent="0.25">
      <c r="A1216">
        <v>45320</v>
      </c>
      <c r="B1216">
        <v>1150830047</v>
      </c>
      <c r="C1216" s="2">
        <v>7589</v>
      </c>
      <c r="D1216" t="s">
        <v>2328</v>
      </c>
      <c r="E1216">
        <v>0</v>
      </c>
      <c r="F1216" t="s">
        <v>2102</v>
      </c>
      <c r="G1216">
        <f>VLOOKUP(Mio[[#This Row],[No. FACT.]],Table7[No],1,FALSE)</f>
        <v>1150830047</v>
      </c>
      <c r="S1216" s="79"/>
      <c r="T1216">
        <v>45320</v>
      </c>
      <c r="U1216">
        <v>2565227084</v>
      </c>
      <c r="V1216">
        <v>43.6</v>
      </c>
      <c r="W1216">
        <f>VLOOKUP(Table7[[#This Row],[No]],Mio[No. FACT.],1,FALSE)</f>
        <v>2565227084</v>
      </c>
      <c r="X1216">
        <f>VLOOKUP(Table7[[#This Row],[No]],Conta[DTE NO],1,FALSE)</f>
        <v>2565227084</v>
      </c>
      <c r="Y1216" t="b">
        <f>Table7[[#This Row],[borar otro]]=Table7[[#This Row],[Borrar]]</f>
        <v>1</v>
      </c>
    </row>
    <row r="1217" spans="1:25" hidden="1" x14ac:dyDescent="0.25">
      <c r="A1217">
        <v>45320</v>
      </c>
      <c r="B1217">
        <v>2733460015</v>
      </c>
      <c r="C1217" s="2">
        <v>509.8</v>
      </c>
      <c r="D1217" t="s">
        <v>2329</v>
      </c>
      <c r="E1217">
        <v>0</v>
      </c>
      <c r="F1217" t="s">
        <v>2105</v>
      </c>
      <c r="G1217">
        <f>VLOOKUP(Mio[[#This Row],[No. FACT.]],Table7[No],1,FALSE)</f>
        <v>2733460015</v>
      </c>
      <c r="S1217" s="79"/>
      <c r="T1217">
        <v>45320</v>
      </c>
      <c r="U1217">
        <v>2625259570</v>
      </c>
      <c r="V1217">
        <v>774.65</v>
      </c>
      <c r="W1217">
        <f>VLOOKUP(Table7[[#This Row],[No]],Mio[No. FACT.],1,FALSE)</f>
        <v>2625259570</v>
      </c>
      <c r="X1217">
        <f>VLOOKUP(Table7[[#This Row],[No]],Conta[DTE NO],1,FALSE)</f>
        <v>2625259570</v>
      </c>
      <c r="Y1217" t="b">
        <f>Table7[[#This Row],[borar otro]]=Table7[[#This Row],[Borrar]]</f>
        <v>1</v>
      </c>
    </row>
    <row r="1218" spans="1:25" hidden="1" x14ac:dyDescent="0.25">
      <c r="A1218">
        <v>45320</v>
      </c>
      <c r="B1218">
        <v>3251454432</v>
      </c>
      <c r="C1218" s="2">
        <v>7.2</v>
      </c>
      <c r="D1218" t="s">
        <v>2326</v>
      </c>
      <c r="E1218">
        <v>0</v>
      </c>
      <c r="F1218" t="s">
        <v>2107</v>
      </c>
      <c r="G1218">
        <f>VLOOKUP(Mio[[#This Row],[No. FACT.]],Table7[No],1,FALSE)</f>
        <v>3251454432</v>
      </c>
      <c r="S1218" s="79"/>
      <c r="T1218">
        <v>45320</v>
      </c>
      <c r="U1218">
        <v>2726382344</v>
      </c>
      <c r="V1218">
        <v>60.45</v>
      </c>
      <c r="W1218">
        <f>VLOOKUP(Table7[[#This Row],[No]],Mio[No. FACT.],1,FALSE)</f>
        <v>2726382344</v>
      </c>
      <c r="X1218">
        <f>VLOOKUP(Table7[[#This Row],[No]],Conta[DTE NO],1,FALSE)</f>
        <v>2726382344</v>
      </c>
      <c r="Y1218" t="b">
        <f>Table7[[#This Row],[borar otro]]=Table7[[#This Row],[Borrar]]</f>
        <v>1</v>
      </c>
    </row>
    <row r="1219" spans="1:25" hidden="1" x14ac:dyDescent="0.25">
      <c r="A1219">
        <v>45320</v>
      </c>
      <c r="B1219">
        <v>2379696677</v>
      </c>
      <c r="C1219" s="2">
        <v>154.85</v>
      </c>
      <c r="D1219" t="s">
        <v>2333</v>
      </c>
      <c r="E1219">
        <v>0</v>
      </c>
      <c r="F1219" t="s">
        <v>2108</v>
      </c>
      <c r="G1219">
        <f>VLOOKUP(Mio[[#This Row],[No. FACT.]],Table7[No],1,FALSE)</f>
        <v>2379696677</v>
      </c>
      <c r="S1219" s="79"/>
      <c r="T1219">
        <v>45320</v>
      </c>
      <c r="U1219">
        <v>2733460015</v>
      </c>
      <c r="V1219">
        <v>509.8</v>
      </c>
      <c r="W1219">
        <f>VLOOKUP(Table7[[#This Row],[No]],Mio[No. FACT.],1,FALSE)</f>
        <v>2733460015</v>
      </c>
      <c r="X1219">
        <f>VLOOKUP(Table7[[#This Row],[No]],Conta[DTE NO],1,FALSE)</f>
        <v>2733460015</v>
      </c>
      <c r="Y1219" t="b">
        <f>Table7[[#This Row],[borar otro]]=Table7[[#This Row],[Borrar]]</f>
        <v>1</v>
      </c>
    </row>
    <row r="1220" spans="1:25" hidden="1" x14ac:dyDescent="0.25">
      <c r="A1220">
        <v>45321</v>
      </c>
      <c r="B1220">
        <v>2043822902</v>
      </c>
      <c r="C1220" s="2">
        <v>4660</v>
      </c>
      <c r="D1220" t="s">
        <v>2327</v>
      </c>
      <c r="E1220">
        <v>0</v>
      </c>
      <c r="F1220" t="s">
        <v>2109</v>
      </c>
      <c r="G1220">
        <f>VLOOKUP(Mio[[#This Row],[No. FACT.]],Table7[No],1,FALSE)</f>
        <v>2043822902</v>
      </c>
      <c r="S1220" s="79"/>
      <c r="T1220">
        <v>45320</v>
      </c>
      <c r="U1220">
        <v>2890354653</v>
      </c>
      <c r="V1220">
        <v>33</v>
      </c>
      <c r="W1220">
        <f>VLOOKUP(Table7[[#This Row],[No]],Mio[No. FACT.],1,FALSE)</f>
        <v>2890354653</v>
      </c>
      <c r="X1220">
        <f>VLOOKUP(Table7[[#This Row],[No]],Conta[DTE NO],1,FALSE)</f>
        <v>2890354653</v>
      </c>
      <c r="Y1220" t="b">
        <f>Table7[[#This Row],[borar otro]]=Table7[[#This Row],[Borrar]]</f>
        <v>1</v>
      </c>
    </row>
    <row r="1221" spans="1:25" hidden="1" x14ac:dyDescent="0.25">
      <c r="A1221">
        <v>45321</v>
      </c>
      <c r="B1221">
        <v>3304409969</v>
      </c>
      <c r="C1221" s="2">
        <v>1.5</v>
      </c>
      <c r="D1221" t="s">
        <v>2326</v>
      </c>
      <c r="E1221">
        <v>0</v>
      </c>
      <c r="F1221" t="s">
        <v>2111</v>
      </c>
      <c r="G1221">
        <f>VLOOKUP(Mio[[#This Row],[No. FACT.]],Table7[No],1,FALSE)</f>
        <v>3304409969</v>
      </c>
      <c r="S1221" s="79"/>
      <c r="T1221">
        <v>45320</v>
      </c>
      <c r="U1221">
        <v>2986297621</v>
      </c>
      <c r="V1221">
        <v>7015</v>
      </c>
      <c r="W1221">
        <f>VLOOKUP(Table7[[#This Row],[No]],Mio[No. FACT.],1,FALSE)</f>
        <v>2986297621</v>
      </c>
      <c r="X1221">
        <f>VLOOKUP(Table7[[#This Row],[No]],Conta[DTE NO],1,FALSE)</f>
        <v>2986297621</v>
      </c>
      <c r="Y1221" t="b">
        <f>Table7[[#This Row],[borar otro]]=Table7[[#This Row],[Borrar]]</f>
        <v>1</v>
      </c>
    </row>
    <row r="1222" spans="1:25" hidden="1" x14ac:dyDescent="0.25">
      <c r="A1222">
        <v>45321</v>
      </c>
      <c r="B1222">
        <v>2317503114</v>
      </c>
      <c r="C1222" s="2">
        <v>83</v>
      </c>
      <c r="D1222" t="s">
        <v>2335</v>
      </c>
      <c r="E1222">
        <v>0</v>
      </c>
      <c r="F1222" t="s">
        <v>2113</v>
      </c>
      <c r="G1222">
        <f>VLOOKUP(Mio[[#This Row],[No. FACT.]],Table7[No],1,FALSE)</f>
        <v>2317503114</v>
      </c>
      <c r="S1222" s="79"/>
      <c r="T1222">
        <v>45320</v>
      </c>
      <c r="U1222">
        <v>3091091235</v>
      </c>
      <c r="V1222">
        <v>183.3</v>
      </c>
      <c r="W1222">
        <f>VLOOKUP(Table7[[#This Row],[No]],Mio[No. FACT.],1,FALSE)</f>
        <v>3091091235</v>
      </c>
      <c r="X1222">
        <f>VLOOKUP(Table7[[#This Row],[No]],Conta[DTE NO],1,FALSE)</f>
        <v>3091091235</v>
      </c>
      <c r="Y1222" t="b">
        <f>Table7[[#This Row],[borar otro]]=Table7[[#This Row],[Borrar]]</f>
        <v>1</v>
      </c>
    </row>
    <row r="1223" spans="1:25" hidden="1" x14ac:dyDescent="0.25">
      <c r="A1223">
        <v>45321</v>
      </c>
      <c r="B1223">
        <v>57230704</v>
      </c>
      <c r="C1223" s="2">
        <v>6.65</v>
      </c>
      <c r="D1223" t="s">
        <v>2328</v>
      </c>
      <c r="E1223">
        <v>0</v>
      </c>
      <c r="F1223" t="s">
        <v>2114</v>
      </c>
      <c r="G1223">
        <f>VLOOKUP(Mio[[#This Row],[No. FACT.]],Table7[No],1,FALSE)</f>
        <v>57230704</v>
      </c>
      <c r="S1223" s="79"/>
      <c r="T1223">
        <v>45320</v>
      </c>
      <c r="U1223">
        <v>3251454432</v>
      </c>
      <c r="V1223">
        <v>7.2</v>
      </c>
      <c r="W1223">
        <f>VLOOKUP(Table7[[#This Row],[No]],Mio[No. FACT.],1,FALSE)</f>
        <v>3251454432</v>
      </c>
      <c r="X1223">
        <f>VLOOKUP(Table7[[#This Row],[No]],Conta[DTE NO],1,FALSE)</f>
        <v>3251454432</v>
      </c>
      <c r="Y1223" t="b">
        <f>Table7[[#This Row],[borar otro]]=Table7[[#This Row],[Borrar]]</f>
        <v>1</v>
      </c>
    </row>
    <row r="1224" spans="1:25" hidden="1" x14ac:dyDescent="0.25">
      <c r="A1224">
        <v>45321</v>
      </c>
      <c r="B1224">
        <v>2760788339</v>
      </c>
      <c r="C1224" s="2">
        <v>113</v>
      </c>
      <c r="D1224" t="s">
        <v>2327</v>
      </c>
      <c r="E1224">
        <v>0</v>
      </c>
      <c r="F1224" t="s">
        <v>2116</v>
      </c>
      <c r="G1224">
        <f>VLOOKUP(Mio[[#This Row],[No. FACT.]],Table7[No],1,FALSE)</f>
        <v>2760788339</v>
      </c>
      <c r="S1224" s="79"/>
      <c r="T1224">
        <v>45320</v>
      </c>
      <c r="U1224">
        <v>3286125812</v>
      </c>
      <c r="V1224">
        <v>600</v>
      </c>
      <c r="W1224">
        <f>VLOOKUP(Table7[[#This Row],[No]],Mio[No. FACT.],1,FALSE)</f>
        <v>3286125812</v>
      </c>
      <c r="X1224">
        <f>VLOOKUP(Table7[[#This Row],[No]],Conta[DTE NO],1,FALSE)</f>
        <v>3286125812</v>
      </c>
      <c r="Y1224" t="b">
        <f>Table7[[#This Row],[borar otro]]=Table7[[#This Row],[Borrar]]</f>
        <v>1</v>
      </c>
    </row>
    <row r="1225" spans="1:25" hidden="1" x14ac:dyDescent="0.25">
      <c r="A1225">
        <v>45321</v>
      </c>
      <c r="B1225">
        <v>2609267708</v>
      </c>
      <c r="C1225" s="2">
        <v>156.19999999999999</v>
      </c>
      <c r="D1225" t="s">
        <v>2329</v>
      </c>
      <c r="E1225">
        <v>0</v>
      </c>
      <c r="F1225" t="s">
        <v>2118</v>
      </c>
      <c r="G1225">
        <f>VLOOKUP(Mio[[#This Row],[No. FACT.]],Table7[No],1,FALSE)</f>
        <v>2609267708</v>
      </c>
      <c r="S1225" s="79"/>
      <c r="T1225">
        <v>45320</v>
      </c>
      <c r="U1225">
        <v>3343994030</v>
      </c>
      <c r="V1225">
        <v>356.5</v>
      </c>
      <c r="W1225">
        <f>VLOOKUP(Table7[[#This Row],[No]],Mio[No. FACT.],1,FALSE)</f>
        <v>3343994030</v>
      </c>
      <c r="X1225">
        <f>VLOOKUP(Table7[[#This Row],[No]],Conta[DTE NO],1,FALSE)</f>
        <v>3343994030</v>
      </c>
      <c r="Y1225" t="b">
        <f>Table7[[#This Row],[borar otro]]=Table7[[#This Row],[Borrar]]</f>
        <v>1</v>
      </c>
    </row>
    <row r="1226" spans="1:25" hidden="1" x14ac:dyDescent="0.25">
      <c r="A1226">
        <v>45321</v>
      </c>
      <c r="B1226">
        <v>534202920</v>
      </c>
      <c r="C1226" s="2">
        <v>10960</v>
      </c>
      <c r="D1226" t="s">
        <v>2330</v>
      </c>
      <c r="E1226">
        <v>0</v>
      </c>
      <c r="F1226" t="s">
        <v>2120</v>
      </c>
      <c r="G1226">
        <f>VLOOKUP(Mio[[#This Row],[No. FACT.]],Table7[No],1,FALSE)</f>
        <v>534202920</v>
      </c>
      <c r="S1226" s="79"/>
      <c r="T1226">
        <v>45320</v>
      </c>
      <c r="U1226">
        <v>3347597124</v>
      </c>
      <c r="V1226">
        <v>70</v>
      </c>
      <c r="W1226">
        <f>VLOOKUP(Table7[[#This Row],[No]],Mio[No. FACT.],1,FALSE)</f>
        <v>3347597124</v>
      </c>
      <c r="X1226">
        <f>VLOOKUP(Table7[[#This Row],[No]],Conta[DTE NO],1,FALSE)</f>
        <v>3347597124</v>
      </c>
      <c r="Y1226" t="b">
        <f>Table7[[#This Row],[borar otro]]=Table7[[#This Row],[Borrar]]</f>
        <v>1</v>
      </c>
    </row>
    <row r="1227" spans="1:25" hidden="1" x14ac:dyDescent="0.25">
      <c r="A1227">
        <v>45321</v>
      </c>
      <c r="B1227">
        <v>3042461249</v>
      </c>
      <c r="C1227" s="2">
        <v>3800</v>
      </c>
      <c r="D1227" t="s">
        <v>2328</v>
      </c>
      <c r="E1227">
        <v>0</v>
      </c>
      <c r="F1227" t="s">
        <v>2122</v>
      </c>
      <c r="G1227">
        <f>VLOOKUP(Mio[[#This Row],[No. FACT.]],Table7[No],1,FALSE)</f>
        <v>3042461249</v>
      </c>
      <c r="S1227" s="79"/>
      <c r="T1227">
        <v>45320</v>
      </c>
      <c r="U1227">
        <v>35602739</v>
      </c>
      <c r="V1227">
        <v>6291</v>
      </c>
      <c r="W1227">
        <f>VLOOKUP(Table7[[#This Row],[No]],Mio[No. FACT.],1,FALSE)</f>
        <v>35602739</v>
      </c>
      <c r="X1227">
        <f>VLOOKUP(Table7[[#This Row],[No]],Conta[DTE NO],1,FALSE)</f>
        <v>35602739</v>
      </c>
      <c r="Y1227" t="b">
        <f>Table7[[#This Row],[borar otro]]=Table7[[#This Row],[Borrar]]</f>
        <v>1</v>
      </c>
    </row>
    <row r="1228" spans="1:25" hidden="1" x14ac:dyDescent="0.25">
      <c r="A1228">
        <v>45321</v>
      </c>
      <c r="B1228">
        <v>940984975</v>
      </c>
      <c r="C1228" s="2">
        <v>1000</v>
      </c>
      <c r="D1228" t="s">
        <v>2331</v>
      </c>
      <c r="E1228">
        <v>0</v>
      </c>
      <c r="F1228" t="s">
        <v>2124</v>
      </c>
      <c r="G1228">
        <f>VLOOKUP(Mio[[#This Row],[No. FACT.]],Table7[No],1,FALSE)</f>
        <v>940984975</v>
      </c>
      <c r="S1228" s="79"/>
      <c r="T1228">
        <v>45320</v>
      </c>
      <c r="U1228">
        <v>3601682284</v>
      </c>
      <c r="V1228">
        <v>191.45</v>
      </c>
      <c r="W1228">
        <f>VLOOKUP(Table7[[#This Row],[No]],Mio[No. FACT.],1,FALSE)</f>
        <v>3601682284</v>
      </c>
      <c r="X1228">
        <f>VLOOKUP(Table7[[#This Row],[No]],Conta[DTE NO],1,FALSE)</f>
        <v>3601682284</v>
      </c>
      <c r="Y1228" t="b">
        <f>Table7[[#This Row],[borar otro]]=Table7[[#This Row],[Borrar]]</f>
        <v>1</v>
      </c>
    </row>
    <row r="1229" spans="1:25" hidden="1" x14ac:dyDescent="0.25">
      <c r="A1229">
        <v>45321</v>
      </c>
      <c r="B1229">
        <v>4062791139</v>
      </c>
      <c r="C1229" s="2">
        <v>1055</v>
      </c>
      <c r="D1229" t="s">
        <v>2328</v>
      </c>
      <c r="E1229">
        <v>0</v>
      </c>
      <c r="F1229" t="s">
        <v>2126</v>
      </c>
      <c r="G1229">
        <f>VLOOKUP(Mio[[#This Row],[No. FACT.]],Table7[No],1,FALSE)</f>
        <v>4062791139</v>
      </c>
      <c r="S1229" s="79"/>
      <c r="T1229">
        <v>45320</v>
      </c>
      <c r="U1229">
        <v>3774696794</v>
      </c>
      <c r="V1229">
        <v>108.6</v>
      </c>
      <c r="W1229">
        <f>VLOOKUP(Table7[[#This Row],[No]],Mio[No. FACT.],1,FALSE)</f>
        <v>3774696794</v>
      </c>
      <c r="X1229">
        <f>VLOOKUP(Table7[[#This Row],[No]],Conta[DTE NO],1,FALSE)</f>
        <v>3774696794</v>
      </c>
      <c r="Y1229" t="b">
        <f>Table7[[#This Row],[borar otro]]=Table7[[#This Row],[Borrar]]</f>
        <v>1</v>
      </c>
    </row>
    <row r="1230" spans="1:25" hidden="1" x14ac:dyDescent="0.25">
      <c r="A1230">
        <v>45321</v>
      </c>
      <c r="B1230">
        <v>3016248200</v>
      </c>
      <c r="C1230" s="2">
        <v>157</v>
      </c>
      <c r="D1230" t="s">
        <v>2329</v>
      </c>
      <c r="E1230">
        <v>0</v>
      </c>
      <c r="F1230" t="s">
        <v>2128</v>
      </c>
      <c r="G1230">
        <f>VLOOKUP(Mio[[#This Row],[No. FACT.]],Table7[No],1,FALSE)</f>
        <v>3016248200</v>
      </c>
      <c r="S1230" s="79"/>
      <c r="T1230">
        <v>45320</v>
      </c>
      <c r="U1230">
        <v>3869066445</v>
      </c>
      <c r="V1230">
        <v>430.45</v>
      </c>
      <c r="W1230">
        <f>VLOOKUP(Table7[[#This Row],[No]],Mio[No. FACT.],1,FALSE)</f>
        <v>3869066445</v>
      </c>
      <c r="X1230">
        <f>VLOOKUP(Table7[[#This Row],[No]],Conta[DTE NO],1,FALSE)</f>
        <v>3869066445</v>
      </c>
      <c r="Y1230" t="b">
        <f>Table7[[#This Row],[borar otro]]=Table7[[#This Row],[Borrar]]</f>
        <v>1</v>
      </c>
    </row>
    <row r="1231" spans="1:25" hidden="1" x14ac:dyDescent="0.25">
      <c r="A1231">
        <v>45321</v>
      </c>
      <c r="B1231">
        <v>1075791668</v>
      </c>
      <c r="C1231" s="2">
        <v>18.2</v>
      </c>
      <c r="D1231" t="s">
        <v>2329</v>
      </c>
      <c r="E1231">
        <v>0</v>
      </c>
      <c r="F1231" t="s">
        <v>2130</v>
      </c>
      <c r="G1231">
        <f>VLOOKUP(Mio[[#This Row],[No. FACT.]],Table7[No],1,FALSE)</f>
        <v>1075791668</v>
      </c>
      <c r="S1231" s="79"/>
      <c r="T1231">
        <v>45320</v>
      </c>
      <c r="U1231">
        <v>3921428710</v>
      </c>
      <c r="V1231">
        <v>125</v>
      </c>
      <c r="W1231">
        <f>VLOOKUP(Table7[[#This Row],[No]],Mio[No. FACT.],1,FALSE)</f>
        <v>3921428710</v>
      </c>
      <c r="X1231">
        <f>VLOOKUP(Table7[[#This Row],[No]],Conta[DTE NO],1,FALSE)</f>
        <v>3921428710</v>
      </c>
      <c r="Y1231" t="b">
        <f>Table7[[#This Row],[borar otro]]=Table7[[#This Row],[Borrar]]</f>
        <v>1</v>
      </c>
    </row>
    <row r="1232" spans="1:25" hidden="1" x14ac:dyDescent="0.25">
      <c r="A1232">
        <v>45321</v>
      </c>
      <c r="B1232">
        <v>1622821199</v>
      </c>
      <c r="C1232" s="2">
        <v>30.25</v>
      </c>
      <c r="D1232" t="s">
        <v>2329</v>
      </c>
      <c r="E1232">
        <v>0</v>
      </c>
      <c r="F1232" t="s">
        <v>2131</v>
      </c>
      <c r="G1232">
        <f>VLOOKUP(Mio[[#This Row],[No. FACT.]],Table7[No],1,FALSE)</f>
        <v>1622821199</v>
      </c>
      <c r="S1232" s="79"/>
      <c r="T1232">
        <v>45320</v>
      </c>
      <c r="U1232">
        <v>4038344943</v>
      </c>
      <c r="V1232">
        <v>140.44999999999999</v>
      </c>
      <c r="W1232">
        <f>VLOOKUP(Table7[[#This Row],[No]],Mio[No. FACT.],1,FALSE)</f>
        <v>4038344943</v>
      </c>
      <c r="X1232">
        <f>VLOOKUP(Table7[[#This Row],[No]],Conta[DTE NO],1,FALSE)</f>
        <v>4038344943</v>
      </c>
      <c r="Y1232" t="b">
        <f>Table7[[#This Row],[borar otro]]=Table7[[#This Row],[Borrar]]</f>
        <v>1</v>
      </c>
    </row>
    <row r="1233" spans="1:25" hidden="1" x14ac:dyDescent="0.25">
      <c r="A1233">
        <v>45321</v>
      </c>
      <c r="B1233">
        <v>182210215</v>
      </c>
      <c r="C1233" s="2">
        <v>1734.65</v>
      </c>
      <c r="D1233" t="s">
        <v>2327</v>
      </c>
      <c r="E1233">
        <v>0</v>
      </c>
      <c r="F1233" t="s">
        <v>2133</v>
      </c>
      <c r="G1233">
        <f>VLOOKUP(Mio[[#This Row],[No. FACT.]],Table7[No],1,FALSE)</f>
        <v>182210215</v>
      </c>
      <c r="S1233" s="79"/>
      <c r="T1233">
        <v>45320</v>
      </c>
      <c r="U1233">
        <v>4204350244</v>
      </c>
      <c r="V1233">
        <v>411.05</v>
      </c>
      <c r="W1233">
        <f>VLOOKUP(Table7[[#This Row],[No]],Mio[No. FACT.],1,FALSE)</f>
        <v>4204350244</v>
      </c>
      <c r="X1233">
        <f>VLOOKUP(Table7[[#This Row],[No]],Conta[DTE NO],1,FALSE)</f>
        <v>4204350244</v>
      </c>
      <c r="Y1233" t="b">
        <f>Table7[[#This Row],[borar otro]]=Table7[[#This Row],[Borrar]]</f>
        <v>1</v>
      </c>
    </row>
    <row r="1234" spans="1:25" hidden="1" x14ac:dyDescent="0.25">
      <c r="A1234">
        <v>45321</v>
      </c>
      <c r="B1234">
        <v>3926868380</v>
      </c>
      <c r="C1234" s="2">
        <v>267.7</v>
      </c>
      <c r="D1234" t="s">
        <v>2327</v>
      </c>
      <c r="E1234">
        <v>0</v>
      </c>
      <c r="F1234" t="s">
        <v>2135</v>
      </c>
      <c r="G1234">
        <f>VLOOKUP(Mio[[#This Row],[No. FACT.]],Table7[No],1,FALSE)</f>
        <v>3926868380</v>
      </c>
      <c r="S1234" s="79"/>
      <c r="T1234">
        <v>45320</v>
      </c>
      <c r="U1234">
        <v>445402462</v>
      </c>
      <c r="V1234">
        <v>3432.95</v>
      </c>
      <c r="W1234">
        <f>VLOOKUP(Table7[[#This Row],[No]],Mio[No. FACT.],1,FALSE)</f>
        <v>445402462</v>
      </c>
      <c r="X1234">
        <f>VLOOKUP(Table7[[#This Row],[No]],Conta[DTE NO],1,FALSE)</f>
        <v>445402462</v>
      </c>
      <c r="Y1234" t="b">
        <f>Table7[[#This Row],[borar otro]]=Table7[[#This Row],[Borrar]]</f>
        <v>1</v>
      </c>
    </row>
    <row r="1235" spans="1:25" hidden="1" x14ac:dyDescent="0.25">
      <c r="A1235">
        <v>45321</v>
      </c>
      <c r="B1235">
        <v>3918285497</v>
      </c>
      <c r="C1235" s="2">
        <v>3500</v>
      </c>
      <c r="D1235" t="s">
        <v>2332</v>
      </c>
      <c r="E1235">
        <v>0</v>
      </c>
      <c r="F1235" t="s">
        <v>2136</v>
      </c>
      <c r="G1235">
        <f>VLOOKUP(Mio[[#This Row],[No. FACT.]],Table7[No],1,FALSE)</f>
        <v>3918285497</v>
      </c>
      <c r="S1235" s="79"/>
      <c r="T1235">
        <v>45320</v>
      </c>
      <c r="U1235">
        <v>524176251</v>
      </c>
      <c r="V1235">
        <v>2878.67</v>
      </c>
      <c r="W1235">
        <f>VLOOKUP(Table7[[#This Row],[No]],Mio[No. FACT.],1,FALSE)</f>
        <v>524176251</v>
      </c>
      <c r="X1235">
        <f>VLOOKUP(Table7[[#This Row],[No]],Conta[DTE NO],1,FALSE)</f>
        <v>524176251</v>
      </c>
      <c r="Y1235" t="b">
        <f>Table7[[#This Row],[borar otro]]=Table7[[#This Row],[Borrar]]</f>
        <v>1</v>
      </c>
    </row>
    <row r="1236" spans="1:25" hidden="1" x14ac:dyDescent="0.25">
      <c r="A1236">
        <v>45321</v>
      </c>
      <c r="B1236">
        <v>2832157217</v>
      </c>
      <c r="C1236" s="2">
        <v>189.6</v>
      </c>
      <c r="D1236" t="s">
        <v>2327</v>
      </c>
      <c r="E1236">
        <v>0</v>
      </c>
      <c r="F1236" t="s">
        <v>2137</v>
      </c>
      <c r="G1236">
        <f>VLOOKUP(Mio[[#This Row],[No. FACT.]],Table7[No],1,FALSE)</f>
        <v>2832157217</v>
      </c>
      <c r="S1236" s="79"/>
      <c r="T1236">
        <v>45320</v>
      </c>
      <c r="U1236">
        <v>551503937</v>
      </c>
      <c r="V1236">
        <v>514.6</v>
      </c>
      <c r="W1236">
        <f>VLOOKUP(Table7[[#This Row],[No]],Mio[No. FACT.],1,FALSE)</f>
        <v>551503937</v>
      </c>
      <c r="X1236">
        <f>VLOOKUP(Table7[[#This Row],[No]],Conta[DTE NO],1,FALSE)</f>
        <v>551503937</v>
      </c>
      <c r="Y1236" t="b">
        <f>Table7[[#This Row],[borar otro]]=Table7[[#This Row],[Borrar]]</f>
        <v>1</v>
      </c>
    </row>
    <row r="1237" spans="1:25" hidden="1" x14ac:dyDescent="0.25">
      <c r="A1237">
        <v>45321</v>
      </c>
      <c r="B1237">
        <v>3343339100</v>
      </c>
      <c r="C1237" s="2">
        <v>154</v>
      </c>
      <c r="D1237" t="s">
        <v>2326</v>
      </c>
      <c r="E1237">
        <v>0</v>
      </c>
      <c r="F1237" t="s">
        <v>2138</v>
      </c>
      <c r="G1237">
        <f>VLOOKUP(Mio[[#This Row],[No. FACT.]],Table7[No],1,FALSE)</f>
        <v>3343339100</v>
      </c>
      <c r="S1237" s="79"/>
      <c r="T1237">
        <v>45320</v>
      </c>
      <c r="U1237">
        <v>803884757</v>
      </c>
      <c r="V1237">
        <v>987</v>
      </c>
      <c r="W1237">
        <f>VLOOKUP(Table7[[#This Row],[No]],Mio[No. FACT.],1,FALSE)</f>
        <v>803884757</v>
      </c>
      <c r="X1237">
        <f>VLOOKUP(Table7[[#This Row],[No]],Conta[DTE NO],1,FALSE)</f>
        <v>803884757</v>
      </c>
      <c r="Y1237" t="b">
        <f>Table7[[#This Row],[borar otro]]=Table7[[#This Row],[Borrar]]</f>
        <v>1</v>
      </c>
    </row>
    <row r="1238" spans="1:25" hidden="1" x14ac:dyDescent="0.25">
      <c r="A1238">
        <v>45321</v>
      </c>
      <c r="B1238">
        <v>1517438439</v>
      </c>
      <c r="C1238" s="2">
        <v>354.8</v>
      </c>
      <c r="D1238" t="s">
        <v>2326</v>
      </c>
      <c r="E1238">
        <v>0</v>
      </c>
      <c r="F1238" t="s">
        <v>2139</v>
      </c>
      <c r="G1238">
        <f>VLOOKUP(Mio[[#This Row],[No. FACT.]],Table7[No],1,FALSE)</f>
        <v>1517438439</v>
      </c>
      <c r="S1238" s="79"/>
      <c r="T1238">
        <v>45320</v>
      </c>
      <c r="U1238">
        <v>86590867</v>
      </c>
      <c r="V1238">
        <v>137.30000000000001</v>
      </c>
      <c r="W1238">
        <f>VLOOKUP(Table7[[#This Row],[No]],Mio[No. FACT.],1,FALSE)</f>
        <v>86590867</v>
      </c>
      <c r="X1238">
        <f>VLOOKUP(Table7[[#This Row],[No]],Conta[DTE NO],1,FALSE)</f>
        <v>86590867</v>
      </c>
      <c r="Y1238" t="b">
        <f>Table7[[#This Row],[borar otro]]=Table7[[#This Row],[Borrar]]</f>
        <v>1</v>
      </c>
    </row>
    <row r="1239" spans="1:25" hidden="1" x14ac:dyDescent="0.25">
      <c r="A1239">
        <v>45321</v>
      </c>
      <c r="B1239">
        <v>3126611412</v>
      </c>
      <c r="C1239" s="2">
        <v>447.5</v>
      </c>
      <c r="D1239" t="s">
        <v>2327</v>
      </c>
      <c r="E1239">
        <v>0</v>
      </c>
      <c r="F1239" t="s">
        <v>2140</v>
      </c>
      <c r="G1239">
        <f>VLOOKUP(Mio[[#This Row],[No. FACT.]],Table7[No],1,FALSE)</f>
        <v>3126611412</v>
      </c>
      <c r="S1239" s="79"/>
      <c r="T1239">
        <v>45321</v>
      </c>
      <c r="U1239">
        <v>1075791668</v>
      </c>
      <c r="V1239">
        <v>18.2</v>
      </c>
      <c r="W1239">
        <f>VLOOKUP(Table7[[#This Row],[No]],Mio[No. FACT.],1,FALSE)</f>
        <v>1075791668</v>
      </c>
      <c r="X1239">
        <f>VLOOKUP(Table7[[#This Row],[No]],Conta[DTE NO],1,FALSE)</f>
        <v>1075791668</v>
      </c>
      <c r="Y1239" t="b">
        <f>Table7[[#This Row],[borar otro]]=Table7[[#This Row],[Borrar]]</f>
        <v>1</v>
      </c>
    </row>
    <row r="1240" spans="1:25" hidden="1" x14ac:dyDescent="0.25">
      <c r="A1240">
        <v>45321</v>
      </c>
      <c r="B1240">
        <v>2356757702</v>
      </c>
      <c r="C1240" s="2">
        <v>51.5</v>
      </c>
      <c r="D1240" t="s">
        <v>2327</v>
      </c>
      <c r="E1240">
        <v>0</v>
      </c>
      <c r="F1240" t="s">
        <v>2142</v>
      </c>
      <c r="G1240">
        <f>VLOOKUP(Mio[[#This Row],[No. FACT.]],Table7[No],1,FALSE)</f>
        <v>2356757702</v>
      </c>
      <c r="S1240" s="79"/>
      <c r="T1240">
        <v>45321</v>
      </c>
      <c r="U1240">
        <v>1180254670</v>
      </c>
      <c r="V1240">
        <v>2900</v>
      </c>
      <c r="W1240">
        <f>VLOOKUP(Table7[[#This Row],[No]],Mio[No. FACT.],1,FALSE)</f>
        <v>1180254670</v>
      </c>
      <c r="X1240">
        <f>VLOOKUP(Table7[[#This Row],[No]],Conta[DTE NO],1,FALSE)</f>
        <v>1180254670</v>
      </c>
      <c r="Y1240" t="b">
        <f>Table7[[#This Row],[borar otro]]=Table7[[#This Row],[Borrar]]</f>
        <v>1</v>
      </c>
    </row>
    <row r="1241" spans="1:25" hidden="1" x14ac:dyDescent="0.25">
      <c r="A1241">
        <v>45321</v>
      </c>
      <c r="B1241">
        <v>2716156149</v>
      </c>
      <c r="C1241" s="2">
        <v>800</v>
      </c>
      <c r="D1241" t="s">
        <v>2334</v>
      </c>
      <c r="E1241">
        <v>0</v>
      </c>
      <c r="F1241" t="s">
        <v>2143</v>
      </c>
      <c r="G1241">
        <f>VLOOKUP(Mio[[#This Row],[No. FACT.]],Table7[No],1,FALSE)</f>
        <v>2716156149</v>
      </c>
      <c r="S1241" s="79"/>
      <c r="T1241">
        <v>45321</v>
      </c>
      <c r="U1241">
        <v>1198149544</v>
      </c>
      <c r="V1241">
        <v>69.45</v>
      </c>
      <c r="W1241">
        <f>VLOOKUP(Table7[[#This Row],[No]],Mio[No. FACT.],1,FALSE)</f>
        <v>1198149544</v>
      </c>
      <c r="X1241">
        <f>VLOOKUP(Table7[[#This Row],[No]],Conta[DTE NO],1,FALSE)</f>
        <v>1198149544</v>
      </c>
      <c r="Y1241" t="b">
        <f>Table7[[#This Row],[borar otro]]=Table7[[#This Row],[Borrar]]</f>
        <v>1</v>
      </c>
    </row>
    <row r="1242" spans="1:25" hidden="1" x14ac:dyDescent="0.25">
      <c r="A1242">
        <v>45321</v>
      </c>
      <c r="B1242">
        <v>3122611302</v>
      </c>
      <c r="C1242" s="2">
        <v>75</v>
      </c>
      <c r="D1242" t="s">
        <v>2331</v>
      </c>
      <c r="E1242">
        <v>0</v>
      </c>
      <c r="F1242" t="s">
        <v>2145</v>
      </c>
      <c r="G1242">
        <f>VLOOKUP(Mio[[#This Row],[No. FACT.]],Table7[No],1,FALSE)</f>
        <v>3122611302</v>
      </c>
      <c r="S1242" s="79"/>
      <c r="T1242">
        <v>45321</v>
      </c>
      <c r="U1242">
        <v>1213680484</v>
      </c>
      <c r="V1242">
        <v>185</v>
      </c>
      <c r="W1242">
        <f>VLOOKUP(Table7[[#This Row],[No]],Mio[No. FACT.],1,FALSE)</f>
        <v>1213680484</v>
      </c>
      <c r="X1242">
        <f>VLOOKUP(Table7[[#This Row],[No]],Conta[DTE NO],1,FALSE)</f>
        <v>1213680484</v>
      </c>
      <c r="Y1242" t="b">
        <f>Table7[[#This Row],[borar otro]]=Table7[[#This Row],[Borrar]]</f>
        <v>1</v>
      </c>
    </row>
    <row r="1243" spans="1:25" hidden="1" x14ac:dyDescent="0.25">
      <c r="A1243">
        <v>45321</v>
      </c>
      <c r="B1243">
        <v>2262976426</v>
      </c>
      <c r="C1243" s="2">
        <v>300</v>
      </c>
      <c r="D1243" t="s">
        <v>2327</v>
      </c>
      <c r="E1243">
        <v>0</v>
      </c>
      <c r="F1243" t="s">
        <v>2146</v>
      </c>
      <c r="G1243">
        <f>VLOOKUP(Mio[[#This Row],[No. FACT.]],Table7[No],1,FALSE)</f>
        <v>2262976426</v>
      </c>
      <c r="S1243" s="79"/>
      <c r="T1243">
        <v>45321</v>
      </c>
      <c r="U1243">
        <v>1266961462</v>
      </c>
      <c r="V1243">
        <v>851.74</v>
      </c>
      <c r="W1243">
        <f>VLOOKUP(Table7[[#This Row],[No]],Mio[No. FACT.],1,FALSE)</f>
        <v>1266961462</v>
      </c>
      <c r="X1243">
        <f>VLOOKUP(Table7[[#This Row],[No]],Conta[DTE NO],1,FALSE)</f>
        <v>1266961462</v>
      </c>
      <c r="Y1243" t="b">
        <f>Table7[[#This Row],[borar otro]]=Table7[[#This Row],[Borrar]]</f>
        <v>1</v>
      </c>
    </row>
    <row r="1244" spans="1:25" hidden="1" x14ac:dyDescent="0.25">
      <c r="A1244">
        <v>45321</v>
      </c>
      <c r="B1244">
        <v>3346417020</v>
      </c>
      <c r="C1244" s="2">
        <v>250</v>
      </c>
      <c r="D1244" t="s">
        <v>2334</v>
      </c>
      <c r="E1244">
        <v>0</v>
      </c>
      <c r="F1244" t="s">
        <v>2148</v>
      </c>
      <c r="G1244">
        <f>VLOOKUP(Mio[[#This Row],[No. FACT.]],Table7[No],1,FALSE)</f>
        <v>3346417020</v>
      </c>
      <c r="S1244" s="79"/>
      <c r="T1244">
        <v>45321</v>
      </c>
      <c r="U1244">
        <v>1322533001</v>
      </c>
      <c r="V1244">
        <v>1312.12</v>
      </c>
      <c r="W1244">
        <f>VLOOKUP(Table7[[#This Row],[No]],Mio[No. FACT.],1,FALSE)</f>
        <v>1322533001</v>
      </c>
      <c r="X1244">
        <f>VLOOKUP(Table7[[#This Row],[No]],Conta[DTE NO],1,FALSE)</f>
        <v>1322533001</v>
      </c>
      <c r="Y1244" t="b">
        <f>Table7[[#This Row],[borar otro]]=Table7[[#This Row],[Borrar]]</f>
        <v>1</v>
      </c>
    </row>
    <row r="1245" spans="1:25" hidden="1" x14ac:dyDescent="0.25">
      <c r="A1245">
        <v>45321</v>
      </c>
      <c r="B1245">
        <v>1322533001</v>
      </c>
      <c r="C1245" s="2">
        <v>1312.12</v>
      </c>
      <c r="D1245" t="s">
        <v>2329</v>
      </c>
      <c r="E1245">
        <v>0</v>
      </c>
      <c r="F1245" t="s">
        <v>2150</v>
      </c>
      <c r="G1245">
        <f>VLOOKUP(Mio[[#This Row],[No. FACT.]],Table7[No],1,FALSE)</f>
        <v>1322533001</v>
      </c>
      <c r="S1245" s="79"/>
      <c r="T1245">
        <v>45321</v>
      </c>
      <c r="U1245">
        <v>1496335207</v>
      </c>
      <c r="V1245">
        <v>693.6</v>
      </c>
      <c r="W1245">
        <f>VLOOKUP(Table7[[#This Row],[No]],Mio[No. FACT.],1,FALSE)</f>
        <v>1496335207</v>
      </c>
      <c r="X1245">
        <f>VLOOKUP(Table7[[#This Row],[No]],Conta[DTE NO],1,FALSE)</f>
        <v>1496335207</v>
      </c>
      <c r="Y1245" t="b">
        <f>Table7[[#This Row],[borar otro]]=Table7[[#This Row],[Borrar]]</f>
        <v>1</v>
      </c>
    </row>
    <row r="1246" spans="1:25" hidden="1" x14ac:dyDescent="0.25">
      <c r="A1246">
        <v>45321</v>
      </c>
      <c r="B1246">
        <v>3002483700</v>
      </c>
      <c r="C1246" s="2">
        <v>21.18</v>
      </c>
      <c r="D1246" t="s">
        <v>2333</v>
      </c>
      <c r="E1246">
        <v>0</v>
      </c>
      <c r="F1246" t="s">
        <v>2152</v>
      </c>
      <c r="G1246">
        <f>VLOOKUP(Mio[[#This Row],[No. FACT.]],Table7[No],1,FALSE)</f>
        <v>3002483700</v>
      </c>
      <c r="S1246" s="79"/>
      <c r="T1246">
        <v>45321</v>
      </c>
      <c r="U1246">
        <v>1517438439</v>
      </c>
      <c r="V1246">
        <v>354.8</v>
      </c>
      <c r="W1246">
        <f>VLOOKUP(Table7[[#This Row],[No]],Mio[No. FACT.],1,FALSE)</f>
        <v>1517438439</v>
      </c>
      <c r="X1246">
        <f>VLOOKUP(Table7[[#This Row],[No]],Conta[DTE NO],1,FALSE)</f>
        <v>1517438439</v>
      </c>
      <c r="Y1246" t="b">
        <f>Table7[[#This Row],[borar otro]]=Table7[[#This Row],[Borrar]]</f>
        <v>1</v>
      </c>
    </row>
    <row r="1247" spans="1:25" hidden="1" x14ac:dyDescent="0.25">
      <c r="A1247">
        <v>45321</v>
      </c>
      <c r="B1247">
        <v>2765832926</v>
      </c>
      <c r="C1247" s="2">
        <v>2774</v>
      </c>
      <c r="D1247" t="s">
        <v>2336</v>
      </c>
      <c r="E1247">
        <v>0</v>
      </c>
      <c r="F1247" t="s">
        <v>2153</v>
      </c>
      <c r="G1247">
        <f>VLOOKUP(Mio[[#This Row],[No. FACT.]],Table7[No],1,FALSE)</f>
        <v>2765832926</v>
      </c>
      <c r="S1247" s="79"/>
      <c r="T1247">
        <v>45321</v>
      </c>
      <c r="U1247">
        <v>1622821199</v>
      </c>
      <c r="V1247">
        <v>30.25</v>
      </c>
      <c r="W1247">
        <f>VLOOKUP(Table7[[#This Row],[No]],Mio[No. FACT.],1,FALSE)</f>
        <v>1622821199</v>
      </c>
      <c r="X1247">
        <f>VLOOKUP(Table7[[#This Row],[No]],Conta[DTE NO],1,FALSE)</f>
        <v>1622821199</v>
      </c>
      <c r="Y1247" t="b">
        <f>Table7[[#This Row],[borar otro]]=Table7[[#This Row],[Borrar]]</f>
        <v>1</v>
      </c>
    </row>
    <row r="1248" spans="1:25" hidden="1" x14ac:dyDescent="0.25">
      <c r="A1248">
        <v>45321</v>
      </c>
      <c r="B1248">
        <v>1930316314</v>
      </c>
      <c r="C1248" s="2">
        <v>2115</v>
      </c>
      <c r="D1248" t="s">
        <v>2328</v>
      </c>
      <c r="E1248">
        <v>0</v>
      </c>
      <c r="F1248" t="s">
        <v>2154</v>
      </c>
      <c r="G1248">
        <f>VLOOKUP(Mio[[#This Row],[No. FACT.]],Table7[No],1,FALSE)</f>
        <v>1930316314</v>
      </c>
      <c r="S1248" s="79"/>
      <c r="T1248">
        <v>45321</v>
      </c>
      <c r="U1248">
        <v>1629832564</v>
      </c>
      <c r="V1248">
        <v>508.8</v>
      </c>
      <c r="W1248">
        <f>VLOOKUP(Table7[[#This Row],[No]],Mio[No. FACT.],1,FALSE)</f>
        <v>1629832564</v>
      </c>
      <c r="X1248">
        <f>VLOOKUP(Table7[[#This Row],[No]],Conta[DTE NO],1,FALSE)</f>
        <v>1629832564</v>
      </c>
      <c r="Y1248" t="b">
        <f>Table7[[#This Row],[borar otro]]=Table7[[#This Row],[Borrar]]</f>
        <v>1</v>
      </c>
    </row>
    <row r="1249" spans="1:25" hidden="1" x14ac:dyDescent="0.25">
      <c r="A1249">
        <v>45321</v>
      </c>
      <c r="B1249">
        <v>3328198266</v>
      </c>
      <c r="C1249" s="2">
        <v>3.58</v>
      </c>
      <c r="D1249" t="s">
        <v>2337</v>
      </c>
      <c r="E1249">
        <v>0</v>
      </c>
      <c r="F1249" t="s">
        <v>2155</v>
      </c>
      <c r="G1249">
        <f>VLOOKUP(Mio[[#This Row],[No. FACT.]],Table7[No],1,FALSE)</f>
        <v>3328198266</v>
      </c>
      <c r="S1249" s="79"/>
      <c r="T1249">
        <v>45321</v>
      </c>
      <c r="U1249">
        <v>1757562485</v>
      </c>
      <c r="V1249">
        <v>80.099999999999994</v>
      </c>
      <c r="W1249">
        <f>VLOOKUP(Table7[[#This Row],[No]],Mio[No. FACT.],1,FALSE)</f>
        <v>1757562485</v>
      </c>
      <c r="X1249">
        <f>VLOOKUP(Table7[[#This Row],[No]],Conta[DTE NO],1,FALSE)</f>
        <v>1757562485</v>
      </c>
      <c r="Y1249" t="b">
        <f>Table7[[#This Row],[borar otro]]=Table7[[#This Row],[Borrar]]</f>
        <v>1</v>
      </c>
    </row>
    <row r="1250" spans="1:25" hidden="1" x14ac:dyDescent="0.25">
      <c r="A1250">
        <v>45321</v>
      </c>
      <c r="B1250">
        <v>3120582362</v>
      </c>
      <c r="C1250" s="2">
        <v>81.599999999999994</v>
      </c>
      <c r="D1250" t="s">
        <v>2336</v>
      </c>
      <c r="E1250">
        <v>0</v>
      </c>
      <c r="F1250" t="s">
        <v>2156</v>
      </c>
      <c r="G1250">
        <f>VLOOKUP(Mio[[#This Row],[No. FACT.]],Table7[No],1,FALSE)</f>
        <v>3120582362</v>
      </c>
      <c r="S1250" s="79"/>
      <c r="T1250">
        <v>45321</v>
      </c>
      <c r="U1250">
        <v>182210215</v>
      </c>
      <c r="V1250">
        <v>1734.65</v>
      </c>
      <c r="W1250">
        <f>VLOOKUP(Table7[[#This Row],[No]],Mio[No. FACT.],1,FALSE)</f>
        <v>182210215</v>
      </c>
      <c r="X1250">
        <f>VLOOKUP(Table7[[#This Row],[No]],Conta[DTE NO],1,FALSE)</f>
        <v>182210215</v>
      </c>
      <c r="Y1250" t="b">
        <f>Table7[[#This Row],[borar otro]]=Table7[[#This Row],[Borrar]]</f>
        <v>1</v>
      </c>
    </row>
    <row r="1251" spans="1:25" hidden="1" x14ac:dyDescent="0.25">
      <c r="A1251">
        <v>45321</v>
      </c>
      <c r="B1251">
        <v>2502904635</v>
      </c>
      <c r="C1251" s="2">
        <v>195</v>
      </c>
      <c r="D1251" t="s">
        <v>2326</v>
      </c>
      <c r="E1251">
        <v>0</v>
      </c>
      <c r="F1251" t="s">
        <v>2158</v>
      </c>
      <c r="G1251">
        <f>VLOOKUP(Mio[[#This Row],[No. FACT.]],Table7[No],1,FALSE)</f>
        <v>2502904635</v>
      </c>
      <c r="S1251" s="79"/>
      <c r="T1251">
        <v>45321</v>
      </c>
      <c r="U1251">
        <v>1930316314</v>
      </c>
      <c r="V1251">
        <v>2115</v>
      </c>
      <c r="W1251">
        <f>VLOOKUP(Table7[[#This Row],[No]],Mio[No. FACT.],1,FALSE)</f>
        <v>1930316314</v>
      </c>
      <c r="X1251">
        <f>VLOOKUP(Table7[[#This Row],[No]],Conta[DTE NO],1,FALSE)</f>
        <v>1930316314</v>
      </c>
      <c r="Y1251" t="b">
        <f>Table7[[#This Row],[borar otro]]=Table7[[#This Row],[Borrar]]</f>
        <v>1</v>
      </c>
    </row>
    <row r="1252" spans="1:25" hidden="1" x14ac:dyDescent="0.25">
      <c r="A1252">
        <v>45321</v>
      </c>
      <c r="B1252">
        <v>2480490051</v>
      </c>
      <c r="C1252" s="2">
        <v>25</v>
      </c>
      <c r="D1252" t="s">
        <v>2327</v>
      </c>
      <c r="E1252">
        <v>0</v>
      </c>
      <c r="F1252" t="s">
        <v>2159</v>
      </c>
      <c r="G1252">
        <f>VLOOKUP(Mio[[#This Row],[No. FACT.]],Table7[No],1,FALSE)</f>
        <v>2480490051</v>
      </c>
      <c r="S1252" s="79"/>
      <c r="T1252">
        <v>45321</v>
      </c>
      <c r="U1252">
        <v>2043822902</v>
      </c>
      <c r="V1252">
        <v>4660</v>
      </c>
      <c r="W1252">
        <f>VLOOKUP(Table7[[#This Row],[No]],Mio[No. FACT.],1,FALSE)</f>
        <v>2043822902</v>
      </c>
      <c r="X1252">
        <f>VLOOKUP(Table7[[#This Row],[No]],Conta[DTE NO],1,FALSE)</f>
        <v>2043822902</v>
      </c>
      <c r="Y1252" t="b">
        <f>Table7[[#This Row],[borar otro]]=Table7[[#This Row],[Borrar]]</f>
        <v>1</v>
      </c>
    </row>
    <row r="1253" spans="1:25" hidden="1" x14ac:dyDescent="0.25">
      <c r="A1253">
        <v>45321</v>
      </c>
      <c r="B1253">
        <v>2594916592</v>
      </c>
      <c r="C1253" s="2">
        <v>121.55</v>
      </c>
      <c r="D1253" t="s">
        <v>2326</v>
      </c>
      <c r="E1253">
        <v>0</v>
      </c>
      <c r="F1253" t="s">
        <v>2161</v>
      </c>
      <c r="G1253">
        <f>VLOOKUP(Mio[[#This Row],[No. FACT.]],Table7[No],1,FALSE)</f>
        <v>2594916592</v>
      </c>
      <c r="S1253" s="79"/>
      <c r="T1253">
        <v>45321</v>
      </c>
      <c r="U1253">
        <v>2213691659</v>
      </c>
      <c r="V1253">
        <v>3676</v>
      </c>
      <c r="W1253">
        <f>VLOOKUP(Table7[[#This Row],[No]],Mio[No. FACT.],1,FALSE)</f>
        <v>2213691659</v>
      </c>
      <c r="X1253">
        <f>VLOOKUP(Table7[[#This Row],[No]],Conta[DTE NO],1,FALSE)</f>
        <v>2213691659</v>
      </c>
      <c r="Y1253" t="b">
        <f>Table7[[#This Row],[borar otro]]=Table7[[#This Row],[Borrar]]</f>
        <v>1</v>
      </c>
    </row>
    <row r="1254" spans="1:25" hidden="1" x14ac:dyDescent="0.25">
      <c r="A1254">
        <v>45321</v>
      </c>
      <c r="B1254">
        <v>438390057</v>
      </c>
      <c r="C1254" s="2">
        <v>549.29999999999995</v>
      </c>
      <c r="D1254" t="s">
        <v>2329</v>
      </c>
      <c r="E1254">
        <v>0</v>
      </c>
      <c r="F1254" t="s">
        <v>2162</v>
      </c>
      <c r="G1254">
        <f>VLOOKUP(Mio[[#This Row],[No. FACT.]],Table7[No],1,FALSE)</f>
        <v>438390057</v>
      </c>
      <c r="S1254" s="79"/>
      <c r="T1254">
        <v>45321</v>
      </c>
      <c r="U1254">
        <v>2262976426</v>
      </c>
      <c r="V1254">
        <v>300</v>
      </c>
      <c r="W1254">
        <f>VLOOKUP(Table7[[#This Row],[No]],Mio[No. FACT.],1,FALSE)</f>
        <v>2262976426</v>
      </c>
      <c r="X1254">
        <f>VLOOKUP(Table7[[#This Row],[No]],Conta[DTE NO],1,FALSE)</f>
        <v>2262976426</v>
      </c>
      <c r="Y1254" t="b">
        <f>Table7[[#This Row],[borar otro]]=Table7[[#This Row],[Borrar]]</f>
        <v>1</v>
      </c>
    </row>
    <row r="1255" spans="1:25" hidden="1" x14ac:dyDescent="0.25">
      <c r="A1255">
        <v>45321</v>
      </c>
      <c r="B1255">
        <v>1198149544</v>
      </c>
      <c r="C1255" s="2">
        <v>69.45</v>
      </c>
      <c r="D1255" t="s">
        <v>2329</v>
      </c>
      <c r="E1255">
        <v>0</v>
      </c>
      <c r="F1255" t="s">
        <v>2164</v>
      </c>
      <c r="G1255">
        <f>VLOOKUP(Mio[[#This Row],[No. FACT.]],Table7[No],1,FALSE)</f>
        <v>1198149544</v>
      </c>
      <c r="S1255" s="79"/>
      <c r="T1255">
        <v>45321</v>
      </c>
      <c r="U1255">
        <v>2309112648</v>
      </c>
      <c r="V1255">
        <v>91.55</v>
      </c>
      <c r="W1255">
        <f>VLOOKUP(Table7[[#This Row],[No]],Mio[No. FACT.],1,FALSE)</f>
        <v>2309112648</v>
      </c>
      <c r="X1255">
        <f>VLOOKUP(Table7[[#This Row],[No]],Conta[DTE NO],1,FALSE)</f>
        <v>2309112648</v>
      </c>
      <c r="Y1255" t="b">
        <f>Table7[[#This Row],[borar otro]]=Table7[[#This Row],[Borrar]]</f>
        <v>1</v>
      </c>
    </row>
    <row r="1256" spans="1:25" hidden="1" x14ac:dyDescent="0.25">
      <c r="A1256">
        <v>45321</v>
      </c>
      <c r="B1256">
        <v>2969060907</v>
      </c>
      <c r="C1256" s="2">
        <v>2753</v>
      </c>
      <c r="D1256" t="s">
        <v>2328</v>
      </c>
      <c r="E1256">
        <v>0</v>
      </c>
      <c r="F1256" t="s">
        <v>2166</v>
      </c>
      <c r="G1256">
        <f>VLOOKUP(Mio[[#This Row],[No. FACT.]],Table7[No],1,FALSE)</f>
        <v>2969060907</v>
      </c>
      <c r="S1256" s="79"/>
      <c r="T1256">
        <v>45321</v>
      </c>
      <c r="U1256">
        <v>2317503114</v>
      </c>
      <c r="V1256">
        <v>83</v>
      </c>
      <c r="W1256">
        <f>VLOOKUP(Table7[[#This Row],[No]],Mio[No. FACT.],1,FALSE)</f>
        <v>2317503114</v>
      </c>
      <c r="X1256">
        <f>VLOOKUP(Table7[[#This Row],[No]],Conta[DTE NO],1,FALSE)</f>
        <v>2317503114</v>
      </c>
      <c r="Y1256" t="b">
        <f>Table7[[#This Row],[borar otro]]=Table7[[#This Row],[Borrar]]</f>
        <v>1</v>
      </c>
    </row>
    <row r="1257" spans="1:25" hidden="1" x14ac:dyDescent="0.25">
      <c r="A1257">
        <v>45321</v>
      </c>
      <c r="B1257">
        <v>4099229259</v>
      </c>
      <c r="C1257" s="2">
        <v>73</v>
      </c>
      <c r="D1257" t="s">
        <v>2332</v>
      </c>
      <c r="E1257">
        <v>0</v>
      </c>
      <c r="F1257" t="s">
        <v>2168</v>
      </c>
      <c r="G1257">
        <f>VLOOKUP(Mio[[#This Row],[No. FACT.]],Table7[No],1,FALSE)</f>
        <v>4099229259</v>
      </c>
      <c r="S1257" s="79"/>
      <c r="T1257">
        <v>45321</v>
      </c>
      <c r="U1257">
        <v>2356757702</v>
      </c>
      <c r="V1257">
        <v>51.5</v>
      </c>
      <c r="W1257">
        <f>VLOOKUP(Table7[[#This Row],[No]],Mio[No. FACT.],1,FALSE)</f>
        <v>2356757702</v>
      </c>
      <c r="X1257">
        <f>VLOOKUP(Table7[[#This Row],[No]],Conta[DTE NO],1,FALSE)</f>
        <v>2356757702</v>
      </c>
      <c r="Y1257" t="b">
        <f>Table7[[#This Row],[borar otro]]=Table7[[#This Row],[Borrar]]</f>
        <v>1</v>
      </c>
    </row>
    <row r="1258" spans="1:25" hidden="1" x14ac:dyDescent="0.25">
      <c r="A1258">
        <v>45321</v>
      </c>
      <c r="B1258">
        <v>1213680484</v>
      </c>
      <c r="C1258" s="2">
        <v>185</v>
      </c>
      <c r="D1258" t="s">
        <v>2327</v>
      </c>
      <c r="E1258">
        <v>0</v>
      </c>
      <c r="F1258" t="s">
        <v>2170</v>
      </c>
      <c r="G1258">
        <f>VLOOKUP(Mio[[#This Row],[No. FACT.]],Table7[No],1,FALSE)</f>
        <v>1213680484</v>
      </c>
      <c r="S1258" s="79"/>
      <c r="T1258">
        <v>45321</v>
      </c>
      <c r="U1258">
        <v>2480490051</v>
      </c>
      <c r="V1258">
        <v>25</v>
      </c>
      <c r="W1258">
        <f>VLOOKUP(Table7[[#This Row],[No]],Mio[No. FACT.],1,FALSE)</f>
        <v>2480490051</v>
      </c>
      <c r="X1258">
        <f>VLOOKUP(Table7[[#This Row],[No]],Conta[DTE NO],1,FALSE)</f>
        <v>2480490051</v>
      </c>
      <c r="Y1258" t="b">
        <f>Table7[[#This Row],[borar otro]]=Table7[[#This Row],[Borrar]]</f>
        <v>1</v>
      </c>
    </row>
    <row r="1259" spans="1:25" hidden="1" x14ac:dyDescent="0.25">
      <c r="A1259">
        <v>45321</v>
      </c>
      <c r="B1259">
        <v>2213691659</v>
      </c>
      <c r="C1259" s="2">
        <v>3676</v>
      </c>
      <c r="D1259" t="s">
        <v>2331</v>
      </c>
      <c r="E1259">
        <v>0</v>
      </c>
      <c r="F1259" t="s">
        <v>2172</v>
      </c>
      <c r="G1259">
        <f>VLOOKUP(Mio[[#This Row],[No. FACT.]],Table7[No],1,FALSE)</f>
        <v>2213691659</v>
      </c>
      <c r="S1259" s="79"/>
      <c r="T1259">
        <v>45321</v>
      </c>
      <c r="U1259">
        <v>2493861645</v>
      </c>
      <c r="V1259">
        <v>1433.75</v>
      </c>
      <c r="W1259">
        <f>VLOOKUP(Table7[[#This Row],[No]],Mio[No. FACT.],1,FALSE)</f>
        <v>2493861645</v>
      </c>
      <c r="X1259">
        <f>VLOOKUP(Table7[[#This Row],[No]],Conta[DTE NO],1,FALSE)</f>
        <v>2493861645</v>
      </c>
      <c r="Y1259" t="b">
        <f>Table7[[#This Row],[borar otro]]=Table7[[#This Row],[Borrar]]</f>
        <v>1</v>
      </c>
    </row>
    <row r="1260" spans="1:25" hidden="1" x14ac:dyDescent="0.25">
      <c r="A1260">
        <v>45321</v>
      </c>
      <c r="B1260">
        <v>2309112648</v>
      </c>
      <c r="C1260" s="2">
        <v>91.55</v>
      </c>
      <c r="D1260" t="s">
        <v>2329</v>
      </c>
      <c r="E1260">
        <v>0</v>
      </c>
      <c r="F1260" t="s">
        <v>2174</v>
      </c>
      <c r="G1260">
        <f>VLOOKUP(Mio[[#This Row],[No. FACT.]],Table7[No],1,FALSE)</f>
        <v>2309112648</v>
      </c>
      <c r="S1260" s="79"/>
      <c r="T1260">
        <v>45321</v>
      </c>
      <c r="U1260">
        <v>2502904635</v>
      </c>
      <c r="V1260">
        <v>195</v>
      </c>
      <c r="W1260">
        <f>VLOOKUP(Table7[[#This Row],[No]],Mio[No. FACT.],1,FALSE)</f>
        <v>2502904635</v>
      </c>
      <c r="X1260">
        <f>VLOOKUP(Table7[[#This Row],[No]],Conta[DTE NO],1,FALSE)</f>
        <v>2502904635</v>
      </c>
      <c r="Y1260" t="b">
        <f>Table7[[#This Row],[borar otro]]=Table7[[#This Row],[Borrar]]</f>
        <v>1</v>
      </c>
    </row>
    <row r="1261" spans="1:25" hidden="1" x14ac:dyDescent="0.25">
      <c r="A1261">
        <v>45321</v>
      </c>
      <c r="B1261">
        <v>1757562485</v>
      </c>
      <c r="C1261" s="2">
        <v>80.099999999999994</v>
      </c>
      <c r="D1261" t="s">
        <v>2327</v>
      </c>
      <c r="E1261">
        <v>0</v>
      </c>
      <c r="F1261" t="s">
        <v>2175</v>
      </c>
      <c r="G1261">
        <f>VLOOKUP(Mio[[#This Row],[No. FACT.]],Table7[No],1,FALSE)</f>
        <v>1757562485</v>
      </c>
      <c r="S1261" s="79"/>
      <c r="T1261">
        <v>45321</v>
      </c>
      <c r="U1261">
        <v>2503360517</v>
      </c>
      <c r="V1261">
        <v>250</v>
      </c>
      <c r="W1261">
        <f>VLOOKUP(Table7[[#This Row],[No]],Mio[No. FACT.],1,FALSE)</f>
        <v>2503360517</v>
      </c>
      <c r="X1261">
        <f>VLOOKUP(Table7[[#This Row],[No]],Conta[DTE NO],1,FALSE)</f>
        <v>2503360517</v>
      </c>
      <c r="Y1261" t="b">
        <f>Table7[[#This Row],[borar otro]]=Table7[[#This Row],[Borrar]]</f>
        <v>1</v>
      </c>
    </row>
    <row r="1262" spans="1:25" hidden="1" x14ac:dyDescent="0.25">
      <c r="A1262">
        <v>45321</v>
      </c>
      <c r="B1262">
        <v>2503360517</v>
      </c>
      <c r="C1262" s="2">
        <v>250</v>
      </c>
      <c r="D1262" t="s">
        <v>2327</v>
      </c>
      <c r="E1262">
        <v>0</v>
      </c>
      <c r="F1262" t="s">
        <v>2177</v>
      </c>
      <c r="G1262">
        <f>VLOOKUP(Mio[[#This Row],[No. FACT.]],Table7[No],1,FALSE)</f>
        <v>2503360517</v>
      </c>
      <c r="S1262" s="79"/>
      <c r="T1262">
        <v>45321</v>
      </c>
      <c r="U1262">
        <v>2561098158</v>
      </c>
      <c r="V1262">
        <v>34386</v>
      </c>
      <c r="W1262">
        <f>VLOOKUP(Table7[[#This Row],[No]],Mio[No. FACT.],1,FALSE)</f>
        <v>2561098158</v>
      </c>
      <c r="X1262">
        <f>VLOOKUP(Table7[[#This Row],[No]],Conta[DTE NO],1,FALSE)</f>
        <v>2561098158</v>
      </c>
      <c r="Y1262" t="b">
        <f>Table7[[#This Row],[borar otro]]=Table7[[#This Row],[Borrar]]</f>
        <v>1</v>
      </c>
    </row>
    <row r="1263" spans="1:25" hidden="1" x14ac:dyDescent="0.25">
      <c r="A1263">
        <v>45321</v>
      </c>
      <c r="B1263">
        <v>3057864201</v>
      </c>
      <c r="C1263" s="2">
        <v>406</v>
      </c>
      <c r="D1263" t="s">
        <v>2330</v>
      </c>
      <c r="E1263">
        <v>0</v>
      </c>
      <c r="F1263" t="s">
        <v>2178</v>
      </c>
      <c r="G1263">
        <f>VLOOKUP(Mio[[#This Row],[No. FACT.]],Table7[No],1,FALSE)</f>
        <v>3057864201</v>
      </c>
      <c r="S1263" s="79"/>
      <c r="T1263">
        <v>45321</v>
      </c>
      <c r="U1263">
        <v>2594916592</v>
      </c>
      <c r="V1263">
        <v>121.55</v>
      </c>
      <c r="W1263">
        <f>VLOOKUP(Table7[[#This Row],[No]],Mio[No. FACT.],1,FALSE)</f>
        <v>2594916592</v>
      </c>
      <c r="X1263">
        <f>VLOOKUP(Table7[[#This Row],[No]],Conta[DTE NO],1,FALSE)</f>
        <v>2594916592</v>
      </c>
      <c r="Y1263" t="b">
        <f>Table7[[#This Row],[borar otro]]=Table7[[#This Row],[Borrar]]</f>
        <v>1</v>
      </c>
    </row>
    <row r="1264" spans="1:25" hidden="1" x14ac:dyDescent="0.25">
      <c r="A1264">
        <v>45321</v>
      </c>
      <c r="B1264">
        <v>1180254670</v>
      </c>
      <c r="C1264" s="2">
        <v>2900</v>
      </c>
      <c r="D1264" t="s">
        <v>2332</v>
      </c>
      <c r="E1264">
        <v>0</v>
      </c>
      <c r="F1264" t="s">
        <v>2180</v>
      </c>
      <c r="G1264">
        <f>VLOOKUP(Mio[[#This Row],[No. FACT.]],Table7[No],1,FALSE)</f>
        <v>1180254670</v>
      </c>
      <c r="S1264" s="79"/>
      <c r="T1264">
        <v>45321</v>
      </c>
      <c r="U1264">
        <v>2609267708</v>
      </c>
      <c r="V1264">
        <v>156.19999999999999</v>
      </c>
      <c r="W1264">
        <f>VLOOKUP(Table7[[#This Row],[No]],Mio[No. FACT.],1,FALSE)</f>
        <v>2609267708</v>
      </c>
      <c r="X1264">
        <f>VLOOKUP(Table7[[#This Row],[No]],Conta[DTE NO],1,FALSE)</f>
        <v>2609267708</v>
      </c>
      <c r="Y1264" t="b">
        <f>Table7[[#This Row],[borar otro]]=Table7[[#This Row],[Borrar]]</f>
        <v>1</v>
      </c>
    </row>
    <row r="1265" spans="1:25" hidden="1" x14ac:dyDescent="0.25">
      <c r="A1265">
        <v>45321</v>
      </c>
      <c r="B1265">
        <v>4092676348</v>
      </c>
      <c r="C1265" s="2">
        <v>20.100000000000001</v>
      </c>
      <c r="D1265" t="s">
        <v>2326</v>
      </c>
      <c r="E1265">
        <v>0</v>
      </c>
      <c r="F1265" t="s">
        <v>2182</v>
      </c>
      <c r="G1265">
        <f>VLOOKUP(Mio[[#This Row],[No. FACT.]],Table7[No],1,FALSE)</f>
        <v>4092676348</v>
      </c>
      <c r="S1265" s="79"/>
      <c r="T1265">
        <v>45321</v>
      </c>
      <c r="U1265">
        <v>2760788339</v>
      </c>
      <c r="V1265">
        <v>113</v>
      </c>
      <c r="W1265">
        <f>VLOOKUP(Table7[[#This Row],[No]],Mio[No. FACT.],1,FALSE)</f>
        <v>2760788339</v>
      </c>
      <c r="X1265">
        <f>VLOOKUP(Table7[[#This Row],[No]],Conta[DTE NO],1,FALSE)</f>
        <v>2760788339</v>
      </c>
      <c r="Y1265" t="b">
        <f>Table7[[#This Row],[borar otro]]=Table7[[#This Row],[Borrar]]</f>
        <v>1</v>
      </c>
    </row>
    <row r="1266" spans="1:25" hidden="1" x14ac:dyDescent="0.25">
      <c r="A1266">
        <v>45321</v>
      </c>
      <c r="B1266">
        <v>402148535</v>
      </c>
      <c r="C1266" s="2">
        <v>612</v>
      </c>
      <c r="D1266" t="s">
        <v>2328</v>
      </c>
      <c r="E1266">
        <v>0</v>
      </c>
      <c r="F1266" t="s">
        <v>2184</v>
      </c>
      <c r="G1266">
        <f>VLOOKUP(Mio[[#This Row],[No. FACT.]],Table7[No],1,FALSE)</f>
        <v>402148535</v>
      </c>
      <c r="S1266" s="79"/>
      <c r="T1266">
        <v>45321</v>
      </c>
      <c r="U1266">
        <v>2765832926</v>
      </c>
      <c r="V1266">
        <v>2774</v>
      </c>
      <c r="W1266">
        <f>VLOOKUP(Table7[[#This Row],[No]],Mio[No. FACT.],1,FALSE)</f>
        <v>2765832926</v>
      </c>
      <c r="X1266">
        <f>VLOOKUP(Table7[[#This Row],[No]],Conta[DTE NO],1,FALSE)</f>
        <v>2765832926</v>
      </c>
      <c r="Y1266" t="b">
        <f>Table7[[#This Row],[borar otro]]=Table7[[#This Row],[Borrar]]</f>
        <v>1</v>
      </c>
    </row>
    <row r="1267" spans="1:25" hidden="1" x14ac:dyDescent="0.25">
      <c r="A1267">
        <v>45321</v>
      </c>
      <c r="B1267">
        <v>1496335207</v>
      </c>
      <c r="C1267" s="2">
        <v>693.6</v>
      </c>
      <c r="D1267" t="s">
        <v>2328</v>
      </c>
      <c r="E1267">
        <v>0</v>
      </c>
      <c r="F1267" t="s">
        <v>2186</v>
      </c>
      <c r="G1267">
        <f>VLOOKUP(Mio[[#This Row],[No. FACT.]],Table7[No],1,FALSE)</f>
        <v>1496335207</v>
      </c>
      <c r="S1267" s="79"/>
      <c r="T1267">
        <v>45321</v>
      </c>
      <c r="U1267">
        <v>2832157217</v>
      </c>
      <c r="V1267">
        <v>189.6</v>
      </c>
      <c r="W1267">
        <f>VLOOKUP(Table7[[#This Row],[No]],Mio[No. FACT.],1,FALSE)</f>
        <v>2832157217</v>
      </c>
      <c r="X1267">
        <f>VLOOKUP(Table7[[#This Row],[No]],Conta[DTE NO],1,FALSE)</f>
        <v>2832157217</v>
      </c>
      <c r="Y1267" t="b">
        <f>Table7[[#This Row],[borar otro]]=Table7[[#This Row],[Borrar]]</f>
        <v>1</v>
      </c>
    </row>
    <row r="1268" spans="1:25" hidden="1" x14ac:dyDescent="0.25">
      <c r="A1268">
        <v>45321</v>
      </c>
      <c r="B1268">
        <v>3325314466</v>
      </c>
      <c r="C1268" s="2">
        <v>104.95</v>
      </c>
      <c r="D1268" t="s">
        <v>1845</v>
      </c>
      <c r="E1268">
        <v>0</v>
      </c>
      <c r="F1268" t="s">
        <v>2187</v>
      </c>
      <c r="G1268">
        <f>VLOOKUP(Mio[[#This Row],[No. FACT.]],Table7[No],1,FALSE)</f>
        <v>3325314466</v>
      </c>
      <c r="S1268" s="79"/>
      <c r="T1268">
        <v>45321</v>
      </c>
      <c r="U1268">
        <v>2969060907</v>
      </c>
      <c r="V1268">
        <v>2753</v>
      </c>
      <c r="W1268">
        <f>VLOOKUP(Table7[[#This Row],[No]],Mio[No. FACT.],1,FALSE)</f>
        <v>2969060907</v>
      </c>
      <c r="X1268">
        <f>VLOOKUP(Table7[[#This Row],[No]],Conta[DTE NO],1,FALSE)</f>
        <v>2969060907</v>
      </c>
      <c r="Y1268" t="b">
        <f>Table7[[#This Row],[borar otro]]=Table7[[#This Row],[Borrar]]</f>
        <v>1</v>
      </c>
    </row>
    <row r="1269" spans="1:25" hidden="1" x14ac:dyDescent="0.25">
      <c r="A1269">
        <v>45321</v>
      </c>
      <c r="B1269">
        <v>4165553880</v>
      </c>
      <c r="C1269" s="2">
        <v>666.87</v>
      </c>
      <c r="D1269" t="s">
        <v>1845</v>
      </c>
      <c r="E1269">
        <v>0</v>
      </c>
      <c r="F1269" t="s">
        <v>2189</v>
      </c>
      <c r="G1269">
        <f>VLOOKUP(Mio[[#This Row],[No. FACT.]],Table7[No],1,FALSE)</f>
        <v>4165553880</v>
      </c>
      <c r="S1269" s="79"/>
      <c r="T1269">
        <v>45321</v>
      </c>
      <c r="U1269">
        <v>3002483700</v>
      </c>
      <c r="V1269">
        <v>21.18</v>
      </c>
      <c r="W1269">
        <f>VLOOKUP(Table7[[#This Row],[No]],Mio[No. FACT.],1,FALSE)</f>
        <v>3002483700</v>
      </c>
      <c r="X1269">
        <f>VLOOKUP(Table7[[#This Row],[No]],Conta[DTE NO],1,FALSE)</f>
        <v>3002483700</v>
      </c>
      <c r="Y1269" t="b">
        <f>Table7[[#This Row],[borar otro]]=Table7[[#This Row],[Borrar]]</f>
        <v>1</v>
      </c>
    </row>
    <row r="1270" spans="1:25" hidden="1" x14ac:dyDescent="0.25">
      <c r="A1270">
        <v>45321</v>
      </c>
      <c r="B1270">
        <v>897207685</v>
      </c>
      <c r="C1270" s="2">
        <v>6500</v>
      </c>
      <c r="D1270" t="s">
        <v>2332</v>
      </c>
      <c r="E1270">
        <v>0</v>
      </c>
      <c r="F1270" t="s">
        <v>2190</v>
      </c>
      <c r="G1270">
        <f>VLOOKUP(Mio[[#This Row],[No. FACT.]],Table7[No],1,FALSE)</f>
        <v>897207685</v>
      </c>
      <c r="S1270" s="79"/>
      <c r="T1270">
        <v>45321</v>
      </c>
      <c r="U1270">
        <v>3016248200</v>
      </c>
      <c r="V1270">
        <v>157</v>
      </c>
      <c r="W1270">
        <f>VLOOKUP(Table7[[#This Row],[No]],Mio[No. FACT.],1,FALSE)</f>
        <v>3016248200</v>
      </c>
      <c r="X1270">
        <f>VLOOKUP(Table7[[#This Row],[No]],Conta[DTE NO],1,FALSE)</f>
        <v>3016248200</v>
      </c>
      <c r="Y1270" t="b">
        <f>Table7[[#This Row],[borar otro]]=Table7[[#This Row],[Borrar]]</f>
        <v>1</v>
      </c>
    </row>
    <row r="1271" spans="1:25" hidden="1" x14ac:dyDescent="0.25">
      <c r="A1271">
        <v>45321</v>
      </c>
      <c r="B1271">
        <v>2561098158</v>
      </c>
      <c r="C1271" s="2">
        <v>34386</v>
      </c>
      <c r="D1271" t="s">
        <v>2332</v>
      </c>
      <c r="E1271">
        <v>0</v>
      </c>
      <c r="F1271" t="s">
        <v>2192</v>
      </c>
      <c r="G1271">
        <f>VLOOKUP(Mio[[#This Row],[No. FACT.]],Table7[No],1,FALSE)</f>
        <v>2561098158</v>
      </c>
      <c r="S1271" s="79"/>
      <c r="T1271">
        <v>45321</v>
      </c>
      <c r="U1271">
        <v>3042461249</v>
      </c>
      <c r="V1271">
        <v>3800</v>
      </c>
      <c r="W1271">
        <f>VLOOKUP(Table7[[#This Row],[No]],Mio[No. FACT.],1,FALSE)</f>
        <v>3042461249</v>
      </c>
      <c r="X1271">
        <f>VLOOKUP(Table7[[#This Row],[No]],Conta[DTE NO],1,FALSE)</f>
        <v>3042461249</v>
      </c>
      <c r="Y1271" t="b">
        <f>Table7[[#This Row],[borar otro]]=Table7[[#This Row],[Borrar]]</f>
        <v>1</v>
      </c>
    </row>
    <row r="1272" spans="1:25" hidden="1" x14ac:dyDescent="0.25">
      <c r="A1272">
        <v>45321</v>
      </c>
      <c r="B1272">
        <v>1266961462</v>
      </c>
      <c r="C1272" s="2">
        <v>851.74</v>
      </c>
      <c r="D1272" t="s">
        <v>1845</v>
      </c>
      <c r="E1272">
        <v>0</v>
      </c>
      <c r="F1272" t="s">
        <v>2193</v>
      </c>
      <c r="G1272">
        <f>VLOOKUP(Mio[[#This Row],[No. FACT.]],Table7[No],1,FALSE)</f>
        <v>1266961462</v>
      </c>
      <c r="S1272" s="79"/>
      <c r="T1272">
        <v>45321</v>
      </c>
      <c r="U1272">
        <v>3057864201</v>
      </c>
      <c r="V1272">
        <v>406</v>
      </c>
      <c r="W1272">
        <f>VLOOKUP(Table7[[#This Row],[No]],Mio[No. FACT.],1,FALSE)</f>
        <v>3057864201</v>
      </c>
      <c r="X1272">
        <f>VLOOKUP(Table7[[#This Row],[No]],Conta[DTE NO],1,FALSE)</f>
        <v>3057864201</v>
      </c>
      <c r="Y1272" t="b">
        <f>Table7[[#This Row],[borar otro]]=Table7[[#This Row],[Borrar]]</f>
        <v>1</v>
      </c>
    </row>
    <row r="1273" spans="1:25" hidden="1" x14ac:dyDescent="0.25">
      <c r="A1273">
        <v>45321</v>
      </c>
      <c r="B1273">
        <v>2493861645</v>
      </c>
      <c r="C1273" s="2">
        <v>1433.75</v>
      </c>
      <c r="D1273" t="s">
        <v>1845</v>
      </c>
      <c r="E1273">
        <v>0</v>
      </c>
      <c r="F1273" t="s">
        <v>2194</v>
      </c>
      <c r="G1273">
        <f>VLOOKUP(Mio[[#This Row],[No. FACT.]],Table7[No],1,FALSE)</f>
        <v>2493861645</v>
      </c>
      <c r="S1273" s="79"/>
      <c r="T1273">
        <v>45321</v>
      </c>
      <c r="U1273">
        <v>3120582362</v>
      </c>
      <c r="V1273">
        <v>81.599999999999994</v>
      </c>
      <c r="W1273">
        <f>VLOOKUP(Table7[[#This Row],[No]],Mio[No. FACT.],1,FALSE)</f>
        <v>3120582362</v>
      </c>
      <c r="X1273">
        <f>VLOOKUP(Table7[[#This Row],[No]],Conta[DTE NO],1,FALSE)</f>
        <v>3120582362</v>
      </c>
      <c r="Y1273" t="b">
        <f>Table7[[#This Row],[borar otro]]=Table7[[#This Row],[Borrar]]</f>
        <v>1</v>
      </c>
    </row>
    <row r="1274" spans="1:25" hidden="1" x14ac:dyDescent="0.25">
      <c r="A1274">
        <v>45321</v>
      </c>
      <c r="B1274">
        <v>1629832564</v>
      </c>
      <c r="C1274" s="2">
        <v>508.8</v>
      </c>
      <c r="D1274" t="s">
        <v>2333</v>
      </c>
      <c r="E1274">
        <v>0</v>
      </c>
      <c r="F1274" t="s">
        <v>2195</v>
      </c>
      <c r="G1274">
        <f>VLOOKUP(Mio[[#This Row],[No. FACT.]],Table7[No],1,FALSE)</f>
        <v>1629832564</v>
      </c>
      <c r="S1274" s="79"/>
      <c r="T1274">
        <v>45321</v>
      </c>
      <c r="U1274">
        <v>3122611302</v>
      </c>
      <c r="V1274">
        <v>75</v>
      </c>
      <c r="W1274">
        <f>VLOOKUP(Table7[[#This Row],[No]],Mio[No. FACT.],1,FALSE)</f>
        <v>3122611302</v>
      </c>
      <c r="X1274">
        <f>VLOOKUP(Table7[[#This Row],[No]],Conta[DTE NO],1,FALSE)</f>
        <v>3122611302</v>
      </c>
      <c r="Y1274" t="b">
        <f>Table7[[#This Row],[borar otro]]=Table7[[#This Row],[Borrar]]</f>
        <v>1</v>
      </c>
    </row>
    <row r="1275" spans="1:25" hidden="1" x14ac:dyDescent="0.25">
      <c r="A1275">
        <v>45322</v>
      </c>
      <c r="B1275">
        <v>722552736</v>
      </c>
      <c r="C1275" s="2">
        <v>2451</v>
      </c>
      <c r="D1275" t="s">
        <v>2330</v>
      </c>
      <c r="E1275">
        <v>0</v>
      </c>
      <c r="F1275" t="s">
        <v>2196</v>
      </c>
      <c r="G1275">
        <f>VLOOKUP(Mio[[#This Row],[No. FACT.]],Table7[No],1,FALSE)</f>
        <v>722552736</v>
      </c>
      <c r="S1275" s="79"/>
      <c r="T1275">
        <v>45321</v>
      </c>
      <c r="U1275">
        <v>3126611412</v>
      </c>
      <c r="V1275">
        <v>447.5</v>
      </c>
      <c r="W1275">
        <f>VLOOKUP(Table7[[#This Row],[No]],Mio[No. FACT.],1,FALSE)</f>
        <v>3126611412</v>
      </c>
      <c r="X1275">
        <f>VLOOKUP(Table7[[#This Row],[No]],Conta[DTE NO],1,FALSE)</f>
        <v>3126611412</v>
      </c>
      <c r="Y1275" t="b">
        <f>Table7[[#This Row],[borar otro]]=Table7[[#This Row],[Borrar]]</f>
        <v>1</v>
      </c>
    </row>
    <row r="1276" spans="1:25" hidden="1" x14ac:dyDescent="0.25">
      <c r="A1276">
        <v>45322</v>
      </c>
      <c r="B1276">
        <v>1484344425</v>
      </c>
      <c r="C1276" s="2">
        <v>15</v>
      </c>
      <c r="D1276" t="s">
        <v>2332</v>
      </c>
      <c r="E1276">
        <v>0</v>
      </c>
      <c r="F1276" t="s">
        <v>2198</v>
      </c>
      <c r="G1276">
        <f>VLOOKUP(Mio[[#This Row],[No. FACT.]],Table7[No],1,FALSE)</f>
        <v>1484344425</v>
      </c>
      <c r="S1276" s="79"/>
      <c r="T1276">
        <v>45321</v>
      </c>
      <c r="U1276">
        <v>3304409969</v>
      </c>
      <c r="V1276">
        <v>1.5</v>
      </c>
      <c r="W1276">
        <f>VLOOKUP(Table7[[#This Row],[No]],Mio[No. FACT.],1,FALSE)</f>
        <v>3304409969</v>
      </c>
      <c r="X1276">
        <f>VLOOKUP(Table7[[#This Row],[No]],Conta[DTE NO],1,FALSE)</f>
        <v>3304409969</v>
      </c>
      <c r="Y1276" t="b">
        <f>Table7[[#This Row],[borar otro]]=Table7[[#This Row],[Borrar]]</f>
        <v>1</v>
      </c>
    </row>
    <row r="1277" spans="1:25" hidden="1" x14ac:dyDescent="0.25">
      <c r="A1277">
        <v>45322</v>
      </c>
      <c r="B1277">
        <v>3857531207</v>
      </c>
      <c r="C1277" s="2">
        <v>2516.25</v>
      </c>
      <c r="D1277" t="s">
        <v>2327</v>
      </c>
      <c r="E1277">
        <v>0</v>
      </c>
      <c r="F1277" t="s">
        <v>2200</v>
      </c>
      <c r="G1277">
        <f>VLOOKUP(Mio[[#This Row],[No. FACT.]],Table7[No],1,FALSE)</f>
        <v>3857531207</v>
      </c>
      <c r="S1277" s="79"/>
      <c r="T1277">
        <v>45321</v>
      </c>
      <c r="U1277">
        <v>3325314466</v>
      </c>
      <c r="V1277">
        <v>104.95</v>
      </c>
      <c r="W1277">
        <f>VLOOKUP(Table7[[#This Row],[No]],Mio[No. FACT.],1,FALSE)</f>
        <v>3325314466</v>
      </c>
      <c r="X1277">
        <f>VLOOKUP(Table7[[#This Row],[No]],Conta[DTE NO],1,FALSE)</f>
        <v>3325314466</v>
      </c>
      <c r="Y1277" t="b">
        <f>Table7[[#This Row],[borar otro]]=Table7[[#This Row],[Borrar]]</f>
        <v>1</v>
      </c>
    </row>
    <row r="1278" spans="1:25" hidden="1" x14ac:dyDescent="0.25">
      <c r="A1278">
        <v>45322</v>
      </c>
      <c r="B1278">
        <v>1440959683</v>
      </c>
      <c r="C1278" s="2">
        <v>139.5</v>
      </c>
      <c r="D1278" t="s">
        <v>2327</v>
      </c>
      <c r="E1278">
        <v>0</v>
      </c>
      <c r="F1278" t="s">
        <v>2201</v>
      </c>
      <c r="G1278">
        <f>VLOOKUP(Mio[[#This Row],[No. FACT.]],Table7[No],1,FALSE)</f>
        <v>1440959683</v>
      </c>
      <c r="S1278" s="79"/>
      <c r="T1278">
        <v>45321</v>
      </c>
      <c r="U1278">
        <v>3328198266</v>
      </c>
      <c r="V1278">
        <v>3.58</v>
      </c>
      <c r="W1278">
        <f>VLOOKUP(Table7[[#This Row],[No]],Mio[No. FACT.],1,FALSE)</f>
        <v>3328198266</v>
      </c>
      <c r="X1278">
        <f>VLOOKUP(Table7[[#This Row],[No]],Conta[DTE NO],1,FALSE)</f>
        <v>3328198266</v>
      </c>
      <c r="Y1278" t="b">
        <f>Table7[[#This Row],[borar otro]]=Table7[[#This Row],[Borrar]]</f>
        <v>1</v>
      </c>
    </row>
    <row r="1279" spans="1:25" hidden="1" x14ac:dyDescent="0.25">
      <c r="A1279">
        <v>45322</v>
      </c>
      <c r="B1279">
        <v>515785294</v>
      </c>
      <c r="C1279" s="2">
        <v>21.6</v>
      </c>
      <c r="D1279" t="s">
        <v>2329</v>
      </c>
      <c r="E1279">
        <v>0</v>
      </c>
      <c r="F1279" t="s">
        <v>2203</v>
      </c>
      <c r="G1279">
        <f>VLOOKUP(Mio[[#This Row],[No. FACT.]],Table7[No],1,FALSE)</f>
        <v>515785294</v>
      </c>
      <c r="S1279" s="79"/>
      <c r="T1279">
        <v>45321</v>
      </c>
      <c r="U1279">
        <v>3343339100</v>
      </c>
      <c r="V1279">
        <v>154</v>
      </c>
      <c r="W1279">
        <f>VLOOKUP(Table7[[#This Row],[No]],Mio[No. FACT.],1,FALSE)</f>
        <v>3343339100</v>
      </c>
      <c r="X1279">
        <f>VLOOKUP(Table7[[#This Row],[No]],Conta[DTE NO],1,FALSE)</f>
        <v>3343339100</v>
      </c>
      <c r="Y1279" t="b">
        <f>Table7[[#This Row],[borar otro]]=Table7[[#This Row],[Borrar]]</f>
        <v>1</v>
      </c>
    </row>
    <row r="1280" spans="1:25" hidden="1" x14ac:dyDescent="0.25">
      <c r="A1280">
        <v>45322</v>
      </c>
      <c r="B1280">
        <v>646464581</v>
      </c>
      <c r="C1280" s="2">
        <v>33</v>
      </c>
      <c r="D1280" t="s">
        <v>2326</v>
      </c>
      <c r="E1280">
        <v>0</v>
      </c>
      <c r="F1280" t="s">
        <v>2204</v>
      </c>
      <c r="G1280">
        <f>VLOOKUP(Mio[[#This Row],[No. FACT.]],Table7[No],1,FALSE)</f>
        <v>646464581</v>
      </c>
      <c r="S1280" s="79"/>
      <c r="T1280">
        <v>45321</v>
      </c>
      <c r="U1280">
        <v>3918285497</v>
      </c>
      <c r="V1280">
        <v>3500</v>
      </c>
      <c r="W1280">
        <f>VLOOKUP(Table7[[#This Row],[No]],Mio[No. FACT.],1,FALSE)</f>
        <v>3918285497</v>
      </c>
      <c r="X1280">
        <f>VLOOKUP(Table7[[#This Row],[No]],Conta[DTE NO],1,FALSE)</f>
        <v>3918285497</v>
      </c>
      <c r="Y1280" t="b">
        <f>Table7[[#This Row],[borar otro]]=Table7[[#This Row],[Borrar]]</f>
        <v>1</v>
      </c>
    </row>
    <row r="1281" spans="1:25" hidden="1" x14ac:dyDescent="0.25">
      <c r="A1281">
        <v>45322</v>
      </c>
      <c r="B1281">
        <v>3153282073</v>
      </c>
      <c r="C1281" s="2">
        <v>1640</v>
      </c>
      <c r="D1281" t="s">
        <v>2331</v>
      </c>
      <c r="E1281">
        <v>0</v>
      </c>
      <c r="F1281" t="s">
        <v>2206</v>
      </c>
      <c r="G1281">
        <f>VLOOKUP(Mio[[#This Row],[No. FACT.]],Table7[No],1,FALSE)</f>
        <v>3153282073</v>
      </c>
      <c r="S1281" s="79"/>
      <c r="T1281">
        <v>45321</v>
      </c>
      <c r="U1281">
        <v>3926868380</v>
      </c>
      <c r="V1281">
        <v>267.7</v>
      </c>
      <c r="W1281">
        <f>VLOOKUP(Table7[[#This Row],[No]],Mio[No. FACT.],1,FALSE)</f>
        <v>3926868380</v>
      </c>
      <c r="X1281">
        <f>VLOOKUP(Table7[[#This Row],[No]],Conta[DTE NO],1,FALSE)</f>
        <v>3926868380</v>
      </c>
      <c r="Y1281" t="b">
        <f>Table7[[#This Row],[borar otro]]=Table7[[#This Row],[Borrar]]</f>
        <v>1</v>
      </c>
    </row>
    <row r="1282" spans="1:25" hidden="1" x14ac:dyDescent="0.25">
      <c r="A1282">
        <v>45322</v>
      </c>
      <c r="B1282">
        <v>2136687088</v>
      </c>
      <c r="C1282" s="2">
        <v>6400</v>
      </c>
      <c r="D1282" t="s">
        <v>2332</v>
      </c>
      <c r="E1282">
        <v>0</v>
      </c>
      <c r="F1282" t="s">
        <v>2208</v>
      </c>
      <c r="G1282">
        <f>VLOOKUP(Mio[[#This Row],[No. FACT.]],Table7[No],1,FALSE)</f>
        <v>2136687088</v>
      </c>
      <c r="S1282" s="79"/>
      <c r="T1282">
        <v>45321</v>
      </c>
      <c r="U1282">
        <v>402148535</v>
      </c>
      <c r="V1282">
        <v>612</v>
      </c>
      <c r="W1282">
        <f>VLOOKUP(Table7[[#This Row],[No]],Mio[No. FACT.],1,FALSE)</f>
        <v>402148535</v>
      </c>
      <c r="X1282">
        <f>VLOOKUP(Table7[[#This Row],[No]],Conta[DTE NO],1,FALSE)</f>
        <v>402148535</v>
      </c>
      <c r="Y1282" t="b">
        <f>Table7[[#This Row],[borar otro]]=Table7[[#This Row],[Borrar]]</f>
        <v>1</v>
      </c>
    </row>
    <row r="1283" spans="1:25" hidden="1" x14ac:dyDescent="0.25">
      <c r="A1283">
        <v>45322</v>
      </c>
      <c r="B1283">
        <v>1725910808</v>
      </c>
      <c r="C1283" s="2">
        <v>214.2</v>
      </c>
      <c r="D1283" t="s">
        <v>2326</v>
      </c>
      <c r="E1283">
        <v>0</v>
      </c>
      <c r="F1283" t="s">
        <v>2210</v>
      </c>
      <c r="G1283">
        <f>VLOOKUP(Mio[[#This Row],[No. FACT.]],Table7[No],1,FALSE)</f>
        <v>1725910808</v>
      </c>
      <c r="S1283" s="79"/>
      <c r="T1283">
        <v>45321</v>
      </c>
      <c r="U1283">
        <v>4062791139</v>
      </c>
      <c r="V1283">
        <v>1055</v>
      </c>
      <c r="W1283">
        <f>VLOOKUP(Table7[[#This Row],[No]],Mio[No. FACT.],1,FALSE)</f>
        <v>4062791139</v>
      </c>
      <c r="X1283">
        <f>VLOOKUP(Table7[[#This Row],[No]],Conta[DTE NO],1,FALSE)</f>
        <v>4062791139</v>
      </c>
      <c r="Y1283" t="b">
        <f>Table7[[#This Row],[borar otro]]=Table7[[#This Row],[Borrar]]</f>
        <v>1</v>
      </c>
    </row>
    <row r="1284" spans="1:25" hidden="1" x14ac:dyDescent="0.25">
      <c r="A1284">
        <v>45322</v>
      </c>
      <c r="B1284">
        <v>2717336520</v>
      </c>
      <c r="C1284" s="2">
        <v>38.729999999999997</v>
      </c>
      <c r="D1284" t="s">
        <v>2327</v>
      </c>
      <c r="E1284">
        <v>0</v>
      </c>
      <c r="F1284" t="s">
        <v>2212</v>
      </c>
      <c r="G1284">
        <f>VLOOKUP(Mio[[#This Row],[No. FACT.]],Table7[No],1,FALSE)</f>
        <v>2717336520</v>
      </c>
      <c r="S1284" s="79"/>
      <c r="T1284">
        <v>45321</v>
      </c>
      <c r="U1284">
        <v>4092676348</v>
      </c>
      <c r="V1284">
        <v>20.100000000000001</v>
      </c>
      <c r="W1284">
        <f>VLOOKUP(Table7[[#This Row],[No]],Mio[No. FACT.],1,FALSE)</f>
        <v>4092676348</v>
      </c>
      <c r="X1284">
        <f>VLOOKUP(Table7[[#This Row],[No]],Conta[DTE NO],1,FALSE)</f>
        <v>4092676348</v>
      </c>
      <c r="Y1284" t="b">
        <f>Table7[[#This Row],[borar otro]]=Table7[[#This Row],[Borrar]]</f>
        <v>1</v>
      </c>
    </row>
    <row r="1285" spans="1:25" hidden="1" x14ac:dyDescent="0.25">
      <c r="A1285">
        <v>45322</v>
      </c>
      <c r="B1285">
        <v>2047822432</v>
      </c>
      <c r="C1285" s="2">
        <v>1636</v>
      </c>
      <c r="D1285" t="s">
        <v>2330</v>
      </c>
      <c r="E1285">
        <v>0</v>
      </c>
      <c r="F1285" t="s">
        <v>2214</v>
      </c>
      <c r="G1285">
        <f>VLOOKUP(Mio[[#This Row],[No. FACT.]],Table7[No],1,FALSE)</f>
        <v>2047822432</v>
      </c>
      <c r="S1285" s="79"/>
      <c r="T1285">
        <v>45321</v>
      </c>
      <c r="U1285">
        <v>4099229259</v>
      </c>
      <c r="V1285">
        <v>73</v>
      </c>
      <c r="W1285">
        <f>VLOOKUP(Table7[[#This Row],[No]],Mio[No. FACT.],1,FALSE)</f>
        <v>4099229259</v>
      </c>
      <c r="X1285">
        <f>VLOOKUP(Table7[[#This Row],[No]],Conta[DTE NO],1,FALSE)</f>
        <v>4099229259</v>
      </c>
      <c r="Y1285" t="b">
        <f>Table7[[#This Row],[borar otro]]=Table7[[#This Row],[Borrar]]</f>
        <v>1</v>
      </c>
    </row>
    <row r="1286" spans="1:25" hidden="1" x14ac:dyDescent="0.25">
      <c r="A1286">
        <v>45322</v>
      </c>
      <c r="B1286">
        <v>2624866601</v>
      </c>
      <c r="C1286" s="2">
        <v>1935</v>
      </c>
      <c r="D1286" t="s">
        <v>2330</v>
      </c>
      <c r="E1286">
        <v>0</v>
      </c>
      <c r="F1286" t="s">
        <v>2216</v>
      </c>
      <c r="G1286">
        <f>VLOOKUP(Mio[[#This Row],[No. FACT.]],Table7[No],1,FALSE)</f>
        <v>2624866601</v>
      </c>
      <c r="S1286" s="79"/>
      <c r="T1286">
        <v>45321</v>
      </c>
      <c r="U1286">
        <v>4165553880</v>
      </c>
      <c r="V1286">
        <v>666.87</v>
      </c>
      <c r="W1286">
        <f>VLOOKUP(Table7[[#This Row],[No]],Mio[No. FACT.],1,FALSE)</f>
        <v>4165553880</v>
      </c>
      <c r="X1286">
        <f>VLOOKUP(Table7[[#This Row],[No]],Conta[DTE NO],1,FALSE)</f>
        <v>4165553880</v>
      </c>
      <c r="Y1286" t="b">
        <f>Table7[[#This Row],[borar otro]]=Table7[[#This Row],[Borrar]]</f>
        <v>1</v>
      </c>
    </row>
    <row r="1287" spans="1:25" hidden="1" x14ac:dyDescent="0.25">
      <c r="A1287">
        <v>45322</v>
      </c>
      <c r="B1287">
        <v>1974882121</v>
      </c>
      <c r="C1287" s="2">
        <v>7784</v>
      </c>
      <c r="D1287" t="s">
        <v>2327</v>
      </c>
      <c r="E1287">
        <v>0</v>
      </c>
      <c r="F1287" t="s">
        <v>2217</v>
      </c>
      <c r="G1287">
        <f>VLOOKUP(Mio[[#This Row],[No. FACT.]],Table7[No],1,FALSE)</f>
        <v>1974882121</v>
      </c>
      <c r="S1287" s="79"/>
      <c r="T1287">
        <v>45321</v>
      </c>
      <c r="U1287">
        <v>438390057</v>
      </c>
      <c r="V1287">
        <v>549.29999999999995</v>
      </c>
      <c r="W1287">
        <f>VLOOKUP(Table7[[#This Row],[No]],Mio[No. FACT.],1,FALSE)</f>
        <v>438390057</v>
      </c>
      <c r="X1287">
        <f>VLOOKUP(Table7[[#This Row],[No]],Conta[DTE NO],1,FALSE)</f>
        <v>438390057</v>
      </c>
      <c r="Y1287" t="b">
        <f>Table7[[#This Row],[borar otro]]=Table7[[#This Row],[Borrar]]</f>
        <v>1</v>
      </c>
    </row>
    <row r="1288" spans="1:25" hidden="1" x14ac:dyDescent="0.25">
      <c r="A1288">
        <v>45322</v>
      </c>
      <c r="B1288">
        <v>2999469463</v>
      </c>
      <c r="C1288" s="2">
        <v>216.2</v>
      </c>
      <c r="D1288" t="s">
        <v>2326</v>
      </c>
      <c r="E1288">
        <v>0</v>
      </c>
      <c r="F1288" t="s">
        <v>2219</v>
      </c>
      <c r="G1288">
        <f>VLOOKUP(Mio[[#This Row],[No. FACT.]],Table7[No],1,FALSE)</f>
        <v>2999469463</v>
      </c>
      <c r="S1288" s="79"/>
      <c r="T1288">
        <v>45321</v>
      </c>
      <c r="U1288">
        <v>534202920</v>
      </c>
      <c r="V1288">
        <v>10960</v>
      </c>
      <c r="W1288">
        <f>VLOOKUP(Table7[[#This Row],[No]],Mio[No. FACT.],1,FALSE)</f>
        <v>534202920</v>
      </c>
      <c r="X1288">
        <f>VLOOKUP(Table7[[#This Row],[No]],Conta[DTE NO],1,FALSE)</f>
        <v>534202920</v>
      </c>
      <c r="Y1288" t="b">
        <f>Table7[[#This Row],[borar otro]]=Table7[[#This Row],[Borrar]]</f>
        <v>1</v>
      </c>
    </row>
    <row r="1289" spans="1:25" hidden="1" x14ac:dyDescent="0.25">
      <c r="A1289">
        <v>45322</v>
      </c>
      <c r="B1289">
        <v>347554838</v>
      </c>
      <c r="C1289" s="2">
        <v>6.45</v>
      </c>
      <c r="D1289" t="s">
        <v>2326</v>
      </c>
      <c r="E1289">
        <v>0</v>
      </c>
      <c r="F1289" t="s">
        <v>2221</v>
      </c>
      <c r="G1289">
        <f>VLOOKUP(Mio[[#This Row],[No. FACT.]],Table7[No],1,FALSE)</f>
        <v>347554838</v>
      </c>
      <c r="S1289" s="79"/>
      <c r="T1289">
        <v>45321</v>
      </c>
      <c r="U1289">
        <v>57230704</v>
      </c>
      <c r="V1289">
        <v>6.65</v>
      </c>
      <c r="W1289">
        <f>VLOOKUP(Table7[[#This Row],[No]],Mio[No. FACT.],1,FALSE)</f>
        <v>57230704</v>
      </c>
      <c r="X1289">
        <f>VLOOKUP(Table7[[#This Row],[No]],Conta[DTE NO],1,FALSE)</f>
        <v>57230704</v>
      </c>
      <c r="Y1289" t="b">
        <f>Table7[[#This Row],[borar otro]]=Table7[[#This Row],[Borrar]]</f>
        <v>1</v>
      </c>
    </row>
    <row r="1290" spans="1:25" hidden="1" x14ac:dyDescent="0.25">
      <c r="A1290">
        <v>45322</v>
      </c>
      <c r="B1290">
        <v>909134055</v>
      </c>
      <c r="C1290" s="2">
        <v>15.8</v>
      </c>
      <c r="D1290" t="s">
        <v>2326</v>
      </c>
      <c r="E1290">
        <v>0</v>
      </c>
      <c r="F1290" t="s">
        <v>2223</v>
      </c>
      <c r="G1290">
        <f>VLOOKUP(Mio[[#This Row],[No. FACT.]],Table7[No],1,FALSE)</f>
        <v>909134055</v>
      </c>
      <c r="S1290" s="79"/>
      <c r="T1290">
        <v>45321</v>
      </c>
      <c r="U1290">
        <v>897207685</v>
      </c>
      <c r="V1290">
        <v>6500</v>
      </c>
      <c r="W1290">
        <f>VLOOKUP(Table7[[#This Row],[No]],Mio[No. FACT.],1,FALSE)</f>
        <v>897207685</v>
      </c>
      <c r="X1290">
        <f>VLOOKUP(Table7[[#This Row],[No]],Conta[DTE NO],1,FALSE)</f>
        <v>897207685</v>
      </c>
      <c r="Y1290" t="b">
        <f>Table7[[#This Row],[borar otro]]=Table7[[#This Row],[Borrar]]</f>
        <v>1</v>
      </c>
    </row>
    <row r="1291" spans="1:25" hidden="1" x14ac:dyDescent="0.25">
      <c r="A1291">
        <v>45322</v>
      </c>
      <c r="B1291">
        <v>3295105014</v>
      </c>
      <c r="C1291" s="2">
        <v>77.599999999999994</v>
      </c>
      <c r="D1291" t="s">
        <v>2326</v>
      </c>
      <c r="E1291">
        <v>0</v>
      </c>
      <c r="F1291" t="s">
        <v>2225</v>
      </c>
      <c r="G1291">
        <f>VLOOKUP(Mio[[#This Row],[No. FACT.]],Table7[No],1,FALSE)</f>
        <v>3295105014</v>
      </c>
      <c r="S1291" s="79"/>
      <c r="T1291">
        <v>45321</v>
      </c>
      <c r="U1291">
        <v>940984975</v>
      </c>
      <c r="V1291">
        <v>1000</v>
      </c>
      <c r="W1291">
        <f>VLOOKUP(Table7[[#This Row],[No]],Mio[No. FACT.],1,FALSE)</f>
        <v>940984975</v>
      </c>
      <c r="X1291">
        <f>VLOOKUP(Table7[[#This Row],[No]],Conta[DTE NO],1,FALSE)</f>
        <v>940984975</v>
      </c>
      <c r="Y1291" t="b">
        <f>Table7[[#This Row],[borar otro]]=Table7[[#This Row],[Borrar]]</f>
        <v>1</v>
      </c>
    </row>
    <row r="1292" spans="1:25" hidden="1" x14ac:dyDescent="0.25">
      <c r="A1292">
        <v>45322</v>
      </c>
      <c r="B1292">
        <v>1347766368</v>
      </c>
      <c r="C1292" s="2">
        <v>2485</v>
      </c>
      <c r="D1292" t="s">
        <v>2336</v>
      </c>
      <c r="E1292">
        <v>0</v>
      </c>
      <c r="F1292" t="s">
        <v>2227</v>
      </c>
      <c r="G1292">
        <f>VLOOKUP(Mio[[#This Row],[No. FACT.]],Table7[No],1,FALSE)</f>
        <v>1347766368</v>
      </c>
      <c r="S1292" s="79"/>
      <c r="T1292">
        <v>45322</v>
      </c>
      <c r="U1292">
        <v>1046627834</v>
      </c>
      <c r="V1292">
        <v>62.55</v>
      </c>
      <c r="W1292">
        <f>VLOOKUP(Table7[[#This Row],[No]],Mio[No. FACT.],1,FALSE)</f>
        <v>1046627834</v>
      </c>
      <c r="X1292">
        <f>VLOOKUP(Table7[[#This Row],[No]],Conta[DTE NO],1,FALSE)</f>
        <v>1046627834</v>
      </c>
      <c r="Y1292" t="b">
        <f>Table7[[#This Row],[borar otro]]=Table7[[#This Row],[Borrar]]</f>
        <v>1</v>
      </c>
    </row>
    <row r="1293" spans="1:25" hidden="1" x14ac:dyDescent="0.25">
      <c r="A1293">
        <v>45322</v>
      </c>
      <c r="B1293">
        <v>1961771533</v>
      </c>
      <c r="C1293" s="2">
        <v>3.2</v>
      </c>
      <c r="D1293" t="s">
        <v>2326</v>
      </c>
      <c r="E1293">
        <v>0</v>
      </c>
      <c r="F1293" t="s">
        <v>2229</v>
      </c>
      <c r="G1293">
        <f>VLOOKUP(Mio[[#This Row],[No. FACT.]],Table7[No],1,FALSE)</f>
        <v>1961771533</v>
      </c>
      <c r="S1293" s="79"/>
      <c r="T1293">
        <v>45322</v>
      </c>
      <c r="U1293">
        <v>1056850420</v>
      </c>
      <c r="V1293">
        <v>144.65</v>
      </c>
      <c r="W1293">
        <f>VLOOKUP(Table7[[#This Row],[No]],Mio[No. FACT.],1,FALSE)</f>
        <v>1056850420</v>
      </c>
      <c r="X1293">
        <f>VLOOKUP(Table7[[#This Row],[No]],Conta[DTE NO],1,FALSE)</f>
        <v>1056850420</v>
      </c>
      <c r="Y1293" t="b">
        <f>Table7[[#This Row],[borar otro]]=Table7[[#This Row],[Borrar]]</f>
        <v>1</v>
      </c>
    </row>
    <row r="1294" spans="1:25" hidden="1" x14ac:dyDescent="0.25">
      <c r="A1294">
        <v>45322</v>
      </c>
      <c r="B1294">
        <v>4019274776</v>
      </c>
      <c r="C1294" s="2">
        <v>3.2</v>
      </c>
      <c r="D1294" t="s">
        <v>2326</v>
      </c>
      <c r="E1294">
        <v>0</v>
      </c>
      <c r="F1294" t="s">
        <v>2231</v>
      </c>
      <c r="G1294">
        <f>VLOOKUP(Mio[[#This Row],[No. FACT.]],Table7[No],1,FALSE)</f>
        <v>4019274776</v>
      </c>
      <c r="S1294" s="79"/>
      <c r="T1294">
        <v>45322</v>
      </c>
      <c r="U1294">
        <v>1074286403</v>
      </c>
      <c r="V1294">
        <v>360</v>
      </c>
      <c r="W1294">
        <f>VLOOKUP(Table7[[#This Row],[No]],Mio[No. FACT.],1,FALSE)</f>
        <v>1074286403</v>
      </c>
      <c r="X1294">
        <f>VLOOKUP(Table7[[#This Row],[No]],Conta[DTE NO],1,FALSE)</f>
        <v>1074286403</v>
      </c>
      <c r="Y1294" t="b">
        <f>Table7[[#This Row],[borar otro]]=Table7[[#This Row],[Borrar]]</f>
        <v>1</v>
      </c>
    </row>
    <row r="1295" spans="1:25" hidden="1" x14ac:dyDescent="0.25">
      <c r="A1295">
        <v>45322</v>
      </c>
      <c r="B1295">
        <v>2493468016</v>
      </c>
      <c r="C1295" s="2">
        <v>6.2</v>
      </c>
      <c r="D1295" t="s">
        <v>2326</v>
      </c>
      <c r="E1295">
        <v>0</v>
      </c>
      <c r="F1295" t="s">
        <v>2232</v>
      </c>
      <c r="G1295">
        <f>VLOOKUP(Mio[[#This Row],[No. FACT.]],Table7[No],1,FALSE)</f>
        <v>2493468016</v>
      </c>
      <c r="S1295" s="79"/>
      <c r="T1295" s="4">
        <v>45322</v>
      </c>
      <c r="U1295">
        <v>1139625279</v>
      </c>
      <c r="V1295">
        <v>0</v>
      </c>
      <c r="W1295" t="e">
        <f>VLOOKUP(Table7[[#This Row],[No]],Mio[No. FACT.],1,FALSE)</f>
        <v>#N/A</v>
      </c>
      <c r="X1295" t="e">
        <f>VLOOKUP(Table7[[#This Row],[No]],Conta[DTE NO],1,FALSE)</f>
        <v>#N/A</v>
      </c>
      <c r="Y1295" t="e">
        <f>Table7[[#This Row],[borar otro]]=Table7[[#This Row],[Borrar]]</f>
        <v>#N/A</v>
      </c>
    </row>
    <row r="1296" spans="1:25" hidden="1" x14ac:dyDescent="0.25">
      <c r="A1296">
        <v>45322</v>
      </c>
      <c r="B1296">
        <v>764431889</v>
      </c>
      <c r="C1296" s="2">
        <v>29.1</v>
      </c>
      <c r="D1296" t="s">
        <v>2326</v>
      </c>
      <c r="E1296">
        <v>0</v>
      </c>
      <c r="F1296" t="s">
        <v>2234</v>
      </c>
      <c r="G1296">
        <f>VLOOKUP(Mio[[#This Row],[No. FACT.]],Table7[No],1,FALSE)</f>
        <v>764431889</v>
      </c>
      <c r="S1296" s="79"/>
      <c r="T1296">
        <v>45322</v>
      </c>
      <c r="U1296">
        <v>1145195383</v>
      </c>
      <c r="V1296">
        <v>6429.5</v>
      </c>
      <c r="W1296">
        <f>VLOOKUP(Table7[[#This Row],[No]],Mio[No. FACT.],1,FALSE)</f>
        <v>1145195383</v>
      </c>
      <c r="X1296">
        <f>VLOOKUP(Table7[[#This Row],[No]],Conta[DTE NO],1,FALSE)</f>
        <v>1145195383</v>
      </c>
      <c r="Y1296" t="b">
        <f>Table7[[#This Row],[borar otro]]=Table7[[#This Row],[Borrar]]</f>
        <v>1</v>
      </c>
    </row>
    <row r="1297" spans="1:25" hidden="1" x14ac:dyDescent="0.25">
      <c r="A1297">
        <v>45322</v>
      </c>
      <c r="B1297">
        <v>3389082165</v>
      </c>
      <c r="C1297" s="2">
        <v>4220</v>
      </c>
      <c r="D1297" t="s">
        <v>2332</v>
      </c>
      <c r="E1297">
        <v>0</v>
      </c>
      <c r="F1297" t="s">
        <v>2236</v>
      </c>
      <c r="G1297">
        <f>VLOOKUP(Mio[[#This Row],[No. FACT.]],Table7[No],1,FALSE)</f>
        <v>3389082165</v>
      </c>
      <c r="S1297" s="79"/>
      <c r="T1297">
        <v>45322</v>
      </c>
      <c r="U1297">
        <v>1148210662</v>
      </c>
      <c r="V1297">
        <v>3.25</v>
      </c>
      <c r="W1297">
        <f>VLOOKUP(Table7[[#This Row],[No]],Mio[No. FACT.],1,FALSE)</f>
        <v>1148210662</v>
      </c>
      <c r="X1297">
        <f>VLOOKUP(Table7[[#This Row],[No]],Conta[DTE NO],1,FALSE)</f>
        <v>1148210662</v>
      </c>
      <c r="Y1297" t="b">
        <f>Table7[[#This Row],[borar otro]]=Table7[[#This Row],[Borrar]]</f>
        <v>1</v>
      </c>
    </row>
    <row r="1298" spans="1:25" hidden="1" x14ac:dyDescent="0.25">
      <c r="A1298">
        <v>45322</v>
      </c>
      <c r="B1298">
        <v>580078973</v>
      </c>
      <c r="C1298" s="2">
        <v>24</v>
      </c>
      <c r="D1298" t="s">
        <v>2327</v>
      </c>
      <c r="E1298">
        <v>0</v>
      </c>
      <c r="F1298" t="s">
        <v>2238</v>
      </c>
      <c r="G1298">
        <f>VLOOKUP(Mio[[#This Row],[No. FACT.]],Table7[No],1,FALSE)</f>
        <v>580078973</v>
      </c>
      <c r="S1298" s="79"/>
      <c r="T1298">
        <v>45322</v>
      </c>
      <c r="U1298">
        <v>1174425079</v>
      </c>
      <c r="V1298">
        <v>33.51</v>
      </c>
      <c r="W1298">
        <f>VLOOKUP(Table7[[#This Row],[No]],Mio[No. FACT.],1,FALSE)</f>
        <v>1174425079</v>
      </c>
      <c r="X1298">
        <f>VLOOKUP(Table7[[#This Row],[No]],Conta[DTE NO],1,FALSE)</f>
        <v>1174425079</v>
      </c>
      <c r="Y1298" t="b">
        <f>Table7[[#This Row],[borar otro]]=Table7[[#This Row],[Borrar]]</f>
        <v>1</v>
      </c>
    </row>
    <row r="1299" spans="1:25" hidden="1" x14ac:dyDescent="0.25">
      <c r="A1299">
        <v>45322</v>
      </c>
      <c r="B1299">
        <v>125455648</v>
      </c>
      <c r="C1299" s="2">
        <v>320</v>
      </c>
      <c r="D1299" t="s">
        <v>2327</v>
      </c>
      <c r="E1299">
        <v>0</v>
      </c>
      <c r="F1299" t="s">
        <v>2239</v>
      </c>
      <c r="G1299">
        <f>VLOOKUP(Mio[[#This Row],[No. FACT.]],Table7[No],1,FALSE)</f>
        <v>125455648</v>
      </c>
      <c r="S1299" s="79"/>
      <c r="T1299" s="4">
        <v>45322</v>
      </c>
      <c r="U1299">
        <v>1228097695</v>
      </c>
      <c r="V1299">
        <v>900</v>
      </c>
      <c r="W1299" t="e">
        <f>VLOOKUP(Table7[[#This Row],[No]],Mio[No. FACT.],1,FALSE)</f>
        <v>#N/A</v>
      </c>
      <c r="X1299" t="e">
        <f>VLOOKUP(Table7[[#This Row],[No]],Conta[DTE NO],1,FALSE)</f>
        <v>#N/A</v>
      </c>
      <c r="Y1299" t="e">
        <f>Table7[[#This Row],[borar otro]]=Table7[[#This Row],[Borrar]]</f>
        <v>#N/A</v>
      </c>
    </row>
    <row r="1300" spans="1:25" hidden="1" x14ac:dyDescent="0.25">
      <c r="A1300">
        <v>45322</v>
      </c>
      <c r="B1300">
        <v>2193903334</v>
      </c>
      <c r="C1300" s="2">
        <v>1725</v>
      </c>
      <c r="D1300" t="s">
        <v>2331</v>
      </c>
      <c r="E1300">
        <v>0</v>
      </c>
      <c r="F1300" t="s">
        <v>2241</v>
      </c>
      <c r="G1300">
        <f>VLOOKUP(Mio[[#This Row],[No. FACT.]],Table7[No],1,FALSE)</f>
        <v>2193903334</v>
      </c>
      <c r="S1300" s="79"/>
      <c r="T1300">
        <v>45322</v>
      </c>
      <c r="U1300">
        <v>125455648</v>
      </c>
      <c r="V1300">
        <v>320</v>
      </c>
      <c r="W1300">
        <f>VLOOKUP(Table7[[#This Row],[No]],Mio[No. FACT.],1,FALSE)</f>
        <v>125455648</v>
      </c>
      <c r="X1300">
        <f>VLOOKUP(Table7[[#This Row],[No]],Conta[DTE NO],1,FALSE)</f>
        <v>125455648</v>
      </c>
      <c r="Y1300" t="b">
        <f>Table7[[#This Row],[borar otro]]=Table7[[#This Row],[Borrar]]</f>
        <v>1</v>
      </c>
    </row>
    <row r="1301" spans="1:25" hidden="1" x14ac:dyDescent="0.25">
      <c r="A1301">
        <v>45322</v>
      </c>
      <c r="B1301">
        <v>3103867456</v>
      </c>
      <c r="C1301" s="2">
        <v>37.200000000000003</v>
      </c>
      <c r="D1301" t="s">
        <v>2326</v>
      </c>
      <c r="E1301">
        <v>0</v>
      </c>
      <c r="F1301" t="s">
        <v>2243</v>
      </c>
      <c r="G1301">
        <f>VLOOKUP(Mio[[#This Row],[No. FACT.]],Table7[No],1,FALSE)</f>
        <v>3103867456</v>
      </c>
      <c r="S1301" s="79"/>
      <c r="T1301">
        <v>45322</v>
      </c>
      <c r="U1301">
        <v>1347766368</v>
      </c>
      <c r="V1301">
        <v>2485</v>
      </c>
      <c r="W1301">
        <f>VLOOKUP(Table7[[#This Row],[No]],Mio[No. FACT.],1,FALSE)</f>
        <v>1347766368</v>
      </c>
      <c r="X1301">
        <f>VLOOKUP(Table7[[#This Row],[No]],Conta[DTE NO],1,FALSE)</f>
        <v>1347766368</v>
      </c>
      <c r="Y1301" t="b">
        <f>Table7[[#This Row],[borar otro]]=Table7[[#This Row],[Borrar]]</f>
        <v>1</v>
      </c>
    </row>
    <row r="1302" spans="1:25" hidden="1" x14ac:dyDescent="0.25">
      <c r="A1302">
        <v>45322</v>
      </c>
      <c r="B1302">
        <v>1056850420</v>
      </c>
      <c r="C1302" s="2">
        <v>144.65</v>
      </c>
      <c r="D1302" t="s">
        <v>2327</v>
      </c>
      <c r="E1302">
        <v>0</v>
      </c>
      <c r="F1302" t="s">
        <v>2244</v>
      </c>
      <c r="G1302">
        <f>VLOOKUP(Mio[[#This Row],[No. FACT.]],Table7[No],1,FALSE)</f>
        <v>1056850420</v>
      </c>
      <c r="S1302" s="79"/>
      <c r="T1302">
        <v>45322</v>
      </c>
      <c r="U1302">
        <v>1440959683</v>
      </c>
      <c r="V1302">
        <v>139.5</v>
      </c>
      <c r="W1302">
        <f>VLOOKUP(Table7[[#This Row],[No]],Mio[No. FACT.],1,FALSE)</f>
        <v>1440959683</v>
      </c>
      <c r="X1302">
        <f>VLOOKUP(Table7[[#This Row],[No]],Conta[DTE NO],1,FALSE)</f>
        <v>1440959683</v>
      </c>
      <c r="Y1302" t="b">
        <f>Table7[[#This Row],[borar otro]]=Table7[[#This Row],[Borrar]]</f>
        <v>1</v>
      </c>
    </row>
    <row r="1303" spans="1:25" hidden="1" x14ac:dyDescent="0.25">
      <c r="A1303">
        <v>45322</v>
      </c>
      <c r="B1303">
        <v>1491812784</v>
      </c>
      <c r="C1303" s="2">
        <v>585.9</v>
      </c>
      <c r="D1303" t="s">
        <v>2326</v>
      </c>
      <c r="E1303">
        <v>0</v>
      </c>
      <c r="F1303" t="s">
        <v>2246</v>
      </c>
      <c r="G1303">
        <f>VLOOKUP(Mio[[#This Row],[No. FACT.]],Table7[No],1,FALSE)</f>
        <v>1491812784</v>
      </c>
      <c r="S1303" s="79"/>
      <c r="T1303">
        <v>45322</v>
      </c>
      <c r="U1303">
        <v>1471565344</v>
      </c>
      <c r="V1303">
        <v>4125</v>
      </c>
      <c r="W1303">
        <f>VLOOKUP(Table7[[#This Row],[No]],Mio[No. FACT.],1,FALSE)</f>
        <v>1471565344</v>
      </c>
      <c r="X1303">
        <f>VLOOKUP(Table7[[#This Row],[No]],Conta[DTE NO],1,FALSE)</f>
        <v>1471565344</v>
      </c>
      <c r="Y1303" t="b">
        <f>Table7[[#This Row],[borar otro]]=Table7[[#This Row],[Borrar]]</f>
        <v>1</v>
      </c>
    </row>
    <row r="1304" spans="1:25" hidden="1" x14ac:dyDescent="0.25">
      <c r="A1304">
        <v>45322</v>
      </c>
      <c r="B1304">
        <v>89800888</v>
      </c>
      <c r="C1304" s="2">
        <v>8526</v>
      </c>
      <c r="D1304" t="s">
        <v>2336</v>
      </c>
      <c r="E1304">
        <v>0</v>
      </c>
      <c r="F1304" t="s">
        <v>2247</v>
      </c>
      <c r="G1304">
        <f>VLOOKUP(Mio[[#This Row],[No. FACT.]],Table7[No],1,FALSE)</f>
        <v>89800888</v>
      </c>
      <c r="S1304" s="79"/>
      <c r="T1304">
        <v>45322</v>
      </c>
      <c r="U1304">
        <v>1484344425</v>
      </c>
      <c r="V1304">
        <v>15</v>
      </c>
      <c r="W1304">
        <f>VLOOKUP(Table7[[#This Row],[No]],Mio[No. FACT.],1,FALSE)</f>
        <v>1484344425</v>
      </c>
      <c r="X1304">
        <f>VLOOKUP(Table7[[#This Row],[No]],Conta[DTE NO],1,FALSE)</f>
        <v>1484344425</v>
      </c>
      <c r="Y1304" t="b">
        <f>Table7[[#This Row],[borar otro]]=Table7[[#This Row],[Borrar]]</f>
        <v>1</v>
      </c>
    </row>
    <row r="1305" spans="1:25" hidden="1" x14ac:dyDescent="0.25">
      <c r="A1305">
        <v>45322</v>
      </c>
      <c r="B1305">
        <v>2585346683</v>
      </c>
      <c r="C1305" s="2">
        <v>24.1</v>
      </c>
      <c r="D1305" t="s">
        <v>2326</v>
      </c>
      <c r="E1305">
        <v>0</v>
      </c>
      <c r="F1305" t="s">
        <v>2249</v>
      </c>
      <c r="G1305">
        <f>VLOOKUP(Mio[[#This Row],[No. FACT.]],Table7[No],1,FALSE)</f>
        <v>2585346683</v>
      </c>
      <c r="S1305" s="79"/>
      <c r="T1305">
        <v>45322</v>
      </c>
      <c r="U1305">
        <v>1491812784</v>
      </c>
      <c r="V1305">
        <v>585.9</v>
      </c>
      <c r="W1305">
        <f>VLOOKUP(Table7[[#This Row],[No]],Mio[No. FACT.],1,FALSE)</f>
        <v>1491812784</v>
      </c>
      <c r="X1305">
        <f>VLOOKUP(Table7[[#This Row],[No]],Conta[DTE NO],1,FALSE)</f>
        <v>1491812784</v>
      </c>
      <c r="Y1305" t="b">
        <f>Table7[[#This Row],[borar otro]]=Table7[[#This Row],[Borrar]]</f>
        <v>1</v>
      </c>
    </row>
    <row r="1306" spans="1:25" hidden="1" x14ac:dyDescent="0.25">
      <c r="A1306">
        <v>45322</v>
      </c>
      <c r="B1306">
        <v>792808371</v>
      </c>
      <c r="C1306" s="2">
        <v>594.24</v>
      </c>
      <c r="D1306" t="s">
        <v>2329</v>
      </c>
      <c r="E1306">
        <v>0</v>
      </c>
      <c r="F1306" t="s">
        <v>2251</v>
      </c>
      <c r="G1306">
        <f>VLOOKUP(Mio[[#This Row],[No. FACT.]],Table7[No],1,FALSE)</f>
        <v>792808371</v>
      </c>
      <c r="S1306" s="79"/>
      <c r="T1306">
        <v>45322</v>
      </c>
      <c r="U1306">
        <v>1504919818</v>
      </c>
      <c r="V1306">
        <v>4125</v>
      </c>
      <c r="W1306">
        <f>VLOOKUP(Table7[[#This Row],[No]],Mio[No. FACT.],1,FALSE)</f>
        <v>1504919818</v>
      </c>
      <c r="X1306">
        <f>VLOOKUP(Table7[[#This Row],[No]],Conta[DTE NO],1,FALSE)</f>
        <v>1504919818</v>
      </c>
      <c r="Y1306" t="b">
        <f>Table7[[#This Row],[borar otro]]=Table7[[#This Row],[Borrar]]</f>
        <v>1</v>
      </c>
    </row>
    <row r="1307" spans="1:25" hidden="1" x14ac:dyDescent="0.25">
      <c r="A1307">
        <v>45322</v>
      </c>
      <c r="B1307">
        <v>956845526</v>
      </c>
      <c r="C1307" s="2">
        <v>10.3</v>
      </c>
      <c r="D1307" t="s">
        <v>2326</v>
      </c>
      <c r="E1307">
        <v>0</v>
      </c>
      <c r="F1307" t="s">
        <v>2252</v>
      </c>
      <c r="G1307">
        <f>VLOOKUP(Mio[[#This Row],[No. FACT.]],Table7[No],1,FALSE)</f>
        <v>956845526</v>
      </c>
      <c r="S1307" s="79"/>
      <c r="T1307" s="4">
        <v>45322</v>
      </c>
      <c r="U1307">
        <v>154094228</v>
      </c>
      <c r="V1307">
        <v>219.32</v>
      </c>
      <c r="W1307" t="e">
        <f>VLOOKUP(Table7[[#This Row],[No]],Mio[No. FACT.],1,FALSE)</f>
        <v>#N/A</v>
      </c>
      <c r="X1307" t="e">
        <f>VLOOKUP(Table7[[#This Row],[No]],Conta[DTE NO],1,FALSE)</f>
        <v>#N/A</v>
      </c>
      <c r="Y1307" t="e">
        <f>Table7[[#This Row],[borar otro]]=Table7[[#This Row],[Borrar]]</f>
        <v>#N/A</v>
      </c>
    </row>
    <row r="1308" spans="1:25" hidden="1" x14ac:dyDescent="0.25">
      <c r="A1308">
        <v>45322</v>
      </c>
      <c r="B1308">
        <v>3499575031</v>
      </c>
      <c r="C1308" s="2">
        <v>816.55</v>
      </c>
      <c r="D1308" t="s">
        <v>2327</v>
      </c>
      <c r="E1308">
        <v>0</v>
      </c>
      <c r="F1308" t="s">
        <v>2253</v>
      </c>
      <c r="G1308">
        <f>VLOOKUP(Mio[[#This Row],[No. FACT.]],Table7[No],1,FALSE)</f>
        <v>3499575031</v>
      </c>
      <c r="S1308" s="79"/>
      <c r="T1308">
        <v>45322</v>
      </c>
      <c r="U1308">
        <v>1584415806</v>
      </c>
      <c r="V1308">
        <v>90.75</v>
      </c>
      <c r="W1308">
        <f>VLOOKUP(Table7[[#This Row],[No]],Mio[No. FACT.],1,FALSE)</f>
        <v>1584415806</v>
      </c>
      <c r="X1308">
        <f>VLOOKUP(Table7[[#This Row],[No]],Conta[DTE NO],1,FALSE)</f>
        <v>1584415806</v>
      </c>
      <c r="Y1308" t="b">
        <f>Table7[[#This Row],[borar otro]]=Table7[[#This Row],[Borrar]]</f>
        <v>1</v>
      </c>
    </row>
    <row r="1309" spans="1:25" hidden="1" x14ac:dyDescent="0.25">
      <c r="A1309">
        <v>45322</v>
      </c>
      <c r="B1309">
        <v>3857468101</v>
      </c>
      <c r="C1309" s="2">
        <v>204</v>
      </c>
      <c r="D1309" t="s">
        <v>2329</v>
      </c>
      <c r="E1309">
        <v>0</v>
      </c>
      <c r="F1309" t="s">
        <v>2254</v>
      </c>
      <c r="G1309">
        <f>VLOOKUP(Mio[[#This Row],[No. FACT.]],Table7[No],1,FALSE)</f>
        <v>3857468101</v>
      </c>
      <c r="S1309" s="79"/>
      <c r="T1309">
        <v>45322</v>
      </c>
      <c r="U1309">
        <v>1725910808</v>
      </c>
      <c r="V1309">
        <v>214.2</v>
      </c>
      <c r="W1309">
        <f>VLOOKUP(Table7[[#This Row],[No]],Mio[No. FACT.],1,FALSE)</f>
        <v>1725910808</v>
      </c>
      <c r="X1309">
        <f>VLOOKUP(Table7[[#This Row],[No]],Conta[DTE NO],1,FALSE)</f>
        <v>1725910808</v>
      </c>
      <c r="Y1309" t="b">
        <f>Table7[[#This Row],[borar otro]]=Table7[[#This Row],[Borrar]]</f>
        <v>1</v>
      </c>
    </row>
    <row r="1310" spans="1:25" hidden="1" x14ac:dyDescent="0.25">
      <c r="A1310">
        <v>45322</v>
      </c>
      <c r="B1310">
        <v>2101953302</v>
      </c>
      <c r="C1310" s="2">
        <v>37.799999999999997</v>
      </c>
      <c r="D1310" t="s">
        <v>2327</v>
      </c>
      <c r="E1310">
        <v>0</v>
      </c>
      <c r="F1310" t="s">
        <v>2256</v>
      </c>
      <c r="G1310">
        <f>VLOOKUP(Mio[[#This Row],[No. FACT.]],Table7[No],1,FALSE)</f>
        <v>2101953302</v>
      </c>
      <c r="S1310" s="79"/>
      <c r="T1310">
        <v>45322</v>
      </c>
      <c r="U1310">
        <v>1822443949</v>
      </c>
      <c r="V1310">
        <v>185</v>
      </c>
      <c r="W1310">
        <f>VLOOKUP(Table7[[#This Row],[No]],Mio[No. FACT.],1,FALSE)</f>
        <v>1822443949</v>
      </c>
      <c r="X1310">
        <f>VLOOKUP(Table7[[#This Row],[No]],Conta[DTE NO],1,FALSE)</f>
        <v>1822443949</v>
      </c>
      <c r="Y1310" t="b">
        <f>Table7[[#This Row],[borar otro]]=Table7[[#This Row],[Borrar]]</f>
        <v>1</v>
      </c>
    </row>
    <row r="1311" spans="1:25" hidden="1" x14ac:dyDescent="0.25">
      <c r="A1311">
        <v>45322</v>
      </c>
      <c r="B1311">
        <v>3324135854</v>
      </c>
      <c r="C1311" s="2">
        <v>366.2</v>
      </c>
      <c r="D1311" t="s">
        <v>2329</v>
      </c>
      <c r="E1311">
        <v>0</v>
      </c>
      <c r="F1311" t="s">
        <v>2257</v>
      </c>
      <c r="G1311">
        <f>VLOOKUP(Mio[[#This Row],[No. FACT.]],Table7[No],1,FALSE)</f>
        <v>3324135854</v>
      </c>
      <c r="S1311" s="79"/>
      <c r="T1311">
        <v>45322</v>
      </c>
      <c r="U1311">
        <v>184894593</v>
      </c>
      <c r="V1311">
        <v>122.4</v>
      </c>
      <c r="W1311">
        <f>VLOOKUP(Table7[[#This Row],[No]],Mio[No. FACT.],1,FALSE)</f>
        <v>184894593</v>
      </c>
      <c r="X1311">
        <f>VLOOKUP(Table7[[#This Row],[No]],Conta[DTE NO],1,FALSE)</f>
        <v>184894593</v>
      </c>
      <c r="Y1311" t="b">
        <f>Table7[[#This Row],[borar otro]]=Table7[[#This Row],[Borrar]]</f>
        <v>1</v>
      </c>
    </row>
    <row r="1312" spans="1:25" hidden="1" x14ac:dyDescent="0.25">
      <c r="A1312">
        <v>45322</v>
      </c>
      <c r="B1312">
        <v>4199236935</v>
      </c>
      <c r="C1312" s="2">
        <v>100</v>
      </c>
      <c r="D1312" t="s">
        <v>2328</v>
      </c>
      <c r="E1312">
        <v>0</v>
      </c>
      <c r="F1312" t="s">
        <v>2258</v>
      </c>
      <c r="G1312">
        <f>VLOOKUP(Mio[[#This Row],[No. FACT.]],Table7[No],1,FALSE)</f>
        <v>4199236935</v>
      </c>
      <c r="S1312" s="79"/>
      <c r="T1312" s="4">
        <v>45322</v>
      </c>
      <c r="U1312">
        <v>1865631357</v>
      </c>
      <c r="V1312">
        <v>50</v>
      </c>
      <c r="W1312" t="e">
        <f>VLOOKUP(Table7[[#This Row],[No]],Mio[No. FACT.],1,FALSE)</f>
        <v>#N/A</v>
      </c>
      <c r="X1312" t="e">
        <f>VLOOKUP(Table7[[#This Row],[No]],Conta[DTE NO],1,FALSE)</f>
        <v>#N/A</v>
      </c>
      <c r="Y1312" t="e">
        <f>Table7[[#This Row],[borar otro]]=Table7[[#This Row],[Borrar]]</f>
        <v>#N/A</v>
      </c>
    </row>
    <row r="1313" spans="1:25" hidden="1" x14ac:dyDescent="0.25">
      <c r="A1313">
        <v>45322</v>
      </c>
      <c r="B1313">
        <v>977421578</v>
      </c>
      <c r="C1313" s="2">
        <v>2620</v>
      </c>
      <c r="D1313" t="s">
        <v>2328</v>
      </c>
      <c r="E1313">
        <v>0</v>
      </c>
      <c r="F1313" t="s">
        <v>2260</v>
      </c>
      <c r="G1313">
        <f>VLOOKUP(Mio[[#This Row],[No. FACT.]],Table7[No],1,FALSE)</f>
        <v>977421578</v>
      </c>
      <c r="S1313" s="79"/>
      <c r="T1313">
        <v>45322</v>
      </c>
      <c r="U1313">
        <v>1868579070</v>
      </c>
      <c r="V1313">
        <v>600</v>
      </c>
      <c r="W1313">
        <f>VLOOKUP(Table7[[#This Row],[No]],Mio[No. FACT.],1,FALSE)</f>
        <v>1868579070</v>
      </c>
      <c r="X1313">
        <f>VLOOKUP(Table7[[#This Row],[No]],Conta[DTE NO],1,FALSE)</f>
        <v>1868579070</v>
      </c>
      <c r="Y1313" t="b">
        <f>Table7[[#This Row],[borar otro]]=Table7[[#This Row],[Borrar]]</f>
        <v>1</v>
      </c>
    </row>
    <row r="1314" spans="1:25" hidden="1" x14ac:dyDescent="0.25">
      <c r="A1314">
        <v>45322</v>
      </c>
      <c r="B1314">
        <v>2831762834</v>
      </c>
      <c r="C1314" s="2">
        <v>92.3</v>
      </c>
      <c r="D1314" t="s">
        <v>2326</v>
      </c>
      <c r="E1314">
        <v>0</v>
      </c>
      <c r="F1314" t="s">
        <v>2262</v>
      </c>
      <c r="G1314">
        <f>VLOOKUP(Mio[[#This Row],[No. FACT.]],Table7[No],1,FALSE)</f>
        <v>2831762834</v>
      </c>
      <c r="S1314" s="79"/>
      <c r="T1314">
        <v>45322</v>
      </c>
      <c r="U1314">
        <v>1889750669</v>
      </c>
      <c r="V1314">
        <v>190.1</v>
      </c>
      <c r="W1314">
        <f>VLOOKUP(Table7[[#This Row],[No]],Mio[No. FACT.],1,FALSE)</f>
        <v>1889750669</v>
      </c>
      <c r="X1314">
        <f>VLOOKUP(Table7[[#This Row],[No]],Conta[DTE NO],1,FALSE)</f>
        <v>1889750669</v>
      </c>
      <c r="Y1314" t="b">
        <f>Table7[[#This Row],[borar otro]]=Table7[[#This Row],[Borrar]]</f>
        <v>1</v>
      </c>
    </row>
    <row r="1315" spans="1:25" hidden="1" x14ac:dyDescent="0.25">
      <c r="A1315">
        <v>45322</v>
      </c>
      <c r="B1315">
        <v>3868148000</v>
      </c>
      <c r="C1315" s="2">
        <v>28.65</v>
      </c>
      <c r="D1315" t="s">
        <v>2326</v>
      </c>
      <c r="E1315">
        <v>0</v>
      </c>
      <c r="F1315" t="s">
        <v>2263</v>
      </c>
      <c r="G1315">
        <f>VLOOKUP(Mio[[#This Row],[No. FACT.]],Table7[No],1,FALSE)</f>
        <v>3868148000</v>
      </c>
      <c r="S1315" s="79"/>
      <c r="T1315">
        <v>45322</v>
      </c>
      <c r="U1315">
        <v>1961771533</v>
      </c>
      <c r="V1315">
        <v>3.2</v>
      </c>
      <c r="W1315">
        <f>VLOOKUP(Table7[[#This Row],[No]],Mio[No. FACT.],1,FALSE)</f>
        <v>1961771533</v>
      </c>
      <c r="X1315">
        <f>VLOOKUP(Table7[[#This Row],[No]],Conta[DTE NO],1,FALSE)</f>
        <v>1961771533</v>
      </c>
      <c r="Y1315" t="b">
        <f>Table7[[#This Row],[borar otro]]=Table7[[#This Row],[Borrar]]</f>
        <v>1</v>
      </c>
    </row>
    <row r="1316" spans="1:25" hidden="1" x14ac:dyDescent="0.25">
      <c r="A1316">
        <v>45322</v>
      </c>
      <c r="B1316">
        <v>2904244691</v>
      </c>
      <c r="C1316" s="2">
        <v>157.4</v>
      </c>
      <c r="D1316" t="s">
        <v>2329</v>
      </c>
      <c r="E1316">
        <v>0</v>
      </c>
      <c r="F1316" t="s">
        <v>2265</v>
      </c>
      <c r="G1316">
        <f>VLOOKUP(Mio[[#This Row],[No. FACT.]],Table7[No],1,FALSE)</f>
        <v>2904244691</v>
      </c>
      <c r="S1316" s="79"/>
      <c r="T1316">
        <v>45322</v>
      </c>
      <c r="U1316">
        <v>1974882121</v>
      </c>
      <c r="V1316">
        <v>7784</v>
      </c>
      <c r="W1316">
        <f>VLOOKUP(Table7[[#This Row],[No]],Mio[No. FACT.],1,FALSE)</f>
        <v>1974882121</v>
      </c>
      <c r="X1316">
        <f>VLOOKUP(Table7[[#This Row],[No]],Conta[DTE NO],1,FALSE)</f>
        <v>1974882121</v>
      </c>
      <c r="Y1316" t="b">
        <f>Table7[[#This Row],[borar otro]]=Table7[[#This Row],[Borrar]]</f>
        <v>1</v>
      </c>
    </row>
    <row r="1317" spans="1:25" hidden="1" x14ac:dyDescent="0.25">
      <c r="A1317">
        <v>45322</v>
      </c>
      <c r="B1317">
        <v>880888994</v>
      </c>
      <c r="C1317" s="2">
        <v>1695</v>
      </c>
      <c r="D1317" t="s">
        <v>2326</v>
      </c>
      <c r="E1317">
        <v>0</v>
      </c>
      <c r="F1317" t="s">
        <v>2267</v>
      </c>
      <c r="G1317">
        <f>VLOOKUP(Mio[[#This Row],[No. FACT.]],Table7[No],1,FALSE)</f>
        <v>880888994</v>
      </c>
      <c r="S1317" s="79"/>
      <c r="T1317">
        <v>45322</v>
      </c>
      <c r="U1317">
        <v>2047822432</v>
      </c>
      <c r="V1317">
        <v>1636</v>
      </c>
      <c r="W1317">
        <f>VLOOKUP(Table7[[#This Row],[No]],Mio[No. FACT.],1,FALSE)</f>
        <v>2047822432</v>
      </c>
      <c r="X1317">
        <f>VLOOKUP(Table7[[#This Row],[No]],Conta[DTE NO],1,FALSE)</f>
        <v>2047822432</v>
      </c>
      <c r="Y1317" t="b">
        <f>Table7[[#This Row],[borar otro]]=Table7[[#This Row],[Borrar]]</f>
        <v>1</v>
      </c>
    </row>
    <row r="1318" spans="1:25" hidden="1" x14ac:dyDescent="0.25">
      <c r="A1318">
        <v>45322</v>
      </c>
      <c r="B1318">
        <v>855196202</v>
      </c>
      <c r="C1318" s="2">
        <v>1920</v>
      </c>
      <c r="D1318" t="s">
        <v>2331</v>
      </c>
      <c r="E1318">
        <v>0</v>
      </c>
      <c r="F1318" t="s">
        <v>2268</v>
      </c>
      <c r="G1318">
        <f>VLOOKUP(Mio[[#This Row],[No. FACT.]],Table7[No],1,FALSE)</f>
        <v>855196202</v>
      </c>
      <c r="S1318" s="79"/>
      <c r="T1318">
        <v>45322</v>
      </c>
      <c r="U1318">
        <v>2080262743</v>
      </c>
      <c r="V1318">
        <v>22.9</v>
      </c>
      <c r="W1318">
        <f>VLOOKUP(Table7[[#This Row],[No]],Mio[No. FACT.],1,FALSE)</f>
        <v>2080262743</v>
      </c>
      <c r="X1318">
        <f>VLOOKUP(Table7[[#This Row],[No]],Conta[DTE NO],1,FALSE)</f>
        <v>2080262743</v>
      </c>
      <c r="Y1318" t="b">
        <f>Table7[[#This Row],[borar otro]]=Table7[[#This Row],[Borrar]]</f>
        <v>1</v>
      </c>
    </row>
    <row r="1319" spans="1:25" hidden="1" x14ac:dyDescent="0.25">
      <c r="A1319">
        <v>45322</v>
      </c>
      <c r="B1319">
        <v>1889750669</v>
      </c>
      <c r="C1319" s="2">
        <v>190.1</v>
      </c>
      <c r="D1319" t="s">
        <v>2326</v>
      </c>
      <c r="E1319">
        <v>0</v>
      </c>
      <c r="F1319" t="s">
        <v>2270</v>
      </c>
      <c r="G1319">
        <f>VLOOKUP(Mio[[#This Row],[No. FACT.]],Table7[No],1,FALSE)</f>
        <v>1889750669</v>
      </c>
      <c r="S1319" s="79"/>
      <c r="T1319">
        <v>45322</v>
      </c>
      <c r="U1319">
        <v>2101953302</v>
      </c>
      <c r="V1319">
        <v>37.799999999999997</v>
      </c>
      <c r="W1319">
        <f>VLOOKUP(Table7[[#This Row],[No]],Mio[No. FACT.],1,FALSE)</f>
        <v>2101953302</v>
      </c>
      <c r="X1319">
        <f>VLOOKUP(Table7[[#This Row],[No]],Conta[DTE NO],1,FALSE)</f>
        <v>2101953302</v>
      </c>
      <c r="Y1319" t="b">
        <f>Table7[[#This Row],[borar otro]]=Table7[[#This Row],[Borrar]]</f>
        <v>1</v>
      </c>
    </row>
    <row r="1320" spans="1:25" hidden="1" x14ac:dyDescent="0.25">
      <c r="A1320">
        <v>45322</v>
      </c>
      <c r="B1320">
        <v>2342866187</v>
      </c>
      <c r="C1320" s="2">
        <v>3.2</v>
      </c>
      <c r="D1320" t="s">
        <v>2329</v>
      </c>
      <c r="E1320">
        <v>0</v>
      </c>
      <c r="F1320" t="s">
        <v>2272</v>
      </c>
      <c r="G1320">
        <f>VLOOKUP(Mio[[#This Row],[No. FACT.]],Table7[No],1,FALSE)</f>
        <v>2342866187</v>
      </c>
      <c r="S1320" s="79"/>
      <c r="T1320">
        <v>45322</v>
      </c>
      <c r="U1320">
        <v>2136687088</v>
      </c>
      <c r="V1320">
        <v>6400</v>
      </c>
      <c r="W1320">
        <f>VLOOKUP(Table7[[#This Row],[No]],Mio[No. FACT.],1,FALSE)</f>
        <v>2136687088</v>
      </c>
      <c r="X1320">
        <f>VLOOKUP(Table7[[#This Row],[No]],Conta[DTE NO],1,FALSE)</f>
        <v>2136687088</v>
      </c>
      <c r="Y1320" t="b">
        <f>Table7[[#This Row],[borar otro]]=Table7[[#This Row],[Borrar]]</f>
        <v>1</v>
      </c>
    </row>
    <row r="1321" spans="1:25" hidden="1" x14ac:dyDescent="0.25">
      <c r="A1321">
        <v>45322</v>
      </c>
      <c r="B1321">
        <v>3214034894</v>
      </c>
      <c r="C1321" s="2">
        <v>5007.47</v>
      </c>
      <c r="D1321" t="s">
        <v>2329</v>
      </c>
      <c r="E1321">
        <v>0</v>
      </c>
      <c r="F1321" t="s">
        <v>2274</v>
      </c>
      <c r="G1321">
        <f>VLOOKUP(Mio[[#This Row],[No. FACT.]],Table7[No],1,FALSE)</f>
        <v>3214034894</v>
      </c>
      <c r="S1321" s="79"/>
      <c r="T1321">
        <v>45322</v>
      </c>
      <c r="U1321">
        <v>2193903334</v>
      </c>
      <c r="V1321">
        <v>1725</v>
      </c>
      <c r="W1321">
        <f>VLOOKUP(Table7[[#This Row],[No]],Mio[No. FACT.],1,FALSE)</f>
        <v>2193903334</v>
      </c>
      <c r="X1321">
        <f>VLOOKUP(Table7[[#This Row],[No]],Conta[DTE NO],1,FALSE)</f>
        <v>2193903334</v>
      </c>
      <c r="Y1321" t="b">
        <f>Table7[[#This Row],[borar otro]]=Table7[[#This Row],[Borrar]]</f>
        <v>1</v>
      </c>
    </row>
    <row r="1322" spans="1:25" hidden="1" x14ac:dyDescent="0.25">
      <c r="A1322">
        <v>45322</v>
      </c>
      <c r="B1322">
        <v>3708764995</v>
      </c>
      <c r="C1322" s="2">
        <v>210</v>
      </c>
      <c r="D1322" t="s">
        <v>2328</v>
      </c>
      <c r="E1322">
        <v>0</v>
      </c>
      <c r="F1322" t="s">
        <v>2276</v>
      </c>
      <c r="G1322">
        <f>VLOOKUP(Mio[[#This Row],[No. FACT.]],Table7[No],1,FALSE)</f>
        <v>3708764995</v>
      </c>
      <c r="S1322" s="79"/>
      <c r="T1322">
        <v>45322</v>
      </c>
      <c r="U1322">
        <v>2309049481</v>
      </c>
      <c r="V1322">
        <v>4125</v>
      </c>
      <c r="W1322">
        <f>VLOOKUP(Table7[[#This Row],[No]],Mio[No. FACT.],1,FALSE)</f>
        <v>2309049481</v>
      </c>
      <c r="X1322">
        <f>VLOOKUP(Table7[[#This Row],[No]],Conta[DTE NO],1,FALSE)</f>
        <v>2309049481</v>
      </c>
      <c r="Y1322" t="b">
        <f>Table7[[#This Row],[borar otro]]=Table7[[#This Row],[Borrar]]</f>
        <v>1</v>
      </c>
    </row>
    <row r="1323" spans="1:25" hidden="1" x14ac:dyDescent="0.25">
      <c r="A1323">
        <v>45322</v>
      </c>
      <c r="B1323">
        <v>2409579509</v>
      </c>
      <c r="C1323" s="2">
        <v>259.2</v>
      </c>
      <c r="D1323" t="s">
        <v>2326</v>
      </c>
      <c r="E1323">
        <v>0</v>
      </c>
      <c r="F1323" t="s">
        <v>2278</v>
      </c>
      <c r="G1323">
        <f>VLOOKUP(Mio[[#This Row],[No. FACT.]],Table7[No],1,FALSE)</f>
        <v>2409579509</v>
      </c>
      <c r="S1323" s="79"/>
      <c r="T1323" s="4">
        <v>45322</v>
      </c>
      <c r="U1323">
        <v>2325693030</v>
      </c>
      <c r="V1323">
        <v>301.44</v>
      </c>
      <c r="W1323" t="e">
        <f>VLOOKUP(Table7[[#This Row],[No]],Mio[No. FACT.],1,FALSE)</f>
        <v>#N/A</v>
      </c>
      <c r="X1323" t="e">
        <f>VLOOKUP(Table7[[#This Row],[No]],Conta[DTE NO],1,FALSE)</f>
        <v>#N/A</v>
      </c>
      <c r="Y1323" t="e">
        <f>Table7[[#This Row],[borar otro]]=Table7[[#This Row],[Borrar]]</f>
        <v>#N/A</v>
      </c>
    </row>
    <row r="1324" spans="1:25" hidden="1" x14ac:dyDescent="0.25">
      <c r="A1324">
        <v>45322</v>
      </c>
      <c r="B1324">
        <v>873022819</v>
      </c>
      <c r="C1324" s="2">
        <v>52.8</v>
      </c>
      <c r="D1324" t="s">
        <v>2326</v>
      </c>
      <c r="E1324">
        <v>0</v>
      </c>
      <c r="F1324" t="s">
        <v>2279</v>
      </c>
      <c r="G1324">
        <f>VLOOKUP(Mio[[#This Row],[No. FACT.]],Table7[No],1,FALSE)</f>
        <v>873022819</v>
      </c>
      <c r="S1324" s="79"/>
      <c r="T1324">
        <v>45322</v>
      </c>
      <c r="U1324">
        <v>2342866187</v>
      </c>
      <c r="V1324">
        <v>3.2</v>
      </c>
      <c r="W1324">
        <f>VLOOKUP(Table7[[#This Row],[No]],Mio[No. FACT.],1,FALSE)</f>
        <v>2342866187</v>
      </c>
      <c r="X1324">
        <f>VLOOKUP(Table7[[#This Row],[No]],Conta[DTE NO],1,FALSE)</f>
        <v>2342866187</v>
      </c>
      <c r="Y1324" t="b">
        <f>Table7[[#This Row],[borar otro]]=Table7[[#This Row],[Borrar]]</f>
        <v>1</v>
      </c>
    </row>
    <row r="1325" spans="1:25" hidden="1" x14ac:dyDescent="0.25">
      <c r="A1325">
        <v>45322</v>
      </c>
      <c r="B1325">
        <v>1074286403</v>
      </c>
      <c r="C1325" s="2">
        <v>360</v>
      </c>
      <c r="D1325" t="s">
        <v>2326</v>
      </c>
      <c r="E1325">
        <v>0</v>
      </c>
      <c r="F1325" t="s">
        <v>2281</v>
      </c>
      <c r="G1325">
        <f>VLOOKUP(Mio[[#This Row],[No. FACT.]],Table7[No],1,FALSE)</f>
        <v>1074286403</v>
      </c>
      <c r="S1325" s="79"/>
      <c r="T1325">
        <v>45322</v>
      </c>
      <c r="U1325">
        <v>2355907069</v>
      </c>
      <c r="V1325">
        <v>137.94999999999999</v>
      </c>
      <c r="W1325">
        <f>VLOOKUP(Table7[[#This Row],[No]],Mio[No. FACT.],1,FALSE)</f>
        <v>2355907069</v>
      </c>
      <c r="X1325">
        <f>VLOOKUP(Table7[[#This Row],[No]],Conta[DTE NO],1,FALSE)</f>
        <v>2355907069</v>
      </c>
      <c r="Y1325" t="b">
        <f>Table7[[#This Row],[borar otro]]=Table7[[#This Row],[Borrar]]</f>
        <v>1</v>
      </c>
    </row>
    <row r="1326" spans="1:25" hidden="1" x14ac:dyDescent="0.25">
      <c r="A1326">
        <v>45322</v>
      </c>
      <c r="B1326">
        <v>3678290691</v>
      </c>
      <c r="C1326" s="2">
        <v>220.5</v>
      </c>
      <c r="D1326" t="s">
        <v>2326</v>
      </c>
      <c r="E1326">
        <v>0</v>
      </c>
      <c r="F1326" t="s">
        <v>2282</v>
      </c>
      <c r="G1326">
        <f>VLOOKUP(Mio[[#This Row],[No. FACT.]],Table7[No],1,FALSE)</f>
        <v>3678290691</v>
      </c>
      <c r="S1326" s="79"/>
      <c r="T1326">
        <v>45322</v>
      </c>
      <c r="U1326">
        <v>2409579509</v>
      </c>
      <c r="V1326">
        <v>259.2</v>
      </c>
      <c r="W1326">
        <f>VLOOKUP(Table7[[#This Row],[No]],Mio[No. FACT.],1,FALSE)</f>
        <v>2409579509</v>
      </c>
      <c r="X1326">
        <f>VLOOKUP(Table7[[#This Row],[No]],Conta[DTE NO],1,FALSE)</f>
        <v>2409579509</v>
      </c>
      <c r="Y1326" t="b">
        <f>Table7[[#This Row],[borar otro]]=Table7[[#This Row],[Borrar]]</f>
        <v>1</v>
      </c>
    </row>
    <row r="1327" spans="1:25" hidden="1" x14ac:dyDescent="0.25">
      <c r="A1327">
        <v>45322</v>
      </c>
      <c r="B1327">
        <v>1822443949</v>
      </c>
      <c r="C1327" s="2">
        <v>185</v>
      </c>
      <c r="D1327" t="s">
        <v>2326</v>
      </c>
      <c r="E1327">
        <v>0</v>
      </c>
      <c r="F1327" t="s">
        <v>2283</v>
      </c>
      <c r="G1327">
        <f>VLOOKUP(Mio[[#This Row],[No. FACT.]],Table7[No],1,FALSE)</f>
        <v>1822443949</v>
      </c>
      <c r="S1327" s="79"/>
      <c r="T1327" s="4">
        <v>45322</v>
      </c>
      <c r="U1327">
        <v>2433502378</v>
      </c>
      <c r="V1327">
        <v>168.32</v>
      </c>
      <c r="W1327" t="e">
        <f>VLOOKUP(Table7[[#This Row],[No]],Mio[No. FACT.],1,FALSE)</f>
        <v>#N/A</v>
      </c>
      <c r="X1327" t="e">
        <f>VLOOKUP(Table7[[#This Row],[No]],Conta[DTE NO],1,FALSE)</f>
        <v>#N/A</v>
      </c>
      <c r="Y1327" t="e">
        <f>Table7[[#This Row],[borar otro]]=Table7[[#This Row],[Borrar]]</f>
        <v>#N/A</v>
      </c>
    </row>
    <row r="1328" spans="1:25" hidden="1" x14ac:dyDescent="0.25">
      <c r="A1328">
        <v>45322</v>
      </c>
      <c r="B1328">
        <v>1145195383</v>
      </c>
      <c r="C1328" s="2">
        <v>6429.5</v>
      </c>
      <c r="D1328" t="s">
        <v>2327</v>
      </c>
      <c r="E1328">
        <v>0</v>
      </c>
      <c r="F1328" t="s">
        <v>2284</v>
      </c>
      <c r="G1328">
        <f>VLOOKUP(Mio[[#This Row],[No. FACT.]],Table7[No],1,FALSE)</f>
        <v>1145195383</v>
      </c>
      <c r="S1328" s="79"/>
      <c r="T1328">
        <v>45322</v>
      </c>
      <c r="U1328">
        <v>2493468016</v>
      </c>
      <c r="V1328">
        <v>6.2</v>
      </c>
      <c r="W1328">
        <f>VLOOKUP(Table7[[#This Row],[No]],Mio[No. FACT.],1,FALSE)</f>
        <v>2493468016</v>
      </c>
      <c r="X1328">
        <f>VLOOKUP(Table7[[#This Row],[No]],Conta[DTE NO],1,FALSE)</f>
        <v>2493468016</v>
      </c>
      <c r="Y1328" t="b">
        <f>Table7[[#This Row],[borar otro]]=Table7[[#This Row],[Borrar]]</f>
        <v>1</v>
      </c>
    </row>
    <row r="1329" spans="1:25" hidden="1" x14ac:dyDescent="0.25">
      <c r="A1329">
        <v>45322</v>
      </c>
      <c r="B1329">
        <v>1868579070</v>
      </c>
      <c r="C1329" s="2">
        <v>600</v>
      </c>
      <c r="D1329" t="s">
        <v>1845</v>
      </c>
      <c r="E1329">
        <v>0</v>
      </c>
      <c r="F1329" t="s">
        <v>2286</v>
      </c>
      <c r="G1329">
        <f>VLOOKUP(Mio[[#This Row],[No. FACT.]],Table7[No],1,FALSE)</f>
        <v>1868579070</v>
      </c>
      <c r="S1329" s="79"/>
      <c r="T1329" s="4">
        <v>45322</v>
      </c>
      <c r="U1329">
        <v>2495497917</v>
      </c>
      <c r="V1329">
        <v>198.17</v>
      </c>
      <c r="W1329" t="e">
        <f>VLOOKUP(Table7[[#This Row],[No]],Mio[No. FACT.],1,FALSE)</f>
        <v>#N/A</v>
      </c>
      <c r="X1329" t="e">
        <f>VLOOKUP(Table7[[#This Row],[No]],Conta[DTE NO],1,FALSE)</f>
        <v>#N/A</v>
      </c>
      <c r="Y1329" t="e">
        <f>Table7[[#This Row],[borar otro]]=Table7[[#This Row],[Borrar]]</f>
        <v>#N/A</v>
      </c>
    </row>
    <row r="1330" spans="1:25" hidden="1" x14ac:dyDescent="0.25">
      <c r="A1330">
        <v>45322</v>
      </c>
      <c r="B1330">
        <v>1148210662</v>
      </c>
      <c r="C1330" s="2">
        <v>3.25</v>
      </c>
      <c r="D1330" t="s">
        <v>1845</v>
      </c>
      <c r="E1330">
        <v>0</v>
      </c>
      <c r="F1330" t="s">
        <v>2287</v>
      </c>
      <c r="G1330">
        <f>VLOOKUP(Mio[[#This Row],[No. FACT.]],Table7[No],1,FALSE)</f>
        <v>1148210662</v>
      </c>
      <c r="S1330" s="79"/>
      <c r="T1330">
        <v>45322</v>
      </c>
      <c r="U1330">
        <v>2585346683</v>
      </c>
      <c r="V1330">
        <v>24.1</v>
      </c>
      <c r="W1330">
        <f>VLOOKUP(Table7[[#This Row],[No]],Mio[No. FACT.],1,FALSE)</f>
        <v>2585346683</v>
      </c>
      <c r="X1330">
        <f>VLOOKUP(Table7[[#This Row],[No]],Conta[DTE NO],1,FALSE)</f>
        <v>2585346683</v>
      </c>
      <c r="Y1330" t="b">
        <f>Table7[[#This Row],[borar otro]]=Table7[[#This Row],[Borrar]]</f>
        <v>1</v>
      </c>
    </row>
    <row r="1331" spans="1:25" hidden="1" x14ac:dyDescent="0.25">
      <c r="A1331">
        <v>45322</v>
      </c>
      <c r="B1331">
        <v>4141433683</v>
      </c>
      <c r="C1331" s="2">
        <v>46.8</v>
      </c>
      <c r="D1331" t="s">
        <v>1845</v>
      </c>
      <c r="E1331">
        <v>0</v>
      </c>
      <c r="F1331" t="s">
        <v>2288</v>
      </c>
      <c r="G1331">
        <f>VLOOKUP(Mio[[#This Row],[No. FACT.]],Table7[No],1,FALSE)</f>
        <v>4141433683</v>
      </c>
      <c r="S1331" s="79"/>
      <c r="T1331">
        <v>45322</v>
      </c>
      <c r="U1331">
        <v>2624866601</v>
      </c>
      <c r="V1331">
        <v>1935</v>
      </c>
      <c r="W1331">
        <f>VLOOKUP(Table7[[#This Row],[No]],Mio[No. FACT.],1,FALSE)</f>
        <v>2624866601</v>
      </c>
      <c r="X1331">
        <f>VLOOKUP(Table7[[#This Row],[No]],Conta[DTE NO],1,FALSE)</f>
        <v>2624866601</v>
      </c>
      <c r="Y1331" t="b">
        <f>Table7[[#This Row],[borar otro]]=Table7[[#This Row],[Borrar]]</f>
        <v>1</v>
      </c>
    </row>
    <row r="1332" spans="1:25" hidden="1" x14ac:dyDescent="0.25">
      <c r="A1332">
        <v>45322</v>
      </c>
      <c r="B1332">
        <v>4071638862</v>
      </c>
      <c r="C1332" s="2">
        <v>58.05</v>
      </c>
      <c r="D1332" t="s">
        <v>1845</v>
      </c>
      <c r="E1332">
        <v>0</v>
      </c>
      <c r="F1332" t="s">
        <v>2289</v>
      </c>
      <c r="G1332">
        <f>VLOOKUP(Mio[[#This Row],[No. FACT.]],Table7[No],1,FALSE)</f>
        <v>4071638862</v>
      </c>
      <c r="S1332" s="79"/>
      <c r="T1332">
        <v>45322</v>
      </c>
      <c r="U1332">
        <v>2717336520</v>
      </c>
      <c r="V1332">
        <v>38.729999999999997</v>
      </c>
      <c r="W1332">
        <f>VLOOKUP(Table7[[#This Row],[No]],Mio[No. FACT.],1,FALSE)</f>
        <v>2717336520</v>
      </c>
      <c r="X1332">
        <f>VLOOKUP(Table7[[#This Row],[No]],Conta[DTE NO],1,FALSE)</f>
        <v>2717336520</v>
      </c>
      <c r="Y1332" t="b">
        <f>Table7[[#This Row],[borar otro]]=Table7[[#This Row],[Borrar]]</f>
        <v>1</v>
      </c>
    </row>
    <row r="1333" spans="1:25" hidden="1" x14ac:dyDescent="0.25">
      <c r="A1333">
        <v>45322</v>
      </c>
      <c r="B1333">
        <v>3157741025</v>
      </c>
      <c r="C1333" s="2">
        <v>6.17</v>
      </c>
      <c r="D1333" t="s">
        <v>1845</v>
      </c>
      <c r="E1333">
        <v>0</v>
      </c>
      <c r="F1333" t="s">
        <v>2290</v>
      </c>
      <c r="G1333">
        <f>VLOOKUP(Mio[[#This Row],[No. FACT.]],Table7[No],1,FALSE)</f>
        <v>3157741025</v>
      </c>
      <c r="S1333" s="79"/>
      <c r="T1333">
        <v>45322</v>
      </c>
      <c r="U1333">
        <v>2831762834</v>
      </c>
      <c r="V1333">
        <v>92.3</v>
      </c>
      <c r="W1333">
        <f>VLOOKUP(Table7[[#This Row],[No]],Mio[No. FACT.],1,FALSE)</f>
        <v>2831762834</v>
      </c>
      <c r="X1333">
        <f>VLOOKUP(Table7[[#This Row],[No]],Conta[DTE NO],1,FALSE)</f>
        <v>2831762834</v>
      </c>
      <c r="Y1333" t="b">
        <f>Table7[[#This Row],[borar otro]]=Table7[[#This Row],[Borrar]]</f>
        <v>1</v>
      </c>
    </row>
    <row r="1334" spans="1:25" hidden="1" x14ac:dyDescent="0.25">
      <c r="A1334">
        <v>45322</v>
      </c>
      <c r="B1334">
        <v>3562229673</v>
      </c>
      <c r="C1334" s="2">
        <v>9.2200000000000006</v>
      </c>
      <c r="D1334" t="s">
        <v>1845</v>
      </c>
      <c r="E1334">
        <v>0</v>
      </c>
      <c r="F1334" t="s">
        <v>2291</v>
      </c>
      <c r="G1334">
        <f>VLOOKUP(Mio[[#This Row],[No. FACT.]],Table7[No],1,FALSE)</f>
        <v>3562229673</v>
      </c>
      <c r="S1334" s="79"/>
      <c r="T1334">
        <v>45322</v>
      </c>
      <c r="U1334">
        <v>2863091168</v>
      </c>
      <c r="V1334">
        <v>675.4</v>
      </c>
      <c r="W1334">
        <f>VLOOKUP(Table7[[#This Row],[No]],Mio[No. FACT.],1,FALSE)</f>
        <v>2863091168</v>
      </c>
      <c r="X1334">
        <f>VLOOKUP(Table7[[#This Row],[No]],Conta[DTE NO],1,FALSE)</f>
        <v>2863091168</v>
      </c>
      <c r="Y1334" t="b">
        <f>Table7[[#This Row],[borar otro]]=Table7[[#This Row],[Borrar]]</f>
        <v>1</v>
      </c>
    </row>
    <row r="1335" spans="1:25" hidden="1" x14ac:dyDescent="0.25">
      <c r="A1335">
        <v>45322</v>
      </c>
      <c r="B1335">
        <v>1174425079</v>
      </c>
      <c r="C1335" s="2">
        <v>33.51</v>
      </c>
      <c r="D1335" t="s">
        <v>1845</v>
      </c>
      <c r="E1335">
        <v>0</v>
      </c>
      <c r="F1335" t="s">
        <v>2292</v>
      </c>
      <c r="G1335">
        <f>VLOOKUP(Mio[[#This Row],[No. FACT.]],Table7[No],1,FALSE)</f>
        <v>1174425079</v>
      </c>
      <c r="S1335" s="79"/>
      <c r="T1335">
        <v>45322</v>
      </c>
      <c r="U1335">
        <v>2904244691</v>
      </c>
      <c r="V1335">
        <v>157.4</v>
      </c>
      <c r="W1335">
        <f>VLOOKUP(Table7[[#This Row],[No]],Mio[No. FACT.],1,FALSE)</f>
        <v>2904244691</v>
      </c>
      <c r="X1335">
        <f>VLOOKUP(Table7[[#This Row],[No]],Conta[DTE NO],1,FALSE)</f>
        <v>2904244691</v>
      </c>
      <c r="Y1335" t="b">
        <f>Table7[[#This Row],[borar otro]]=Table7[[#This Row],[Borrar]]</f>
        <v>1</v>
      </c>
    </row>
    <row r="1336" spans="1:25" hidden="1" x14ac:dyDescent="0.25">
      <c r="A1336">
        <v>45322</v>
      </c>
      <c r="B1336">
        <v>184894593</v>
      </c>
      <c r="C1336" s="2">
        <v>122.4</v>
      </c>
      <c r="D1336" t="s">
        <v>2328</v>
      </c>
      <c r="E1336">
        <v>0</v>
      </c>
      <c r="F1336" t="s">
        <v>2293</v>
      </c>
      <c r="G1336">
        <f>VLOOKUP(Mio[[#This Row],[No. FACT.]],Table7[No],1,FALSE)</f>
        <v>184894593</v>
      </c>
      <c r="S1336" s="79"/>
      <c r="T1336">
        <v>45322</v>
      </c>
      <c r="U1336">
        <v>2999469463</v>
      </c>
      <c r="V1336">
        <v>216.2</v>
      </c>
      <c r="W1336">
        <f>VLOOKUP(Table7[[#This Row],[No]],Mio[No. FACT.],1,FALSE)</f>
        <v>2999469463</v>
      </c>
      <c r="X1336">
        <f>VLOOKUP(Table7[[#This Row],[No]],Conta[DTE NO],1,FALSE)</f>
        <v>2999469463</v>
      </c>
      <c r="Y1336" t="b">
        <f>Table7[[#This Row],[borar otro]]=Table7[[#This Row],[Borrar]]</f>
        <v>1</v>
      </c>
    </row>
    <row r="1337" spans="1:25" hidden="1" x14ac:dyDescent="0.25">
      <c r="A1337">
        <v>45322</v>
      </c>
      <c r="B1337">
        <v>3290055359</v>
      </c>
      <c r="C1337" s="2">
        <v>50</v>
      </c>
      <c r="D1337" t="s">
        <v>2326</v>
      </c>
      <c r="E1337">
        <v>0</v>
      </c>
      <c r="F1337" t="s">
        <v>2295</v>
      </c>
      <c r="G1337">
        <f>VLOOKUP(Mio[[#This Row],[No. FACT.]],Table7[No],1,FALSE)</f>
        <v>3290055359</v>
      </c>
      <c r="S1337" s="79"/>
      <c r="T1337" s="4">
        <v>45322</v>
      </c>
      <c r="U1337">
        <v>3012316967</v>
      </c>
      <c r="V1337">
        <v>124.56</v>
      </c>
      <c r="W1337" t="e">
        <f>VLOOKUP(Table7[[#This Row],[No]],Mio[No. FACT.],1,FALSE)</f>
        <v>#N/A</v>
      </c>
      <c r="X1337" t="e">
        <f>VLOOKUP(Table7[[#This Row],[No]],Conta[DTE NO],1,FALSE)</f>
        <v>#N/A</v>
      </c>
      <c r="Y1337" t="e">
        <f>Table7[[#This Row],[borar otro]]=Table7[[#This Row],[Borrar]]</f>
        <v>#N/A</v>
      </c>
    </row>
    <row r="1338" spans="1:25" hidden="1" x14ac:dyDescent="0.25">
      <c r="A1338">
        <v>45322</v>
      </c>
      <c r="B1338">
        <v>2863091168</v>
      </c>
      <c r="C1338" s="2">
        <v>675.4</v>
      </c>
      <c r="D1338" t="s">
        <v>2326</v>
      </c>
      <c r="E1338">
        <v>0</v>
      </c>
      <c r="F1338" t="s">
        <v>2297</v>
      </c>
      <c r="G1338">
        <f>VLOOKUP(Mio[[#This Row],[No. FACT.]],Table7[No],1,FALSE)</f>
        <v>2863091168</v>
      </c>
      <c r="S1338" s="79"/>
      <c r="T1338">
        <v>45322</v>
      </c>
      <c r="U1338">
        <v>3103867456</v>
      </c>
      <c r="V1338">
        <v>37.200000000000003</v>
      </c>
      <c r="W1338">
        <f>VLOOKUP(Table7[[#This Row],[No]],Mio[No. FACT.],1,FALSE)</f>
        <v>3103867456</v>
      </c>
      <c r="X1338">
        <f>VLOOKUP(Table7[[#This Row],[No]],Conta[DTE NO],1,FALSE)</f>
        <v>3103867456</v>
      </c>
      <c r="Y1338" t="b">
        <f>Table7[[#This Row],[borar otro]]=Table7[[#This Row],[Borrar]]</f>
        <v>1</v>
      </c>
    </row>
    <row r="1339" spans="1:25" hidden="1" x14ac:dyDescent="0.25">
      <c r="A1339">
        <v>45322</v>
      </c>
      <c r="B1339">
        <v>2080262743</v>
      </c>
      <c r="C1339" s="2">
        <v>22.9</v>
      </c>
      <c r="D1339" t="s">
        <v>2327</v>
      </c>
      <c r="E1339">
        <v>0</v>
      </c>
      <c r="F1339" t="s">
        <v>2298</v>
      </c>
      <c r="G1339">
        <f>VLOOKUP(Mio[[#This Row],[No. FACT.]],Table7[No],1,FALSE)</f>
        <v>2080262743</v>
      </c>
      <c r="S1339" s="79"/>
      <c r="T1339">
        <v>45322</v>
      </c>
      <c r="U1339">
        <v>3153282073</v>
      </c>
      <c r="V1339">
        <v>1640</v>
      </c>
      <c r="W1339">
        <f>VLOOKUP(Table7[[#This Row],[No]],Mio[No. FACT.],1,FALSE)</f>
        <v>3153282073</v>
      </c>
      <c r="X1339">
        <f>VLOOKUP(Table7[[#This Row],[No]],Conta[DTE NO],1,FALSE)</f>
        <v>3153282073</v>
      </c>
      <c r="Y1339" t="b">
        <f>Table7[[#This Row],[borar otro]]=Table7[[#This Row],[Borrar]]</f>
        <v>1</v>
      </c>
    </row>
    <row r="1340" spans="1:25" hidden="1" x14ac:dyDescent="0.25">
      <c r="A1340">
        <v>45322</v>
      </c>
      <c r="B1340">
        <v>35081409</v>
      </c>
      <c r="C1340" s="2">
        <v>330</v>
      </c>
      <c r="D1340" t="s">
        <v>2327</v>
      </c>
      <c r="E1340">
        <v>0</v>
      </c>
      <c r="F1340" t="s">
        <v>2299</v>
      </c>
      <c r="G1340">
        <f>VLOOKUP(Mio[[#This Row],[No. FACT.]],Table7[No],1,FALSE)</f>
        <v>35081409</v>
      </c>
      <c r="S1340" s="79"/>
      <c r="T1340">
        <v>45322</v>
      </c>
      <c r="U1340">
        <v>3157741025</v>
      </c>
      <c r="V1340">
        <v>6.17</v>
      </c>
      <c r="W1340">
        <f>VLOOKUP(Table7[[#This Row],[No]],Mio[No. FACT.],1,FALSE)</f>
        <v>3157741025</v>
      </c>
      <c r="X1340">
        <f>VLOOKUP(Table7[[#This Row],[No]],Conta[DTE NO],1,FALSE)</f>
        <v>3157741025</v>
      </c>
      <c r="Y1340" t="b">
        <f>Table7[[#This Row],[borar otro]]=Table7[[#This Row],[Borrar]]</f>
        <v>1</v>
      </c>
    </row>
    <row r="1341" spans="1:25" hidden="1" x14ac:dyDescent="0.25">
      <c r="A1341">
        <v>45322</v>
      </c>
      <c r="B1341">
        <v>1471565344</v>
      </c>
      <c r="C1341" s="2">
        <v>4125</v>
      </c>
      <c r="D1341" t="s">
        <v>2327</v>
      </c>
      <c r="E1341">
        <v>0</v>
      </c>
      <c r="F1341" t="s">
        <v>2300</v>
      </c>
      <c r="G1341">
        <f>VLOOKUP(Mio[[#This Row],[No. FACT.]],Table7[No],1,FALSE)</f>
        <v>1471565344</v>
      </c>
      <c r="S1341" s="79"/>
      <c r="T1341">
        <v>45322</v>
      </c>
      <c r="U1341">
        <v>3214034894</v>
      </c>
      <c r="V1341">
        <v>5007.47</v>
      </c>
      <c r="W1341">
        <f>VLOOKUP(Table7[[#This Row],[No]],Mio[No. FACT.],1,FALSE)</f>
        <v>3214034894</v>
      </c>
      <c r="X1341">
        <f>VLOOKUP(Table7[[#This Row],[No]],Conta[DTE NO],1,FALSE)</f>
        <v>3214034894</v>
      </c>
      <c r="Y1341" t="b">
        <f>Table7[[#This Row],[borar otro]]=Table7[[#This Row],[Borrar]]</f>
        <v>1</v>
      </c>
    </row>
    <row r="1342" spans="1:25" hidden="1" x14ac:dyDescent="0.25">
      <c r="A1342">
        <v>45322</v>
      </c>
      <c r="B1342">
        <v>3298053383</v>
      </c>
      <c r="C1342" s="2">
        <v>4125</v>
      </c>
      <c r="D1342" t="s">
        <v>2327</v>
      </c>
      <c r="E1342">
        <v>0</v>
      </c>
      <c r="F1342" t="s">
        <v>2302</v>
      </c>
      <c r="G1342">
        <f>VLOOKUP(Mio[[#This Row],[No. FACT.]],Table7[No],1,FALSE)</f>
        <v>3298053383</v>
      </c>
      <c r="S1342" s="79"/>
      <c r="T1342">
        <v>45322</v>
      </c>
      <c r="U1342">
        <v>3290055359</v>
      </c>
      <c r="V1342">
        <v>50</v>
      </c>
      <c r="W1342">
        <f>VLOOKUP(Table7[[#This Row],[No]],Mio[No. FACT.],1,FALSE)</f>
        <v>3290055359</v>
      </c>
      <c r="X1342">
        <f>VLOOKUP(Table7[[#This Row],[No]],Conta[DTE NO],1,FALSE)</f>
        <v>3290055359</v>
      </c>
      <c r="Y1342" t="b">
        <f>Table7[[#This Row],[borar otro]]=Table7[[#This Row],[Borrar]]</f>
        <v>1</v>
      </c>
    </row>
    <row r="1343" spans="1:25" hidden="1" x14ac:dyDescent="0.25">
      <c r="A1343">
        <v>45322</v>
      </c>
      <c r="B1343">
        <v>1504919818</v>
      </c>
      <c r="C1343" s="2">
        <v>4125</v>
      </c>
      <c r="D1343" t="s">
        <v>2327</v>
      </c>
      <c r="E1343">
        <v>0</v>
      </c>
      <c r="F1343" t="s">
        <v>2304</v>
      </c>
      <c r="G1343">
        <f>VLOOKUP(Mio[[#This Row],[No. FACT.]],Table7[No],1,FALSE)</f>
        <v>1504919818</v>
      </c>
      <c r="S1343" s="79"/>
      <c r="T1343">
        <v>45322</v>
      </c>
      <c r="U1343">
        <v>3295105014</v>
      </c>
      <c r="V1343">
        <v>77.599999999999994</v>
      </c>
      <c r="W1343">
        <f>VLOOKUP(Table7[[#This Row],[No]],Mio[No. FACT.],1,FALSE)</f>
        <v>3295105014</v>
      </c>
      <c r="X1343">
        <f>VLOOKUP(Table7[[#This Row],[No]],Conta[DTE NO],1,FALSE)</f>
        <v>3295105014</v>
      </c>
      <c r="Y1343" t="b">
        <f>Table7[[#This Row],[borar otro]]=Table7[[#This Row],[Borrar]]</f>
        <v>1</v>
      </c>
    </row>
    <row r="1344" spans="1:25" hidden="1" x14ac:dyDescent="0.25">
      <c r="A1344">
        <v>45322</v>
      </c>
      <c r="B1344">
        <v>2309049481</v>
      </c>
      <c r="C1344" s="2">
        <v>4125</v>
      </c>
      <c r="D1344" t="s">
        <v>2327</v>
      </c>
      <c r="E1344">
        <v>0</v>
      </c>
      <c r="F1344" t="s">
        <v>2306</v>
      </c>
      <c r="G1344">
        <f>VLOOKUP(Mio[[#This Row],[No. FACT.]],Table7[No],1,FALSE)</f>
        <v>2309049481</v>
      </c>
      <c r="S1344" s="79"/>
      <c r="T1344">
        <v>45322</v>
      </c>
      <c r="U1344">
        <v>3298053383</v>
      </c>
      <c r="V1344">
        <v>4125</v>
      </c>
      <c r="W1344">
        <f>VLOOKUP(Table7[[#This Row],[No]],Mio[No. FACT.],1,FALSE)</f>
        <v>3298053383</v>
      </c>
      <c r="X1344">
        <f>VLOOKUP(Table7[[#This Row],[No]],Conta[DTE NO],1,FALSE)</f>
        <v>3298053383</v>
      </c>
      <c r="Y1344" t="b">
        <f>Table7[[#This Row],[borar otro]]=Table7[[#This Row],[Borrar]]</f>
        <v>1</v>
      </c>
    </row>
    <row r="1345" spans="1:25" hidden="1" x14ac:dyDescent="0.25">
      <c r="A1345">
        <v>45322</v>
      </c>
      <c r="B1345">
        <v>1046627834</v>
      </c>
      <c r="C1345" s="2">
        <v>62.55</v>
      </c>
      <c r="D1345" t="s">
        <v>2327</v>
      </c>
      <c r="E1345">
        <v>0</v>
      </c>
      <c r="F1345" t="s">
        <v>2308</v>
      </c>
      <c r="G1345">
        <f>VLOOKUP(Mio[[#This Row],[No. FACT.]],Table7[No],1,FALSE)</f>
        <v>1046627834</v>
      </c>
      <c r="S1345" s="79"/>
      <c r="T1345">
        <v>45322</v>
      </c>
      <c r="U1345">
        <v>3324135854</v>
      </c>
      <c r="V1345">
        <v>366.2</v>
      </c>
      <c r="W1345">
        <f>VLOOKUP(Table7[[#This Row],[No]],Mio[No. FACT.],1,FALSE)</f>
        <v>3324135854</v>
      </c>
      <c r="X1345">
        <f>VLOOKUP(Table7[[#This Row],[No]],Conta[DTE NO],1,FALSE)</f>
        <v>3324135854</v>
      </c>
      <c r="Y1345" t="b">
        <f>Table7[[#This Row],[borar otro]]=Table7[[#This Row],[Borrar]]</f>
        <v>1</v>
      </c>
    </row>
    <row r="1346" spans="1:25" hidden="1" x14ac:dyDescent="0.25">
      <c r="A1346">
        <v>45322</v>
      </c>
      <c r="B1346">
        <v>3866773489</v>
      </c>
      <c r="C1346" s="2">
        <v>335.15</v>
      </c>
      <c r="D1346" t="s">
        <v>2327</v>
      </c>
      <c r="E1346">
        <v>0</v>
      </c>
      <c r="F1346" t="s">
        <v>2310</v>
      </c>
      <c r="G1346">
        <f>VLOOKUP(Mio[[#This Row],[No. FACT.]],Table7[No],1,FALSE)</f>
        <v>3866773489</v>
      </c>
      <c r="S1346" s="79"/>
      <c r="T1346">
        <v>45322</v>
      </c>
      <c r="U1346">
        <v>3389082165</v>
      </c>
      <c r="V1346">
        <v>4220</v>
      </c>
      <c r="W1346">
        <f>VLOOKUP(Table7[[#This Row],[No]],Mio[No. FACT.],1,FALSE)</f>
        <v>3389082165</v>
      </c>
      <c r="X1346">
        <f>VLOOKUP(Table7[[#This Row],[No]],Conta[DTE NO],1,FALSE)</f>
        <v>3389082165</v>
      </c>
      <c r="Y1346" t="b">
        <f>Table7[[#This Row],[borar otro]]=Table7[[#This Row],[Borrar]]</f>
        <v>1</v>
      </c>
    </row>
    <row r="1347" spans="1:25" hidden="1" x14ac:dyDescent="0.25">
      <c r="A1347">
        <v>45322</v>
      </c>
      <c r="B1347">
        <v>2355907069</v>
      </c>
      <c r="C1347" s="2">
        <v>137.94999999999999</v>
      </c>
      <c r="D1347" t="s">
        <v>2327</v>
      </c>
      <c r="E1347">
        <v>0</v>
      </c>
      <c r="F1347" t="s">
        <v>2312</v>
      </c>
      <c r="G1347">
        <f>VLOOKUP(Mio[[#This Row],[No. FACT.]],Table7[No],1,FALSE)</f>
        <v>2355907069</v>
      </c>
      <c r="S1347" s="79"/>
      <c r="T1347">
        <v>45322</v>
      </c>
      <c r="U1347">
        <v>347554838</v>
      </c>
      <c r="V1347">
        <v>6.45</v>
      </c>
      <c r="W1347">
        <f>VLOOKUP(Table7[[#This Row],[No]],Mio[No. FACT.],1,FALSE)</f>
        <v>347554838</v>
      </c>
      <c r="X1347">
        <f>VLOOKUP(Table7[[#This Row],[No]],Conta[DTE NO],1,FALSE)</f>
        <v>347554838</v>
      </c>
      <c r="Y1347" t="b">
        <f>Table7[[#This Row],[borar otro]]=Table7[[#This Row],[Borrar]]</f>
        <v>1</v>
      </c>
    </row>
    <row r="1348" spans="1:25" hidden="1" x14ac:dyDescent="0.25">
      <c r="A1348">
        <v>45322</v>
      </c>
      <c r="B1348">
        <v>3569504013</v>
      </c>
      <c r="C1348" s="2">
        <v>1910</v>
      </c>
      <c r="D1348" t="s">
        <v>2332</v>
      </c>
      <c r="E1348">
        <v>0</v>
      </c>
      <c r="F1348" t="s">
        <v>2314</v>
      </c>
      <c r="G1348">
        <f>VLOOKUP(Mio[[#This Row],[No. FACT.]],Table7[No],1,FALSE)</f>
        <v>3569504013</v>
      </c>
      <c r="S1348" s="79"/>
      <c r="T1348">
        <v>45322</v>
      </c>
      <c r="U1348">
        <v>3495117894</v>
      </c>
      <c r="V1348">
        <v>5029.95</v>
      </c>
      <c r="W1348">
        <f>VLOOKUP(Table7[[#This Row],[No]],Mio[No. FACT.],1,FALSE)</f>
        <v>3495117894</v>
      </c>
      <c r="X1348">
        <f>VLOOKUP(Table7[[#This Row],[No]],Conta[DTE NO],1,FALSE)</f>
        <v>3495117894</v>
      </c>
      <c r="Y1348" t="b">
        <f>Table7[[#This Row],[borar otro]]=Table7[[#This Row],[Borrar]]</f>
        <v>1</v>
      </c>
    </row>
    <row r="1349" spans="1:25" hidden="1" x14ac:dyDescent="0.25">
      <c r="A1349">
        <v>45322</v>
      </c>
      <c r="B1349">
        <v>1584415806</v>
      </c>
      <c r="C1349" s="2">
        <v>90.75</v>
      </c>
      <c r="D1349" t="s">
        <v>2328</v>
      </c>
      <c r="E1349">
        <v>0</v>
      </c>
      <c r="F1349" t="s">
        <v>2315</v>
      </c>
      <c r="G1349">
        <f>VLOOKUP(Mio[[#This Row],[No. FACT.]],Table7[No],1,FALSE)</f>
        <v>1584415806</v>
      </c>
      <c r="S1349" s="79"/>
      <c r="T1349">
        <v>45322</v>
      </c>
      <c r="U1349">
        <v>3499575031</v>
      </c>
      <c r="V1349">
        <v>816.55</v>
      </c>
      <c r="W1349">
        <f>VLOOKUP(Table7[[#This Row],[No]],Mio[No. FACT.],1,FALSE)</f>
        <v>3499575031</v>
      </c>
      <c r="X1349">
        <f>VLOOKUP(Table7[[#This Row],[No]],Conta[DTE NO],1,FALSE)</f>
        <v>3499575031</v>
      </c>
      <c r="Y1349" t="b">
        <f>Table7[[#This Row],[borar otro]]=Table7[[#This Row],[Borrar]]</f>
        <v>1</v>
      </c>
    </row>
    <row r="1350" spans="1:25" hidden="1" x14ac:dyDescent="0.25">
      <c r="A1350">
        <v>45322</v>
      </c>
      <c r="B1350">
        <v>986859946</v>
      </c>
      <c r="C1350" s="2">
        <v>357</v>
      </c>
      <c r="D1350" t="s">
        <v>2328</v>
      </c>
      <c r="E1350">
        <v>0</v>
      </c>
      <c r="F1350" t="s">
        <v>2317</v>
      </c>
      <c r="G1350">
        <f>VLOOKUP(Mio[[#This Row],[No. FACT.]],Table7[No],1,FALSE)</f>
        <v>986859946</v>
      </c>
      <c r="S1350" s="79"/>
      <c r="T1350">
        <v>45322</v>
      </c>
      <c r="U1350">
        <v>35081409</v>
      </c>
      <c r="V1350">
        <v>330</v>
      </c>
      <c r="W1350">
        <f>VLOOKUP(Table7[[#This Row],[No]],Mio[No. FACT.],1,FALSE)</f>
        <v>35081409</v>
      </c>
      <c r="X1350">
        <f>VLOOKUP(Table7[[#This Row],[No]],Conta[DTE NO],1,FALSE)</f>
        <v>35081409</v>
      </c>
      <c r="Y1350" t="b">
        <f>Table7[[#This Row],[borar otro]]=Table7[[#This Row],[Borrar]]</f>
        <v>1</v>
      </c>
    </row>
    <row r="1351" spans="1:25" hidden="1" x14ac:dyDescent="0.25">
      <c r="A1351">
        <v>45322</v>
      </c>
      <c r="B1351">
        <v>3778759027</v>
      </c>
      <c r="C1351" s="2">
        <v>1723.2</v>
      </c>
      <c r="D1351" t="s">
        <v>2329</v>
      </c>
      <c r="E1351">
        <v>0</v>
      </c>
      <c r="F1351" t="s">
        <v>2318</v>
      </c>
      <c r="G1351">
        <f>VLOOKUP(Mio[[#This Row],[No. FACT.]],Table7[No],1,FALSE)</f>
        <v>3778759027</v>
      </c>
      <c r="S1351" s="79"/>
      <c r="T1351">
        <v>45322</v>
      </c>
      <c r="U1351">
        <v>3562229673</v>
      </c>
      <c r="V1351">
        <v>9.2200000000000006</v>
      </c>
      <c r="W1351">
        <f>VLOOKUP(Table7[[#This Row],[No]],Mio[No. FACT.],1,FALSE)</f>
        <v>3562229673</v>
      </c>
      <c r="X1351">
        <f>VLOOKUP(Table7[[#This Row],[No]],Conta[DTE NO],1,FALSE)</f>
        <v>3562229673</v>
      </c>
      <c r="Y1351" t="b">
        <f>Table7[[#This Row],[borar otro]]=Table7[[#This Row],[Borrar]]</f>
        <v>1</v>
      </c>
    </row>
    <row r="1352" spans="1:25" hidden="1" x14ac:dyDescent="0.25">
      <c r="A1352">
        <v>45322</v>
      </c>
      <c r="B1352">
        <v>3495117894</v>
      </c>
      <c r="C1352" s="2">
        <v>5029.95</v>
      </c>
      <c r="D1352" t="s">
        <v>2329</v>
      </c>
      <c r="E1352">
        <v>0</v>
      </c>
      <c r="F1352" t="s">
        <v>2319</v>
      </c>
      <c r="G1352">
        <f>VLOOKUP(Mio[[#This Row],[No. FACT.]],Table7[No],1,FALSE)</f>
        <v>3495117894</v>
      </c>
      <c r="S1352" s="79"/>
      <c r="T1352">
        <v>45322</v>
      </c>
      <c r="U1352">
        <v>3569504013</v>
      </c>
      <c r="V1352">
        <v>1910</v>
      </c>
      <c r="W1352">
        <f>VLOOKUP(Table7[[#This Row],[No]],Mio[No. FACT.],1,FALSE)</f>
        <v>3569504013</v>
      </c>
      <c r="X1352">
        <f>VLOOKUP(Table7[[#This Row],[No]],Conta[DTE NO],1,FALSE)</f>
        <v>3569504013</v>
      </c>
      <c r="Y1352" t="b">
        <f>Table7[[#This Row],[borar otro]]=Table7[[#This Row],[Borrar]]</f>
        <v>1</v>
      </c>
    </row>
    <row r="1353" spans="1:25" hidden="1" x14ac:dyDescent="0.25">
      <c r="S1353" s="79"/>
      <c r="T1353">
        <v>45322</v>
      </c>
      <c r="U1353">
        <v>3678290691</v>
      </c>
      <c r="V1353">
        <v>220.5</v>
      </c>
      <c r="W1353">
        <f>VLOOKUP(Table7[[#This Row],[No]],Mio[No. FACT.],1,FALSE)</f>
        <v>3678290691</v>
      </c>
      <c r="X1353">
        <f>VLOOKUP(Table7[[#This Row],[No]],Conta[DTE NO],1,FALSE)</f>
        <v>3678290691</v>
      </c>
      <c r="Y1353" t="b">
        <f>Table7[[#This Row],[borar otro]]=Table7[[#This Row],[Borrar]]</f>
        <v>1</v>
      </c>
    </row>
    <row r="1354" spans="1:25" hidden="1" x14ac:dyDescent="0.25">
      <c r="S1354" s="79"/>
      <c r="T1354">
        <v>45322</v>
      </c>
      <c r="U1354">
        <v>3708764995</v>
      </c>
      <c r="V1354">
        <v>210</v>
      </c>
      <c r="W1354">
        <f>VLOOKUP(Table7[[#This Row],[No]],Mio[No. FACT.],1,FALSE)</f>
        <v>3708764995</v>
      </c>
      <c r="X1354">
        <f>VLOOKUP(Table7[[#This Row],[No]],Conta[DTE NO],1,FALSE)</f>
        <v>3708764995</v>
      </c>
      <c r="Y1354" t="b">
        <f>Table7[[#This Row],[borar otro]]=Table7[[#This Row],[Borrar]]</f>
        <v>1</v>
      </c>
    </row>
    <row r="1355" spans="1:25" hidden="1" x14ac:dyDescent="0.25">
      <c r="S1355" s="79"/>
      <c r="T1355">
        <v>45322</v>
      </c>
      <c r="U1355">
        <v>3778759027</v>
      </c>
      <c r="V1355">
        <v>1723.2</v>
      </c>
      <c r="W1355">
        <f>VLOOKUP(Table7[[#This Row],[No]],Mio[No. FACT.],1,FALSE)</f>
        <v>3778759027</v>
      </c>
      <c r="X1355">
        <f>VLOOKUP(Table7[[#This Row],[No]],Conta[DTE NO],1,FALSE)</f>
        <v>3778759027</v>
      </c>
      <c r="Y1355" t="b">
        <f>Table7[[#This Row],[borar otro]]=Table7[[#This Row],[Borrar]]</f>
        <v>1</v>
      </c>
    </row>
    <row r="1356" spans="1:25" hidden="1" x14ac:dyDescent="0.25">
      <c r="S1356" s="79"/>
      <c r="T1356">
        <v>45322</v>
      </c>
      <c r="U1356">
        <v>3857468101</v>
      </c>
      <c r="V1356">
        <v>204</v>
      </c>
      <c r="W1356">
        <f>VLOOKUP(Table7[[#This Row],[No]],Mio[No. FACT.],1,FALSE)</f>
        <v>3857468101</v>
      </c>
      <c r="X1356">
        <f>VLOOKUP(Table7[[#This Row],[No]],Conta[DTE NO],1,FALSE)</f>
        <v>3857468101</v>
      </c>
      <c r="Y1356" t="b">
        <f>Table7[[#This Row],[borar otro]]=Table7[[#This Row],[Borrar]]</f>
        <v>1</v>
      </c>
    </row>
    <row r="1357" spans="1:25" hidden="1" x14ac:dyDescent="0.25">
      <c r="S1357" s="79"/>
      <c r="T1357">
        <v>45322</v>
      </c>
      <c r="U1357">
        <v>3857531207</v>
      </c>
      <c r="V1357">
        <v>2516.25</v>
      </c>
      <c r="W1357">
        <f>VLOOKUP(Table7[[#This Row],[No]],Mio[No. FACT.],1,FALSE)</f>
        <v>3857531207</v>
      </c>
      <c r="X1357">
        <f>VLOOKUP(Table7[[#This Row],[No]],Conta[DTE NO],1,FALSE)</f>
        <v>3857531207</v>
      </c>
      <c r="Y1357" t="b">
        <f>Table7[[#This Row],[borar otro]]=Table7[[#This Row],[Borrar]]</f>
        <v>1</v>
      </c>
    </row>
    <row r="1358" spans="1:25" hidden="1" x14ac:dyDescent="0.25">
      <c r="S1358" s="79"/>
      <c r="T1358">
        <v>45322</v>
      </c>
      <c r="U1358">
        <v>3866773489</v>
      </c>
      <c r="V1358">
        <v>335.15</v>
      </c>
      <c r="W1358">
        <f>VLOOKUP(Table7[[#This Row],[No]],Mio[No. FACT.],1,FALSE)</f>
        <v>3866773489</v>
      </c>
      <c r="X1358">
        <f>VLOOKUP(Table7[[#This Row],[No]],Conta[DTE NO],1,FALSE)</f>
        <v>3866773489</v>
      </c>
      <c r="Y1358" t="b">
        <f>Table7[[#This Row],[borar otro]]=Table7[[#This Row],[Borrar]]</f>
        <v>1</v>
      </c>
    </row>
    <row r="1359" spans="1:25" hidden="1" x14ac:dyDescent="0.25">
      <c r="S1359" s="79"/>
      <c r="T1359">
        <v>45322</v>
      </c>
      <c r="U1359">
        <v>3868148000</v>
      </c>
      <c r="V1359">
        <v>28.65</v>
      </c>
      <c r="W1359">
        <f>VLOOKUP(Table7[[#This Row],[No]],Mio[No. FACT.],1,FALSE)</f>
        <v>3868148000</v>
      </c>
      <c r="X1359">
        <f>VLOOKUP(Table7[[#This Row],[No]],Conta[DTE NO],1,FALSE)</f>
        <v>3868148000</v>
      </c>
      <c r="Y1359" t="b">
        <f>Table7[[#This Row],[borar otro]]=Table7[[#This Row],[Borrar]]</f>
        <v>1</v>
      </c>
    </row>
    <row r="1360" spans="1:25" hidden="1" x14ac:dyDescent="0.25">
      <c r="S1360" s="79"/>
      <c r="T1360" s="4">
        <v>45322</v>
      </c>
      <c r="U1360">
        <v>3878570925</v>
      </c>
      <c r="V1360">
        <v>334.23</v>
      </c>
      <c r="W1360" t="e">
        <f>VLOOKUP(Table7[[#This Row],[No]],Mio[No. FACT.],1,FALSE)</f>
        <v>#N/A</v>
      </c>
      <c r="X1360" t="e">
        <f>VLOOKUP(Table7[[#This Row],[No]],Conta[DTE NO],1,FALSE)</f>
        <v>#N/A</v>
      </c>
      <c r="Y1360" t="e">
        <f>Table7[[#This Row],[borar otro]]=Table7[[#This Row],[Borrar]]</f>
        <v>#N/A</v>
      </c>
    </row>
    <row r="1361" spans="19:25" hidden="1" x14ac:dyDescent="0.25">
      <c r="S1361" s="79"/>
      <c r="T1361">
        <v>45322</v>
      </c>
      <c r="U1361">
        <v>4019274776</v>
      </c>
      <c r="V1361">
        <v>3.2</v>
      </c>
      <c r="W1361">
        <f>VLOOKUP(Table7[[#This Row],[No]],Mio[No. FACT.],1,FALSE)</f>
        <v>4019274776</v>
      </c>
      <c r="X1361">
        <f>VLOOKUP(Table7[[#This Row],[No]],Conta[DTE NO],1,FALSE)</f>
        <v>4019274776</v>
      </c>
      <c r="Y1361" t="b">
        <f>Table7[[#This Row],[borar otro]]=Table7[[#This Row],[Borrar]]</f>
        <v>1</v>
      </c>
    </row>
    <row r="1362" spans="19:25" hidden="1" x14ac:dyDescent="0.25">
      <c r="S1362" s="79"/>
      <c r="T1362">
        <v>45322</v>
      </c>
      <c r="U1362">
        <v>4071638862</v>
      </c>
      <c r="V1362">
        <v>58.05</v>
      </c>
      <c r="W1362">
        <f>VLOOKUP(Table7[[#This Row],[No]],Mio[No. FACT.],1,FALSE)</f>
        <v>4071638862</v>
      </c>
      <c r="X1362">
        <f>VLOOKUP(Table7[[#This Row],[No]],Conta[DTE NO],1,FALSE)</f>
        <v>4071638862</v>
      </c>
      <c r="Y1362" t="b">
        <f>Table7[[#This Row],[borar otro]]=Table7[[#This Row],[Borrar]]</f>
        <v>1</v>
      </c>
    </row>
    <row r="1363" spans="19:25" hidden="1" x14ac:dyDescent="0.25">
      <c r="S1363" s="79"/>
      <c r="T1363" s="4">
        <v>45322</v>
      </c>
      <c r="U1363">
        <v>4131670947</v>
      </c>
      <c r="V1363">
        <v>1414.53</v>
      </c>
      <c r="W1363" t="e">
        <f>VLOOKUP(Table7[[#This Row],[No]],Mio[No. FACT.],1,FALSE)</f>
        <v>#N/A</v>
      </c>
      <c r="X1363" t="e">
        <f>VLOOKUP(Table7[[#This Row],[No]],Conta[DTE NO],1,FALSE)</f>
        <v>#N/A</v>
      </c>
      <c r="Y1363" t="e">
        <f>Table7[[#This Row],[borar otro]]=Table7[[#This Row],[Borrar]]</f>
        <v>#N/A</v>
      </c>
    </row>
    <row r="1364" spans="19:25" hidden="1" x14ac:dyDescent="0.25">
      <c r="S1364" s="79"/>
      <c r="T1364">
        <v>45322</v>
      </c>
      <c r="U1364">
        <v>4141433683</v>
      </c>
      <c r="V1364">
        <v>46.8</v>
      </c>
      <c r="W1364">
        <f>VLOOKUP(Table7[[#This Row],[No]],Mio[No. FACT.],1,FALSE)</f>
        <v>4141433683</v>
      </c>
      <c r="X1364">
        <f>VLOOKUP(Table7[[#This Row],[No]],Conta[DTE NO],1,FALSE)</f>
        <v>4141433683</v>
      </c>
      <c r="Y1364" t="b">
        <f>Table7[[#This Row],[borar otro]]=Table7[[#This Row],[Borrar]]</f>
        <v>1</v>
      </c>
    </row>
    <row r="1365" spans="19:25" hidden="1" x14ac:dyDescent="0.25">
      <c r="S1365" s="79"/>
      <c r="T1365">
        <v>45322</v>
      </c>
      <c r="U1365">
        <v>4199236935</v>
      </c>
      <c r="V1365">
        <v>100</v>
      </c>
      <c r="W1365">
        <f>VLOOKUP(Table7[[#This Row],[No]],Mio[No. FACT.],1,FALSE)</f>
        <v>4199236935</v>
      </c>
      <c r="X1365">
        <f>VLOOKUP(Table7[[#This Row],[No]],Conta[DTE NO],1,FALSE)</f>
        <v>4199236935</v>
      </c>
      <c r="Y1365" t="b">
        <f>Table7[[#This Row],[borar otro]]=Table7[[#This Row],[Borrar]]</f>
        <v>1</v>
      </c>
    </row>
    <row r="1366" spans="19:25" hidden="1" x14ac:dyDescent="0.25">
      <c r="S1366" s="79"/>
      <c r="T1366">
        <v>45322</v>
      </c>
      <c r="U1366">
        <v>515785294</v>
      </c>
      <c r="V1366">
        <v>21.6</v>
      </c>
      <c r="W1366">
        <f>VLOOKUP(Table7[[#This Row],[No]],Mio[No. FACT.],1,FALSE)</f>
        <v>515785294</v>
      </c>
      <c r="X1366">
        <f>VLOOKUP(Table7[[#This Row],[No]],Conta[DTE NO],1,FALSE)</f>
        <v>515785294</v>
      </c>
      <c r="Y1366" t="b">
        <f>Table7[[#This Row],[borar otro]]=Table7[[#This Row],[Borrar]]</f>
        <v>1</v>
      </c>
    </row>
    <row r="1367" spans="19:25" hidden="1" x14ac:dyDescent="0.25">
      <c r="S1367" s="79"/>
      <c r="T1367">
        <v>45322</v>
      </c>
      <c r="U1367">
        <v>580078973</v>
      </c>
      <c r="V1367">
        <v>24</v>
      </c>
      <c r="W1367">
        <f>VLOOKUP(Table7[[#This Row],[No]],Mio[No. FACT.],1,FALSE)</f>
        <v>580078973</v>
      </c>
      <c r="X1367">
        <f>VLOOKUP(Table7[[#This Row],[No]],Conta[DTE NO],1,FALSE)</f>
        <v>580078973</v>
      </c>
      <c r="Y1367" t="b">
        <f>Table7[[#This Row],[borar otro]]=Table7[[#This Row],[Borrar]]</f>
        <v>1</v>
      </c>
    </row>
    <row r="1368" spans="19:25" hidden="1" x14ac:dyDescent="0.25">
      <c r="S1368" s="79"/>
      <c r="T1368">
        <v>45322</v>
      </c>
      <c r="U1368">
        <v>646464581</v>
      </c>
      <c r="V1368">
        <v>33</v>
      </c>
      <c r="W1368">
        <f>VLOOKUP(Table7[[#This Row],[No]],Mio[No. FACT.],1,FALSE)</f>
        <v>646464581</v>
      </c>
      <c r="X1368">
        <f>VLOOKUP(Table7[[#This Row],[No]],Conta[DTE NO],1,FALSE)</f>
        <v>646464581</v>
      </c>
      <c r="Y1368" t="b">
        <f>Table7[[#This Row],[borar otro]]=Table7[[#This Row],[Borrar]]</f>
        <v>1</v>
      </c>
    </row>
    <row r="1369" spans="19:25" hidden="1" x14ac:dyDescent="0.25">
      <c r="S1369" s="79"/>
      <c r="T1369">
        <v>45322</v>
      </c>
      <c r="U1369">
        <v>722552736</v>
      </c>
      <c r="V1369">
        <v>2451</v>
      </c>
      <c r="W1369">
        <f>VLOOKUP(Table7[[#This Row],[No]],Mio[No. FACT.],1,FALSE)</f>
        <v>722552736</v>
      </c>
      <c r="X1369">
        <f>VLOOKUP(Table7[[#This Row],[No]],Conta[DTE NO],1,FALSE)</f>
        <v>722552736</v>
      </c>
      <c r="Y1369" t="b">
        <f>Table7[[#This Row],[borar otro]]=Table7[[#This Row],[Borrar]]</f>
        <v>1</v>
      </c>
    </row>
    <row r="1370" spans="19:25" hidden="1" x14ac:dyDescent="0.25">
      <c r="S1370" s="79"/>
      <c r="T1370" s="4">
        <v>45322</v>
      </c>
      <c r="U1370">
        <v>751912497</v>
      </c>
      <c r="V1370">
        <v>92.56</v>
      </c>
      <c r="W1370" t="e">
        <f>VLOOKUP(Table7[[#This Row],[No]],Mio[No. FACT.],1,FALSE)</f>
        <v>#N/A</v>
      </c>
      <c r="X1370" t="e">
        <f>VLOOKUP(Table7[[#This Row],[No]],Conta[DTE NO],1,FALSE)</f>
        <v>#N/A</v>
      </c>
      <c r="Y1370" t="e">
        <f>Table7[[#This Row],[borar otro]]=Table7[[#This Row],[Borrar]]</f>
        <v>#N/A</v>
      </c>
    </row>
    <row r="1371" spans="19:25" hidden="1" x14ac:dyDescent="0.25">
      <c r="S1371" s="79"/>
      <c r="T1371">
        <v>45322</v>
      </c>
      <c r="U1371">
        <v>764431889</v>
      </c>
      <c r="V1371">
        <v>29.1</v>
      </c>
      <c r="W1371">
        <f>VLOOKUP(Table7[[#This Row],[No]],Mio[No. FACT.],1,FALSE)</f>
        <v>764431889</v>
      </c>
      <c r="X1371">
        <f>VLOOKUP(Table7[[#This Row],[No]],Conta[DTE NO],1,FALSE)</f>
        <v>764431889</v>
      </c>
      <c r="Y1371" t="b">
        <f>Table7[[#This Row],[borar otro]]=Table7[[#This Row],[Borrar]]</f>
        <v>1</v>
      </c>
    </row>
    <row r="1372" spans="19:25" hidden="1" x14ac:dyDescent="0.25">
      <c r="S1372" s="79"/>
      <c r="T1372">
        <v>45322</v>
      </c>
      <c r="U1372">
        <v>792808371</v>
      </c>
      <c r="V1372">
        <v>594.24</v>
      </c>
      <c r="W1372">
        <f>VLOOKUP(Table7[[#This Row],[No]],Mio[No. FACT.],1,FALSE)</f>
        <v>792808371</v>
      </c>
      <c r="X1372">
        <f>VLOOKUP(Table7[[#This Row],[No]],Conta[DTE NO],1,FALSE)</f>
        <v>792808371</v>
      </c>
      <c r="Y1372" t="b">
        <f>Table7[[#This Row],[borar otro]]=Table7[[#This Row],[Borrar]]</f>
        <v>1</v>
      </c>
    </row>
    <row r="1373" spans="19:25" hidden="1" x14ac:dyDescent="0.25">
      <c r="S1373" s="79"/>
      <c r="T1373" s="4">
        <v>45322</v>
      </c>
      <c r="U1373">
        <v>793005609</v>
      </c>
      <c r="V1373">
        <v>72.25</v>
      </c>
      <c r="W1373" t="e">
        <f>VLOOKUP(Table7[[#This Row],[No]],Mio[No. FACT.],1,FALSE)</f>
        <v>#N/A</v>
      </c>
      <c r="X1373" t="e">
        <f>VLOOKUP(Table7[[#This Row],[No]],Conta[DTE NO],1,FALSE)</f>
        <v>#N/A</v>
      </c>
      <c r="Y1373" t="e">
        <f>Table7[[#This Row],[borar otro]]=Table7[[#This Row],[Borrar]]</f>
        <v>#N/A</v>
      </c>
    </row>
    <row r="1374" spans="19:25" hidden="1" x14ac:dyDescent="0.25">
      <c r="S1374" s="79"/>
      <c r="T1374" s="4">
        <v>45322</v>
      </c>
      <c r="U1374">
        <v>843204030</v>
      </c>
      <c r="V1374">
        <v>239.34</v>
      </c>
      <c r="W1374" t="e">
        <f>VLOOKUP(Table7[[#This Row],[No]],Mio[No. FACT.],1,FALSE)</f>
        <v>#N/A</v>
      </c>
      <c r="X1374" t="e">
        <f>VLOOKUP(Table7[[#This Row],[No]],Conta[DTE NO],1,FALSE)</f>
        <v>#N/A</v>
      </c>
      <c r="Y1374" t="e">
        <f>Table7[[#This Row],[borar otro]]=Table7[[#This Row],[Borrar]]</f>
        <v>#N/A</v>
      </c>
    </row>
    <row r="1375" spans="19:25" hidden="1" x14ac:dyDescent="0.25">
      <c r="S1375" s="79"/>
      <c r="T1375">
        <v>45322</v>
      </c>
      <c r="U1375">
        <v>855196202</v>
      </c>
      <c r="V1375">
        <v>1920</v>
      </c>
      <c r="W1375">
        <f>VLOOKUP(Table7[[#This Row],[No]],Mio[No. FACT.],1,FALSE)</f>
        <v>855196202</v>
      </c>
      <c r="X1375">
        <f>VLOOKUP(Table7[[#This Row],[No]],Conta[DTE NO],1,FALSE)</f>
        <v>855196202</v>
      </c>
      <c r="Y1375" t="b">
        <f>Table7[[#This Row],[borar otro]]=Table7[[#This Row],[Borrar]]</f>
        <v>1</v>
      </c>
    </row>
    <row r="1376" spans="19:25" hidden="1" x14ac:dyDescent="0.25">
      <c r="S1376" s="79"/>
      <c r="T1376">
        <v>45322</v>
      </c>
      <c r="U1376">
        <v>873022819</v>
      </c>
      <c r="V1376">
        <v>52.8</v>
      </c>
      <c r="W1376">
        <f>VLOOKUP(Table7[[#This Row],[No]],Mio[No. FACT.],1,FALSE)</f>
        <v>873022819</v>
      </c>
      <c r="X1376">
        <f>VLOOKUP(Table7[[#This Row],[No]],Conta[DTE NO],1,FALSE)</f>
        <v>873022819</v>
      </c>
      <c r="Y1376" t="b">
        <f>Table7[[#This Row],[borar otro]]=Table7[[#This Row],[Borrar]]</f>
        <v>1</v>
      </c>
    </row>
    <row r="1377" spans="19:25" hidden="1" x14ac:dyDescent="0.25">
      <c r="S1377" s="79"/>
      <c r="T1377">
        <v>45322</v>
      </c>
      <c r="U1377">
        <v>880888994</v>
      </c>
      <c r="V1377">
        <v>1695</v>
      </c>
      <c r="W1377">
        <f>VLOOKUP(Table7[[#This Row],[No]],Mio[No. FACT.],1,FALSE)</f>
        <v>880888994</v>
      </c>
      <c r="X1377">
        <f>VLOOKUP(Table7[[#This Row],[No]],Conta[DTE NO],1,FALSE)</f>
        <v>880888994</v>
      </c>
      <c r="Y1377" t="b">
        <f>Table7[[#This Row],[borar otro]]=Table7[[#This Row],[Borrar]]</f>
        <v>1</v>
      </c>
    </row>
    <row r="1378" spans="19:25" hidden="1" x14ac:dyDescent="0.25">
      <c r="S1378" s="79"/>
      <c r="T1378">
        <v>45322</v>
      </c>
      <c r="U1378">
        <v>89800888</v>
      </c>
      <c r="V1378">
        <v>8526</v>
      </c>
      <c r="W1378">
        <f>VLOOKUP(Table7[[#This Row],[No]],Mio[No. FACT.],1,FALSE)</f>
        <v>89800888</v>
      </c>
      <c r="X1378">
        <f>VLOOKUP(Table7[[#This Row],[No]],Conta[DTE NO],1,FALSE)</f>
        <v>89800888</v>
      </c>
      <c r="Y1378" t="b">
        <f>Table7[[#This Row],[borar otro]]=Table7[[#This Row],[Borrar]]</f>
        <v>1</v>
      </c>
    </row>
    <row r="1379" spans="19:25" hidden="1" x14ac:dyDescent="0.25">
      <c r="S1379" s="79"/>
      <c r="T1379">
        <v>45322</v>
      </c>
      <c r="U1379">
        <v>909134055</v>
      </c>
      <c r="V1379">
        <v>15.8</v>
      </c>
      <c r="W1379">
        <f>VLOOKUP(Table7[[#This Row],[No]],Mio[No. FACT.],1,FALSE)</f>
        <v>909134055</v>
      </c>
      <c r="X1379">
        <f>VLOOKUP(Table7[[#This Row],[No]],Conta[DTE NO],1,FALSE)</f>
        <v>909134055</v>
      </c>
      <c r="Y1379" t="b">
        <f>Table7[[#This Row],[borar otro]]=Table7[[#This Row],[Borrar]]</f>
        <v>1</v>
      </c>
    </row>
    <row r="1380" spans="19:25" hidden="1" x14ac:dyDescent="0.25">
      <c r="S1380" s="79"/>
      <c r="T1380">
        <v>45322</v>
      </c>
      <c r="U1380">
        <v>956845526</v>
      </c>
      <c r="V1380">
        <v>10.3</v>
      </c>
      <c r="W1380">
        <f>VLOOKUP(Table7[[#This Row],[No]],Mio[No. FACT.],1,FALSE)</f>
        <v>956845526</v>
      </c>
      <c r="X1380">
        <f>VLOOKUP(Table7[[#This Row],[No]],Conta[DTE NO],1,FALSE)</f>
        <v>956845526</v>
      </c>
      <c r="Y1380" t="b">
        <f>Table7[[#This Row],[borar otro]]=Table7[[#This Row],[Borrar]]</f>
        <v>1</v>
      </c>
    </row>
    <row r="1381" spans="19:25" hidden="1" x14ac:dyDescent="0.25">
      <c r="S1381" s="79"/>
      <c r="T1381">
        <v>45322</v>
      </c>
      <c r="U1381">
        <v>977421578</v>
      </c>
      <c r="V1381">
        <v>2620</v>
      </c>
      <c r="W1381">
        <f>VLOOKUP(Table7[[#This Row],[No]],Mio[No. FACT.],1,FALSE)</f>
        <v>977421578</v>
      </c>
      <c r="X1381">
        <f>VLOOKUP(Table7[[#This Row],[No]],Conta[DTE NO],1,FALSE)</f>
        <v>977421578</v>
      </c>
      <c r="Y1381" t="b">
        <f>Table7[[#This Row],[borar otro]]=Table7[[#This Row],[Borrar]]</f>
        <v>1</v>
      </c>
    </row>
    <row r="1382" spans="19:25" hidden="1" x14ac:dyDescent="0.25">
      <c r="S1382" s="79"/>
      <c r="T1382">
        <v>45322</v>
      </c>
      <c r="U1382">
        <v>986859946</v>
      </c>
      <c r="V1382">
        <v>357</v>
      </c>
      <c r="W1382">
        <f>VLOOKUP(Table7[[#This Row],[No]],Mio[No. FACT.],1,FALSE)</f>
        <v>986859946</v>
      </c>
      <c r="X1382">
        <f>VLOOKUP(Table7[[#This Row],[No]],Conta[DTE NO],1,FALSE)</f>
        <v>986859946</v>
      </c>
      <c r="Y1382" t="b">
        <f>Table7[[#This Row],[borar otro]]=Table7[[#This Row],[Borrar]]</f>
        <v>1</v>
      </c>
    </row>
    <row r="1383" spans="19:25" hidden="1" x14ac:dyDescent="0.25">
      <c r="S1383" s="79" t="s">
        <v>2362</v>
      </c>
      <c r="T1383" s="4">
        <v>45294</v>
      </c>
      <c r="U1383">
        <v>2464694638</v>
      </c>
      <c r="V1383">
        <v>250</v>
      </c>
      <c r="W1383" s="79">
        <f>VLOOKUP(Table7[[#This Row],[No]],Mio[No. FACT.],1,FALSE)</f>
        <v>2464694638</v>
      </c>
      <c r="X1383" s="79">
        <f>VLOOKUP(Table7[[#This Row],[No]],Conta[DTE NO],1,FALSE)</f>
        <v>2464694638</v>
      </c>
      <c r="Y1383" s="79" t="b">
        <f>Table7[[#This Row],[borar otro]]=Table7[[#This Row],[Borrar]]</f>
        <v>1</v>
      </c>
    </row>
    <row r="1384" spans="19:25" hidden="1" x14ac:dyDescent="0.25">
      <c r="S1384" s="79" t="s">
        <v>2362</v>
      </c>
      <c r="T1384" s="4">
        <v>45294</v>
      </c>
      <c r="U1384">
        <v>3924840168</v>
      </c>
      <c r="V1384">
        <v>250</v>
      </c>
      <c r="W1384" s="79">
        <f>VLOOKUP(Table7[[#This Row],[No]],Mio[No. FACT.],1,FALSE)</f>
        <v>3924840168</v>
      </c>
      <c r="X1384" s="79">
        <f>VLOOKUP(Table7[[#This Row],[No]],Conta[DTE NO],1,FALSE)</f>
        <v>3924840168</v>
      </c>
      <c r="Y1384" s="79" t="b">
        <f>Table7[[#This Row],[borar otro]]=Table7[[#This Row],[Borrar]]</f>
        <v>1</v>
      </c>
    </row>
    <row r="1385" spans="19:25" hidden="1" x14ac:dyDescent="0.25">
      <c r="S1385" s="79" t="s">
        <v>2362</v>
      </c>
      <c r="T1385" s="4">
        <v>45295</v>
      </c>
      <c r="U1385">
        <v>2265204368</v>
      </c>
      <c r="V1385">
        <v>50</v>
      </c>
      <c r="W1385" s="79">
        <f>VLOOKUP(Table7[[#This Row],[No]],Mio[No. FACT.],1,FALSE)</f>
        <v>2265204368</v>
      </c>
      <c r="X1385" s="79">
        <f>VLOOKUP(Table7[[#This Row],[No]],Conta[DTE NO],1,FALSE)</f>
        <v>2265204368</v>
      </c>
      <c r="Y1385" s="79" t="b">
        <f>Table7[[#This Row],[borar otro]]=Table7[[#This Row],[Borrar]]</f>
        <v>1</v>
      </c>
    </row>
    <row r="1386" spans="19:25" hidden="1" x14ac:dyDescent="0.25">
      <c r="S1386" s="79" t="s">
        <v>2362</v>
      </c>
      <c r="T1386" s="4">
        <v>45301</v>
      </c>
      <c r="U1386">
        <v>1068319256</v>
      </c>
      <c r="V1386">
        <v>50</v>
      </c>
      <c r="W1386" s="79">
        <f>VLOOKUP(Table7[[#This Row],[No]],Mio[No. FACT.],1,FALSE)</f>
        <v>1068319256</v>
      </c>
      <c r="X1386" s="79">
        <f>VLOOKUP(Table7[[#This Row],[No]],Conta[DTE NO],1,FALSE)</f>
        <v>1068319256</v>
      </c>
      <c r="Y1386" s="79" t="b">
        <f>Table7[[#This Row],[borar otro]]=Table7[[#This Row],[Borrar]]</f>
        <v>1</v>
      </c>
    </row>
    <row r="1387" spans="19:25" hidden="1" x14ac:dyDescent="0.25">
      <c r="S1387" s="79" t="s">
        <v>2362</v>
      </c>
      <c r="T1387" s="4">
        <v>45306</v>
      </c>
      <c r="U1387">
        <v>1218855244</v>
      </c>
      <c r="V1387">
        <v>350</v>
      </c>
      <c r="W1387" s="79">
        <f>VLOOKUP(Table7[[#This Row],[No]],Mio[No. FACT.],1,FALSE)</f>
        <v>1218855244</v>
      </c>
      <c r="X1387" s="79">
        <f>VLOOKUP(Table7[[#This Row],[No]],Conta[DTE NO],1,FALSE)</f>
        <v>1218855244</v>
      </c>
      <c r="Y1387" s="79" t="b">
        <f>Table7[[#This Row],[borar otro]]=Table7[[#This Row],[Borrar]]</f>
        <v>1</v>
      </c>
    </row>
    <row r="1388" spans="19:25" hidden="1" x14ac:dyDescent="0.25">
      <c r="S1388" s="79" t="s">
        <v>2362</v>
      </c>
      <c r="T1388" s="4">
        <v>45308</v>
      </c>
      <c r="U1388">
        <v>2570076893</v>
      </c>
      <c r="V1388">
        <v>50</v>
      </c>
      <c r="W1388" s="79">
        <f>VLOOKUP(Table7[[#This Row],[No]],Mio[No. FACT.],1,FALSE)</f>
        <v>2570076893</v>
      </c>
      <c r="X1388" s="79">
        <f>VLOOKUP(Table7[[#This Row],[No]],Conta[DTE NO],1,FALSE)</f>
        <v>2570076893</v>
      </c>
      <c r="Y1388" s="79" t="b">
        <f>Table7[[#This Row],[borar otro]]=Table7[[#This Row],[Borrar]]</f>
        <v>1</v>
      </c>
    </row>
    <row r="1389" spans="19:25" hidden="1" x14ac:dyDescent="0.25">
      <c r="S1389" s="79" t="s">
        <v>2362</v>
      </c>
      <c r="T1389" s="4">
        <v>45313</v>
      </c>
      <c r="U1389">
        <v>405031937</v>
      </c>
      <c r="V1389">
        <v>1300</v>
      </c>
      <c r="W1389" s="79">
        <f>VLOOKUP(Table7[[#This Row],[No]],Mio[No. FACT.],1,FALSE)</f>
        <v>405031937</v>
      </c>
      <c r="X1389" s="79">
        <f>VLOOKUP(Table7[[#This Row],[No]],Conta[DTE NO],1,FALSE)</f>
        <v>405031937</v>
      </c>
      <c r="Y1389" s="79" t="b">
        <f>Table7[[#This Row],[borar otro]]=Table7[[#This Row],[Borrar]]</f>
        <v>1</v>
      </c>
    </row>
    <row r="1390" spans="19:25" hidden="1" x14ac:dyDescent="0.25">
      <c r="S1390" s="79" t="s">
        <v>2362</v>
      </c>
      <c r="T1390" s="4">
        <v>45314</v>
      </c>
      <c r="U1390">
        <v>1134382326</v>
      </c>
      <c r="V1390">
        <v>50</v>
      </c>
      <c r="W1390" s="79">
        <f>VLOOKUP(Table7[[#This Row],[No]],Mio[No. FACT.],1,FALSE)</f>
        <v>1134382326</v>
      </c>
      <c r="X1390" s="79">
        <f>VLOOKUP(Table7[[#This Row],[No]],Conta[DTE NO],1,FALSE)</f>
        <v>1134382326</v>
      </c>
      <c r="Y1390" s="79" t="b">
        <f>Table7[[#This Row],[borar otro]]=Table7[[#This Row],[Borrar]]</f>
        <v>1</v>
      </c>
    </row>
    <row r="1391" spans="19:25" hidden="1" x14ac:dyDescent="0.25">
      <c r="S1391" s="79" t="s">
        <v>2362</v>
      </c>
      <c r="T1391" s="4">
        <v>44950</v>
      </c>
      <c r="U1391">
        <v>1660437962</v>
      </c>
      <c r="V1391">
        <v>675</v>
      </c>
      <c r="W1391" s="79">
        <f>VLOOKUP(Table7[[#This Row],[No]],Mio[No. FACT.],1,FALSE)</f>
        <v>1660437962</v>
      </c>
      <c r="X1391" s="79">
        <f>VLOOKUP(Table7[[#This Row],[No]],Conta[DTE NO],1,FALSE)</f>
        <v>1660437962</v>
      </c>
      <c r="Y1391" s="79" t="b">
        <f>Table7[[#This Row],[borar otro]]=Table7[[#This Row],[Borrar]]</f>
        <v>1</v>
      </c>
    </row>
    <row r="1392" spans="19:25" hidden="1" x14ac:dyDescent="0.25">
      <c r="S1392" s="79" t="s">
        <v>2362</v>
      </c>
      <c r="T1392" s="4">
        <v>44950</v>
      </c>
      <c r="U1392">
        <v>1892828089</v>
      </c>
      <c r="V1392">
        <v>2500</v>
      </c>
      <c r="W1392" s="79">
        <f>VLOOKUP(Table7[[#This Row],[No]],Mio[No. FACT.],1,FALSE)</f>
        <v>1892828089</v>
      </c>
      <c r="X1392" s="79">
        <f>VLOOKUP(Table7[[#This Row],[No]],Conta[DTE NO],1,FALSE)</f>
        <v>1892828089</v>
      </c>
      <c r="Y1392" s="79" t="b">
        <f>Table7[[#This Row],[borar otro]]=Table7[[#This Row],[Borrar]]</f>
        <v>1</v>
      </c>
    </row>
    <row r="1393" spans="19:25" hidden="1" x14ac:dyDescent="0.25">
      <c r="S1393" s="79" t="s">
        <v>2362</v>
      </c>
      <c r="T1393" s="4">
        <v>45317</v>
      </c>
      <c r="U1393">
        <v>2958249829</v>
      </c>
      <c r="V1393">
        <v>50</v>
      </c>
      <c r="W1393" s="79">
        <f>VLOOKUP(Table7[[#This Row],[No]],Mio[No. FACT.],1,FALSE)</f>
        <v>2958249829</v>
      </c>
      <c r="X1393" s="79">
        <f>VLOOKUP(Table7[[#This Row],[No]],Conta[DTE NO],1,FALSE)</f>
        <v>2958249829</v>
      </c>
      <c r="Y1393" s="79" t="b">
        <f>Table7[[#This Row],[borar otro]]=Table7[[#This Row],[Borrar]]</f>
        <v>1</v>
      </c>
    </row>
    <row r="1394" spans="19:25" x14ac:dyDescent="0.25">
      <c r="S1394" s="79" t="s">
        <v>2363</v>
      </c>
      <c r="T1394" s="4">
        <v>45295</v>
      </c>
      <c r="U1394">
        <v>88686871</v>
      </c>
      <c r="V1394">
        <v>792.95</v>
      </c>
      <c r="W1394" s="79">
        <f>VLOOKUP(Table7[[#This Row],[No]],Mio[No. FACT.],1,FALSE)</f>
        <v>88686871</v>
      </c>
      <c r="X1394" s="79">
        <f>VLOOKUP(Table7[[#This Row],[No]],Conta[DTE NO],1,FALSE)</f>
        <v>88686871</v>
      </c>
      <c r="Y1394" s="79" t="b">
        <f>Table7[[#This Row],[borar otro]]=Table7[[#This Row],[Borrar]]</f>
        <v>1</v>
      </c>
    </row>
    <row r="1395" spans="19:25" x14ac:dyDescent="0.25">
      <c r="S1395" s="79" t="s">
        <v>2363</v>
      </c>
      <c r="T1395" s="4">
        <v>45297</v>
      </c>
      <c r="U1395">
        <v>516377873</v>
      </c>
      <c r="V1395">
        <v>700</v>
      </c>
      <c r="W1395" s="79">
        <f>VLOOKUP(Table7[[#This Row],[No]],Mio[No. FACT.],1,FALSE)</f>
        <v>516377873</v>
      </c>
      <c r="X1395" s="79">
        <f>VLOOKUP(Table7[[#This Row],[No]],Conta[DTE NO],1,FALSE)</f>
        <v>516377873</v>
      </c>
      <c r="Y1395" s="79" t="b">
        <f>Table7[[#This Row],[borar otro]]=Table7[[#This Row],[Borrar]]</f>
        <v>1</v>
      </c>
    </row>
    <row r="1396" spans="19:25" x14ac:dyDescent="0.25">
      <c r="S1396" s="79" t="s">
        <v>2363</v>
      </c>
      <c r="T1396" s="4">
        <v>45297</v>
      </c>
      <c r="U1396">
        <v>1499088851</v>
      </c>
      <c r="V1396">
        <v>300</v>
      </c>
      <c r="W1396" s="79">
        <f>VLOOKUP(Table7[[#This Row],[No]],Mio[No. FACT.],1,FALSE)</f>
        <v>1499088851</v>
      </c>
      <c r="X1396" s="79">
        <f>VLOOKUP(Table7[[#This Row],[No]],Conta[DTE NO],1,FALSE)</f>
        <v>1499088851</v>
      </c>
      <c r="Y1396" s="79" t="b">
        <f>Table7[[#This Row],[borar otro]]=Table7[[#This Row],[Borrar]]</f>
        <v>1</v>
      </c>
    </row>
    <row r="1397" spans="19:25" x14ac:dyDescent="0.25">
      <c r="S1397" s="79" t="s">
        <v>2363</v>
      </c>
      <c r="T1397" s="4">
        <v>45302</v>
      </c>
      <c r="U1397">
        <v>106514532</v>
      </c>
      <c r="V1397">
        <v>2030</v>
      </c>
      <c r="W1397" s="79">
        <f>VLOOKUP(Table7[[#This Row],[No]],Mio[No. FACT.],1,FALSE)</f>
        <v>106514532</v>
      </c>
      <c r="X1397" s="79">
        <f>VLOOKUP(Table7[[#This Row],[No]],Conta[DTE NO],1,FALSE)</f>
        <v>106514532</v>
      </c>
      <c r="Y1397" s="79" t="b">
        <f>Table7[[#This Row],[borar otro]]=Table7[[#This Row],[Borrar]]</f>
        <v>1</v>
      </c>
    </row>
    <row r="1398" spans="19:25" x14ac:dyDescent="0.25">
      <c r="S1398" s="79" t="s">
        <v>2363</v>
      </c>
      <c r="T1398" s="4">
        <v>45303</v>
      </c>
      <c r="U1398">
        <v>1665682032</v>
      </c>
      <c r="V1398">
        <v>1300</v>
      </c>
      <c r="W1398" s="79">
        <f>VLOOKUP(Table7[[#This Row],[No]],Mio[No. FACT.],1,FALSE)</f>
        <v>1665682032</v>
      </c>
      <c r="X1398" s="79">
        <f>VLOOKUP(Table7[[#This Row],[No]],Conta[DTE NO],1,FALSE)</f>
        <v>1665682032</v>
      </c>
      <c r="Y1398" s="79" t="b">
        <f>Table7[[#This Row],[borar otro]]=Table7[[#This Row],[Borrar]]</f>
        <v>1</v>
      </c>
    </row>
    <row r="1399" spans="19:25" x14ac:dyDescent="0.25">
      <c r="S1399" s="79" t="s">
        <v>2363</v>
      </c>
      <c r="T1399" s="4">
        <v>45306</v>
      </c>
      <c r="U1399">
        <v>121855244</v>
      </c>
      <c r="V1399">
        <v>1800</v>
      </c>
      <c r="W1399" s="79" t="e">
        <f>VLOOKUP(Table7[[#This Row],[No]],Mio[No. FACT.],1,FALSE)</f>
        <v>#N/A</v>
      </c>
      <c r="X1399" s="79" t="e">
        <f>VLOOKUP(Table7[[#This Row],[No]],Conta[DTE NO],1,FALSE)</f>
        <v>#N/A</v>
      </c>
      <c r="Y1399" s="79" t="e">
        <f>Table7[[#This Row],[borar otro]]=Table7[[#This Row],[Borrar]]</f>
        <v>#N/A</v>
      </c>
    </row>
    <row r="1400" spans="19:25" x14ac:dyDescent="0.25">
      <c r="S1400" s="79" t="s">
        <v>2363</v>
      </c>
      <c r="T1400" s="4">
        <v>45310</v>
      </c>
      <c r="U1400">
        <v>222842359</v>
      </c>
      <c r="V1400">
        <v>10</v>
      </c>
      <c r="W1400" s="79" t="e">
        <f>VLOOKUP(Table7[[#This Row],[No]],Mio[No. FACT.],1,FALSE)</f>
        <v>#N/A</v>
      </c>
      <c r="X1400" s="79" t="e">
        <f>VLOOKUP(Table7[[#This Row],[No]],Conta[DTE NO],1,FALSE)</f>
        <v>#N/A</v>
      </c>
      <c r="Y1400" s="79" t="e">
        <f>Table7[[#This Row],[borar otro]]=Table7[[#This Row],[Borrar]]</f>
        <v>#N/A</v>
      </c>
    </row>
    <row r="1401" spans="19:25" x14ac:dyDescent="0.25">
      <c r="S1401" s="79" t="s">
        <v>2363</v>
      </c>
      <c r="T1401" s="4">
        <v>45313</v>
      </c>
      <c r="U1401">
        <v>3947383413</v>
      </c>
      <c r="V1401">
        <v>250</v>
      </c>
      <c r="W1401" s="79">
        <f>VLOOKUP(Table7[[#This Row],[No]],Mio[No. FACT.],1,FALSE)</f>
        <v>3947383413</v>
      </c>
      <c r="X1401" s="79">
        <f>VLOOKUP(Table7[[#This Row],[No]],Conta[DTE NO],1,FALSE)</f>
        <v>3947383413</v>
      </c>
      <c r="Y1401" s="79" t="b">
        <f>Table7[[#This Row],[borar otro]]=Table7[[#This Row],[Borrar]]</f>
        <v>1</v>
      </c>
    </row>
    <row r="1402" spans="19:25" x14ac:dyDescent="0.25">
      <c r="S1402" s="79" t="s">
        <v>2363</v>
      </c>
      <c r="T1402" s="4">
        <v>45316</v>
      </c>
      <c r="U1402">
        <v>2101563064</v>
      </c>
      <c r="V1402">
        <v>1300</v>
      </c>
      <c r="W1402" s="79">
        <f>VLOOKUP(Table7[[#This Row],[No]],Mio[No. FACT.],1,FALSE)</f>
        <v>2101563064</v>
      </c>
      <c r="X1402" s="79">
        <f>VLOOKUP(Table7[[#This Row],[No]],Conta[DTE NO],1,FALSE)</f>
        <v>2101563064</v>
      </c>
      <c r="Y1402" s="79" t="b">
        <f>Table7[[#This Row],[borar otro]]=Table7[[#This Row],[Borrar]]</f>
        <v>1</v>
      </c>
    </row>
    <row r="1403" spans="19:25" x14ac:dyDescent="0.25">
      <c r="S1403" s="79" t="s">
        <v>2363</v>
      </c>
      <c r="T1403" s="4">
        <v>45317</v>
      </c>
      <c r="U1403">
        <v>3558031371</v>
      </c>
      <c r="V1403">
        <v>400</v>
      </c>
      <c r="W1403" s="79">
        <f>VLOOKUP(Table7[[#This Row],[No]],Mio[No. FACT.],1,FALSE)</f>
        <v>3558031371</v>
      </c>
      <c r="X1403" s="79">
        <f>VLOOKUP(Table7[[#This Row],[No]],Conta[DTE NO],1,FALSE)</f>
        <v>3558031371</v>
      </c>
      <c r="Y1403" s="79" t="b">
        <f>Table7[[#This Row],[borar otro]]=Table7[[#This Row],[Borrar]]</f>
        <v>1</v>
      </c>
    </row>
    <row r="1404" spans="19:25" x14ac:dyDescent="0.25">
      <c r="S1404" s="79" t="s">
        <v>2363</v>
      </c>
      <c r="T1404" s="4">
        <v>45317</v>
      </c>
      <c r="U1404">
        <v>337464202</v>
      </c>
      <c r="V1404">
        <v>350</v>
      </c>
      <c r="W1404" s="79">
        <f>VLOOKUP(Table7[[#This Row],[No]],Mio[No. FACT.],1,FALSE)</f>
        <v>337464202</v>
      </c>
      <c r="X1404" s="79">
        <f>VLOOKUP(Table7[[#This Row],[No]],Conta[DTE NO],1,FALSE)</f>
        <v>337464202</v>
      </c>
      <c r="Y1404" s="79" t="b">
        <f>Table7[[#This Row],[borar otro]]=Table7[[#This Row],[Borrar]]</f>
        <v>1</v>
      </c>
    </row>
    <row r="1405" spans="19:25" x14ac:dyDescent="0.25">
      <c r="S1405" s="79" t="s">
        <v>2363</v>
      </c>
      <c r="T1405" s="4">
        <v>45321</v>
      </c>
      <c r="U1405">
        <v>2716156149</v>
      </c>
      <c r="V1405">
        <v>800</v>
      </c>
      <c r="W1405" s="79">
        <f>VLOOKUP(Table7[[#This Row],[No]],Mio[No. FACT.],1,FALSE)</f>
        <v>2716156149</v>
      </c>
      <c r="X1405" s="79">
        <f>VLOOKUP(Table7[[#This Row],[No]],Conta[DTE NO],1,FALSE)</f>
        <v>2716156149</v>
      </c>
      <c r="Y1405" s="79" t="b">
        <f>Table7[[#This Row],[borar otro]]=Table7[[#This Row],[Borrar]]</f>
        <v>1</v>
      </c>
    </row>
    <row r="1406" spans="19:25" x14ac:dyDescent="0.25">
      <c r="S1406" s="79" t="s">
        <v>2363</v>
      </c>
      <c r="T1406" s="4">
        <v>45321</v>
      </c>
      <c r="U1406">
        <v>3346417020</v>
      </c>
      <c r="V1406">
        <v>250</v>
      </c>
      <c r="W1406" s="79">
        <f>VLOOKUP(Table7[[#This Row],[No]],Mio[No. FACT.],1,FALSE)</f>
        <v>3346417020</v>
      </c>
      <c r="X1406" s="79">
        <f>VLOOKUP(Table7[[#This Row],[No]],Conta[DTE NO],1,FALSE)</f>
        <v>3346417020</v>
      </c>
      <c r="Y1406" s="79" t="b">
        <f>Table7[[#This Row],[borar otro]]=Table7[[#This Row],[Borrar]]</f>
        <v>1</v>
      </c>
    </row>
    <row r="1407" spans="19:25" hidden="1" x14ac:dyDescent="0.25">
      <c r="S1407" s="79" t="s">
        <v>2364</v>
      </c>
      <c r="T1407" s="4">
        <v>45294</v>
      </c>
      <c r="U1407">
        <v>234898435</v>
      </c>
      <c r="V1407">
        <v>500</v>
      </c>
      <c r="W1407" s="79" t="e">
        <f>VLOOKUP(Table7[[#This Row],[No]],Mio[No. FACT.],1,FALSE)</f>
        <v>#N/A</v>
      </c>
      <c r="X1407" s="79" t="e">
        <f>VLOOKUP(Table7[[#This Row],[No]],Conta[DTE NO],1,FALSE)</f>
        <v>#N/A</v>
      </c>
      <c r="Y1407" s="79" t="e">
        <f>Table7[[#This Row],[borar otro]]=Table7[[#This Row],[Borrar]]</f>
        <v>#N/A</v>
      </c>
    </row>
    <row r="1408" spans="19:25" hidden="1" x14ac:dyDescent="0.25">
      <c r="S1408" s="79" t="s">
        <v>2364</v>
      </c>
      <c r="T1408" s="4">
        <v>45294</v>
      </c>
      <c r="U1408">
        <v>508776319</v>
      </c>
      <c r="V1408">
        <v>500</v>
      </c>
      <c r="W1408" s="79" t="e">
        <f>VLOOKUP(Table7[[#This Row],[No]],Mio[No. FACT.],1,FALSE)</f>
        <v>#N/A</v>
      </c>
      <c r="X1408" s="79" t="e">
        <f>VLOOKUP(Table7[[#This Row],[No]],Conta[DTE NO],1,FALSE)</f>
        <v>#N/A</v>
      </c>
      <c r="Y1408" s="79" t="e">
        <f>Table7[[#This Row],[borar otro]]=Table7[[#This Row],[Borrar]]</f>
        <v>#N/A</v>
      </c>
    </row>
    <row r="1409" spans="19:25" hidden="1" x14ac:dyDescent="0.25">
      <c r="S1409" s="79" t="s">
        <v>2364</v>
      </c>
      <c r="T1409" s="4">
        <v>45294</v>
      </c>
      <c r="U1409">
        <v>2584429463</v>
      </c>
      <c r="V1409">
        <v>1350</v>
      </c>
      <c r="W1409" s="79" t="e">
        <f>VLOOKUP(Table7[[#This Row],[No]],Mio[No. FACT.],1,FALSE)</f>
        <v>#N/A</v>
      </c>
      <c r="X1409" s="79" t="e">
        <f>VLOOKUP(Table7[[#This Row],[No]],Conta[DTE NO],1,FALSE)</f>
        <v>#N/A</v>
      </c>
      <c r="Y1409" s="79" t="e">
        <f>Table7[[#This Row],[borar otro]]=Table7[[#This Row],[Borrar]]</f>
        <v>#N/A</v>
      </c>
    </row>
    <row r="1410" spans="19:25" hidden="1" x14ac:dyDescent="0.25">
      <c r="S1410" s="79" t="s">
        <v>2364</v>
      </c>
      <c r="T1410" s="4">
        <v>45294</v>
      </c>
      <c r="U1410">
        <v>383738020</v>
      </c>
      <c r="V1410">
        <v>500</v>
      </c>
      <c r="W1410" s="79" t="e">
        <f>VLOOKUP(Table7[[#This Row],[No]],Mio[No. FACT.],1,FALSE)</f>
        <v>#N/A</v>
      </c>
      <c r="X1410" s="79" t="e">
        <f>VLOOKUP(Table7[[#This Row],[No]],Conta[DTE NO],1,FALSE)</f>
        <v>#N/A</v>
      </c>
      <c r="Y1410" s="79" t="e">
        <f>Table7[[#This Row],[borar otro]]=Table7[[#This Row],[Borrar]]</f>
        <v>#N/A</v>
      </c>
    </row>
    <row r="1411" spans="19:25" hidden="1" x14ac:dyDescent="0.25">
      <c r="S1411" s="79" t="s">
        <v>2364</v>
      </c>
      <c r="T1411" s="4">
        <v>45295</v>
      </c>
      <c r="U1411">
        <v>172009958</v>
      </c>
      <c r="V1411">
        <v>500</v>
      </c>
      <c r="W1411" s="79" t="e">
        <f>VLOOKUP(Table7[[#This Row],[No]],Mio[No. FACT.],1,FALSE)</f>
        <v>#N/A</v>
      </c>
      <c r="X1411" s="79" t="e">
        <f>VLOOKUP(Table7[[#This Row],[No]],Conta[DTE NO],1,FALSE)</f>
        <v>#N/A</v>
      </c>
      <c r="Y1411" s="79" t="e">
        <f>Table7[[#This Row],[borar otro]]=Table7[[#This Row],[Borrar]]</f>
        <v>#N/A</v>
      </c>
    </row>
    <row r="1412" spans="19:25" hidden="1" x14ac:dyDescent="0.25">
      <c r="S1412" s="79" t="s">
        <v>2364</v>
      </c>
      <c r="T1412" s="4">
        <v>45295</v>
      </c>
      <c r="U1412">
        <v>2312522841</v>
      </c>
      <c r="V1412">
        <v>1800</v>
      </c>
      <c r="W1412" s="79" t="e">
        <f>VLOOKUP(Table7[[#This Row],[No]],Mio[No. FACT.],1,FALSE)</f>
        <v>#N/A</v>
      </c>
      <c r="X1412" s="79" t="e">
        <f>VLOOKUP(Table7[[#This Row],[No]],Conta[DTE NO],1,FALSE)</f>
        <v>#N/A</v>
      </c>
      <c r="Y1412" s="79" t="e">
        <f>Table7[[#This Row],[borar otro]]=Table7[[#This Row],[Borrar]]</f>
        <v>#N/A</v>
      </c>
    </row>
    <row r="1413" spans="19:25" hidden="1" x14ac:dyDescent="0.25">
      <c r="S1413" s="79" t="s">
        <v>2364</v>
      </c>
      <c r="T1413" s="4">
        <v>45295</v>
      </c>
      <c r="U1413">
        <v>3947843370</v>
      </c>
      <c r="V1413">
        <v>1350</v>
      </c>
      <c r="W1413" s="79" t="e">
        <f>VLOOKUP(Table7[[#This Row],[No]],Mio[No. FACT.],1,FALSE)</f>
        <v>#N/A</v>
      </c>
      <c r="X1413" s="79" t="e">
        <f>VLOOKUP(Table7[[#This Row],[No]],Conta[DTE NO],1,FALSE)</f>
        <v>#N/A</v>
      </c>
      <c r="Y1413" s="79" t="e">
        <f>Table7[[#This Row],[borar otro]]=Table7[[#This Row],[Borrar]]</f>
        <v>#N/A</v>
      </c>
    </row>
    <row r="1414" spans="19:25" hidden="1" x14ac:dyDescent="0.25">
      <c r="S1414" s="79" t="s">
        <v>2364</v>
      </c>
      <c r="T1414" s="4">
        <v>45295</v>
      </c>
      <c r="U1414">
        <v>1466320854</v>
      </c>
      <c r="V1414">
        <v>500</v>
      </c>
      <c r="W1414" s="79" t="e">
        <f>VLOOKUP(Table7[[#This Row],[No]],Mio[No. FACT.],1,FALSE)</f>
        <v>#N/A</v>
      </c>
      <c r="X1414" s="79" t="e">
        <f>VLOOKUP(Table7[[#This Row],[No]],Conta[DTE NO],1,FALSE)</f>
        <v>#N/A</v>
      </c>
      <c r="Y1414" s="79" t="e">
        <f>Table7[[#This Row],[borar otro]]=Table7[[#This Row],[Borrar]]</f>
        <v>#N/A</v>
      </c>
    </row>
    <row r="1415" spans="19:25" hidden="1" x14ac:dyDescent="0.25">
      <c r="S1415" s="79" t="s">
        <v>2364</v>
      </c>
      <c r="T1415" s="4">
        <v>45299</v>
      </c>
      <c r="U1415">
        <v>152716537</v>
      </c>
      <c r="V1415">
        <v>450</v>
      </c>
      <c r="W1415" s="79" t="e">
        <f>VLOOKUP(Table7[[#This Row],[No]],Mio[No. FACT.],1,FALSE)</f>
        <v>#N/A</v>
      </c>
      <c r="X1415" s="79" t="e">
        <f>VLOOKUP(Table7[[#This Row],[No]],Conta[DTE NO],1,FALSE)</f>
        <v>#N/A</v>
      </c>
      <c r="Y1415" s="79" t="e">
        <f>Table7[[#This Row],[borar otro]]=Table7[[#This Row],[Borrar]]</f>
        <v>#N/A</v>
      </c>
    </row>
    <row r="1416" spans="19:25" hidden="1" x14ac:dyDescent="0.25">
      <c r="S1416" s="79" t="s">
        <v>2364</v>
      </c>
      <c r="T1416" s="4">
        <v>45299</v>
      </c>
      <c r="U1416">
        <v>1811500601</v>
      </c>
      <c r="V1416">
        <v>1650</v>
      </c>
      <c r="W1416" s="79" t="e">
        <f>VLOOKUP(Table7[[#This Row],[No]],Mio[No. FACT.],1,FALSE)</f>
        <v>#N/A</v>
      </c>
      <c r="X1416" s="79" t="e">
        <f>VLOOKUP(Table7[[#This Row],[No]],Conta[DTE NO],1,FALSE)</f>
        <v>#N/A</v>
      </c>
      <c r="Y1416" s="79" t="e">
        <f>Table7[[#This Row],[borar otro]]=Table7[[#This Row],[Borrar]]</f>
        <v>#N/A</v>
      </c>
    </row>
    <row r="1417" spans="19:25" hidden="1" x14ac:dyDescent="0.25">
      <c r="S1417" s="79" t="s">
        <v>2364</v>
      </c>
      <c r="T1417" s="4">
        <v>45299</v>
      </c>
      <c r="U1417">
        <v>2028488115</v>
      </c>
      <c r="V1417">
        <v>1800</v>
      </c>
      <c r="W1417" s="79" t="e">
        <f>VLOOKUP(Table7[[#This Row],[No]],Mio[No. FACT.],1,FALSE)</f>
        <v>#N/A</v>
      </c>
      <c r="X1417" s="79" t="e">
        <f>VLOOKUP(Table7[[#This Row],[No]],Conta[DTE NO],1,FALSE)</f>
        <v>#N/A</v>
      </c>
      <c r="Y1417" s="79" t="e">
        <f>Table7[[#This Row],[borar otro]]=Table7[[#This Row],[Borrar]]</f>
        <v>#N/A</v>
      </c>
    </row>
    <row r="1418" spans="19:25" hidden="1" x14ac:dyDescent="0.25">
      <c r="S1418" s="79" t="s">
        <v>2364</v>
      </c>
      <c r="T1418" s="4">
        <v>45299</v>
      </c>
      <c r="U1418">
        <v>2485405391</v>
      </c>
      <c r="V1418">
        <v>275</v>
      </c>
      <c r="W1418" s="79" t="e">
        <f>VLOOKUP(Table7[[#This Row],[No]],Mio[No. FACT.],1,FALSE)</f>
        <v>#N/A</v>
      </c>
      <c r="X1418" s="79" t="e">
        <f>VLOOKUP(Table7[[#This Row],[No]],Conta[DTE NO],1,FALSE)</f>
        <v>#N/A</v>
      </c>
      <c r="Y1418" s="79" t="e">
        <f>Table7[[#This Row],[borar otro]]=Table7[[#This Row],[Borrar]]</f>
        <v>#N/A</v>
      </c>
    </row>
    <row r="1419" spans="19:25" hidden="1" x14ac:dyDescent="0.25">
      <c r="S1419" s="79" t="s">
        <v>2364</v>
      </c>
      <c r="T1419" s="4">
        <v>45299</v>
      </c>
      <c r="U1419">
        <v>2574469814</v>
      </c>
      <c r="V1419">
        <v>1800</v>
      </c>
      <c r="W1419" s="79" t="e">
        <f>VLOOKUP(Table7[[#This Row],[No]],Mio[No. FACT.],1,FALSE)</f>
        <v>#N/A</v>
      </c>
      <c r="X1419" s="79" t="e">
        <f>VLOOKUP(Table7[[#This Row],[No]],Conta[DTE NO],1,FALSE)</f>
        <v>#N/A</v>
      </c>
      <c r="Y1419" s="79" t="e">
        <f>Table7[[#This Row],[borar otro]]=Table7[[#This Row],[Borrar]]</f>
        <v>#N/A</v>
      </c>
    </row>
    <row r="1420" spans="19:25" hidden="1" x14ac:dyDescent="0.25">
      <c r="S1420" s="79" t="s">
        <v>2364</v>
      </c>
      <c r="T1420" s="4">
        <v>45299</v>
      </c>
      <c r="U1420">
        <v>3184806762</v>
      </c>
      <c r="V1420">
        <v>225</v>
      </c>
      <c r="W1420" s="79" t="e">
        <f>VLOOKUP(Table7[[#This Row],[No]],Mio[No. FACT.],1,FALSE)</f>
        <v>#N/A</v>
      </c>
      <c r="X1420" s="79" t="e">
        <f>VLOOKUP(Table7[[#This Row],[No]],Conta[DTE NO],1,FALSE)</f>
        <v>#N/A</v>
      </c>
      <c r="Y1420" s="79" t="e">
        <f>Table7[[#This Row],[borar otro]]=Table7[[#This Row],[Borrar]]</f>
        <v>#N/A</v>
      </c>
    </row>
    <row r="1421" spans="19:25" hidden="1" x14ac:dyDescent="0.25">
      <c r="S1421" s="79" t="s">
        <v>2364</v>
      </c>
      <c r="T1421" s="4">
        <v>45299</v>
      </c>
      <c r="U1421">
        <v>362696202</v>
      </c>
      <c r="V1421">
        <v>275</v>
      </c>
      <c r="W1421" s="79" t="e">
        <f>VLOOKUP(Table7[[#This Row],[No]],Mio[No. FACT.],1,FALSE)</f>
        <v>#N/A</v>
      </c>
      <c r="X1421" s="79" t="e">
        <f>VLOOKUP(Table7[[#This Row],[No]],Conta[DTE NO],1,FALSE)</f>
        <v>#N/A</v>
      </c>
      <c r="Y1421" s="79" t="e">
        <f>Table7[[#This Row],[borar otro]]=Table7[[#This Row],[Borrar]]</f>
        <v>#N/A</v>
      </c>
    </row>
    <row r="1422" spans="19:25" hidden="1" x14ac:dyDescent="0.25">
      <c r="S1422" s="79" t="s">
        <v>2364</v>
      </c>
      <c r="T1422" s="4">
        <v>45299</v>
      </c>
      <c r="U1422">
        <v>4002629819</v>
      </c>
      <c r="V1422">
        <v>225</v>
      </c>
      <c r="W1422" s="79" t="e">
        <f>VLOOKUP(Table7[[#This Row],[No]],Mio[No. FACT.],1,FALSE)</f>
        <v>#N/A</v>
      </c>
      <c r="X1422" s="79" t="e">
        <f>VLOOKUP(Table7[[#This Row],[No]],Conta[DTE NO],1,FALSE)</f>
        <v>#N/A</v>
      </c>
      <c r="Y1422" s="79" t="e">
        <f>Table7[[#This Row],[borar otro]]=Table7[[#This Row],[Borrar]]</f>
        <v>#N/A</v>
      </c>
    </row>
    <row r="1423" spans="19:25" hidden="1" x14ac:dyDescent="0.25">
      <c r="S1423" s="79" t="s">
        <v>2364</v>
      </c>
      <c r="T1423" s="4">
        <v>45299</v>
      </c>
      <c r="U1423">
        <v>4065479239</v>
      </c>
      <c r="V1423">
        <v>1650</v>
      </c>
      <c r="W1423" s="79" t="e">
        <f>VLOOKUP(Table7[[#This Row],[No]],Mio[No. FACT.],1,FALSE)</f>
        <v>#N/A</v>
      </c>
      <c r="X1423" s="79" t="e">
        <f>VLOOKUP(Table7[[#This Row],[No]],Conta[DTE NO],1,FALSE)</f>
        <v>#N/A</v>
      </c>
      <c r="Y1423" s="79" t="e">
        <f>Table7[[#This Row],[borar otro]]=Table7[[#This Row],[Borrar]]</f>
        <v>#N/A</v>
      </c>
    </row>
    <row r="1424" spans="19:25" hidden="1" x14ac:dyDescent="0.25">
      <c r="S1424" s="79" t="s">
        <v>2364</v>
      </c>
      <c r="T1424" s="4">
        <v>45299</v>
      </c>
      <c r="U1424">
        <v>552619773</v>
      </c>
      <c r="V1424">
        <v>275</v>
      </c>
      <c r="W1424" s="79" t="e">
        <f>VLOOKUP(Table7[[#This Row],[No]],Mio[No. FACT.],1,FALSE)</f>
        <v>#N/A</v>
      </c>
      <c r="X1424" s="79" t="e">
        <f>VLOOKUP(Table7[[#This Row],[No]],Conta[DTE NO],1,FALSE)</f>
        <v>#N/A</v>
      </c>
      <c r="Y1424" s="79" t="e">
        <f>Table7[[#This Row],[borar otro]]=Table7[[#This Row],[Borrar]]</f>
        <v>#N/A</v>
      </c>
    </row>
    <row r="1425" spans="19:25" hidden="1" x14ac:dyDescent="0.25">
      <c r="S1425" s="79" t="s">
        <v>2364</v>
      </c>
      <c r="T1425" s="4">
        <v>40917</v>
      </c>
      <c r="U1425">
        <v>2052734997</v>
      </c>
      <c r="V1425">
        <v>275</v>
      </c>
      <c r="W1425" s="79" t="e">
        <f>VLOOKUP(Table7[[#This Row],[No]],Mio[No. FACT.],1,FALSE)</f>
        <v>#N/A</v>
      </c>
      <c r="X1425" s="79" t="e">
        <f>VLOOKUP(Table7[[#This Row],[No]],Conta[DTE NO],1,FALSE)</f>
        <v>#N/A</v>
      </c>
      <c r="Y1425" s="79" t="e">
        <f>Table7[[#This Row],[borar otro]]=Table7[[#This Row],[Borrar]]</f>
        <v>#N/A</v>
      </c>
    </row>
    <row r="1426" spans="19:25" hidden="1" x14ac:dyDescent="0.25">
      <c r="S1426" s="79" t="s">
        <v>2364</v>
      </c>
      <c r="T1426" s="4">
        <v>40917</v>
      </c>
      <c r="U1426">
        <v>2093105986</v>
      </c>
      <c r="V1426">
        <v>225</v>
      </c>
      <c r="W1426" s="79" t="e">
        <f>VLOOKUP(Table7[[#This Row],[No]],Mio[No. FACT.],1,FALSE)</f>
        <v>#N/A</v>
      </c>
      <c r="X1426" s="79" t="e">
        <f>VLOOKUP(Table7[[#This Row],[No]],Conta[DTE NO],1,FALSE)</f>
        <v>#N/A</v>
      </c>
      <c r="Y1426" s="79" t="e">
        <f>Table7[[#This Row],[borar otro]]=Table7[[#This Row],[Borrar]]</f>
        <v>#N/A</v>
      </c>
    </row>
    <row r="1427" spans="19:25" hidden="1" x14ac:dyDescent="0.25">
      <c r="S1427" s="79" t="s">
        <v>2364</v>
      </c>
      <c r="T1427" s="4">
        <v>40917</v>
      </c>
      <c r="U1427">
        <v>2426749388</v>
      </c>
      <c r="V1427">
        <v>250</v>
      </c>
      <c r="W1427" s="79" t="e">
        <f>VLOOKUP(Table7[[#This Row],[No]],Mio[No. FACT.],1,FALSE)</f>
        <v>#N/A</v>
      </c>
      <c r="X1427" s="79" t="e">
        <f>VLOOKUP(Table7[[#This Row],[No]],Conta[DTE NO],1,FALSE)</f>
        <v>#N/A</v>
      </c>
      <c r="Y1427" s="79" t="e">
        <f>Table7[[#This Row],[borar otro]]=Table7[[#This Row],[Borrar]]</f>
        <v>#N/A</v>
      </c>
    </row>
    <row r="1428" spans="19:25" hidden="1" x14ac:dyDescent="0.25">
      <c r="S1428" s="79" t="s">
        <v>2364</v>
      </c>
      <c r="T1428" s="4">
        <v>40917</v>
      </c>
      <c r="U1428">
        <v>3069660923</v>
      </c>
      <c r="V1428">
        <v>750</v>
      </c>
      <c r="W1428" s="79" t="e">
        <f>VLOOKUP(Table7[[#This Row],[No]],Mio[No. FACT.],1,FALSE)</f>
        <v>#N/A</v>
      </c>
      <c r="X1428" s="79" t="e">
        <f>VLOOKUP(Table7[[#This Row],[No]],Conta[DTE NO],1,FALSE)</f>
        <v>#N/A</v>
      </c>
      <c r="Y1428" s="79" t="e">
        <f>Table7[[#This Row],[borar otro]]=Table7[[#This Row],[Borrar]]</f>
        <v>#N/A</v>
      </c>
    </row>
    <row r="1429" spans="19:25" hidden="1" x14ac:dyDescent="0.25">
      <c r="S1429" s="79" t="s">
        <v>2364</v>
      </c>
      <c r="T1429" s="4">
        <v>40917</v>
      </c>
      <c r="U1429">
        <v>3167767370</v>
      </c>
      <c r="V1429">
        <v>225</v>
      </c>
      <c r="W1429" s="79" t="e">
        <f>VLOOKUP(Table7[[#This Row],[No]],Mio[No. FACT.],1,FALSE)</f>
        <v>#N/A</v>
      </c>
      <c r="X1429" s="79" t="e">
        <f>VLOOKUP(Table7[[#This Row],[No]],Conta[DTE NO],1,FALSE)</f>
        <v>#N/A</v>
      </c>
      <c r="Y1429" s="79" t="e">
        <f>Table7[[#This Row],[borar otro]]=Table7[[#This Row],[Borrar]]</f>
        <v>#N/A</v>
      </c>
    </row>
    <row r="1430" spans="19:25" hidden="1" x14ac:dyDescent="0.25">
      <c r="S1430" s="79" t="s">
        <v>2364</v>
      </c>
      <c r="T1430" s="4">
        <v>40917</v>
      </c>
      <c r="U1430">
        <v>3562032204</v>
      </c>
      <c r="V1430">
        <v>1000</v>
      </c>
      <c r="W1430" s="79" t="e">
        <f>VLOOKUP(Table7[[#This Row],[No]],Mio[No. FACT.],1,FALSE)</f>
        <v>#N/A</v>
      </c>
      <c r="X1430" s="79" t="e">
        <f>VLOOKUP(Table7[[#This Row],[No]],Conta[DTE NO],1,FALSE)</f>
        <v>#N/A</v>
      </c>
      <c r="Y1430" s="79" t="e">
        <f>Table7[[#This Row],[borar otro]]=Table7[[#This Row],[Borrar]]</f>
        <v>#N/A</v>
      </c>
    </row>
    <row r="1431" spans="19:25" hidden="1" x14ac:dyDescent="0.25">
      <c r="S1431" s="79" t="s">
        <v>2364</v>
      </c>
      <c r="T1431" s="4">
        <v>40917</v>
      </c>
      <c r="U1431">
        <v>393170801</v>
      </c>
      <c r="V1431">
        <v>1700</v>
      </c>
      <c r="W1431" s="79" t="e">
        <f>VLOOKUP(Table7[[#This Row],[No]],Mio[No. FACT.],1,FALSE)</f>
        <v>#N/A</v>
      </c>
      <c r="X1431" s="79" t="e">
        <f>VLOOKUP(Table7[[#This Row],[No]],Conta[DTE NO],1,FALSE)</f>
        <v>#N/A</v>
      </c>
      <c r="Y1431" s="79" t="e">
        <f>Table7[[#This Row],[borar otro]]=Table7[[#This Row],[Borrar]]</f>
        <v>#N/A</v>
      </c>
    </row>
    <row r="1432" spans="19:25" hidden="1" x14ac:dyDescent="0.25">
      <c r="S1432" s="79" t="s">
        <v>2364</v>
      </c>
      <c r="T1432" s="4">
        <v>40917</v>
      </c>
      <c r="U1432">
        <v>4028515963</v>
      </c>
      <c r="V1432">
        <v>1800</v>
      </c>
      <c r="W1432" s="79" t="e">
        <f>VLOOKUP(Table7[[#This Row],[No]],Mio[No. FACT.],1,FALSE)</f>
        <v>#N/A</v>
      </c>
      <c r="X1432" s="79" t="e">
        <f>VLOOKUP(Table7[[#This Row],[No]],Conta[DTE NO],1,FALSE)</f>
        <v>#N/A</v>
      </c>
      <c r="Y1432" s="79" t="e">
        <f>Table7[[#This Row],[borar otro]]=Table7[[#This Row],[Borrar]]</f>
        <v>#N/A</v>
      </c>
    </row>
    <row r="1433" spans="19:25" hidden="1" x14ac:dyDescent="0.25">
      <c r="S1433" s="79" t="s">
        <v>2364</v>
      </c>
      <c r="T1433" s="4">
        <v>40917</v>
      </c>
      <c r="U1433">
        <v>4267199439</v>
      </c>
      <c r="V1433">
        <v>275</v>
      </c>
      <c r="W1433" s="79" t="e">
        <f>VLOOKUP(Table7[[#This Row],[No]],Mio[No. FACT.],1,FALSE)</f>
        <v>#N/A</v>
      </c>
      <c r="X1433" s="79" t="e">
        <f>VLOOKUP(Table7[[#This Row],[No]],Conta[DTE NO],1,FALSE)</f>
        <v>#N/A</v>
      </c>
      <c r="Y1433" s="79" t="e">
        <f>Table7[[#This Row],[borar otro]]=Table7[[#This Row],[Borrar]]</f>
        <v>#N/A</v>
      </c>
    </row>
    <row r="1434" spans="19:25" hidden="1" x14ac:dyDescent="0.25">
      <c r="S1434" s="79" t="s">
        <v>2364</v>
      </c>
      <c r="T1434" s="4">
        <v>40917</v>
      </c>
      <c r="U1434">
        <v>508707500</v>
      </c>
      <c r="V1434">
        <v>750</v>
      </c>
      <c r="W1434" s="79" t="e">
        <f>VLOOKUP(Table7[[#This Row],[No]],Mio[No. FACT.],1,FALSE)</f>
        <v>#N/A</v>
      </c>
      <c r="X1434" s="79" t="e">
        <f>VLOOKUP(Table7[[#This Row],[No]],Conta[DTE NO],1,FALSE)</f>
        <v>#N/A</v>
      </c>
      <c r="Y1434" s="79" t="e">
        <f>Table7[[#This Row],[borar otro]]=Table7[[#This Row],[Borrar]]</f>
        <v>#N/A</v>
      </c>
    </row>
    <row r="1435" spans="19:25" hidden="1" x14ac:dyDescent="0.25">
      <c r="S1435" s="79" t="s">
        <v>2364</v>
      </c>
      <c r="T1435" s="4">
        <v>40917</v>
      </c>
      <c r="U1435">
        <v>552160959</v>
      </c>
      <c r="V1435">
        <v>225</v>
      </c>
      <c r="W1435" s="79" t="e">
        <f>VLOOKUP(Table7[[#This Row],[No]],Mio[No. FACT.],1,FALSE)</f>
        <v>#N/A</v>
      </c>
      <c r="X1435" s="79" t="e">
        <f>VLOOKUP(Table7[[#This Row],[No]],Conta[DTE NO],1,FALSE)</f>
        <v>#N/A</v>
      </c>
      <c r="Y1435" s="79" t="e">
        <f>Table7[[#This Row],[borar otro]]=Table7[[#This Row],[Borrar]]</f>
        <v>#N/A</v>
      </c>
    </row>
    <row r="1436" spans="19:25" hidden="1" x14ac:dyDescent="0.25">
      <c r="S1436" s="79" t="s">
        <v>2364</v>
      </c>
      <c r="T1436" s="4">
        <v>40917</v>
      </c>
      <c r="U1436">
        <v>619660319</v>
      </c>
      <c r="V1436">
        <v>500</v>
      </c>
      <c r="W1436" s="79" t="e">
        <f>VLOOKUP(Table7[[#This Row],[No]],Mio[No. FACT.],1,FALSE)</f>
        <v>#N/A</v>
      </c>
      <c r="X1436" s="79" t="e">
        <f>VLOOKUP(Table7[[#This Row],[No]],Conta[DTE NO],1,FALSE)</f>
        <v>#N/A</v>
      </c>
      <c r="Y1436" s="79" t="e">
        <f>Table7[[#This Row],[borar otro]]=Table7[[#This Row],[Borrar]]</f>
        <v>#N/A</v>
      </c>
    </row>
    <row r="1437" spans="19:25" hidden="1" x14ac:dyDescent="0.25">
      <c r="S1437" s="79" t="s">
        <v>2364</v>
      </c>
      <c r="T1437" s="4">
        <v>45301</v>
      </c>
      <c r="U1437">
        <v>1070810436</v>
      </c>
      <c r="V1437">
        <v>225</v>
      </c>
      <c r="W1437" s="79" t="e">
        <f>VLOOKUP(Table7[[#This Row],[No]],Mio[No. FACT.],1,FALSE)</f>
        <v>#N/A</v>
      </c>
      <c r="X1437" s="79" t="e">
        <f>VLOOKUP(Table7[[#This Row],[No]],Conta[DTE NO],1,FALSE)</f>
        <v>#N/A</v>
      </c>
      <c r="Y1437" s="79" t="e">
        <f>Table7[[#This Row],[borar otro]]=Table7[[#This Row],[Borrar]]</f>
        <v>#N/A</v>
      </c>
    </row>
    <row r="1438" spans="19:25" hidden="1" x14ac:dyDescent="0.25">
      <c r="S1438" s="79" t="s">
        <v>2364</v>
      </c>
      <c r="T1438" s="4">
        <v>45301</v>
      </c>
      <c r="U1438">
        <v>1202865750</v>
      </c>
      <c r="V1438">
        <v>850</v>
      </c>
      <c r="W1438" s="79" t="e">
        <f>VLOOKUP(Table7[[#This Row],[No]],Mio[No. FACT.],1,FALSE)</f>
        <v>#N/A</v>
      </c>
      <c r="X1438" s="79" t="e">
        <f>VLOOKUP(Table7[[#This Row],[No]],Conta[DTE NO],1,FALSE)</f>
        <v>#N/A</v>
      </c>
      <c r="Y1438" s="79" t="e">
        <f>Table7[[#This Row],[borar otro]]=Table7[[#This Row],[Borrar]]</f>
        <v>#N/A</v>
      </c>
    </row>
    <row r="1439" spans="19:25" hidden="1" x14ac:dyDescent="0.25">
      <c r="S1439" s="79" t="s">
        <v>2364</v>
      </c>
      <c r="T1439" s="4">
        <v>45301</v>
      </c>
      <c r="U1439">
        <v>1641105549</v>
      </c>
      <c r="V1439">
        <v>850</v>
      </c>
      <c r="W1439" s="79" t="e">
        <f>VLOOKUP(Table7[[#This Row],[No]],Mio[No. FACT.],1,FALSE)</f>
        <v>#N/A</v>
      </c>
      <c r="X1439" s="79" t="e">
        <f>VLOOKUP(Table7[[#This Row],[No]],Conta[DTE NO],1,FALSE)</f>
        <v>#N/A</v>
      </c>
      <c r="Y1439" s="79" t="e">
        <f>Table7[[#This Row],[borar otro]]=Table7[[#This Row],[Borrar]]</f>
        <v>#N/A</v>
      </c>
    </row>
    <row r="1440" spans="19:25" hidden="1" x14ac:dyDescent="0.25">
      <c r="S1440" s="79" t="s">
        <v>2364</v>
      </c>
      <c r="T1440" s="4">
        <v>45301</v>
      </c>
      <c r="U1440">
        <v>1741901540</v>
      </c>
      <c r="V1440">
        <v>550</v>
      </c>
      <c r="W1440" s="79" t="e">
        <f>VLOOKUP(Table7[[#This Row],[No]],Mio[No. FACT.],1,FALSE)</f>
        <v>#N/A</v>
      </c>
      <c r="X1440" s="79" t="e">
        <f>VLOOKUP(Table7[[#This Row],[No]],Conta[DTE NO],1,FALSE)</f>
        <v>#N/A</v>
      </c>
      <c r="Y1440" s="79" t="e">
        <f>Table7[[#This Row],[borar otro]]=Table7[[#This Row],[Borrar]]</f>
        <v>#N/A</v>
      </c>
    </row>
    <row r="1441" spans="19:25" hidden="1" x14ac:dyDescent="0.25">
      <c r="S1441" s="79" t="s">
        <v>2364</v>
      </c>
      <c r="T1441" s="4">
        <v>45301</v>
      </c>
      <c r="U1441">
        <v>1862617308</v>
      </c>
      <c r="V1441">
        <v>225</v>
      </c>
      <c r="W1441" s="79" t="e">
        <f>VLOOKUP(Table7[[#This Row],[No]],Mio[No. FACT.],1,FALSE)</f>
        <v>#N/A</v>
      </c>
      <c r="X1441" s="79" t="e">
        <f>VLOOKUP(Table7[[#This Row],[No]],Conta[DTE NO],1,FALSE)</f>
        <v>#N/A</v>
      </c>
      <c r="Y1441" s="79" t="e">
        <f>Table7[[#This Row],[borar otro]]=Table7[[#This Row],[Borrar]]</f>
        <v>#N/A</v>
      </c>
    </row>
    <row r="1442" spans="19:25" hidden="1" x14ac:dyDescent="0.25">
      <c r="S1442" s="79" t="s">
        <v>2364</v>
      </c>
      <c r="T1442" s="4">
        <v>45301</v>
      </c>
      <c r="U1442">
        <v>3482733390</v>
      </c>
      <c r="V1442">
        <v>500</v>
      </c>
      <c r="W1442" s="79" t="e">
        <f>VLOOKUP(Table7[[#This Row],[No]],Mio[No. FACT.],1,FALSE)</f>
        <v>#N/A</v>
      </c>
      <c r="X1442" s="79" t="e">
        <f>VLOOKUP(Table7[[#This Row],[No]],Conta[DTE NO],1,FALSE)</f>
        <v>#N/A</v>
      </c>
      <c r="Y1442" s="79" t="e">
        <f>Table7[[#This Row],[borar otro]]=Table7[[#This Row],[Borrar]]</f>
        <v>#N/A</v>
      </c>
    </row>
    <row r="1443" spans="19:25" hidden="1" x14ac:dyDescent="0.25">
      <c r="S1443" s="79" t="s">
        <v>2364</v>
      </c>
      <c r="T1443" s="4">
        <v>45301</v>
      </c>
      <c r="U1443">
        <v>845826400</v>
      </c>
      <c r="V1443">
        <v>550</v>
      </c>
      <c r="W1443" s="79" t="e">
        <f>VLOOKUP(Table7[[#This Row],[No]],Mio[No. FACT.],1,FALSE)</f>
        <v>#N/A</v>
      </c>
      <c r="X1443" s="79" t="e">
        <f>VLOOKUP(Table7[[#This Row],[No]],Conta[DTE NO],1,FALSE)</f>
        <v>#N/A</v>
      </c>
      <c r="Y1443" s="79" t="e">
        <f>Table7[[#This Row],[borar otro]]=Table7[[#This Row],[Borrar]]</f>
        <v>#N/A</v>
      </c>
    </row>
    <row r="1444" spans="19:25" hidden="1" x14ac:dyDescent="0.25">
      <c r="S1444" s="79" t="s">
        <v>2364</v>
      </c>
      <c r="T1444" s="4">
        <v>45303</v>
      </c>
      <c r="U1444">
        <v>1293042415</v>
      </c>
      <c r="V1444">
        <v>225</v>
      </c>
      <c r="W1444" s="79" t="e">
        <f>VLOOKUP(Table7[[#This Row],[No]],Mio[No. FACT.],1,FALSE)</f>
        <v>#N/A</v>
      </c>
      <c r="X1444" s="79" t="e">
        <f>VLOOKUP(Table7[[#This Row],[No]],Conta[DTE NO],1,FALSE)</f>
        <v>#N/A</v>
      </c>
      <c r="Y1444" s="79" t="e">
        <f>Table7[[#This Row],[borar otro]]=Table7[[#This Row],[Borrar]]</f>
        <v>#N/A</v>
      </c>
    </row>
    <row r="1445" spans="19:25" hidden="1" x14ac:dyDescent="0.25">
      <c r="S1445" s="79" t="s">
        <v>2364</v>
      </c>
      <c r="T1445" s="4">
        <v>45303</v>
      </c>
      <c r="U1445">
        <v>2099924017</v>
      </c>
      <c r="V1445">
        <v>500</v>
      </c>
      <c r="W1445" s="79" t="e">
        <f>VLOOKUP(Table7[[#This Row],[No]],Mio[No. FACT.],1,FALSE)</f>
        <v>#N/A</v>
      </c>
      <c r="X1445" s="79" t="e">
        <f>VLOOKUP(Table7[[#This Row],[No]],Conta[DTE NO],1,FALSE)</f>
        <v>#N/A</v>
      </c>
      <c r="Y1445" s="79" t="e">
        <f>Table7[[#This Row],[borar otro]]=Table7[[#This Row],[Borrar]]</f>
        <v>#N/A</v>
      </c>
    </row>
    <row r="1446" spans="19:25" hidden="1" x14ac:dyDescent="0.25">
      <c r="S1446" s="79" t="s">
        <v>2364</v>
      </c>
      <c r="T1446" s="4">
        <v>45303</v>
      </c>
      <c r="U1446">
        <v>3205451015</v>
      </c>
      <c r="V1446">
        <v>50</v>
      </c>
      <c r="W1446" s="79" t="e">
        <f>VLOOKUP(Table7[[#This Row],[No]],Mio[No. FACT.],1,FALSE)</f>
        <v>#N/A</v>
      </c>
      <c r="X1446" s="79" t="e">
        <f>VLOOKUP(Table7[[#This Row],[No]],Conta[DTE NO],1,FALSE)</f>
        <v>#N/A</v>
      </c>
      <c r="Y1446" s="79" t="e">
        <f>Table7[[#This Row],[borar otro]]=Table7[[#This Row],[Borrar]]</f>
        <v>#N/A</v>
      </c>
    </row>
    <row r="1447" spans="19:25" hidden="1" x14ac:dyDescent="0.25">
      <c r="S1447" s="79" t="s">
        <v>2364</v>
      </c>
      <c r="T1447" s="4">
        <v>45303</v>
      </c>
      <c r="U1447">
        <v>3995160136</v>
      </c>
      <c r="V1447">
        <v>225</v>
      </c>
      <c r="W1447" s="79" t="e">
        <f>VLOOKUP(Table7[[#This Row],[No]],Mio[No. FACT.],1,FALSE)</f>
        <v>#N/A</v>
      </c>
      <c r="X1447" s="79" t="e">
        <f>VLOOKUP(Table7[[#This Row],[No]],Conta[DTE NO],1,FALSE)</f>
        <v>#N/A</v>
      </c>
      <c r="Y1447" s="79" t="e">
        <f>Table7[[#This Row],[borar otro]]=Table7[[#This Row],[Borrar]]</f>
        <v>#N/A</v>
      </c>
    </row>
    <row r="1448" spans="19:25" hidden="1" x14ac:dyDescent="0.25">
      <c r="S1448" s="79" t="s">
        <v>2364</v>
      </c>
      <c r="T1448" s="4">
        <v>45303</v>
      </c>
      <c r="U1448">
        <v>4143595737</v>
      </c>
      <c r="V1448">
        <v>1350</v>
      </c>
      <c r="W1448" s="79" t="e">
        <f>VLOOKUP(Table7[[#This Row],[No]],Mio[No. FACT.],1,FALSE)</f>
        <v>#N/A</v>
      </c>
      <c r="X1448" s="79" t="e">
        <f>VLOOKUP(Table7[[#This Row],[No]],Conta[DTE NO],1,FALSE)</f>
        <v>#N/A</v>
      </c>
      <c r="Y1448" s="79" t="e">
        <f>Table7[[#This Row],[borar otro]]=Table7[[#This Row],[Borrar]]</f>
        <v>#N/A</v>
      </c>
    </row>
    <row r="1449" spans="19:25" hidden="1" x14ac:dyDescent="0.25">
      <c r="S1449" s="79" t="s">
        <v>2364</v>
      </c>
      <c r="T1449" s="4">
        <v>45303</v>
      </c>
      <c r="U1449">
        <v>4200877533</v>
      </c>
      <c r="V1449">
        <v>1800</v>
      </c>
      <c r="W1449" s="79" t="e">
        <f>VLOOKUP(Table7[[#This Row],[No]],Mio[No. FACT.],1,FALSE)</f>
        <v>#N/A</v>
      </c>
      <c r="X1449" s="79" t="e">
        <f>VLOOKUP(Table7[[#This Row],[No]],Conta[DTE NO],1,FALSE)</f>
        <v>#N/A</v>
      </c>
      <c r="Y1449" s="79" t="e">
        <f>Table7[[#This Row],[borar otro]]=Table7[[#This Row],[Borrar]]</f>
        <v>#N/A</v>
      </c>
    </row>
    <row r="1450" spans="19:25" hidden="1" x14ac:dyDescent="0.25">
      <c r="S1450" s="79" t="s">
        <v>2364</v>
      </c>
      <c r="T1450" s="4">
        <v>45303</v>
      </c>
      <c r="U1450">
        <v>4220668996</v>
      </c>
      <c r="V1450">
        <v>925</v>
      </c>
      <c r="W1450" s="79" t="e">
        <f>VLOOKUP(Table7[[#This Row],[No]],Mio[No. FACT.],1,FALSE)</f>
        <v>#N/A</v>
      </c>
      <c r="X1450" s="79" t="e">
        <f>VLOOKUP(Table7[[#This Row],[No]],Conta[DTE NO],1,FALSE)</f>
        <v>#N/A</v>
      </c>
      <c r="Y1450" s="79" t="e">
        <f>Table7[[#This Row],[borar otro]]=Table7[[#This Row],[Borrar]]</f>
        <v>#N/A</v>
      </c>
    </row>
    <row r="1451" spans="19:25" hidden="1" x14ac:dyDescent="0.25">
      <c r="S1451" s="79" t="s">
        <v>2364</v>
      </c>
      <c r="T1451" s="4">
        <v>45303</v>
      </c>
      <c r="U1451">
        <v>709902356</v>
      </c>
      <c r="V1451">
        <v>925</v>
      </c>
      <c r="W1451" s="79" t="e">
        <f>VLOOKUP(Table7[[#This Row],[No]],Mio[No. FACT.],1,FALSE)</f>
        <v>#N/A</v>
      </c>
      <c r="X1451" s="79" t="e">
        <f>VLOOKUP(Table7[[#This Row],[No]],Conta[DTE NO],1,FALSE)</f>
        <v>#N/A</v>
      </c>
      <c r="Y1451" s="79" t="e">
        <f>Table7[[#This Row],[borar otro]]=Table7[[#This Row],[Borrar]]</f>
        <v>#N/A</v>
      </c>
    </row>
    <row r="1452" spans="19:25" hidden="1" x14ac:dyDescent="0.25">
      <c r="S1452" s="79" t="s">
        <v>2364</v>
      </c>
      <c r="T1452" s="4">
        <v>45304</v>
      </c>
      <c r="U1452">
        <v>1982679130</v>
      </c>
      <c r="V1452">
        <v>500</v>
      </c>
      <c r="W1452" s="79" t="e">
        <f>VLOOKUP(Table7[[#This Row],[No]],Mio[No. FACT.],1,FALSE)</f>
        <v>#N/A</v>
      </c>
      <c r="X1452" s="79" t="e">
        <f>VLOOKUP(Table7[[#This Row],[No]],Conta[DTE NO],1,FALSE)</f>
        <v>#N/A</v>
      </c>
      <c r="Y1452" s="79" t="e">
        <f>Table7[[#This Row],[borar otro]]=Table7[[#This Row],[Borrar]]</f>
        <v>#N/A</v>
      </c>
    </row>
    <row r="1453" spans="19:25" hidden="1" x14ac:dyDescent="0.25">
      <c r="S1453" s="79" t="s">
        <v>2364</v>
      </c>
      <c r="T1453" s="4">
        <v>45304</v>
      </c>
      <c r="U1453">
        <v>277037827</v>
      </c>
      <c r="V1453">
        <v>500</v>
      </c>
      <c r="W1453" s="79" t="e">
        <f>VLOOKUP(Table7[[#This Row],[No]],Mio[No. FACT.],1,FALSE)</f>
        <v>#N/A</v>
      </c>
      <c r="X1453" s="79" t="e">
        <f>VLOOKUP(Table7[[#This Row],[No]],Conta[DTE NO],1,FALSE)</f>
        <v>#N/A</v>
      </c>
      <c r="Y1453" s="79" t="e">
        <f>Table7[[#This Row],[borar otro]]=Table7[[#This Row],[Borrar]]</f>
        <v>#N/A</v>
      </c>
    </row>
    <row r="1454" spans="19:25" hidden="1" x14ac:dyDescent="0.25">
      <c r="S1454" s="79" t="s">
        <v>2364</v>
      </c>
      <c r="T1454" s="4">
        <v>45304</v>
      </c>
      <c r="U1454">
        <v>2986164687</v>
      </c>
      <c r="V1454">
        <v>1425</v>
      </c>
      <c r="W1454" s="79" t="e">
        <f>VLOOKUP(Table7[[#This Row],[No]],Mio[No. FACT.],1,FALSE)</f>
        <v>#N/A</v>
      </c>
      <c r="X1454" s="79" t="e">
        <f>VLOOKUP(Table7[[#This Row],[No]],Conta[DTE NO],1,FALSE)</f>
        <v>#N/A</v>
      </c>
      <c r="Y1454" s="79" t="e">
        <f>Table7[[#This Row],[borar otro]]=Table7[[#This Row],[Borrar]]</f>
        <v>#N/A</v>
      </c>
    </row>
    <row r="1455" spans="19:25" hidden="1" x14ac:dyDescent="0.25">
      <c r="S1455" s="79" t="s">
        <v>2364</v>
      </c>
      <c r="T1455" s="4">
        <v>45306</v>
      </c>
      <c r="U1455">
        <v>1748386044</v>
      </c>
      <c r="V1455">
        <v>250</v>
      </c>
      <c r="W1455" s="79" t="e">
        <f>VLOOKUP(Table7[[#This Row],[No]],Mio[No. FACT.],1,FALSE)</f>
        <v>#N/A</v>
      </c>
      <c r="X1455" s="79" t="e">
        <f>VLOOKUP(Table7[[#This Row],[No]],Conta[DTE NO],1,FALSE)</f>
        <v>#N/A</v>
      </c>
      <c r="Y1455" s="79" t="e">
        <f>Table7[[#This Row],[borar otro]]=Table7[[#This Row],[Borrar]]</f>
        <v>#N/A</v>
      </c>
    </row>
    <row r="1456" spans="19:25" hidden="1" x14ac:dyDescent="0.25">
      <c r="S1456" s="79" t="s">
        <v>2364</v>
      </c>
      <c r="T1456" s="4">
        <v>45307</v>
      </c>
      <c r="U1456">
        <v>2219853226</v>
      </c>
      <c r="V1456">
        <v>1425</v>
      </c>
      <c r="W1456" s="79" t="e">
        <f>VLOOKUP(Table7[[#This Row],[No]],Mio[No. FACT.],1,FALSE)</f>
        <v>#N/A</v>
      </c>
      <c r="X1456" s="79" t="e">
        <f>VLOOKUP(Table7[[#This Row],[No]],Conta[DTE NO],1,FALSE)</f>
        <v>#N/A</v>
      </c>
      <c r="Y1456" s="79" t="e">
        <f>Table7[[#This Row],[borar otro]]=Table7[[#This Row],[Borrar]]</f>
        <v>#N/A</v>
      </c>
    </row>
    <row r="1457" spans="19:25" hidden="1" x14ac:dyDescent="0.25">
      <c r="S1457" s="79" t="s">
        <v>2364</v>
      </c>
      <c r="T1457" s="4">
        <v>45307</v>
      </c>
      <c r="U1457">
        <v>2466401271</v>
      </c>
      <c r="V1457">
        <v>500</v>
      </c>
      <c r="W1457" s="79" t="e">
        <f>VLOOKUP(Table7[[#This Row],[No]],Mio[No. FACT.],1,FALSE)</f>
        <v>#N/A</v>
      </c>
      <c r="X1457" s="79" t="e">
        <f>VLOOKUP(Table7[[#This Row],[No]],Conta[DTE NO],1,FALSE)</f>
        <v>#N/A</v>
      </c>
      <c r="Y1457" s="79" t="e">
        <f>Table7[[#This Row],[borar otro]]=Table7[[#This Row],[Borrar]]</f>
        <v>#N/A</v>
      </c>
    </row>
    <row r="1458" spans="19:25" hidden="1" x14ac:dyDescent="0.25">
      <c r="S1458" s="79" t="s">
        <v>2364</v>
      </c>
      <c r="T1458" s="4">
        <v>45307</v>
      </c>
      <c r="U1458">
        <v>3680782122</v>
      </c>
      <c r="V1458">
        <v>200</v>
      </c>
      <c r="W1458" s="79" t="e">
        <f>VLOOKUP(Table7[[#This Row],[No]],Mio[No. FACT.],1,FALSE)</f>
        <v>#N/A</v>
      </c>
      <c r="X1458" s="79" t="e">
        <f>VLOOKUP(Table7[[#This Row],[No]],Conta[DTE NO],1,FALSE)</f>
        <v>#N/A</v>
      </c>
      <c r="Y1458" s="79" t="e">
        <f>Table7[[#This Row],[borar otro]]=Table7[[#This Row],[Borrar]]</f>
        <v>#N/A</v>
      </c>
    </row>
    <row r="1459" spans="19:25" hidden="1" x14ac:dyDescent="0.25">
      <c r="S1459" s="79" t="s">
        <v>2364</v>
      </c>
      <c r="T1459" s="4">
        <v>45307</v>
      </c>
      <c r="U1459">
        <v>3949744093</v>
      </c>
      <c r="V1459">
        <v>500</v>
      </c>
      <c r="W1459" s="79" t="e">
        <f>VLOOKUP(Table7[[#This Row],[No]],Mio[No. FACT.],1,FALSE)</f>
        <v>#N/A</v>
      </c>
      <c r="X1459" s="79" t="e">
        <f>VLOOKUP(Table7[[#This Row],[No]],Conta[DTE NO],1,FALSE)</f>
        <v>#N/A</v>
      </c>
      <c r="Y1459" s="79" t="e">
        <f>Table7[[#This Row],[borar otro]]=Table7[[#This Row],[Borrar]]</f>
        <v>#N/A</v>
      </c>
    </row>
    <row r="1460" spans="19:25" hidden="1" x14ac:dyDescent="0.25">
      <c r="S1460" s="79" t="s">
        <v>2364</v>
      </c>
      <c r="T1460" s="4">
        <v>45307</v>
      </c>
      <c r="U1460">
        <v>421348955</v>
      </c>
      <c r="V1460">
        <v>200</v>
      </c>
      <c r="W1460" s="79" t="e">
        <f>VLOOKUP(Table7[[#This Row],[No]],Mio[No. FACT.],1,FALSE)</f>
        <v>#N/A</v>
      </c>
      <c r="X1460" s="79" t="e">
        <f>VLOOKUP(Table7[[#This Row],[No]],Conta[DTE NO],1,FALSE)</f>
        <v>#N/A</v>
      </c>
      <c r="Y1460" s="79" t="e">
        <f>Table7[[#This Row],[borar otro]]=Table7[[#This Row],[Borrar]]</f>
        <v>#N/A</v>
      </c>
    </row>
    <row r="1461" spans="19:25" hidden="1" x14ac:dyDescent="0.25">
      <c r="S1461" s="79" t="s">
        <v>2364</v>
      </c>
      <c r="T1461" s="4">
        <v>45308</v>
      </c>
      <c r="U1461">
        <v>1796033312</v>
      </c>
      <c r="V1461">
        <v>200</v>
      </c>
      <c r="W1461" s="79" t="e">
        <f>VLOOKUP(Table7[[#This Row],[No]],Mio[No. FACT.],1,FALSE)</f>
        <v>#N/A</v>
      </c>
      <c r="X1461" s="79" t="e">
        <f>VLOOKUP(Table7[[#This Row],[No]],Conta[DTE NO],1,FALSE)</f>
        <v>#N/A</v>
      </c>
      <c r="Y1461" s="79" t="e">
        <f>Table7[[#This Row],[borar otro]]=Table7[[#This Row],[Borrar]]</f>
        <v>#N/A</v>
      </c>
    </row>
    <row r="1462" spans="19:25" hidden="1" x14ac:dyDescent="0.25">
      <c r="S1462" s="79" t="s">
        <v>2364</v>
      </c>
      <c r="T1462" s="4">
        <v>45308</v>
      </c>
      <c r="U1462">
        <v>2355840713</v>
      </c>
      <c r="V1462">
        <v>1425</v>
      </c>
      <c r="W1462" s="79" t="e">
        <f>VLOOKUP(Table7[[#This Row],[No]],Mio[No. FACT.],1,FALSE)</f>
        <v>#N/A</v>
      </c>
      <c r="X1462" s="79" t="e">
        <f>VLOOKUP(Table7[[#This Row],[No]],Conta[DTE NO],1,FALSE)</f>
        <v>#N/A</v>
      </c>
      <c r="Y1462" s="79" t="e">
        <f>Table7[[#This Row],[borar otro]]=Table7[[#This Row],[Borrar]]</f>
        <v>#N/A</v>
      </c>
    </row>
    <row r="1463" spans="19:25" hidden="1" x14ac:dyDescent="0.25">
      <c r="S1463" s="79" t="s">
        <v>2364</v>
      </c>
      <c r="T1463" s="4">
        <v>45308</v>
      </c>
      <c r="U1463">
        <v>299189311</v>
      </c>
      <c r="V1463">
        <v>300</v>
      </c>
      <c r="W1463" s="79" t="e">
        <f>VLOOKUP(Table7[[#This Row],[No]],Mio[No. FACT.],1,FALSE)</f>
        <v>#N/A</v>
      </c>
      <c r="X1463" s="79" t="e">
        <f>VLOOKUP(Table7[[#This Row],[No]],Conta[DTE NO],1,FALSE)</f>
        <v>#N/A</v>
      </c>
      <c r="Y1463" s="79" t="e">
        <f>Table7[[#This Row],[borar otro]]=Table7[[#This Row],[Borrar]]</f>
        <v>#N/A</v>
      </c>
    </row>
    <row r="1464" spans="19:25" hidden="1" x14ac:dyDescent="0.25">
      <c r="S1464" s="79" t="s">
        <v>2364</v>
      </c>
      <c r="T1464" s="4">
        <v>45308</v>
      </c>
      <c r="U1464">
        <v>3722593957</v>
      </c>
      <c r="V1464">
        <v>600</v>
      </c>
      <c r="W1464" s="79" t="e">
        <f>VLOOKUP(Table7[[#This Row],[No]],Mio[No. FACT.],1,FALSE)</f>
        <v>#N/A</v>
      </c>
      <c r="X1464" s="79" t="e">
        <f>VLOOKUP(Table7[[#This Row],[No]],Conta[DTE NO],1,FALSE)</f>
        <v>#N/A</v>
      </c>
      <c r="Y1464" s="79" t="e">
        <f>Table7[[#This Row],[borar otro]]=Table7[[#This Row],[Borrar]]</f>
        <v>#N/A</v>
      </c>
    </row>
    <row r="1465" spans="19:25" hidden="1" x14ac:dyDescent="0.25">
      <c r="S1465" s="79" t="s">
        <v>2364</v>
      </c>
      <c r="T1465" s="4">
        <v>45308</v>
      </c>
      <c r="U1465">
        <v>4172826768</v>
      </c>
      <c r="V1465">
        <v>500</v>
      </c>
      <c r="W1465" s="79" t="e">
        <f>VLOOKUP(Table7[[#This Row],[No]],Mio[No. FACT.],1,FALSE)</f>
        <v>#N/A</v>
      </c>
      <c r="X1465" s="79" t="e">
        <f>VLOOKUP(Table7[[#This Row],[No]],Conta[DTE NO],1,FALSE)</f>
        <v>#N/A</v>
      </c>
      <c r="Y1465" s="79" t="e">
        <f>Table7[[#This Row],[borar otro]]=Table7[[#This Row],[Borrar]]</f>
        <v>#N/A</v>
      </c>
    </row>
    <row r="1466" spans="19:25" hidden="1" x14ac:dyDescent="0.25">
      <c r="S1466" s="79" t="s">
        <v>2364</v>
      </c>
      <c r="T1466" s="4">
        <v>45308</v>
      </c>
      <c r="U1466">
        <v>431902231</v>
      </c>
      <c r="V1466">
        <v>500</v>
      </c>
      <c r="W1466" s="79" t="e">
        <f>VLOOKUP(Table7[[#This Row],[No]],Mio[No. FACT.],1,FALSE)</f>
        <v>#N/A</v>
      </c>
      <c r="X1466" s="79" t="e">
        <f>VLOOKUP(Table7[[#This Row],[No]],Conta[DTE NO],1,FALSE)</f>
        <v>#N/A</v>
      </c>
      <c r="Y1466" s="79" t="e">
        <f>Table7[[#This Row],[borar otro]]=Table7[[#This Row],[Borrar]]</f>
        <v>#N/A</v>
      </c>
    </row>
    <row r="1467" spans="19:25" hidden="1" x14ac:dyDescent="0.25">
      <c r="S1467" s="79" t="s">
        <v>2364</v>
      </c>
      <c r="T1467" s="4">
        <v>45308</v>
      </c>
      <c r="U1467">
        <v>727009678</v>
      </c>
      <c r="V1467">
        <v>1850</v>
      </c>
      <c r="W1467" s="79" t="e">
        <f>VLOOKUP(Table7[[#This Row],[No]],Mio[No. FACT.],1,FALSE)</f>
        <v>#N/A</v>
      </c>
      <c r="X1467" s="79" t="e">
        <f>VLOOKUP(Table7[[#This Row],[No]],Conta[DTE NO],1,FALSE)</f>
        <v>#N/A</v>
      </c>
      <c r="Y1467" s="79" t="e">
        <f>Table7[[#This Row],[borar otro]]=Table7[[#This Row],[Borrar]]</f>
        <v>#N/A</v>
      </c>
    </row>
    <row r="1468" spans="19:25" hidden="1" x14ac:dyDescent="0.25">
      <c r="S1468" s="79" t="s">
        <v>2364</v>
      </c>
      <c r="T1468" s="4">
        <v>45308</v>
      </c>
      <c r="U1468">
        <v>1164656954</v>
      </c>
      <c r="V1468">
        <v>300</v>
      </c>
      <c r="W1468" s="79" t="e">
        <f>VLOOKUP(Table7[[#This Row],[No]],Mio[No. FACT.],1,FALSE)</f>
        <v>#N/A</v>
      </c>
      <c r="X1468" s="79" t="e">
        <f>VLOOKUP(Table7[[#This Row],[No]],Conta[DTE NO],1,FALSE)</f>
        <v>#N/A</v>
      </c>
      <c r="Y1468" s="79" t="e">
        <f>Table7[[#This Row],[borar otro]]=Table7[[#This Row],[Borrar]]</f>
        <v>#N/A</v>
      </c>
    </row>
    <row r="1469" spans="19:25" hidden="1" x14ac:dyDescent="0.25">
      <c r="S1469" s="79" t="s">
        <v>2364</v>
      </c>
      <c r="T1469" s="4">
        <v>45309</v>
      </c>
      <c r="U1469">
        <v>153045769</v>
      </c>
      <c r="V1469">
        <v>225</v>
      </c>
      <c r="W1469" s="79" t="e">
        <f>VLOOKUP(Table7[[#This Row],[No]],Mio[No. FACT.],1,FALSE)</f>
        <v>#N/A</v>
      </c>
      <c r="X1469" s="79" t="e">
        <f>VLOOKUP(Table7[[#This Row],[No]],Conta[DTE NO],1,FALSE)</f>
        <v>#N/A</v>
      </c>
      <c r="Y1469" s="79" t="e">
        <f>Table7[[#This Row],[borar otro]]=Table7[[#This Row],[Borrar]]</f>
        <v>#N/A</v>
      </c>
    </row>
    <row r="1470" spans="19:25" hidden="1" x14ac:dyDescent="0.25">
      <c r="S1470" s="79" t="s">
        <v>2364</v>
      </c>
      <c r="T1470" s="4">
        <v>45309</v>
      </c>
      <c r="U1470">
        <v>2529642200</v>
      </c>
      <c r="V1470">
        <v>300</v>
      </c>
      <c r="W1470" s="79" t="e">
        <f>VLOOKUP(Table7[[#This Row],[No]],Mio[No. FACT.],1,FALSE)</f>
        <v>#N/A</v>
      </c>
      <c r="X1470" s="79" t="e">
        <f>VLOOKUP(Table7[[#This Row],[No]],Conta[DTE NO],1,FALSE)</f>
        <v>#N/A</v>
      </c>
      <c r="Y1470" s="79" t="e">
        <f>Table7[[#This Row],[borar otro]]=Table7[[#This Row],[Borrar]]</f>
        <v>#N/A</v>
      </c>
    </row>
    <row r="1471" spans="19:25" hidden="1" x14ac:dyDescent="0.25">
      <c r="S1471" s="79" t="s">
        <v>2364</v>
      </c>
      <c r="T1471" s="4">
        <v>45309</v>
      </c>
      <c r="U1471">
        <v>2815510087</v>
      </c>
      <c r="V1471">
        <v>250</v>
      </c>
      <c r="W1471" s="79" t="e">
        <f>VLOOKUP(Table7[[#This Row],[No]],Mio[No. FACT.],1,FALSE)</f>
        <v>#N/A</v>
      </c>
      <c r="X1471" s="79" t="e">
        <f>VLOOKUP(Table7[[#This Row],[No]],Conta[DTE NO],1,FALSE)</f>
        <v>#N/A</v>
      </c>
      <c r="Y1471" s="79" t="e">
        <f>Table7[[#This Row],[borar otro]]=Table7[[#This Row],[Borrar]]</f>
        <v>#N/A</v>
      </c>
    </row>
    <row r="1472" spans="19:25" hidden="1" x14ac:dyDescent="0.25">
      <c r="S1472" s="79" t="s">
        <v>2364</v>
      </c>
      <c r="T1472" s="4">
        <v>45309</v>
      </c>
      <c r="U1472">
        <v>3961015085</v>
      </c>
      <c r="V1472">
        <v>500</v>
      </c>
      <c r="W1472" s="79">
        <f>VLOOKUP(Table7[[#This Row],[No]],Mio[No. FACT.],1,FALSE)</f>
        <v>3961015085</v>
      </c>
      <c r="X1472" s="79">
        <f>VLOOKUP(Table7[[#This Row],[No]],Conta[DTE NO],1,FALSE)</f>
        <v>3961015085</v>
      </c>
      <c r="Y1472" s="79" t="b">
        <f>Table7[[#This Row],[borar otro]]=Table7[[#This Row],[Borrar]]</f>
        <v>1</v>
      </c>
    </row>
    <row r="1473" spans="19:25" hidden="1" x14ac:dyDescent="0.25">
      <c r="S1473" s="79" t="s">
        <v>2364</v>
      </c>
      <c r="T1473" s="4">
        <v>45309</v>
      </c>
      <c r="U1473">
        <v>605506481</v>
      </c>
      <c r="V1473">
        <v>300</v>
      </c>
      <c r="W1473" s="79" t="e">
        <f>VLOOKUP(Table7[[#This Row],[No]],Mio[No. FACT.],1,FALSE)</f>
        <v>#N/A</v>
      </c>
      <c r="X1473" s="79" t="e">
        <f>VLOOKUP(Table7[[#This Row],[No]],Conta[DTE NO],1,FALSE)</f>
        <v>#N/A</v>
      </c>
      <c r="Y1473" s="79" t="e">
        <f>Table7[[#This Row],[borar otro]]=Table7[[#This Row],[Borrar]]</f>
        <v>#N/A</v>
      </c>
    </row>
    <row r="1474" spans="19:25" hidden="1" x14ac:dyDescent="0.25">
      <c r="S1474" s="79" t="s">
        <v>2364</v>
      </c>
      <c r="T1474" s="4">
        <v>45309</v>
      </c>
      <c r="U1474">
        <v>1413106294</v>
      </c>
      <c r="V1474">
        <v>1300</v>
      </c>
      <c r="W1474" s="79" t="e">
        <f>VLOOKUP(Table7[[#This Row],[No]],Mio[No. FACT.],1,FALSE)</f>
        <v>#N/A</v>
      </c>
      <c r="X1474" s="79" t="e">
        <f>VLOOKUP(Table7[[#This Row],[No]],Conta[DTE NO],1,FALSE)</f>
        <v>#N/A</v>
      </c>
      <c r="Y1474" s="79" t="e">
        <f>Table7[[#This Row],[borar otro]]=Table7[[#This Row],[Borrar]]</f>
        <v>#N/A</v>
      </c>
    </row>
    <row r="1475" spans="19:25" hidden="1" x14ac:dyDescent="0.25">
      <c r="S1475" s="79" t="s">
        <v>2364</v>
      </c>
      <c r="T1475" s="4">
        <v>45310</v>
      </c>
      <c r="U1475">
        <v>1904035368</v>
      </c>
      <c r="V1475">
        <v>500</v>
      </c>
      <c r="W1475" s="79" t="e">
        <f>VLOOKUP(Table7[[#This Row],[No]],Mio[No. FACT.],1,FALSE)</f>
        <v>#N/A</v>
      </c>
      <c r="X1475" s="79" t="e">
        <f>VLOOKUP(Table7[[#This Row],[No]],Conta[DTE NO],1,FALSE)</f>
        <v>#N/A</v>
      </c>
      <c r="Y1475" s="79" t="e">
        <f>Table7[[#This Row],[borar otro]]=Table7[[#This Row],[Borrar]]</f>
        <v>#N/A</v>
      </c>
    </row>
    <row r="1476" spans="19:25" hidden="1" x14ac:dyDescent="0.25">
      <c r="S1476" s="79" t="s">
        <v>2364</v>
      </c>
      <c r="T1476" s="4">
        <v>45310</v>
      </c>
      <c r="U1476">
        <v>2147501054</v>
      </c>
      <c r="V1476">
        <v>1300</v>
      </c>
      <c r="W1476" s="79" t="e">
        <f>VLOOKUP(Table7[[#This Row],[No]],Mio[No. FACT.],1,FALSE)</f>
        <v>#N/A</v>
      </c>
      <c r="X1476" s="79" t="e">
        <f>VLOOKUP(Table7[[#This Row],[No]],Conta[DTE NO],1,FALSE)</f>
        <v>#N/A</v>
      </c>
      <c r="Y1476" s="79" t="e">
        <f>Table7[[#This Row],[borar otro]]=Table7[[#This Row],[Borrar]]</f>
        <v>#N/A</v>
      </c>
    </row>
    <row r="1477" spans="19:25" hidden="1" x14ac:dyDescent="0.25">
      <c r="S1477" s="79" t="s">
        <v>2364</v>
      </c>
      <c r="T1477" s="4">
        <v>45310</v>
      </c>
      <c r="U1477">
        <v>2200128702</v>
      </c>
      <c r="V1477">
        <v>225</v>
      </c>
      <c r="W1477" s="79" t="e">
        <f>VLOOKUP(Table7[[#This Row],[No]],Mio[No. FACT.],1,FALSE)</f>
        <v>#N/A</v>
      </c>
      <c r="X1477" s="79" t="e">
        <f>VLOOKUP(Table7[[#This Row],[No]],Conta[DTE NO],1,FALSE)</f>
        <v>#N/A</v>
      </c>
      <c r="Y1477" s="79" t="e">
        <f>Table7[[#This Row],[borar otro]]=Table7[[#This Row],[Borrar]]</f>
        <v>#N/A</v>
      </c>
    </row>
    <row r="1478" spans="19:25" hidden="1" x14ac:dyDescent="0.25">
      <c r="S1478" s="79" t="s">
        <v>2364</v>
      </c>
      <c r="T1478" s="4">
        <v>45310</v>
      </c>
      <c r="U1478">
        <v>23152996</v>
      </c>
      <c r="V1478">
        <v>1550</v>
      </c>
      <c r="W1478" s="79" t="e">
        <f>VLOOKUP(Table7[[#This Row],[No]],Mio[No. FACT.],1,FALSE)</f>
        <v>#N/A</v>
      </c>
      <c r="X1478" s="79" t="e">
        <f>VLOOKUP(Table7[[#This Row],[No]],Conta[DTE NO],1,FALSE)</f>
        <v>#N/A</v>
      </c>
      <c r="Y1478" s="79" t="e">
        <f>Table7[[#This Row],[borar otro]]=Table7[[#This Row],[Borrar]]</f>
        <v>#N/A</v>
      </c>
    </row>
    <row r="1479" spans="19:25" hidden="1" x14ac:dyDescent="0.25">
      <c r="S1479" s="79" t="s">
        <v>2364</v>
      </c>
      <c r="T1479" s="4">
        <v>45310</v>
      </c>
      <c r="U1479">
        <v>3047442139</v>
      </c>
      <c r="V1479">
        <v>500</v>
      </c>
      <c r="W1479" s="79" t="e">
        <f>VLOOKUP(Table7[[#This Row],[No]],Mio[No. FACT.],1,FALSE)</f>
        <v>#N/A</v>
      </c>
      <c r="X1479" s="79" t="e">
        <f>VLOOKUP(Table7[[#This Row],[No]],Conta[DTE NO],1,FALSE)</f>
        <v>#N/A</v>
      </c>
      <c r="Y1479" s="79" t="e">
        <f>Table7[[#This Row],[borar otro]]=Table7[[#This Row],[Borrar]]</f>
        <v>#N/A</v>
      </c>
    </row>
    <row r="1480" spans="19:25" hidden="1" x14ac:dyDescent="0.25">
      <c r="S1480" s="79" t="s">
        <v>2364</v>
      </c>
      <c r="T1480" s="4">
        <v>45310</v>
      </c>
      <c r="U1480">
        <v>3661581489</v>
      </c>
      <c r="V1480">
        <v>300</v>
      </c>
      <c r="W1480" s="79" t="e">
        <f>VLOOKUP(Table7[[#This Row],[No]],Mio[No. FACT.],1,FALSE)</f>
        <v>#N/A</v>
      </c>
      <c r="X1480" s="79" t="e">
        <f>VLOOKUP(Table7[[#This Row],[No]],Conta[DTE NO],1,FALSE)</f>
        <v>#N/A</v>
      </c>
      <c r="Y1480" s="79" t="e">
        <f>Table7[[#This Row],[borar otro]]=Table7[[#This Row],[Borrar]]</f>
        <v>#N/A</v>
      </c>
    </row>
    <row r="1481" spans="19:25" hidden="1" x14ac:dyDescent="0.25">
      <c r="S1481" s="79" t="s">
        <v>2364</v>
      </c>
      <c r="T1481" s="4">
        <v>45310</v>
      </c>
      <c r="U1481">
        <v>860572912</v>
      </c>
      <c r="V1481">
        <v>500</v>
      </c>
      <c r="W1481" s="79" t="e">
        <f>VLOOKUP(Table7[[#This Row],[No]],Mio[No. FACT.],1,FALSE)</f>
        <v>#N/A</v>
      </c>
      <c r="X1481" s="79" t="e">
        <f>VLOOKUP(Table7[[#This Row],[No]],Conta[DTE NO],1,FALSE)</f>
        <v>#N/A</v>
      </c>
      <c r="Y1481" s="79" t="e">
        <f>Table7[[#This Row],[borar otro]]=Table7[[#This Row],[Borrar]]</f>
        <v>#N/A</v>
      </c>
    </row>
    <row r="1482" spans="19:25" hidden="1" x14ac:dyDescent="0.25">
      <c r="S1482" s="79" t="s">
        <v>2364</v>
      </c>
      <c r="T1482" s="4">
        <v>45310</v>
      </c>
      <c r="U1482">
        <v>13127491</v>
      </c>
      <c r="V1482">
        <v>850</v>
      </c>
      <c r="W1482" s="79" t="e">
        <f>VLOOKUP(Table7[[#This Row],[No]],Mio[No. FACT.],1,FALSE)</f>
        <v>#N/A</v>
      </c>
      <c r="X1482" s="79" t="e">
        <f>VLOOKUP(Table7[[#This Row],[No]],Conta[DTE NO],1,FALSE)</f>
        <v>#N/A</v>
      </c>
      <c r="Y1482" s="79" t="e">
        <f>Table7[[#This Row],[borar otro]]=Table7[[#This Row],[Borrar]]</f>
        <v>#N/A</v>
      </c>
    </row>
    <row r="1483" spans="19:25" hidden="1" x14ac:dyDescent="0.25">
      <c r="S1483" s="79" t="s">
        <v>2364</v>
      </c>
      <c r="T1483" s="4">
        <v>45311</v>
      </c>
      <c r="U1483">
        <v>1609648927</v>
      </c>
      <c r="V1483">
        <v>850</v>
      </c>
      <c r="W1483" s="79" t="e">
        <f>VLOOKUP(Table7[[#This Row],[No]],Mio[No. FACT.],1,FALSE)</f>
        <v>#N/A</v>
      </c>
      <c r="X1483" s="79" t="e">
        <f>VLOOKUP(Table7[[#This Row],[No]],Conta[DTE NO],1,FALSE)</f>
        <v>#N/A</v>
      </c>
      <c r="Y1483" s="79" t="e">
        <f>Table7[[#This Row],[borar otro]]=Table7[[#This Row],[Borrar]]</f>
        <v>#N/A</v>
      </c>
    </row>
    <row r="1484" spans="19:25" hidden="1" x14ac:dyDescent="0.25">
      <c r="S1484" s="79" t="s">
        <v>2364</v>
      </c>
      <c r="T1484" s="4">
        <v>45311</v>
      </c>
      <c r="U1484">
        <v>2050051305</v>
      </c>
      <c r="V1484">
        <v>250</v>
      </c>
      <c r="W1484" s="79" t="e">
        <f>VLOOKUP(Table7[[#This Row],[No]],Mio[No. FACT.],1,FALSE)</f>
        <v>#N/A</v>
      </c>
      <c r="X1484" s="79" t="e">
        <f>VLOOKUP(Table7[[#This Row],[No]],Conta[DTE NO],1,FALSE)</f>
        <v>#N/A</v>
      </c>
      <c r="Y1484" s="79" t="e">
        <f>Table7[[#This Row],[borar otro]]=Table7[[#This Row],[Borrar]]</f>
        <v>#N/A</v>
      </c>
    </row>
    <row r="1485" spans="19:25" hidden="1" x14ac:dyDescent="0.25">
      <c r="S1485" s="79" t="s">
        <v>2364</v>
      </c>
      <c r="T1485" s="4">
        <v>45311</v>
      </c>
      <c r="U1485">
        <v>2327399833</v>
      </c>
      <c r="V1485">
        <v>250</v>
      </c>
      <c r="W1485" s="79" t="e">
        <f>VLOOKUP(Table7[[#This Row],[No]],Mio[No. FACT.],1,FALSE)</f>
        <v>#N/A</v>
      </c>
      <c r="X1485" s="79" t="e">
        <f>VLOOKUP(Table7[[#This Row],[No]],Conta[DTE NO],1,FALSE)</f>
        <v>#N/A</v>
      </c>
      <c r="Y1485" s="79" t="e">
        <f>Table7[[#This Row],[borar otro]]=Table7[[#This Row],[Borrar]]</f>
        <v>#N/A</v>
      </c>
    </row>
    <row r="1486" spans="19:25" hidden="1" x14ac:dyDescent="0.25">
      <c r="S1486" s="79" t="s">
        <v>2364</v>
      </c>
      <c r="T1486" s="4">
        <v>45311</v>
      </c>
      <c r="U1486">
        <v>2492219464</v>
      </c>
      <c r="V1486">
        <v>850</v>
      </c>
      <c r="W1486" s="79" t="e">
        <f>VLOOKUP(Table7[[#This Row],[No]],Mio[No. FACT.],1,FALSE)</f>
        <v>#N/A</v>
      </c>
      <c r="X1486" s="79" t="e">
        <f>VLOOKUP(Table7[[#This Row],[No]],Conta[DTE NO],1,FALSE)</f>
        <v>#N/A</v>
      </c>
      <c r="Y1486" s="79" t="e">
        <f>Table7[[#This Row],[borar otro]]=Table7[[#This Row],[Borrar]]</f>
        <v>#N/A</v>
      </c>
    </row>
    <row r="1487" spans="19:25" hidden="1" x14ac:dyDescent="0.25">
      <c r="S1487" s="79" t="s">
        <v>2364</v>
      </c>
      <c r="T1487" s="4">
        <v>45311</v>
      </c>
      <c r="U1487">
        <v>3616164537</v>
      </c>
      <c r="V1487">
        <v>850</v>
      </c>
      <c r="W1487" s="79" t="e">
        <f>VLOOKUP(Table7[[#This Row],[No]],Mio[No. FACT.],1,FALSE)</f>
        <v>#N/A</v>
      </c>
      <c r="X1487" s="79" t="e">
        <f>VLOOKUP(Table7[[#This Row],[No]],Conta[DTE NO],1,FALSE)</f>
        <v>#N/A</v>
      </c>
      <c r="Y1487" s="79" t="e">
        <f>Table7[[#This Row],[borar otro]]=Table7[[#This Row],[Borrar]]</f>
        <v>#N/A</v>
      </c>
    </row>
    <row r="1488" spans="19:25" hidden="1" x14ac:dyDescent="0.25">
      <c r="S1488" s="79" t="s">
        <v>2364</v>
      </c>
      <c r="T1488" s="4">
        <v>45311</v>
      </c>
      <c r="U1488">
        <v>3945745132</v>
      </c>
      <c r="V1488">
        <v>600</v>
      </c>
      <c r="W1488" s="79" t="e">
        <f>VLOOKUP(Table7[[#This Row],[No]],Mio[No. FACT.],1,FALSE)</f>
        <v>#N/A</v>
      </c>
      <c r="X1488" s="79" t="e">
        <f>VLOOKUP(Table7[[#This Row],[No]],Conta[DTE NO],1,FALSE)</f>
        <v>#N/A</v>
      </c>
      <c r="Y1488" s="79" t="e">
        <f>Table7[[#This Row],[borar otro]]=Table7[[#This Row],[Borrar]]</f>
        <v>#N/A</v>
      </c>
    </row>
    <row r="1489" spans="19:25" hidden="1" x14ac:dyDescent="0.25">
      <c r="S1489" s="79" t="s">
        <v>2364</v>
      </c>
      <c r="T1489" s="4">
        <v>45313</v>
      </c>
      <c r="U1489">
        <v>1065109793</v>
      </c>
      <c r="V1489">
        <v>1800</v>
      </c>
      <c r="W1489" s="79" t="e">
        <f>VLOOKUP(Table7[[#This Row],[No]],Mio[No. FACT.],1,FALSE)</f>
        <v>#N/A</v>
      </c>
      <c r="X1489" s="79" t="e">
        <f>VLOOKUP(Table7[[#This Row],[No]],Conta[DTE NO],1,FALSE)</f>
        <v>#N/A</v>
      </c>
      <c r="Y1489" s="79" t="e">
        <f>Table7[[#This Row],[borar otro]]=Table7[[#This Row],[Borrar]]</f>
        <v>#N/A</v>
      </c>
    </row>
    <row r="1490" spans="19:25" hidden="1" x14ac:dyDescent="0.25">
      <c r="S1490" s="79" t="s">
        <v>2364</v>
      </c>
      <c r="T1490" s="4">
        <v>45313</v>
      </c>
      <c r="U1490">
        <v>1083261284</v>
      </c>
      <c r="V1490">
        <v>225</v>
      </c>
      <c r="W1490" s="79" t="e">
        <f>VLOOKUP(Table7[[#This Row],[No]],Mio[No. FACT.],1,FALSE)</f>
        <v>#N/A</v>
      </c>
      <c r="X1490" s="79" t="e">
        <f>VLOOKUP(Table7[[#This Row],[No]],Conta[DTE NO],1,FALSE)</f>
        <v>#N/A</v>
      </c>
      <c r="Y1490" s="79" t="e">
        <f>Table7[[#This Row],[borar otro]]=Table7[[#This Row],[Borrar]]</f>
        <v>#N/A</v>
      </c>
    </row>
    <row r="1491" spans="19:25" hidden="1" x14ac:dyDescent="0.25">
      <c r="S1491" s="79" t="s">
        <v>2364</v>
      </c>
      <c r="T1491" s="4">
        <v>45313</v>
      </c>
      <c r="U1491">
        <v>1438204881</v>
      </c>
      <c r="V1491">
        <v>225</v>
      </c>
      <c r="W1491" s="79" t="e">
        <f>VLOOKUP(Table7[[#This Row],[No]],Mio[No. FACT.],1,FALSE)</f>
        <v>#N/A</v>
      </c>
      <c r="X1491" s="79" t="e">
        <f>VLOOKUP(Table7[[#This Row],[No]],Conta[DTE NO],1,FALSE)</f>
        <v>#N/A</v>
      </c>
      <c r="Y1491" s="79" t="e">
        <f>Table7[[#This Row],[borar otro]]=Table7[[#This Row],[Borrar]]</f>
        <v>#N/A</v>
      </c>
    </row>
    <row r="1492" spans="19:25" hidden="1" x14ac:dyDescent="0.25">
      <c r="S1492" s="79" t="s">
        <v>2364</v>
      </c>
      <c r="T1492" s="4">
        <v>45313</v>
      </c>
      <c r="U1492">
        <v>1560170143</v>
      </c>
      <c r="V1492">
        <v>250</v>
      </c>
      <c r="W1492" s="79" t="e">
        <f>VLOOKUP(Table7[[#This Row],[No]],Mio[No. FACT.],1,FALSE)</f>
        <v>#N/A</v>
      </c>
      <c r="X1492" s="79" t="e">
        <f>VLOOKUP(Table7[[#This Row],[No]],Conta[DTE NO],1,FALSE)</f>
        <v>#N/A</v>
      </c>
      <c r="Y1492" s="79" t="e">
        <f>Table7[[#This Row],[borar otro]]=Table7[[#This Row],[Borrar]]</f>
        <v>#N/A</v>
      </c>
    </row>
    <row r="1493" spans="19:25" hidden="1" x14ac:dyDescent="0.25">
      <c r="S1493" s="79" t="s">
        <v>2364</v>
      </c>
      <c r="T1493" s="4">
        <v>45313</v>
      </c>
      <c r="U1493">
        <v>1673543994</v>
      </c>
      <c r="V1493">
        <v>450</v>
      </c>
      <c r="W1493" s="79" t="e">
        <f>VLOOKUP(Table7[[#This Row],[No]],Mio[No. FACT.],1,FALSE)</f>
        <v>#N/A</v>
      </c>
      <c r="X1493" s="79" t="e">
        <f>VLOOKUP(Table7[[#This Row],[No]],Conta[DTE NO],1,FALSE)</f>
        <v>#N/A</v>
      </c>
      <c r="Y1493" s="79" t="e">
        <f>Table7[[#This Row],[borar otro]]=Table7[[#This Row],[Borrar]]</f>
        <v>#N/A</v>
      </c>
    </row>
    <row r="1494" spans="19:25" hidden="1" x14ac:dyDescent="0.25">
      <c r="S1494" s="79" t="s">
        <v>2364</v>
      </c>
      <c r="T1494" s="4">
        <v>45313</v>
      </c>
      <c r="U1494">
        <v>1960985573</v>
      </c>
      <c r="V1494">
        <v>500</v>
      </c>
      <c r="W1494" s="79" t="e">
        <f>VLOOKUP(Table7[[#This Row],[No]],Mio[No. FACT.],1,FALSE)</f>
        <v>#N/A</v>
      </c>
      <c r="X1494" s="79" t="e">
        <f>VLOOKUP(Table7[[#This Row],[No]],Conta[DTE NO],1,FALSE)</f>
        <v>#N/A</v>
      </c>
      <c r="Y1494" s="79" t="e">
        <f>Table7[[#This Row],[borar otro]]=Table7[[#This Row],[Borrar]]</f>
        <v>#N/A</v>
      </c>
    </row>
    <row r="1495" spans="19:25" hidden="1" x14ac:dyDescent="0.25">
      <c r="S1495" s="79" t="s">
        <v>2364</v>
      </c>
      <c r="T1495" s="4">
        <v>45313</v>
      </c>
      <c r="U1495">
        <v>2211924372</v>
      </c>
      <c r="V1495">
        <v>250</v>
      </c>
      <c r="W1495" s="79" t="e">
        <f>VLOOKUP(Table7[[#This Row],[No]],Mio[No. FACT.],1,FALSE)</f>
        <v>#N/A</v>
      </c>
      <c r="X1495" s="79" t="e">
        <f>VLOOKUP(Table7[[#This Row],[No]],Conta[DTE NO],1,FALSE)</f>
        <v>#N/A</v>
      </c>
      <c r="Y1495" s="79" t="e">
        <f>Table7[[#This Row],[borar otro]]=Table7[[#This Row],[Borrar]]</f>
        <v>#N/A</v>
      </c>
    </row>
    <row r="1496" spans="19:25" hidden="1" x14ac:dyDescent="0.25">
      <c r="S1496" s="79" t="s">
        <v>2364</v>
      </c>
      <c r="T1496" s="4">
        <v>45313</v>
      </c>
      <c r="U1496">
        <v>2516404232</v>
      </c>
      <c r="V1496">
        <v>250</v>
      </c>
      <c r="W1496" s="79" t="e">
        <f>VLOOKUP(Table7[[#This Row],[No]],Mio[No. FACT.],1,FALSE)</f>
        <v>#N/A</v>
      </c>
      <c r="X1496" s="79" t="e">
        <f>VLOOKUP(Table7[[#This Row],[No]],Conta[DTE NO],1,FALSE)</f>
        <v>#N/A</v>
      </c>
      <c r="Y1496" s="79" t="e">
        <f>Table7[[#This Row],[borar otro]]=Table7[[#This Row],[Borrar]]</f>
        <v>#N/A</v>
      </c>
    </row>
    <row r="1497" spans="19:25" hidden="1" x14ac:dyDescent="0.25">
      <c r="S1497" s="79" t="s">
        <v>2364</v>
      </c>
      <c r="T1497" s="4">
        <v>45313</v>
      </c>
      <c r="U1497">
        <v>3369027594</v>
      </c>
      <c r="V1497">
        <v>450</v>
      </c>
      <c r="W1497" s="79" t="e">
        <f>VLOOKUP(Table7[[#This Row],[No]],Mio[No. FACT.],1,FALSE)</f>
        <v>#N/A</v>
      </c>
      <c r="X1497" s="79" t="e">
        <f>VLOOKUP(Table7[[#This Row],[No]],Conta[DTE NO],1,FALSE)</f>
        <v>#N/A</v>
      </c>
      <c r="Y1497" s="79" t="e">
        <f>Table7[[#This Row],[borar otro]]=Table7[[#This Row],[Borrar]]</f>
        <v>#N/A</v>
      </c>
    </row>
    <row r="1498" spans="19:25" hidden="1" x14ac:dyDescent="0.25">
      <c r="S1498" s="79" t="s">
        <v>2364</v>
      </c>
      <c r="T1498" s="4">
        <v>45313</v>
      </c>
      <c r="U1498">
        <v>3589490647</v>
      </c>
      <c r="V1498">
        <v>200</v>
      </c>
      <c r="W1498" s="79" t="e">
        <f>VLOOKUP(Table7[[#This Row],[No]],Mio[No. FACT.],1,FALSE)</f>
        <v>#N/A</v>
      </c>
      <c r="X1498" s="79" t="e">
        <f>VLOOKUP(Table7[[#This Row],[No]],Conta[DTE NO],1,FALSE)</f>
        <v>#N/A</v>
      </c>
      <c r="Y1498" s="79" t="e">
        <f>Table7[[#This Row],[borar otro]]=Table7[[#This Row],[Borrar]]</f>
        <v>#N/A</v>
      </c>
    </row>
    <row r="1499" spans="19:25" hidden="1" x14ac:dyDescent="0.25">
      <c r="S1499" s="79" t="s">
        <v>2364</v>
      </c>
      <c r="T1499" s="4">
        <v>45313</v>
      </c>
      <c r="U1499">
        <v>3775415538</v>
      </c>
      <c r="V1499">
        <v>250</v>
      </c>
      <c r="W1499" s="79" t="e">
        <f>VLOOKUP(Table7[[#This Row],[No]],Mio[No. FACT.],1,FALSE)</f>
        <v>#N/A</v>
      </c>
      <c r="X1499" s="79" t="e">
        <f>VLOOKUP(Table7[[#This Row],[No]],Conta[DTE NO],1,FALSE)</f>
        <v>#N/A</v>
      </c>
      <c r="Y1499" s="79" t="e">
        <f>Table7[[#This Row],[borar otro]]=Table7[[#This Row],[Borrar]]</f>
        <v>#N/A</v>
      </c>
    </row>
    <row r="1500" spans="19:25" hidden="1" x14ac:dyDescent="0.25">
      <c r="S1500" s="79" t="s">
        <v>2364</v>
      </c>
      <c r="T1500" s="4">
        <v>45313</v>
      </c>
      <c r="U1500">
        <v>393301050</v>
      </c>
      <c r="V1500">
        <v>1650</v>
      </c>
      <c r="W1500" s="79" t="e">
        <f>VLOOKUP(Table7[[#This Row],[No]],Mio[No. FACT.],1,FALSE)</f>
        <v>#N/A</v>
      </c>
      <c r="X1500" s="79" t="e">
        <f>VLOOKUP(Table7[[#This Row],[No]],Conta[DTE NO],1,FALSE)</f>
        <v>#N/A</v>
      </c>
      <c r="Y1500" s="79" t="e">
        <f>Table7[[#This Row],[borar otro]]=Table7[[#This Row],[Borrar]]</f>
        <v>#N/A</v>
      </c>
    </row>
    <row r="1501" spans="19:25" hidden="1" x14ac:dyDescent="0.25">
      <c r="S1501" s="79" t="s">
        <v>2364</v>
      </c>
      <c r="T1501" s="4">
        <v>45313</v>
      </c>
      <c r="U1501">
        <v>4154805037</v>
      </c>
      <c r="V1501">
        <v>1650</v>
      </c>
      <c r="W1501" s="79" t="e">
        <f>VLOOKUP(Table7[[#This Row],[No]],Mio[No. FACT.],1,FALSE)</f>
        <v>#N/A</v>
      </c>
      <c r="X1501" s="79" t="e">
        <f>VLOOKUP(Table7[[#This Row],[No]],Conta[DTE NO],1,FALSE)</f>
        <v>#N/A</v>
      </c>
      <c r="Y1501" s="79" t="e">
        <f>Table7[[#This Row],[borar otro]]=Table7[[#This Row],[Borrar]]</f>
        <v>#N/A</v>
      </c>
    </row>
    <row r="1502" spans="19:25" hidden="1" x14ac:dyDescent="0.25">
      <c r="S1502" s="79" t="s">
        <v>2364</v>
      </c>
      <c r="T1502" s="4">
        <v>45313</v>
      </c>
      <c r="U1502">
        <v>799362704</v>
      </c>
      <c r="V1502">
        <v>850</v>
      </c>
      <c r="W1502" s="79" t="e">
        <f>VLOOKUP(Table7[[#This Row],[No]],Mio[No. FACT.],1,FALSE)</f>
        <v>#N/A</v>
      </c>
      <c r="X1502" s="79" t="e">
        <f>VLOOKUP(Table7[[#This Row],[No]],Conta[DTE NO],1,FALSE)</f>
        <v>#N/A</v>
      </c>
      <c r="Y1502" s="79" t="e">
        <f>Table7[[#This Row],[borar otro]]=Table7[[#This Row],[Borrar]]</f>
        <v>#N/A</v>
      </c>
    </row>
    <row r="1503" spans="19:25" hidden="1" x14ac:dyDescent="0.25">
      <c r="S1503" s="79" t="s">
        <v>2364</v>
      </c>
      <c r="T1503" s="4">
        <v>45314</v>
      </c>
      <c r="U1503">
        <v>1488076954</v>
      </c>
      <c r="V1503">
        <v>200</v>
      </c>
      <c r="W1503" s="79" t="e">
        <f>VLOOKUP(Table7[[#This Row],[No]],Mio[No. FACT.],1,FALSE)</f>
        <v>#N/A</v>
      </c>
      <c r="X1503" s="79" t="e">
        <f>VLOOKUP(Table7[[#This Row],[No]],Conta[DTE NO],1,FALSE)</f>
        <v>#N/A</v>
      </c>
      <c r="Y1503" s="79" t="e">
        <f>Table7[[#This Row],[borar otro]]=Table7[[#This Row],[Borrar]]</f>
        <v>#N/A</v>
      </c>
    </row>
    <row r="1504" spans="19:25" hidden="1" x14ac:dyDescent="0.25">
      <c r="S1504" s="79" t="s">
        <v>2364</v>
      </c>
      <c r="T1504" s="4">
        <v>45314</v>
      </c>
      <c r="U1504">
        <v>1496074971</v>
      </c>
      <c r="V1504">
        <v>225</v>
      </c>
      <c r="W1504" s="79" t="e">
        <f>VLOOKUP(Table7[[#This Row],[No]],Mio[No. FACT.],1,FALSE)</f>
        <v>#N/A</v>
      </c>
      <c r="X1504" s="79" t="e">
        <f>VLOOKUP(Table7[[#This Row],[No]],Conta[DTE NO],1,FALSE)</f>
        <v>#N/A</v>
      </c>
      <c r="Y1504" s="79" t="e">
        <f>Table7[[#This Row],[borar otro]]=Table7[[#This Row],[Borrar]]</f>
        <v>#N/A</v>
      </c>
    </row>
    <row r="1505" spans="19:25" hidden="1" x14ac:dyDescent="0.25">
      <c r="S1505" s="79" t="s">
        <v>2364</v>
      </c>
      <c r="T1505" s="4">
        <v>45314</v>
      </c>
      <c r="U1505">
        <v>1628130010</v>
      </c>
      <c r="V1505">
        <v>500</v>
      </c>
      <c r="W1505" s="79" t="e">
        <f>VLOOKUP(Table7[[#This Row],[No]],Mio[No. FACT.],1,FALSE)</f>
        <v>#N/A</v>
      </c>
      <c r="X1505" s="79" t="e">
        <f>VLOOKUP(Table7[[#This Row],[No]],Conta[DTE NO],1,FALSE)</f>
        <v>#N/A</v>
      </c>
      <c r="Y1505" s="79" t="e">
        <f>Table7[[#This Row],[borar otro]]=Table7[[#This Row],[Borrar]]</f>
        <v>#N/A</v>
      </c>
    </row>
    <row r="1506" spans="19:25" hidden="1" x14ac:dyDescent="0.25">
      <c r="S1506" s="79" t="s">
        <v>2364</v>
      </c>
      <c r="T1506" s="4">
        <v>45314</v>
      </c>
      <c r="U1506">
        <v>1663716844</v>
      </c>
      <c r="V1506">
        <v>200</v>
      </c>
      <c r="W1506" s="79" t="e">
        <f>VLOOKUP(Table7[[#This Row],[No]],Mio[No. FACT.],1,FALSE)</f>
        <v>#N/A</v>
      </c>
      <c r="X1506" s="79" t="e">
        <f>VLOOKUP(Table7[[#This Row],[No]],Conta[DTE NO],1,FALSE)</f>
        <v>#N/A</v>
      </c>
      <c r="Y1506" s="79" t="e">
        <f>Table7[[#This Row],[borar otro]]=Table7[[#This Row],[Borrar]]</f>
        <v>#N/A</v>
      </c>
    </row>
    <row r="1507" spans="19:25" hidden="1" x14ac:dyDescent="0.25">
      <c r="S1507" s="79" t="s">
        <v>2364</v>
      </c>
      <c r="T1507" s="4">
        <v>45314</v>
      </c>
      <c r="U1507">
        <v>1696415780</v>
      </c>
      <c r="V1507">
        <v>200</v>
      </c>
      <c r="W1507" s="79" t="e">
        <f>VLOOKUP(Table7[[#This Row],[No]],Mio[No. FACT.],1,FALSE)</f>
        <v>#N/A</v>
      </c>
      <c r="X1507" s="79" t="e">
        <f>VLOOKUP(Table7[[#This Row],[No]],Conta[DTE NO],1,FALSE)</f>
        <v>#N/A</v>
      </c>
      <c r="Y1507" s="79" t="e">
        <f>Table7[[#This Row],[borar otro]]=Table7[[#This Row],[Borrar]]</f>
        <v>#N/A</v>
      </c>
    </row>
    <row r="1508" spans="19:25" hidden="1" x14ac:dyDescent="0.25">
      <c r="S1508" s="79" t="s">
        <v>2364</v>
      </c>
      <c r="T1508" s="4">
        <v>45314</v>
      </c>
      <c r="U1508">
        <v>1887325293</v>
      </c>
      <c r="V1508">
        <v>450</v>
      </c>
      <c r="W1508" s="79" t="e">
        <f>VLOOKUP(Table7[[#This Row],[No]],Mio[No. FACT.],1,FALSE)</f>
        <v>#N/A</v>
      </c>
      <c r="X1508" s="79" t="e">
        <f>VLOOKUP(Table7[[#This Row],[No]],Conta[DTE NO],1,FALSE)</f>
        <v>#N/A</v>
      </c>
      <c r="Y1508" s="79" t="e">
        <f>Table7[[#This Row],[borar otro]]=Table7[[#This Row],[Borrar]]</f>
        <v>#N/A</v>
      </c>
    </row>
    <row r="1509" spans="19:25" hidden="1" x14ac:dyDescent="0.25">
      <c r="S1509" s="79" t="s">
        <v>2364</v>
      </c>
      <c r="T1509" s="4">
        <v>45314</v>
      </c>
      <c r="U1509">
        <v>1934247374</v>
      </c>
      <c r="V1509">
        <v>200</v>
      </c>
      <c r="W1509" s="79" t="e">
        <f>VLOOKUP(Table7[[#This Row],[No]],Mio[No. FACT.],1,FALSE)</f>
        <v>#N/A</v>
      </c>
      <c r="X1509" s="79" t="e">
        <f>VLOOKUP(Table7[[#This Row],[No]],Conta[DTE NO],1,FALSE)</f>
        <v>#N/A</v>
      </c>
      <c r="Y1509" s="79" t="e">
        <f>Table7[[#This Row],[borar otro]]=Table7[[#This Row],[Borrar]]</f>
        <v>#N/A</v>
      </c>
    </row>
    <row r="1510" spans="19:25" hidden="1" x14ac:dyDescent="0.25">
      <c r="S1510" s="79" t="s">
        <v>2364</v>
      </c>
      <c r="T1510" s="4">
        <v>45314</v>
      </c>
      <c r="U1510">
        <v>2025210140</v>
      </c>
      <c r="V1510">
        <v>450</v>
      </c>
      <c r="W1510" s="79" t="e">
        <f>VLOOKUP(Table7[[#This Row],[No]],Mio[No. FACT.],1,FALSE)</f>
        <v>#N/A</v>
      </c>
      <c r="X1510" s="79" t="e">
        <f>VLOOKUP(Table7[[#This Row],[No]],Conta[DTE NO],1,FALSE)</f>
        <v>#N/A</v>
      </c>
      <c r="Y1510" s="79" t="e">
        <f>Table7[[#This Row],[borar otro]]=Table7[[#This Row],[Borrar]]</f>
        <v>#N/A</v>
      </c>
    </row>
    <row r="1511" spans="19:25" hidden="1" x14ac:dyDescent="0.25">
      <c r="S1511" s="79" t="s">
        <v>2364</v>
      </c>
      <c r="T1511" s="4">
        <v>45314</v>
      </c>
      <c r="U1511">
        <v>2089242042</v>
      </c>
      <c r="V1511">
        <v>500</v>
      </c>
      <c r="W1511" s="79" t="e">
        <f>VLOOKUP(Table7[[#This Row],[No]],Mio[No. FACT.],1,FALSE)</f>
        <v>#N/A</v>
      </c>
      <c r="X1511" s="79" t="e">
        <f>VLOOKUP(Table7[[#This Row],[No]],Conta[DTE NO],1,FALSE)</f>
        <v>#N/A</v>
      </c>
      <c r="Y1511" s="79" t="e">
        <f>Table7[[#This Row],[borar otro]]=Table7[[#This Row],[Borrar]]</f>
        <v>#N/A</v>
      </c>
    </row>
    <row r="1512" spans="19:25" hidden="1" x14ac:dyDescent="0.25">
      <c r="S1512" s="79" t="s">
        <v>2364</v>
      </c>
      <c r="T1512" s="4">
        <v>45314</v>
      </c>
      <c r="U1512">
        <v>2169782397</v>
      </c>
      <c r="V1512">
        <v>200</v>
      </c>
      <c r="W1512" s="79" t="e">
        <f>VLOOKUP(Table7[[#This Row],[No]],Mio[No. FACT.],1,FALSE)</f>
        <v>#N/A</v>
      </c>
      <c r="X1512" s="79" t="e">
        <f>VLOOKUP(Table7[[#This Row],[No]],Conta[DTE NO],1,FALSE)</f>
        <v>#N/A</v>
      </c>
      <c r="Y1512" s="79" t="e">
        <f>Table7[[#This Row],[borar otro]]=Table7[[#This Row],[Borrar]]</f>
        <v>#N/A</v>
      </c>
    </row>
    <row r="1513" spans="19:25" hidden="1" x14ac:dyDescent="0.25">
      <c r="S1513" s="79" t="s">
        <v>2364</v>
      </c>
      <c r="T1513" s="4">
        <v>45314</v>
      </c>
      <c r="U1513">
        <v>2230666513</v>
      </c>
      <c r="V1513">
        <v>200</v>
      </c>
      <c r="W1513" s="79" t="e">
        <f>VLOOKUP(Table7[[#This Row],[No]],Mio[No. FACT.],1,FALSE)</f>
        <v>#N/A</v>
      </c>
      <c r="X1513" s="79" t="e">
        <f>VLOOKUP(Table7[[#This Row],[No]],Conta[DTE NO],1,FALSE)</f>
        <v>#N/A</v>
      </c>
      <c r="Y1513" s="79" t="e">
        <f>Table7[[#This Row],[borar otro]]=Table7[[#This Row],[Borrar]]</f>
        <v>#N/A</v>
      </c>
    </row>
    <row r="1514" spans="19:25" hidden="1" x14ac:dyDescent="0.25">
      <c r="S1514" s="79" t="s">
        <v>2364</v>
      </c>
      <c r="T1514" s="4">
        <v>45314</v>
      </c>
      <c r="U1514">
        <v>2337687092</v>
      </c>
      <c r="V1514">
        <v>200</v>
      </c>
      <c r="W1514" s="79" t="e">
        <f>VLOOKUP(Table7[[#This Row],[No]],Mio[No. FACT.],1,FALSE)</f>
        <v>#N/A</v>
      </c>
      <c r="X1514" s="79" t="e">
        <f>VLOOKUP(Table7[[#This Row],[No]],Conta[DTE NO],1,FALSE)</f>
        <v>#N/A</v>
      </c>
      <c r="Y1514" s="79" t="e">
        <f>Table7[[#This Row],[borar otro]]=Table7[[#This Row],[Borrar]]</f>
        <v>#N/A</v>
      </c>
    </row>
    <row r="1515" spans="19:25" hidden="1" x14ac:dyDescent="0.25">
      <c r="S1515" s="79" t="s">
        <v>2364</v>
      </c>
      <c r="T1515" s="4">
        <v>45314</v>
      </c>
      <c r="U1515">
        <v>2398701199</v>
      </c>
      <c r="V1515">
        <v>200</v>
      </c>
      <c r="W1515" s="79" t="e">
        <f>VLOOKUP(Table7[[#This Row],[No]],Mio[No. FACT.],1,FALSE)</f>
        <v>#N/A</v>
      </c>
      <c r="X1515" s="79" t="e">
        <f>VLOOKUP(Table7[[#This Row],[No]],Conta[DTE NO],1,FALSE)</f>
        <v>#N/A</v>
      </c>
      <c r="Y1515" s="79" t="e">
        <f>Table7[[#This Row],[borar otro]]=Table7[[#This Row],[Borrar]]</f>
        <v>#N/A</v>
      </c>
    </row>
    <row r="1516" spans="19:25" hidden="1" x14ac:dyDescent="0.25">
      <c r="S1516" s="79" t="s">
        <v>2364</v>
      </c>
      <c r="T1516" s="4">
        <v>45314</v>
      </c>
      <c r="U1516">
        <v>2762688365</v>
      </c>
      <c r="V1516">
        <v>400</v>
      </c>
      <c r="W1516" s="79" t="e">
        <f>VLOOKUP(Table7[[#This Row],[No]],Mio[No. FACT.],1,FALSE)</f>
        <v>#N/A</v>
      </c>
      <c r="X1516" s="79" t="e">
        <f>VLOOKUP(Table7[[#This Row],[No]],Conta[DTE NO],1,FALSE)</f>
        <v>#N/A</v>
      </c>
      <c r="Y1516" s="79" t="e">
        <f>Table7[[#This Row],[borar otro]]=Table7[[#This Row],[Borrar]]</f>
        <v>#N/A</v>
      </c>
    </row>
    <row r="1517" spans="19:25" hidden="1" x14ac:dyDescent="0.25">
      <c r="S1517" s="79" t="s">
        <v>2364</v>
      </c>
      <c r="T1517" s="4">
        <v>45314</v>
      </c>
      <c r="U1517">
        <v>2774942817</v>
      </c>
      <c r="V1517">
        <v>200</v>
      </c>
      <c r="W1517" s="79" t="e">
        <f>VLOOKUP(Table7[[#This Row],[No]],Mio[No. FACT.],1,FALSE)</f>
        <v>#N/A</v>
      </c>
      <c r="X1517" s="79" t="e">
        <f>VLOOKUP(Table7[[#This Row],[No]],Conta[DTE NO],1,FALSE)</f>
        <v>#N/A</v>
      </c>
      <c r="Y1517" s="79" t="e">
        <f>Table7[[#This Row],[borar otro]]=Table7[[#This Row],[Borrar]]</f>
        <v>#N/A</v>
      </c>
    </row>
    <row r="1518" spans="19:25" hidden="1" x14ac:dyDescent="0.25">
      <c r="S1518" s="79" t="s">
        <v>2364</v>
      </c>
      <c r="T1518" s="4">
        <v>45314</v>
      </c>
      <c r="U1518">
        <v>2921873509</v>
      </c>
      <c r="V1518">
        <v>200</v>
      </c>
      <c r="W1518" s="79" t="e">
        <f>VLOOKUP(Table7[[#This Row],[No]],Mio[No. FACT.],1,FALSE)</f>
        <v>#N/A</v>
      </c>
      <c r="X1518" s="79" t="e">
        <f>VLOOKUP(Table7[[#This Row],[No]],Conta[DTE NO],1,FALSE)</f>
        <v>#N/A</v>
      </c>
      <c r="Y1518" s="79" t="e">
        <f>Table7[[#This Row],[borar otro]]=Table7[[#This Row],[Borrar]]</f>
        <v>#N/A</v>
      </c>
    </row>
    <row r="1519" spans="19:25" hidden="1" x14ac:dyDescent="0.25">
      <c r="S1519" s="79" t="s">
        <v>2364</v>
      </c>
      <c r="T1519" s="4">
        <v>45314</v>
      </c>
      <c r="U1519">
        <v>3221242443</v>
      </c>
      <c r="V1519">
        <v>200</v>
      </c>
      <c r="W1519" s="79" t="e">
        <f>VLOOKUP(Table7[[#This Row],[No]],Mio[No. FACT.],1,FALSE)</f>
        <v>#N/A</v>
      </c>
      <c r="X1519" s="79" t="e">
        <f>VLOOKUP(Table7[[#This Row],[No]],Conta[DTE NO],1,FALSE)</f>
        <v>#N/A</v>
      </c>
      <c r="Y1519" s="79" t="e">
        <f>Table7[[#This Row],[borar otro]]=Table7[[#This Row],[Borrar]]</f>
        <v>#N/A</v>
      </c>
    </row>
    <row r="1520" spans="19:25" hidden="1" x14ac:dyDescent="0.25">
      <c r="S1520" s="79" t="s">
        <v>2364</v>
      </c>
      <c r="T1520" s="4">
        <v>45314</v>
      </c>
      <c r="U1520">
        <v>3230155159</v>
      </c>
      <c r="V1520">
        <v>200</v>
      </c>
      <c r="W1520" s="79" t="e">
        <f>VLOOKUP(Table7[[#This Row],[No]],Mio[No. FACT.],1,FALSE)</f>
        <v>#N/A</v>
      </c>
      <c r="X1520" s="79" t="e">
        <f>VLOOKUP(Table7[[#This Row],[No]],Conta[DTE NO],1,FALSE)</f>
        <v>#N/A</v>
      </c>
      <c r="Y1520" s="79" t="e">
        <f>Table7[[#This Row],[borar otro]]=Table7[[#This Row],[Borrar]]</f>
        <v>#N/A</v>
      </c>
    </row>
    <row r="1521" spans="19:25" hidden="1" x14ac:dyDescent="0.25">
      <c r="S1521" s="79" t="s">
        <v>2364</v>
      </c>
      <c r="T1521" s="4">
        <v>45314</v>
      </c>
      <c r="U1521">
        <v>3552530068</v>
      </c>
      <c r="V1521">
        <v>500</v>
      </c>
      <c r="W1521" s="79" t="e">
        <f>VLOOKUP(Table7[[#This Row],[No]],Mio[No. FACT.],1,FALSE)</f>
        <v>#N/A</v>
      </c>
      <c r="X1521" s="79" t="e">
        <f>VLOOKUP(Table7[[#This Row],[No]],Conta[DTE NO],1,FALSE)</f>
        <v>#N/A</v>
      </c>
      <c r="Y1521" s="79" t="e">
        <f>Table7[[#This Row],[borar otro]]=Table7[[#This Row],[Borrar]]</f>
        <v>#N/A</v>
      </c>
    </row>
    <row r="1522" spans="19:25" hidden="1" x14ac:dyDescent="0.25">
      <c r="S1522" s="79" t="s">
        <v>2364</v>
      </c>
      <c r="T1522" s="4">
        <v>45314</v>
      </c>
      <c r="U1522">
        <v>3819456211</v>
      </c>
      <c r="V1522">
        <v>250</v>
      </c>
      <c r="W1522" s="79" t="e">
        <f>VLOOKUP(Table7[[#This Row],[No]],Mio[No. FACT.],1,FALSE)</f>
        <v>#N/A</v>
      </c>
      <c r="X1522" s="79" t="e">
        <f>VLOOKUP(Table7[[#This Row],[No]],Conta[DTE NO],1,FALSE)</f>
        <v>#N/A</v>
      </c>
      <c r="Y1522" s="79" t="e">
        <f>Table7[[#This Row],[borar otro]]=Table7[[#This Row],[Borrar]]</f>
        <v>#N/A</v>
      </c>
    </row>
    <row r="1523" spans="19:25" hidden="1" x14ac:dyDescent="0.25">
      <c r="S1523" s="79" t="s">
        <v>2364</v>
      </c>
      <c r="T1523" s="4">
        <v>45314</v>
      </c>
      <c r="U1523">
        <v>3895347751</v>
      </c>
      <c r="V1523">
        <v>250</v>
      </c>
      <c r="W1523" s="79" t="e">
        <f>VLOOKUP(Table7[[#This Row],[No]],Mio[No. FACT.],1,FALSE)</f>
        <v>#N/A</v>
      </c>
      <c r="X1523" s="79" t="e">
        <f>VLOOKUP(Table7[[#This Row],[No]],Conta[DTE NO],1,FALSE)</f>
        <v>#N/A</v>
      </c>
      <c r="Y1523" s="79" t="e">
        <f>Table7[[#This Row],[borar otro]]=Table7[[#This Row],[Borrar]]</f>
        <v>#N/A</v>
      </c>
    </row>
    <row r="1524" spans="19:25" hidden="1" x14ac:dyDescent="0.25">
      <c r="S1524" s="79" t="s">
        <v>2364</v>
      </c>
      <c r="T1524" s="4">
        <v>45314</v>
      </c>
      <c r="U1524">
        <v>517229891</v>
      </c>
      <c r="V1524">
        <v>200</v>
      </c>
      <c r="W1524" s="79" t="e">
        <f>VLOOKUP(Table7[[#This Row],[No]],Mio[No. FACT.],1,FALSE)</f>
        <v>#N/A</v>
      </c>
      <c r="X1524" s="79" t="e">
        <f>VLOOKUP(Table7[[#This Row],[No]],Conta[DTE NO],1,FALSE)</f>
        <v>#N/A</v>
      </c>
      <c r="Y1524" s="79" t="e">
        <f>Table7[[#This Row],[borar otro]]=Table7[[#This Row],[Borrar]]</f>
        <v>#N/A</v>
      </c>
    </row>
    <row r="1525" spans="19:25" hidden="1" x14ac:dyDescent="0.25">
      <c r="S1525" s="79" t="s">
        <v>2364</v>
      </c>
      <c r="T1525" s="4">
        <v>45314</v>
      </c>
      <c r="U1525">
        <v>713902548</v>
      </c>
      <c r="V1525">
        <v>200</v>
      </c>
      <c r="W1525" s="79" t="e">
        <f>VLOOKUP(Table7[[#This Row],[No]],Mio[No. FACT.],1,FALSE)</f>
        <v>#N/A</v>
      </c>
      <c r="X1525" s="79" t="e">
        <f>VLOOKUP(Table7[[#This Row],[No]],Conta[DTE NO],1,FALSE)</f>
        <v>#N/A</v>
      </c>
      <c r="Y1525" s="79" t="e">
        <f>Table7[[#This Row],[borar otro]]=Table7[[#This Row],[Borrar]]</f>
        <v>#N/A</v>
      </c>
    </row>
    <row r="1526" spans="19:25" hidden="1" x14ac:dyDescent="0.25">
      <c r="S1526" s="79" t="s">
        <v>2364</v>
      </c>
      <c r="T1526" s="4">
        <v>45315</v>
      </c>
      <c r="U1526">
        <v>1562067468</v>
      </c>
      <c r="V1526">
        <v>225</v>
      </c>
      <c r="W1526" s="79" t="e">
        <f>VLOOKUP(Table7[[#This Row],[No]],Mio[No. FACT.],1,FALSE)</f>
        <v>#N/A</v>
      </c>
      <c r="X1526" s="79" t="e">
        <f>VLOOKUP(Table7[[#This Row],[No]],Conta[DTE NO],1,FALSE)</f>
        <v>#N/A</v>
      </c>
      <c r="Y1526" s="79" t="e">
        <f>Table7[[#This Row],[borar otro]]=Table7[[#This Row],[Borrar]]</f>
        <v>#N/A</v>
      </c>
    </row>
    <row r="1527" spans="19:25" hidden="1" x14ac:dyDescent="0.25">
      <c r="S1527" s="79" t="s">
        <v>2364</v>
      </c>
      <c r="T1527" s="4">
        <v>45315</v>
      </c>
      <c r="U1527">
        <v>1807958902</v>
      </c>
      <c r="V1527">
        <v>250</v>
      </c>
      <c r="W1527" s="79" t="e">
        <f>VLOOKUP(Table7[[#This Row],[No]],Mio[No. FACT.],1,FALSE)</f>
        <v>#N/A</v>
      </c>
      <c r="X1527" s="79" t="e">
        <f>VLOOKUP(Table7[[#This Row],[No]],Conta[DTE NO],1,FALSE)</f>
        <v>#N/A</v>
      </c>
      <c r="Y1527" s="79" t="e">
        <f>Table7[[#This Row],[borar otro]]=Table7[[#This Row],[Borrar]]</f>
        <v>#N/A</v>
      </c>
    </row>
    <row r="1528" spans="19:25" hidden="1" x14ac:dyDescent="0.25">
      <c r="S1528" s="79" t="s">
        <v>2364</v>
      </c>
      <c r="T1528" s="4">
        <v>45315</v>
      </c>
      <c r="U1528">
        <v>2875148074</v>
      </c>
      <c r="V1528">
        <v>250</v>
      </c>
      <c r="W1528" s="79" t="e">
        <f>VLOOKUP(Table7[[#This Row],[No]],Mio[No. FACT.],1,FALSE)</f>
        <v>#N/A</v>
      </c>
      <c r="X1528" s="79" t="e">
        <f>VLOOKUP(Table7[[#This Row],[No]],Conta[DTE NO],1,FALSE)</f>
        <v>#N/A</v>
      </c>
      <c r="Y1528" s="79" t="e">
        <f>Table7[[#This Row],[borar otro]]=Table7[[#This Row],[Borrar]]</f>
        <v>#N/A</v>
      </c>
    </row>
    <row r="1529" spans="19:25" hidden="1" x14ac:dyDescent="0.25">
      <c r="S1529" s="79" t="s">
        <v>2364</v>
      </c>
      <c r="T1529" s="4">
        <v>45315</v>
      </c>
      <c r="U1529">
        <v>4087761030</v>
      </c>
      <c r="V1529">
        <v>225</v>
      </c>
      <c r="W1529" s="79" t="e">
        <f>VLOOKUP(Table7[[#This Row],[No]],Mio[No. FACT.],1,FALSE)</f>
        <v>#N/A</v>
      </c>
      <c r="X1529" s="79" t="e">
        <f>VLOOKUP(Table7[[#This Row],[No]],Conta[DTE NO],1,FALSE)</f>
        <v>#N/A</v>
      </c>
      <c r="Y1529" s="79" t="e">
        <f>Table7[[#This Row],[borar otro]]=Table7[[#This Row],[Borrar]]</f>
        <v>#N/A</v>
      </c>
    </row>
    <row r="1530" spans="19:25" hidden="1" x14ac:dyDescent="0.25">
      <c r="S1530" s="79" t="s">
        <v>2364</v>
      </c>
      <c r="T1530" s="4">
        <v>45315</v>
      </c>
      <c r="U1530">
        <v>646070287</v>
      </c>
      <c r="V1530">
        <v>225</v>
      </c>
      <c r="W1530" s="79" t="e">
        <f>VLOOKUP(Table7[[#This Row],[No]],Mio[No. FACT.],1,FALSE)</f>
        <v>#N/A</v>
      </c>
      <c r="X1530" s="79" t="e">
        <f>VLOOKUP(Table7[[#This Row],[No]],Conta[DTE NO],1,FALSE)</f>
        <v>#N/A</v>
      </c>
      <c r="Y1530" s="79" t="e">
        <f>Table7[[#This Row],[borar otro]]=Table7[[#This Row],[Borrar]]</f>
        <v>#N/A</v>
      </c>
    </row>
    <row r="1531" spans="19:25" hidden="1" x14ac:dyDescent="0.25">
      <c r="S1531" s="79" t="s">
        <v>2364</v>
      </c>
      <c r="T1531" s="4">
        <v>45316</v>
      </c>
      <c r="U1531">
        <v>1212564329</v>
      </c>
      <c r="V1531">
        <v>500</v>
      </c>
      <c r="W1531" s="79" t="e">
        <f>VLOOKUP(Table7[[#This Row],[No]],Mio[No. FACT.],1,FALSE)</f>
        <v>#N/A</v>
      </c>
      <c r="X1531" s="79" t="e">
        <f>VLOOKUP(Table7[[#This Row],[No]],Conta[DTE NO],1,FALSE)</f>
        <v>#N/A</v>
      </c>
      <c r="Y1531" s="79" t="e">
        <f>Table7[[#This Row],[borar otro]]=Table7[[#This Row],[Borrar]]</f>
        <v>#N/A</v>
      </c>
    </row>
    <row r="1532" spans="19:25" hidden="1" x14ac:dyDescent="0.25">
      <c r="S1532" s="79" t="s">
        <v>2364</v>
      </c>
      <c r="T1532" s="4">
        <v>45316</v>
      </c>
      <c r="U1532">
        <v>1273645378</v>
      </c>
      <c r="V1532">
        <v>200</v>
      </c>
      <c r="W1532" s="79" t="e">
        <f>VLOOKUP(Table7[[#This Row],[No]],Mio[No. FACT.],1,FALSE)</f>
        <v>#N/A</v>
      </c>
      <c r="X1532" s="79" t="e">
        <f>VLOOKUP(Table7[[#This Row],[No]],Conta[DTE NO],1,FALSE)</f>
        <v>#N/A</v>
      </c>
      <c r="Y1532" s="79" t="e">
        <f>Table7[[#This Row],[borar otro]]=Table7[[#This Row],[Borrar]]</f>
        <v>#N/A</v>
      </c>
    </row>
    <row r="1533" spans="19:25" hidden="1" x14ac:dyDescent="0.25">
      <c r="S1533" s="79" t="s">
        <v>2364</v>
      </c>
      <c r="T1533" s="4">
        <v>45316</v>
      </c>
      <c r="U1533">
        <v>1853181458</v>
      </c>
      <c r="V1533">
        <v>200</v>
      </c>
      <c r="W1533" s="79" t="e">
        <f>VLOOKUP(Table7[[#This Row],[No]],Mio[No. FACT.],1,FALSE)</f>
        <v>#N/A</v>
      </c>
      <c r="X1533" s="79" t="e">
        <f>VLOOKUP(Table7[[#This Row],[No]],Conta[DTE NO],1,FALSE)</f>
        <v>#N/A</v>
      </c>
      <c r="Y1533" s="79" t="e">
        <f>Table7[[#This Row],[borar otro]]=Table7[[#This Row],[Borrar]]</f>
        <v>#N/A</v>
      </c>
    </row>
    <row r="1534" spans="19:25" hidden="1" x14ac:dyDescent="0.25">
      <c r="S1534" s="79" t="s">
        <v>2364</v>
      </c>
      <c r="T1534" s="4">
        <v>45316</v>
      </c>
      <c r="U1534">
        <v>1894138212</v>
      </c>
      <c r="V1534">
        <v>200</v>
      </c>
      <c r="W1534" s="79" t="e">
        <f>VLOOKUP(Table7[[#This Row],[No]],Mio[No. FACT.],1,FALSE)</f>
        <v>#N/A</v>
      </c>
      <c r="X1534" s="79" t="e">
        <f>VLOOKUP(Table7[[#This Row],[No]],Conta[DTE NO],1,FALSE)</f>
        <v>#N/A</v>
      </c>
      <c r="Y1534" s="79" t="e">
        <f>Table7[[#This Row],[borar otro]]=Table7[[#This Row],[Borrar]]</f>
        <v>#N/A</v>
      </c>
    </row>
    <row r="1535" spans="19:25" hidden="1" x14ac:dyDescent="0.25">
      <c r="S1535" s="79" t="s">
        <v>2364</v>
      </c>
      <c r="T1535" s="4">
        <v>45316</v>
      </c>
      <c r="U1535">
        <v>2110803861</v>
      </c>
      <c r="V1535">
        <v>500</v>
      </c>
      <c r="W1535" s="79" t="e">
        <f>VLOOKUP(Table7[[#This Row],[No]],Mio[No. FACT.],1,FALSE)</f>
        <v>#N/A</v>
      </c>
      <c r="X1535" s="79" t="e">
        <f>VLOOKUP(Table7[[#This Row],[No]],Conta[DTE NO],1,FALSE)</f>
        <v>#N/A</v>
      </c>
      <c r="Y1535" s="79" t="e">
        <f>Table7[[#This Row],[borar otro]]=Table7[[#This Row],[Borrar]]</f>
        <v>#N/A</v>
      </c>
    </row>
    <row r="1536" spans="19:25" hidden="1" x14ac:dyDescent="0.25">
      <c r="S1536" s="79" t="s">
        <v>2364</v>
      </c>
      <c r="T1536" s="4">
        <v>45316</v>
      </c>
      <c r="U1536">
        <v>2268022386</v>
      </c>
      <c r="V1536">
        <v>250</v>
      </c>
      <c r="W1536" s="79" t="e">
        <f>VLOOKUP(Table7[[#This Row],[No]],Mio[No. FACT.],1,FALSE)</f>
        <v>#N/A</v>
      </c>
      <c r="X1536" s="79" t="e">
        <f>VLOOKUP(Table7[[#This Row],[No]],Conta[DTE NO],1,FALSE)</f>
        <v>#N/A</v>
      </c>
      <c r="Y1536" s="79" t="e">
        <f>Table7[[#This Row],[borar otro]]=Table7[[#This Row],[Borrar]]</f>
        <v>#N/A</v>
      </c>
    </row>
    <row r="1537" spans="19:25" hidden="1" x14ac:dyDescent="0.25">
      <c r="S1537" s="79" t="s">
        <v>2364</v>
      </c>
      <c r="T1537" s="4">
        <v>45316</v>
      </c>
      <c r="U1537">
        <v>2419542901</v>
      </c>
      <c r="V1537">
        <v>250</v>
      </c>
      <c r="W1537" s="79" t="e">
        <f>VLOOKUP(Table7[[#This Row],[No]],Mio[No. FACT.],1,FALSE)</f>
        <v>#N/A</v>
      </c>
      <c r="X1537" s="79" t="e">
        <f>VLOOKUP(Table7[[#This Row],[No]],Conta[DTE NO],1,FALSE)</f>
        <v>#N/A</v>
      </c>
      <c r="Y1537" s="79" t="e">
        <f>Table7[[#This Row],[borar otro]]=Table7[[#This Row],[Borrar]]</f>
        <v>#N/A</v>
      </c>
    </row>
    <row r="1538" spans="19:25" hidden="1" x14ac:dyDescent="0.25">
      <c r="S1538" s="79" t="s">
        <v>2364</v>
      </c>
      <c r="T1538" s="4">
        <v>45316</v>
      </c>
      <c r="U1538">
        <v>2916306305</v>
      </c>
      <c r="V1538">
        <v>500</v>
      </c>
      <c r="W1538" s="79" t="e">
        <f>VLOOKUP(Table7[[#This Row],[No]],Mio[No. FACT.],1,FALSE)</f>
        <v>#N/A</v>
      </c>
      <c r="X1538" s="79" t="e">
        <f>VLOOKUP(Table7[[#This Row],[No]],Conta[DTE NO],1,FALSE)</f>
        <v>#N/A</v>
      </c>
      <c r="Y1538" s="79" t="e">
        <f>Table7[[#This Row],[borar otro]]=Table7[[#This Row],[Borrar]]</f>
        <v>#N/A</v>
      </c>
    </row>
    <row r="1539" spans="19:25" hidden="1" x14ac:dyDescent="0.25">
      <c r="S1539" s="79" t="s">
        <v>2364</v>
      </c>
      <c r="T1539" s="4">
        <v>45316</v>
      </c>
      <c r="U1539">
        <v>3405332612</v>
      </c>
      <c r="V1539">
        <v>250</v>
      </c>
      <c r="W1539" s="79" t="e">
        <f>VLOOKUP(Table7[[#This Row],[No]],Mio[No. FACT.],1,FALSE)</f>
        <v>#N/A</v>
      </c>
      <c r="X1539" s="79" t="e">
        <f>VLOOKUP(Table7[[#This Row],[No]],Conta[DTE NO],1,FALSE)</f>
        <v>#N/A</v>
      </c>
      <c r="Y1539" s="79" t="e">
        <f>Table7[[#This Row],[borar otro]]=Table7[[#This Row],[Borrar]]</f>
        <v>#N/A</v>
      </c>
    </row>
    <row r="1540" spans="19:25" hidden="1" x14ac:dyDescent="0.25">
      <c r="S1540" s="79" t="s">
        <v>2364</v>
      </c>
      <c r="T1540" s="4">
        <v>45316</v>
      </c>
      <c r="U1540">
        <v>3699919902</v>
      </c>
      <c r="V1540">
        <v>200</v>
      </c>
      <c r="W1540" s="79" t="e">
        <f>VLOOKUP(Table7[[#This Row],[No]],Mio[No. FACT.],1,FALSE)</f>
        <v>#N/A</v>
      </c>
      <c r="X1540" s="79" t="e">
        <f>VLOOKUP(Table7[[#This Row],[No]],Conta[DTE NO],1,FALSE)</f>
        <v>#N/A</v>
      </c>
      <c r="Y1540" s="79" t="e">
        <f>Table7[[#This Row],[borar otro]]=Table7[[#This Row],[Borrar]]</f>
        <v>#N/A</v>
      </c>
    </row>
    <row r="1541" spans="19:25" hidden="1" x14ac:dyDescent="0.25">
      <c r="S1541" s="79" t="s">
        <v>2364</v>
      </c>
      <c r="T1541" s="4">
        <v>45316</v>
      </c>
      <c r="U1541">
        <v>513886310</v>
      </c>
      <c r="V1541">
        <v>200</v>
      </c>
      <c r="W1541" s="79" t="e">
        <f>VLOOKUP(Table7[[#This Row],[No]],Mio[No. FACT.],1,FALSE)</f>
        <v>#N/A</v>
      </c>
      <c r="X1541" s="79" t="e">
        <f>VLOOKUP(Table7[[#This Row],[No]],Conta[DTE NO],1,FALSE)</f>
        <v>#N/A</v>
      </c>
      <c r="Y1541" s="79" t="e">
        <f>Table7[[#This Row],[borar otro]]=Table7[[#This Row],[Borrar]]</f>
        <v>#N/A</v>
      </c>
    </row>
    <row r="1542" spans="19:25" hidden="1" x14ac:dyDescent="0.25">
      <c r="S1542" s="79" t="s">
        <v>2364</v>
      </c>
      <c r="T1542" s="4">
        <v>45317</v>
      </c>
      <c r="U1542">
        <v>1113147873</v>
      </c>
      <c r="V1542">
        <v>250</v>
      </c>
      <c r="W1542" s="79" t="e">
        <f>VLOOKUP(Table7[[#This Row],[No]],Mio[No. FACT.],1,FALSE)</f>
        <v>#N/A</v>
      </c>
      <c r="X1542" s="79" t="e">
        <f>VLOOKUP(Table7[[#This Row],[No]],Conta[DTE NO],1,FALSE)</f>
        <v>#N/A</v>
      </c>
      <c r="Y1542" s="79" t="e">
        <f>Table7[[#This Row],[borar otro]]=Table7[[#This Row],[Borrar]]</f>
        <v>#N/A</v>
      </c>
    </row>
    <row r="1543" spans="19:25" hidden="1" x14ac:dyDescent="0.25">
      <c r="S1543" s="79" t="s">
        <v>2364</v>
      </c>
      <c r="T1543" s="4">
        <v>45317</v>
      </c>
      <c r="U1543">
        <v>1199392568</v>
      </c>
      <c r="V1543">
        <v>500</v>
      </c>
      <c r="W1543" s="79" t="e">
        <f>VLOOKUP(Table7[[#This Row],[No]],Mio[No. FACT.],1,FALSE)</f>
        <v>#N/A</v>
      </c>
      <c r="X1543" s="79" t="e">
        <f>VLOOKUP(Table7[[#This Row],[No]],Conta[DTE NO],1,FALSE)</f>
        <v>#N/A</v>
      </c>
      <c r="Y1543" s="79" t="e">
        <f>Table7[[#This Row],[borar otro]]=Table7[[#This Row],[Borrar]]</f>
        <v>#N/A</v>
      </c>
    </row>
    <row r="1544" spans="19:25" hidden="1" x14ac:dyDescent="0.25">
      <c r="S1544" s="79" t="s">
        <v>2364</v>
      </c>
      <c r="T1544" s="4">
        <v>45317</v>
      </c>
      <c r="U1544">
        <v>1257785836</v>
      </c>
      <c r="V1544">
        <v>500</v>
      </c>
      <c r="W1544" s="79" t="e">
        <f>VLOOKUP(Table7[[#This Row],[No]],Mio[No. FACT.],1,FALSE)</f>
        <v>#N/A</v>
      </c>
      <c r="X1544" s="79" t="e">
        <f>VLOOKUP(Table7[[#This Row],[No]],Conta[DTE NO],1,FALSE)</f>
        <v>#N/A</v>
      </c>
      <c r="Y1544" s="79" t="e">
        <f>Table7[[#This Row],[borar otro]]=Table7[[#This Row],[Borrar]]</f>
        <v>#N/A</v>
      </c>
    </row>
    <row r="1545" spans="19:25" hidden="1" x14ac:dyDescent="0.25">
      <c r="S1545" s="79" t="s">
        <v>2364</v>
      </c>
      <c r="T1545" s="4">
        <v>45317</v>
      </c>
      <c r="U1545">
        <v>1373783821</v>
      </c>
      <c r="V1545">
        <v>225</v>
      </c>
      <c r="W1545" s="79" t="e">
        <f>VLOOKUP(Table7[[#This Row],[No]],Mio[No. FACT.],1,FALSE)</f>
        <v>#N/A</v>
      </c>
      <c r="X1545" s="79" t="e">
        <f>VLOOKUP(Table7[[#This Row],[No]],Conta[DTE NO],1,FALSE)</f>
        <v>#N/A</v>
      </c>
      <c r="Y1545" s="79" t="e">
        <f>Table7[[#This Row],[borar otro]]=Table7[[#This Row],[Borrar]]</f>
        <v>#N/A</v>
      </c>
    </row>
    <row r="1546" spans="19:25" hidden="1" x14ac:dyDescent="0.25">
      <c r="S1546" s="79" t="s">
        <v>2364</v>
      </c>
      <c r="T1546" s="4">
        <v>45317</v>
      </c>
      <c r="U1546">
        <v>1596214770</v>
      </c>
      <c r="V1546">
        <v>850</v>
      </c>
      <c r="W1546" s="79" t="e">
        <f>VLOOKUP(Table7[[#This Row],[No]],Mio[No. FACT.],1,FALSE)</f>
        <v>#N/A</v>
      </c>
      <c r="X1546" s="79" t="e">
        <f>VLOOKUP(Table7[[#This Row],[No]],Conta[DTE NO],1,FALSE)</f>
        <v>#N/A</v>
      </c>
      <c r="Y1546" s="79" t="e">
        <f>Table7[[#This Row],[borar otro]]=Table7[[#This Row],[Borrar]]</f>
        <v>#N/A</v>
      </c>
    </row>
    <row r="1547" spans="19:25" hidden="1" x14ac:dyDescent="0.25">
      <c r="S1547" s="79" t="s">
        <v>2364</v>
      </c>
      <c r="T1547" s="4">
        <v>45317</v>
      </c>
      <c r="U1547">
        <v>1816217506</v>
      </c>
      <c r="V1547">
        <v>200</v>
      </c>
      <c r="W1547" s="79" t="e">
        <f>VLOOKUP(Table7[[#This Row],[No]],Mio[No. FACT.],1,FALSE)</f>
        <v>#N/A</v>
      </c>
      <c r="X1547" s="79" t="e">
        <f>VLOOKUP(Table7[[#This Row],[No]],Conta[DTE NO],1,FALSE)</f>
        <v>#N/A</v>
      </c>
      <c r="Y1547" s="79" t="e">
        <f>Table7[[#This Row],[borar otro]]=Table7[[#This Row],[Borrar]]</f>
        <v>#N/A</v>
      </c>
    </row>
    <row r="1548" spans="19:25" hidden="1" x14ac:dyDescent="0.25">
      <c r="S1548" s="79" t="s">
        <v>2364</v>
      </c>
      <c r="T1548" s="4">
        <v>45317</v>
      </c>
      <c r="U1548">
        <v>2082160661</v>
      </c>
      <c r="V1548">
        <v>225</v>
      </c>
      <c r="W1548" s="79" t="e">
        <f>VLOOKUP(Table7[[#This Row],[No]],Mio[No. FACT.],1,FALSE)</f>
        <v>#N/A</v>
      </c>
      <c r="X1548" s="79" t="e">
        <f>VLOOKUP(Table7[[#This Row],[No]],Conta[DTE NO],1,FALSE)</f>
        <v>#N/A</v>
      </c>
      <c r="Y1548" s="79" t="e">
        <f>Table7[[#This Row],[borar otro]]=Table7[[#This Row],[Borrar]]</f>
        <v>#N/A</v>
      </c>
    </row>
    <row r="1549" spans="19:25" hidden="1" x14ac:dyDescent="0.25">
      <c r="S1549" s="79" t="s">
        <v>2364</v>
      </c>
      <c r="T1549" s="4">
        <v>45317</v>
      </c>
      <c r="U1549">
        <v>2435074512</v>
      </c>
      <c r="V1549">
        <v>225</v>
      </c>
      <c r="W1549" s="79" t="e">
        <f>VLOOKUP(Table7[[#This Row],[No]],Mio[No. FACT.],1,FALSE)</f>
        <v>#N/A</v>
      </c>
      <c r="X1549" s="79" t="e">
        <f>VLOOKUP(Table7[[#This Row],[No]],Conta[DTE NO],1,FALSE)</f>
        <v>#N/A</v>
      </c>
      <c r="Y1549" s="79" t="e">
        <f>Table7[[#This Row],[borar otro]]=Table7[[#This Row],[Borrar]]</f>
        <v>#N/A</v>
      </c>
    </row>
    <row r="1550" spans="19:25" hidden="1" x14ac:dyDescent="0.25">
      <c r="S1550" s="79" t="s">
        <v>2364</v>
      </c>
      <c r="T1550" s="4">
        <v>45317</v>
      </c>
      <c r="U1550">
        <v>3701621813</v>
      </c>
      <c r="V1550">
        <v>500</v>
      </c>
      <c r="W1550" s="79" t="e">
        <f>VLOOKUP(Table7[[#This Row],[No]],Mio[No. FACT.],1,FALSE)</f>
        <v>#N/A</v>
      </c>
      <c r="X1550" s="79" t="e">
        <f>VLOOKUP(Table7[[#This Row],[No]],Conta[DTE NO],1,FALSE)</f>
        <v>#N/A</v>
      </c>
      <c r="Y1550" s="79" t="e">
        <f>Table7[[#This Row],[borar otro]]=Table7[[#This Row],[Borrar]]</f>
        <v>#N/A</v>
      </c>
    </row>
    <row r="1551" spans="19:25" hidden="1" x14ac:dyDescent="0.25">
      <c r="S1551" s="79" t="s">
        <v>2364</v>
      </c>
      <c r="T1551" s="4">
        <v>45317</v>
      </c>
      <c r="U1551">
        <v>4100997398</v>
      </c>
      <c r="V1551">
        <v>500</v>
      </c>
      <c r="W1551" s="79" t="e">
        <f>VLOOKUP(Table7[[#This Row],[No]],Mio[No. FACT.],1,FALSE)</f>
        <v>#N/A</v>
      </c>
      <c r="X1551" s="79" t="e">
        <f>VLOOKUP(Table7[[#This Row],[No]],Conta[DTE NO],1,FALSE)</f>
        <v>#N/A</v>
      </c>
      <c r="Y1551" s="79" t="e">
        <f>Table7[[#This Row],[borar otro]]=Table7[[#This Row],[Borrar]]</f>
        <v>#N/A</v>
      </c>
    </row>
    <row r="1552" spans="19:25" hidden="1" x14ac:dyDescent="0.25">
      <c r="S1552" s="79" t="s">
        <v>2364</v>
      </c>
      <c r="T1552" s="4">
        <v>45317</v>
      </c>
      <c r="U1552">
        <v>644040633</v>
      </c>
      <c r="V1552">
        <v>250</v>
      </c>
      <c r="W1552" s="79" t="e">
        <f>VLOOKUP(Table7[[#This Row],[No]],Mio[No. FACT.],1,FALSE)</f>
        <v>#N/A</v>
      </c>
      <c r="X1552" s="79" t="e">
        <f>VLOOKUP(Table7[[#This Row],[No]],Conta[DTE NO],1,FALSE)</f>
        <v>#N/A</v>
      </c>
      <c r="Y1552" s="79" t="e">
        <f>Table7[[#This Row],[borar otro]]=Table7[[#This Row],[Borrar]]</f>
        <v>#N/A</v>
      </c>
    </row>
    <row r="1553" spans="19:25" hidden="1" x14ac:dyDescent="0.25">
      <c r="S1553" s="79" t="s">
        <v>2364</v>
      </c>
      <c r="T1553" s="4">
        <v>45317</v>
      </c>
      <c r="U1553">
        <v>667504350</v>
      </c>
      <c r="V1553">
        <v>200</v>
      </c>
      <c r="W1553" s="79" t="e">
        <f>VLOOKUP(Table7[[#This Row],[No]],Mio[No. FACT.],1,FALSE)</f>
        <v>#N/A</v>
      </c>
      <c r="X1553" s="79" t="e">
        <f>VLOOKUP(Table7[[#This Row],[No]],Conta[DTE NO],1,FALSE)</f>
        <v>#N/A</v>
      </c>
      <c r="Y1553" s="79" t="e">
        <f>Table7[[#This Row],[borar otro]]=Table7[[#This Row],[Borrar]]</f>
        <v>#N/A</v>
      </c>
    </row>
    <row r="1554" spans="19:25" hidden="1" x14ac:dyDescent="0.25">
      <c r="S1554" s="79" t="s">
        <v>2364</v>
      </c>
      <c r="T1554" s="4">
        <v>45317</v>
      </c>
      <c r="U1554">
        <v>954222901</v>
      </c>
      <c r="V1554">
        <v>200</v>
      </c>
      <c r="W1554" s="79" t="e">
        <f>VLOOKUP(Table7[[#This Row],[No]],Mio[No. FACT.],1,FALSE)</f>
        <v>#N/A</v>
      </c>
      <c r="X1554" s="79" t="e">
        <f>VLOOKUP(Table7[[#This Row],[No]],Conta[DTE NO],1,FALSE)</f>
        <v>#N/A</v>
      </c>
      <c r="Y1554" s="79" t="e">
        <f>Table7[[#This Row],[borar otro]]=Table7[[#This Row],[Borrar]]</f>
        <v>#N/A</v>
      </c>
    </row>
    <row r="1555" spans="19:25" hidden="1" x14ac:dyDescent="0.25">
      <c r="S1555" s="79" t="s">
        <v>2364</v>
      </c>
      <c r="T1555" s="4">
        <v>45320</v>
      </c>
      <c r="U1555">
        <v>167267054</v>
      </c>
      <c r="V1555">
        <v>250</v>
      </c>
      <c r="W1555" s="79" t="e">
        <f>VLOOKUP(Table7[[#This Row],[No]],Mio[No. FACT.],1,FALSE)</f>
        <v>#N/A</v>
      </c>
      <c r="X1555" s="79" t="e">
        <f>VLOOKUP(Table7[[#This Row],[No]],Conta[DTE NO],1,FALSE)</f>
        <v>#N/A</v>
      </c>
      <c r="Y1555" s="79" t="e">
        <f>Table7[[#This Row],[borar otro]]=Table7[[#This Row],[Borrar]]</f>
        <v>#N/A</v>
      </c>
    </row>
    <row r="1556" spans="19:25" hidden="1" x14ac:dyDescent="0.25">
      <c r="S1556" s="79" t="s">
        <v>2364</v>
      </c>
      <c r="T1556" s="4">
        <v>45320</v>
      </c>
      <c r="U1556">
        <v>2763276449</v>
      </c>
      <c r="V1556">
        <v>225</v>
      </c>
      <c r="W1556" s="79" t="e">
        <f>VLOOKUP(Table7[[#This Row],[No]],Mio[No. FACT.],1,FALSE)</f>
        <v>#N/A</v>
      </c>
      <c r="X1556" s="79" t="e">
        <f>VLOOKUP(Table7[[#This Row],[No]],Conta[DTE NO],1,FALSE)</f>
        <v>#N/A</v>
      </c>
      <c r="Y1556" s="79" t="e">
        <f>Table7[[#This Row],[borar otro]]=Table7[[#This Row],[Borrar]]</f>
        <v>#N/A</v>
      </c>
    </row>
    <row r="1557" spans="19:25" hidden="1" x14ac:dyDescent="0.25">
      <c r="S1557" s="79" t="s">
        <v>2364</v>
      </c>
      <c r="T1557" s="4">
        <v>45320</v>
      </c>
      <c r="U1557">
        <v>2961263841</v>
      </c>
      <c r="V1557">
        <v>1800</v>
      </c>
      <c r="W1557" s="79" t="e">
        <f>VLOOKUP(Table7[[#This Row],[No]],Mio[No. FACT.],1,FALSE)</f>
        <v>#N/A</v>
      </c>
      <c r="X1557" s="79" t="e">
        <f>VLOOKUP(Table7[[#This Row],[No]],Conta[DTE NO],1,FALSE)</f>
        <v>#N/A</v>
      </c>
      <c r="Y1557" s="79" t="e">
        <f>Table7[[#This Row],[borar otro]]=Table7[[#This Row],[Borrar]]</f>
        <v>#N/A</v>
      </c>
    </row>
    <row r="1558" spans="19:25" hidden="1" x14ac:dyDescent="0.25">
      <c r="S1558" s="79" t="s">
        <v>2364</v>
      </c>
      <c r="T1558" s="4">
        <v>45320</v>
      </c>
      <c r="U1558">
        <v>3525658500</v>
      </c>
      <c r="V1558">
        <v>225</v>
      </c>
      <c r="W1558" s="79" t="e">
        <f>VLOOKUP(Table7[[#This Row],[No]],Mio[No. FACT.],1,FALSE)</f>
        <v>#N/A</v>
      </c>
      <c r="X1558" s="79" t="e">
        <f>VLOOKUP(Table7[[#This Row],[No]],Conta[DTE NO],1,FALSE)</f>
        <v>#N/A</v>
      </c>
      <c r="Y1558" s="79" t="e">
        <f>Table7[[#This Row],[borar otro]]=Table7[[#This Row],[Borrar]]</f>
        <v>#N/A</v>
      </c>
    </row>
    <row r="1559" spans="19:25" hidden="1" x14ac:dyDescent="0.25">
      <c r="S1559" s="79" t="s">
        <v>2364</v>
      </c>
      <c r="T1559" s="4">
        <v>45320</v>
      </c>
      <c r="U1559">
        <v>4147333775</v>
      </c>
      <c r="V1559">
        <v>225</v>
      </c>
      <c r="W1559" s="79" t="e">
        <f>VLOOKUP(Table7[[#This Row],[No]],Mio[No. FACT.],1,FALSE)</f>
        <v>#N/A</v>
      </c>
      <c r="X1559" s="79" t="e">
        <f>VLOOKUP(Table7[[#This Row],[No]],Conta[DTE NO],1,FALSE)</f>
        <v>#N/A</v>
      </c>
      <c r="Y1559" s="79" t="e">
        <f>Table7[[#This Row],[borar otro]]=Table7[[#This Row],[Borrar]]</f>
        <v>#N/A</v>
      </c>
    </row>
    <row r="1560" spans="19:25" hidden="1" x14ac:dyDescent="0.25">
      <c r="S1560" s="79" t="s">
        <v>2364</v>
      </c>
      <c r="T1560" s="4">
        <v>45320</v>
      </c>
      <c r="U1560">
        <v>474040726</v>
      </c>
      <c r="V1560">
        <v>200</v>
      </c>
      <c r="W1560" s="79" t="e">
        <f>VLOOKUP(Table7[[#This Row],[No]],Mio[No. FACT.],1,FALSE)</f>
        <v>#N/A</v>
      </c>
      <c r="X1560" s="79" t="e">
        <f>VLOOKUP(Table7[[#This Row],[No]],Conta[DTE NO],1,FALSE)</f>
        <v>#N/A</v>
      </c>
      <c r="Y1560" s="79" t="e">
        <f>Table7[[#This Row],[borar otro]]=Table7[[#This Row],[Borrar]]</f>
        <v>#N/A</v>
      </c>
    </row>
    <row r="1561" spans="19:25" hidden="1" x14ac:dyDescent="0.25">
      <c r="S1561" s="79" t="s">
        <v>2364</v>
      </c>
      <c r="T1561" s="4">
        <v>45321</v>
      </c>
      <c r="U1561">
        <v>1330856009</v>
      </c>
      <c r="V1561">
        <v>250</v>
      </c>
      <c r="W1561" s="79" t="e">
        <f>VLOOKUP(Table7[[#This Row],[No]],Mio[No. FACT.],1,FALSE)</f>
        <v>#N/A</v>
      </c>
      <c r="X1561" s="79" t="e">
        <f>VLOOKUP(Table7[[#This Row],[No]],Conta[DTE NO],1,FALSE)</f>
        <v>#N/A</v>
      </c>
      <c r="Y1561" s="79" t="e">
        <f>Table7[[#This Row],[borar otro]]=Table7[[#This Row],[Borrar]]</f>
        <v>#N/A</v>
      </c>
    </row>
    <row r="1562" spans="19:25" hidden="1" x14ac:dyDescent="0.25">
      <c r="S1562" s="79" t="s">
        <v>2364</v>
      </c>
      <c r="T1562" s="4">
        <v>45321</v>
      </c>
      <c r="U1562">
        <v>1787316214</v>
      </c>
      <c r="V1562">
        <v>200</v>
      </c>
      <c r="W1562" s="79" t="e">
        <f>VLOOKUP(Table7[[#This Row],[No]],Mio[No. FACT.],1,FALSE)</f>
        <v>#N/A</v>
      </c>
      <c r="X1562" s="79" t="e">
        <f>VLOOKUP(Table7[[#This Row],[No]],Conta[DTE NO],1,FALSE)</f>
        <v>#N/A</v>
      </c>
      <c r="Y1562" s="79" t="e">
        <f>Table7[[#This Row],[borar otro]]=Table7[[#This Row],[Borrar]]</f>
        <v>#N/A</v>
      </c>
    </row>
    <row r="1563" spans="19:25" hidden="1" x14ac:dyDescent="0.25">
      <c r="S1563" s="79" t="s">
        <v>2364</v>
      </c>
      <c r="T1563" s="4">
        <v>45321</v>
      </c>
      <c r="U1563">
        <v>1854361194</v>
      </c>
      <c r="V1563">
        <v>200</v>
      </c>
      <c r="W1563" s="79" t="e">
        <f>VLOOKUP(Table7[[#This Row],[No]],Mio[No. FACT.],1,FALSE)</f>
        <v>#N/A</v>
      </c>
      <c r="X1563" s="79" t="e">
        <f>VLOOKUP(Table7[[#This Row],[No]],Conta[DTE NO],1,FALSE)</f>
        <v>#N/A</v>
      </c>
      <c r="Y1563" s="79" t="e">
        <f>Table7[[#This Row],[borar otro]]=Table7[[#This Row],[Borrar]]</f>
        <v>#N/A</v>
      </c>
    </row>
    <row r="1564" spans="19:25" hidden="1" x14ac:dyDescent="0.25">
      <c r="S1564" s="79" t="s">
        <v>2364</v>
      </c>
      <c r="T1564" s="4">
        <v>45321</v>
      </c>
      <c r="U1564">
        <v>1868318308</v>
      </c>
      <c r="V1564">
        <v>250</v>
      </c>
      <c r="W1564" s="79" t="e">
        <f>VLOOKUP(Table7[[#This Row],[No]],Mio[No. FACT.],1,FALSE)</f>
        <v>#N/A</v>
      </c>
      <c r="X1564" s="79" t="e">
        <f>VLOOKUP(Table7[[#This Row],[No]],Conta[DTE NO],1,FALSE)</f>
        <v>#N/A</v>
      </c>
      <c r="Y1564" s="79" t="e">
        <f>Table7[[#This Row],[borar otro]]=Table7[[#This Row],[Borrar]]</f>
        <v>#N/A</v>
      </c>
    </row>
    <row r="1565" spans="19:25" hidden="1" x14ac:dyDescent="0.25">
      <c r="S1565" s="79" t="s">
        <v>2364</v>
      </c>
      <c r="T1565" s="4">
        <v>45321</v>
      </c>
      <c r="U1565">
        <v>1875593099</v>
      </c>
      <c r="V1565">
        <v>200</v>
      </c>
      <c r="W1565" s="79" t="e">
        <f>VLOOKUP(Table7[[#This Row],[No]],Mio[No. FACT.],1,FALSE)</f>
        <v>#N/A</v>
      </c>
      <c r="X1565" s="79" t="e">
        <f>VLOOKUP(Table7[[#This Row],[No]],Conta[DTE NO],1,FALSE)</f>
        <v>#N/A</v>
      </c>
      <c r="Y1565" s="79" t="e">
        <f>Table7[[#This Row],[borar otro]]=Table7[[#This Row],[Borrar]]</f>
        <v>#N/A</v>
      </c>
    </row>
    <row r="1566" spans="19:25" hidden="1" x14ac:dyDescent="0.25">
      <c r="S1566" s="79" t="s">
        <v>2364</v>
      </c>
      <c r="T1566" s="4">
        <v>45321</v>
      </c>
      <c r="U1566">
        <v>1942634543</v>
      </c>
      <c r="V1566">
        <v>200</v>
      </c>
      <c r="W1566" s="79" t="e">
        <f>VLOOKUP(Table7[[#This Row],[No]],Mio[No. FACT.],1,FALSE)</f>
        <v>#N/A</v>
      </c>
      <c r="X1566" s="79" t="e">
        <f>VLOOKUP(Table7[[#This Row],[No]],Conta[DTE NO],1,FALSE)</f>
        <v>#N/A</v>
      </c>
      <c r="Y1566" s="79" t="e">
        <f>Table7[[#This Row],[borar otro]]=Table7[[#This Row],[Borrar]]</f>
        <v>#N/A</v>
      </c>
    </row>
    <row r="1567" spans="19:25" hidden="1" x14ac:dyDescent="0.25">
      <c r="S1567" s="79" t="s">
        <v>2364</v>
      </c>
      <c r="T1567" s="4">
        <v>45321</v>
      </c>
      <c r="U1567">
        <v>2204387957</v>
      </c>
      <c r="V1567">
        <v>250</v>
      </c>
      <c r="W1567" s="79" t="e">
        <f>VLOOKUP(Table7[[#This Row],[No]],Mio[No. FACT.],1,FALSE)</f>
        <v>#N/A</v>
      </c>
      <c r="X1567" s="79" t="e">
        <f>VLOOKUP(Table7[[#This Row],[No]],Conta[DTE NO],1,FALSE)</f>
        <v>#N/A</v>
      </c>
      <c r="Y1567" s="79" t="e">
        <f>Table7[[#This Row],[borar otro]]=Table7[[#This Row],[Borrar]]</f>
        <v>#N/A</v>
      </c>
    </row>
    <row r="1568" spans="19:25" hidden="1" x14ac:dyDescent="0.25">
      <c r="S1568" s="79" t="s">
        <v>2364</v>
      </c>
      <c r="T1568" s="4">
        <v>45321</v>
      </c>
      <c r="U1568">
        <v>2512341692</v>
      </c>
      <c r="V1568">
        <v>250</v>
      </c>
      <c r="W1568" s="79" t="e">
        <f>VLOOKUP(Table7[[#This Row],[No]],Mio[No. FACT.],1,FALSE)</f>
        <v>#N/A</v>
      </c>
      <c r="X1568" s="79" t="e">
        <f>VLOOKUP(Table7[[#This Row],[No]],Conta[DTE NO],1,FALSE)</f>
        <v>#N/A</v>
      </c>
      <c r="Y1568" s="79" t="e">
        <f>Table7[[#This Row],[borar otro]]=Table7[[#This Row],[Borrar]]</f>
        <v>#N/A</v>
      </c>
    </row>
    <row r="1569" spans="19:25" hidden="1" x14ac:dyDescent="0.25">
      <c r="S1569" s="79" t="s">
        <v>2364</v>
      </c>
      <c r="T1569" s="4">
        <v>45321</v>
      </c>
      <c r="U1569">
        <v>267863329</v>
      </c>
      <c r="V1569">
        <v>200</v>
      </c>
      <c r="W1569" s="79" t="e">
        <f>VLOOKUP(Table7[[#This Row],[No]],Mio[No. FACT.],1,FALSE)</f>
        <v>#N/A</v>
      </c>
      <c r="X1569" s="79" t="e">
        <f>VLOOKUP(Table7[[#This Row],[No]],Conta[DTE NO],1,FALSE)</f>
        <v>#N/A</v>
      </c>
      <c r="Y1569" s="79" t="e">
        <f>Table7[[#This Row],[borar otro]]=Table7[[#This Row],[Borrar]]</f>
        <v>#N/A</v>
      </c>
    </row>
    <row r="1570" spans="19:25" hidden="1" x14ac:dyDescent="0.25">
      <c r="S1570" s="79" t="s">
        <v>2364</v>
      </c>
      <c r="T1570" s="4">
        <v>45321</v>
      </c>
      <c r="U1570">
        <v>3134212695</v>
      </c>
      <c r="V1570">
        <v>225</v>
      </c>
      <c r="W1570" s="79" t="e">
        <f>VLOOKUP(Table7[[#This Row],[No]],Mio[No. FACT.],1,FALSE)</f>
        <v>#N/A</v>
      </c>
      <c r="X1570" s="79" t="e">
        <f>VLOOKUP(Table7[[#This Row],[No]],Conta[DTE NO],1,FALSE)</f>
        <v>#N/A</v>
      </c>
      <c r="Y1570" s="79" t="e">
        <f>Table7[[#This Row],[borar otro]]=Table7[[#This Row],[Borrar]]</f>
        <v>#N/A</v>
      </c>
    </row>
    <row r="1571" spans="19:25" hidden="1" x14ac:dyDescent="0.25">
      <c r="S1571" s="79" t="s">
        <v>2364</v>
      </c>
      <c r="T1571" s="4">
        <v>45321</v>
      </c>
      <c r="U1571">
        <v>3719184707</v>
      </c>
      <c r="V1571">
        <v>200</v>
      </c>
      <c r="W1571" s="79" t="e">
        <f>VLOOKUP(Table7[[#This Row],[No]],Mio[No. FACT.],1,FALSE)</f>
        <v>#N/A</v>
      </c>
      <c r="X1571" s="79" t="e">
        <f>VLOOKUP(Table7[[#This Row],[No]],Conta[DTE NO],1,FALSE)</f>
        <v>#N/A</v>
      </c>
      <c r="Y1571" s="79" t="e">
        <f>Table7[[#This Row],[borar otro]]=Table7[[#This Row],[Borrar]]</f>
        <v>#N/A</v>
      </c>
    </row>
    <row r="1572" spans="19:25" hidden="1" x14ac:dyDescent="0.25">
      <c r="S1572" s="79" t="s">
        <v>2364</v>
      </c>
      <c r="T1572" s="4">
        <v>45321</v>
      </c>
      <c r="U1572">
        <v>3727704402</v>
      </c>
      <c r="V1572">
        <v>200</v>
      </c>
      <c r="W1572" s="79" t="e">
        <f>VLOOKUP(Table7[[#This Row],[No]],Mio[No. FACT.],1,FALSE)</f>
        <v>#N/A</v>
      </c>
      <c r="X1572" s="79" t="e">
        <f>VLOOKUP(Table7[[#This Row],[No]],Conta[DTE NO],1,FALSE)</f>
        <v>#N/A</v>
      </c>
      <c r="Y1572" s="79" t="e">
        <f>Table7[[#This Row],[borar otro]]=Table7[[#This Row],[Borrar]]</f>
        <v>#N/A</v>
      </c>
    </row>
    <row r="1573" spans="19:25" hidden="1" x14ac:dyDescent="0.25">
      <c r="S1573" s="79" t="s">
        <v>2364</v>
      </c>
      <c r="T1573" s="4">
        <v>45321</v>
      </c>
      <c r="U1573">
        <v>4163194684</v>
      </c>
      <c r="V1573">
        <v>200</v>
      </c>
      <c r="W1573" s="79" t="e">
        <f>VLOOKUP(Table7[[#This Row],[No]],Mio[No. FACT.],1,FALSE)</f>
        <v>#N/A</v>
      </c>
      <c r="X1573" s="79" t="e">
        <f>VLOOKUP(Table7[[#This Row],[No]],Conta[DTE NO],1,FALSE)</f>
        <v>#N/A</v>
      </c>
      <c r="Y1573" s="79" t="e">
        <f>Table7[[#This Row],[borar otro]]=Table7[[#This Row],[Borrar]]</f>
        <v>#N/A</v>
      </c>
    </row>
    <row r="1574" spans="19:25" hidden="1" x14ac:dyDescent="0.25">
      <c r="S1574" s="79" t="s">
        <v>2364</v>
      </c>
      <c r="T1574" s="4">
        <v>45321</v>
      </c>
      <c r="U1574">
        <v>572736946</v>
      </c>
      <c r="V1574">
        <v>200</v>
      </c>
      <c r="W1574" s="79" t="e">
        <f>VLOOKUP(Table7[[#This Row],[No]],Mio[No. FACT.],1,FALSE)</f>
        <v>#N/A</v>
      </c>
      <c r="X1574" s="79" t="e">
        <f>VLOOKUP(Table7[[#This Row],[No]],Conta[DTE NO],1,FALSE)</f>
        <v>#N/A</v>
      </c>
      <c r="Y1574" s="79" t="e">
        <f>Table7[[#This Row],[borar otro]]=Table7[[#This Row],[Borrar]]</f>
        <v>#N/A</v>
      </c>
    </row>
    <row r="1575" spans="19:25" hidden="1" x14ac:dyDescent="0.25">
      <c r="S1575" s="79" t="s">
        <v>2364</v>
      </c>
      <c r="T1575" s="4">
        <v>45321</v>
      </c>
      <c r="U1575">
        <v>926565149</v>
      </c>
      <c r="V1575">
        <v>200</v>
      </c>
      <c r="W1575" s="79" t="e">
        <f>VLOOKUP(Table7[[#This Row],[No]],Mio[No. FACT.],1,FALSE)</f>
        <v>#N/A</v>
      </c>
      <c r="X1575" s="79" t="e">
        <f>VLOOKUP(Table7[[#This Row],[No]],Conta[DTE NO],1,FALSE)</f>
        <v>#N/A</v>
      </c>
      <c r="Y1575" s="79" t="e">
        <f>Table7[[#This Row],[borar otro]]=Table7[[#This Row],[Borrar]]</f>
        <v>#N/A</v>
      </c>
    </row>
    <row r="1576" spans="19:25" hidden="1" x14ac:dyDescent="0.25">
      <c r="S1576" s="79" t="s">
        <v>2364</v>
      </c>
      <c r="T1576" s="4">
        <v>45322</v>
      </c>
      <c r="U1576">
        <v>1272793337</v>
      </c>
      <c r="V1576">
        <v>200</v>
      </c>
      <c r="W1576" s="79" t="e">
        <f>VLOOKUP(Table7[[#This Row],[No]],Mio[No. FACT.],1,FALSE)</f>
        <v>#N/A</v>
      </c>
      <c r="X1576" s="79" t="e">
        <f>VLOOKUP(Table7[[#This Row],[No]],Conta[DTE NO],1,FALSE)</f>
        <v>#N/A</v>
      </c>
      <c r="Y1576" s="79" t="e">
        <f>Table7[[#This Row],[borar otro]]=Table7[[#This Row],[Borrar]]</f>
        <v>#N/A</v>
      </c>
    </row>
    <row r="1577" spans="19:25" hidden="1" x14ac:dyDescent="0.25">
      <c r="S1577" s="79" t="s">
        <v>2364</v>
      </c>
      <c r="T1577" s="4">
        <v>45322</v>
      </c>
      <c r="U1577">
        <v>1442989263</v>
      </c>
      <c r="V1577">
        <v>250</v>
      </c>
      <c r="W1577" s="79" t="e">
        <f>VLOOKUP(Table7[[#This Row],[No]],Mio[No. FACT.],1,FALSE)</f>
        <v>#N/A</v>
      </c>
      <c r="X1577" s="79" t="e">
        <f>VLOOKUP(Table7[[#This Row],[No]],Conta[DTE NO],1,FALSE)</f>
        <v>#N/A</v>
      </c>
      <c r="Y1577" s="79" t="e">
        <f>Table7[[#This Row],[borar otro]]=Table7[[#This Row],[Borrar]]</f>
        <v>#N/A</v>
      </c>
    </row>
    <row r="1578" spans="19:25" hidden="1" x14ac:dyDescent="0.25">
      <c r="S1578" s="79" t="s">
        <v>2364</v>
      </c>
      <c r="T1578" s="4">
        <v>45322</v>
      </c>
      <c r="U1578">
        <v>1469073529</v>
      </c>
      <c r="V1578">
        <v>500</v>
      </c>
      <c r="W1578" s="79" t="e">
        <f>VLOOKUP(Table7[[#This Row],[No]],Mio[No. FACT.],1,FALSE)</f>
        <v>#N/A</v>
      </c>
      <c r="X1578" s="79" t="e">
        <f>VLOOKUP(Table7[[#This Row],[No]],Conta[DTE NO],1,FALSE)</f>
        <v>#N/A</v>
      </c>
      <c r="Y1578" s="79" t="e">
        <f>Table7[[#This Row],[borar otro]]=Table7[[#This Row],[Borrar]]</f>
        <v>#N/A</v>
      </c>
    </row>
    <row r="1579" spans="19:25" hidden="1" x14ac:dyDescent="0.25">
      <c r="S1579" s="79" t="s">
        <v>2364</v>
      </c>
      <c r="T1579" s="4">
        <v>45322</v>
      </c>
      <c r="U1579">
        <v>1573209295</v>
      </c>
      <c r="V1579">
        <v>250</v>
      </c>
      <c r="W1579" s="79" t="e">
        <f>VLOOKUP(Table7[[#This Row],[No]],Mio[No. FACT.],1,FALSE)</f>
        <v>#N/A</v>
      </c>
      <c r="X1579" s="79" t="e">
        <f>VLOOKUP(Table7[[#This Row],[No]],Conta[DTE NO],1,FALSE)</f>
        <v>#N/A</v>
      </c>
      <c r="Y1579" s="79" t="e">
        <f>Table7[[#This Row],[borar otro]]=Table7[[#This Row],[Borrar]]</f>
        <v>#N/A</v>
      </c>
    </row>
    <row r="1580" spans="19:25" hidden="1" x14ac:dyDescent="0.25">
      <c r="S1580" s="79" t="s">
        <v>2364</v>
      </c>
      <c r="T1580" s="4">
        <v>45322</v>
      </c>
      <c r="U1580">
        <v>1754746164</v>
      </c>
      <c r="V1580">
        <v>500</v>
      </c>
      <c r="W1580" s="79" t="e">
        <f>VLOOKUP(Table7[[#This Row],[No]],Mio[No. FACT.],1,FALSE)</f>
        <v>#N/A</v>
      </c>
      <c r="X1580" s="79" t="e">
        <f>VLOOKUP(Table7[[#This Row],[No]],Conta[DTE NO],1,FALSE)</f>
        <v>#N/A</v>
      </c>
      <c r="Y1580" s="79" t="e">
        <f>Table7[[#This Row],[borar otro]]=Table7[[#This Row],[Borrar]]</f>
        <v>#N/A</v>
      </c>
    </row>
    <row r="1581" spans="19:25" hidden="1" x14ac:dyDescent="0.25">
      <c r="S1581" s="79" t="s">
        <v>2364</v>
      </c>
      <c r="T1581" s="4">
        <v>45322</v>
      </c>
      <c r="U1581">
        <v>3105702157</v>
      </c>
      <c r="V1581">
        <v>250</v>
      </c>
      <c r="W1581" s="79" t="e">
        <f>VLOOKUP(Table7[[#This Row],[No]],Mio[No. FACT.],1,FALSE)</f>
        <v>#N/A</v>
      </c>
      <c r="X1581" s="79" t="e">
        <f>VLOOKUP(Table7[[#This Row],[No]],Conta[DTE NO],1,FALSE)</f>
        <v>#N/A</v>
      </c>
      <c r="Y1581" s="79" t="e">
        <f>Table7[[#This Row],[borar otro]]=Table7[[#This Row],[Borrar]]</f>
        <v>#N/A</v>
      </c>
    </row>
    <row r="1582" spans="19:25" hidden="1" x14ac:dyDescent="0.25">
      <c r="S1582" s="79" t="s">
        <v>2364</v>
      </c>
      <c r="T1582" s="4">
        <v>45322</v>
      </c>
      <c r="U1582">
        <v>3213904255</v>
      </c>
      <c r="V1582">
        <v>500</v>
      </c>
      <c r="W1582" s="79" t="e">
        <f>VLOOKUP(Table7[[#This Row],[No]],Mio[No. FACT.],1,FALSE)</f>
        <v>#N/A</v>
      </c>
      <c r="X1582" s="79" t="e">
        <f>VLOOKUP(Table7[[#This Row],[No]],Conta[DTE NO],1,FALSE)</f>
        <v>#N/A</v>
      </c>
      <c r="Y1582" s="79" t="e">
        <f>Table7[[#This Row],[borar otro]]=Table7[[#This Row],[Borrar]]</f>
        <v>#N/A</v>
      </c>
    </row>
    <row r="1583" spans="19:25" hidden="1" x14ac:dyDescent="0.25">
      <c r="S1583" s="79" t="s">
        <v>2364</v>
      </c>
      <c r="T1583" s="4">
        <v>45322</v>
      </c>
      <c r="U1583">
        <v>3320465916</v>
      </c>
      <c r="V1583">
        <v>225</v>
      </c>
      <c r="W1583" s="79" t="e">
        <f>VLOOKUP(Table7[[#This Row],[No]],Mio[No. FACT.],1,FALSE)</f>
        <v>#N/A</v>
      </c>
      <c r="X1583" s="79" t="e">
        <f>VLOOKUP(Table7[[#This Row],[No]],Conta[DTE NO],1,FALSE)</f>
        <v>#N/A</v>
      </c>
      <c r="Y1583" s="79" t="e">
        <f>Table7[[#This Row],[borar otro]]=Table7[[#This Row],[Borrar]]</f>
        <v>#N/A</v>
      </c>
    </row>
    <row r="1584" spans="19:25" hidden="1" x14ac:dyDescent="0.25">
      <c r="S1584" s="79" t="s">
        <v>2364</v>
      </c>
      <c r="T1584" s="4">
        <v>45322</v>
      </c>
      <c r="U1584">
        <v>3531229396</v>
      </c>
      <c r="V1584">
        <v>250</v>
      </c>
      <c r="W1584" s="79" t="e">
        <f>VLOOKUP(Table7[[#This Row],[No]],Mio[No. FACT.],1,FALSE)</f>
        <v>#N/A</v>
      </c>
      <c r="X1584" s="79" t="e">
        <f>VLOOKUP(Table7[[#This Row],[No]],Conta[DTE NO],1,FALSE)</f>
        <v>#N/A</v>
      </c>
      <c r="Y1584" s="79" t="e">
        <f>Table7[[#This Row],[borar otro]]=Table7[[#This Row],[Borrar]]</f>
        <v>#N/A</v>
      </c>
    </row>
    <row r="1585" spans="19:25" hidden="1" x14ac:dyDescent="0.25">
      <c r="S1585" s="79" t="s">
        <v>2364</v>
      </c>
      <c r="T1585" s="4">
        <v>45322</v>
      </c>
      <c r="U1585">
        <v>3971564279</v>
      </c>
      <c r="V1585">
        <v>225</v>
      </c>
      <c r="W1585" s="79" t="e">
        <f>VLOOKUP(Table7[[#This Row],[No]],Mio[No. FACT.],1,FALSE)</f>
        <v>#N/A</v>
      </c>
      <c r="X1585" s="79" t="e">
        <f>VLOOKUP(Table7[[#This Row],[No]],Conta[DTE NO],1,FALSE)</f>
        <v>#N/A</v>
      </c>
      <c r="Y1585" s="79" t="e">
        <f>Table7[[#This Row],[borar otro]]=Table7[[#This Row],[Borrar]]</f>
        <v>#N/A</v>
      </c>
    </row>
    <row r="1586" spans="19:25" hidden="1" x14ac:dyDescent="0.25">
      <c r="S1586" s="79" t="s">
        <v>2364</v>
      </c>
      <c r="T1586" s="4">
        <v>45322</v>
      </c>
      <c r="U1586">
        <v>4211625759</v>
      </c>
      <c r="V1586">
        <v>250</v>
      </c>
      <c r="W1586" s="79" t="e">
        <f>VLOOKUP(Table7[[#This Row],[No]],Mio[No. FACT.],1,FALSE)</f>
        <v>#N/A</v>
      </c>
      <c r="X1586" s="79" t="e">
        <f>VLOOKUP(Table7[[#This Row],[No]],Conta[DTE NO],1,FALSE)</f>
        <v>#N/A</v>
      </c>
      <c r="Y1586" s="79" t="e">
        <f>Table7[[#This Row],[borar otro]]=Table7[[#This Row],[Borrar]]</f>
        <v>#N/A</v>
      </c>
    </row>
    <row r="1587" spans="19:25" hidden="1" x14ac:dyDescent="0.25">
      <c r="S1587" s="79" t="s">
        <v>2364</v>
      </c>
      <c r="T1587" s="4">
        <v>45322</v>
      </c>
      <c r="U1587">
        <v>627131328</v>
      </c>
      <c r="V1587">
        <v>400</v>
      </c>
      <c r="W1587" s="79" t="e">
        <f>VLOOKUP(Table7[[#This Row],[No]],Mio[No. FACT.],1,FALSE)</f>
        <v>#N/A</v>
      </c>
      <c r="X1587" s="79" t="e">
        <f>VLOOKUP(Table7[[#This Row],[No]],Conta[DTE NO],1,FALSE)</f>
        <v>#N/A</v>
      </c>
      <c r="Y1587" s="79" t="e">
        <f>Table7[[#This Row],[borar otro]]=Table7[[#This Row],[Borrar]]</f>
        <v>#N/A</v>
      </c>
    </row>
    <row r="1588" spans="19:25" hidden="1" x14ac:dyDescent="0.25">
      <c r="S1588" s="79" t="s">
        <v>2364</v>
      </c>
      <c r="T1588" s="4">
        <v>45322</v>
      </c>
      <c r="U1588">
        <v>212465425</v>
      </c>
      <c r="V1588">
        <v>1300</v>
      </c>
      <c r="W1588" s="79" t="e">
        <f>VLOOKUP(Table7[[#This Row],[No]],Mio[No. FACT.],1,FALSE)</f>
        <v>#N/A</v>
      </c>
      <c r="X1588" s="79" t="e">
        <f>VLOOKUP(Table7[[#This Row],[No]],Conta[DTE NO],1,FALSE)</f>
        <v>#N/A</v>
      </c>
      <c r="Y1588" s="79" t="e">
        <f>Table7[[#This Row],[borar otro]]=Table7[[#This Row],[Borrar]]</f>
        <v>#N/A</v>
      </c>
    </row>
    <row r="1589" spans="19:25" hidden="1" x14ac:dyDescent="0.25">
      <c r="S1589" s="79" t="s">
        <v>2364</v>
      </c>
      <c r="T1589" s="4">
        <v>45322</v>
      </c>
      <c r="U1589">
        <v>1705134958</v>
      </c>
      <c r="V1589">
        <v>1800</v>
      </c>
      <c r="W1589" s="79" t="e">
        <f>VLOOKUP(Table7[[#This Row],[No]],Mio[No. FACT.],1,FALSE)</f>
        <v>#N/A</v>
      </c>
      <c r="X1589" s="79" t="e">
        <f>VLOOKUP(Table7[[#This Row],[No]],Conta[DTE NO],1,FALSE)</f>
        <v>#N/A</v>
      </c>
      <c r="Y1589" s="79" t="e">
        <f>Table7[[#This Row],[borar otro]]=Table7[[#This Row],[Borrar]]</f>
        <v>#N/A</v>
      </c>
    </row>
    <row r="1590" spans="19:25" hidden="1" x14ac:dyDescent="0.25">
      <c r="S1590" s="79" t="s">
        <v>2364</v>
      </c>
      <c r="T1590" s="4">
        <v>45322</v>
      </c>
      <c r="U1590">
        <v>408175956</v>
      </c>
      <c r="V1590">
        <v>850</v>
      </c>
      <c r="W1590" s="79" t="e">
        <f>VLOOKUP(Table7[[#This Row],[No]],Mio[No. FACT.],1,FALSE)</f>
        <v>#N/A</v>
      </c>
      <c r="X1590" s="79" t="e">
        <f>VLOOKUP(Table7[[#This Row],[No]],Conta[DTE NO],1,FALSE)</f>
        <v>#N/A</v>
      </c>
      <c r="Y1590" s="79" t="e">
        <f>Table7[[#This Row],[borar otro]]=Table7[[#This Row],[Borrar]]</f>
        <v>#N/A</v>
      </c>
    </row>
  </sheetData>
  <phoneticPr fontId="8" type="noConversion"/>
  <pageMargins left="0.7" right="0.7" top="0.75" bottom="0.75" header="0.3" footer="0.3"/>
  <pageSetup orientation="portrait" horizont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3EFF-0FF9-4D00-AA20-5FD415A0C636}">
  <dimension ref="A1:N600"/>
  <sheetViews>
    <sheetView workbookViewId="0">
      <selection activeCell="E1" sqref="E1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18.85546875" style="2" bestFit="1" customWidth="1"/>
    <col min="4" max="4" width="14.85546875" style="2" customWidth="1"/>
    <col min="5" max="5" width="13.5703125" bestFit="1" customWidth="1"/>
    <col min="6" max="6" width="13.140625" bestFit="1" customWidth="1"/>
    <col min="7" max="7" width="11" bestFit="1" customWidth="1"/>
    <col min="8" max="8" width="11.42578125" customWidth="1"/>
    <col min="9" max="9" width="14.5703125" style="2" customWidth="1"/>
    <col min="10" max="10" width="14.85546875" style="2" customWidth="1"/>
    <col min="11" max="11" width="13.5703125" bestFit="1" customWidth="1"/>
    <col min="14" max="14" width="22.85546875" customWidth="1"/>
    <col min="17" max="17" width="11" bestFit="1" customWidth="1"/>
    <col min="18" max="18" width="16.7109375" bestFit="1" customWidth="1"/>
    <col min="19" max="19" width="11.85546875" customWidth="1"/>
    <col min="20" max="20" width="11.28515625" bestFit="1" customWidth="1"/>
    <col min="21" max="21" width="9.42578125" bestFit="1" customWidth="1"/>
    <col min="23" max="23" width="11" bestFit="1" customWidth="1"/>
    <col min="24" max="24" width="9.42578125" bestFit="1" customWidth="1"/>
    <col min="25" max="25" width="11" bestFit="1" customWidth="1"/>
    <col min="26" max="26" width="11.28515625" bestFit="1" customWidth="1"/>
    <col min="27" max="27" width="9.42578125" bestFit="1" customWidth="1"/>
  </cols>
  <sheetData>
    <row r="1" spans="1:14" ht="15.75" x14ac:dyDescent="0.25">
      <c r="A1" t="s">
        <v>2325</v>
      </c>
      <c r="B1" t="s">
        <v>2331</v>
      </c>
      <c r="E1" s="17">
        <f>SUM(Table3[Total Mio])</f>
        <v>292967.93000000005</v>
      </c>
      <c r="F1" s="16"/>
      <c r="I1"/>
      <c r="J1"/>
      <c r="K1" s="17">
        <f>SUM(Table5[Total Conta])</f>
        <v>292967.90000000002</v>
      </c>
      <c r="N1" s="48">
        <f>SUM(C3:C600)</f>
        <v>292967.93000000005</v>
      </c>
    </row>
    <row r="2" spans="1:14" x14ac:dyDescent="0.25">
      <c r="A2" t="s">
        <v>2345</v>
      </c>
      <c r="B2" t="s">
        <v>2346</v>
      </c>
      <c r="C2" s="2" t="s">
        <v>2347</v>
      </c>
      <c r="D2" s="2" t="s">
        <v>2351</v>
      </c>
      <c r="E2" s="17" t="s">
        <v>2352</v>
      </c>
      <c r="G2" t="s">
        <v>2348</v>
      </c>
      <c r="H2" t="s">
        <v>2349</v>
      </c>
      <c r="I2" s="2" t="s">
        <v>2350</v>
      </c>
      <c r="J2" s="2" t="s">
        <v>2351</v>
      </c>
      <c r="K2" s="17" t="s">
        <v>2352</v>
      </c>
    </row>
    <row r="3" spans="1:14" x14ac:dyDescent="0.25">
      <c r="A3" cm="1">
        <f t="array" ref="A3">IFERROR(INDEX(Mio[],_xlfn.AGGREGATE(15,7,IF((Mio[Vendedor]=$B$1)*(Mio[Anulado]=0),ROW(Mio[Vendedor])-ROW(MIo!$B$2)+1),ROWS($A$3:A3)),2),"")</f>
        <v>3411755564</v>
      </c>
      <c r="B3" t="str" cm="1">
        <f t="array" ref="B3">IFERROR(INDEX(Mio[],_xlfn.AGGREGATE(15,7,IF((Mio[Vendedor]=$B$1)*(Mio[Anulado]=0),ROW(Mio[Vendedor])-ROW(MIo!$B$2)+1),ROWS($A$3:A3)),6),"")</f>
        <v>SO119455</v>
      </c>
      <c r="C3" s="2" cm="1">
        <f t="array" ref="C3">IFERROR(INDEX(Mio[],_xlfn.AGGREGATE(15,7,IF((Mio[Vendedor]=$B$1)*(Mio[Anulado]=0),ROW(Mio[Vendedor])-ROW(MIo!$B$2)+1),ROWS($A$3:A3)),3),"")</f>
        <v>235</v>
      </c>
      <c r="D3" s="2">
        <f>VLOOKUP(A3,$G$3:$I$600,3,FALSE)</f>
        <v>235</v>
      </c>
      <c r="E3" t="b">
        <f>Table3[[#This Row],[verificacion]]=Table3[[#This Row],[Total Mio]]</f>
        <v>1</v>
      </c>
      <c r="G3" cm="1">
        <f t="array" ref="G3">IFERROR(INDEX(Conta[],_xlfn.AGGREGATE(15,7,IF(Conta[VENDEDOR]=$B$1,ROW(Conta[VENDEDOR])-ROW('Por Factura'!$G$4)+1),ROWS($G$3:G3)),3),"")</f>
        <v>3411755564</v>
      </c>
      <c r="H3" t="str" cm="1">
        <f t="array" ref="H3">IFERROR(INDEX(Conta[],_xlfn.AGGREGATE(15,7,IF(Conta[VENDEDOR]=$B$1,ROW(Conta[VENDEDOR])-ROW('Por Factura'!$G$4)+1),ROWS($G$3:G3)),1),"")</f>
        <v>SO119455</v>
      </c>
      <c r="I3" s="2" cm="1">
        <f t="array" ref="I3">IFERROR(INDEX(Conta[],_xlfn.AGGREGATE(15,7,IF(Conta[VENDEDOR]=$B$1,ROW(Conta[VENDEDOR])-ROW('Por Factura'!$G$4)+1),ROWS($G$3:G3)),4),"")</f>
        <v>235</v>
      </c>
      <c r="J3" s="2">
        <f>VLOOKUP(G3,$A$3:$C$600,3,FALSE)</f>
        <v>235</v>
      </c>
      <c r="K3" t="b">
        <f>Table5[[#This Row],[verificacion]]=Table5[[#This Row],[Total Conta]]</f>
        <v>1</v>
      </c>
    </row>
    <row r="4" spans="1:14" x14ac:dyDescent="0.25">
      <c r="A4" cm="1">
        <f t="array" ref="A4">IFERROR(INDEX(Mio[],_xlfn.AGGREGATE(15,7,IF((Mio[Vendedor]=$B$1)*(Mio[Anulado]=0),ROW(Mio[Vendedor])-ROW(MIo!$B$2)+1),ROWS($A$3:A4)),2),"")</f>
        <v>694898098</v>
      </c>
      <c r="B4" t="str" cm="1">
        <f t="array" ref="B4">IFERROR(INDEX(Mio[],_xlfn.AGGREGATE(15,7,IF((Mio[Vendedor]=$B$1)*(Mio[Anulado]=0),ROW(Mio[Vendedor])-ROW(MIo!$B$2)+1),ROWS($A$3:A4)),6),"")</f>
        <v>SO119442</v>
      </c>
      <c r="C4" s="2" cm="1">
        <f t="array" ref="C4">IFERROR(INDEX(Mio[],_xlfn.AGGREGATE(15,7,IF((Mio[Vendedor]=$B$1)*(Mio[Anulado]=0),ROW(Mio[Vendedor])-ROW(MIo!$B$2)+1),ROWS($A$3:A4)),3),"")</f>
        <v>1470</v>
      </c>
      <c r="D4" s="2">
        <f t="shared" ref="D4:D67" si="0">VLOOKUP(A4,$G$3:$I$600,3,FALSE)</f>
        <v>1470</v>
      </c>
      <c r="E4" t="b">
        <f>Table3[[#This Row],[verificacion]]=Table3[[#This Row],[Total Mio]]</f>
        <v>1</v>
      </c>
      <c r="G4" cm="1">
        <f t="array" ref="G4">IFERROR(INDEX(Conta[],_xlfn.AGGREGATE(15,7,IF(Conta[VENDEDOR]=$B$1,ROW(Conta[VENDEDOR])-ROW('Por Factura'!$G$4)+1),ROWS($G$3:G4)),3),"")</f>
        <v>694898098</v>
      </c>
      <c r="H4" t="str" cm="1">
        <f t="array" ref="H4">IFERROR(INDEX(Conta[],_xlfn.AGGREGATE(15,7,IF(Conta[VENDEDOR]=$B$1,ROW(Conta[VENDEDOR])-ROW('Por Factura'!$G$4)+1),ROWS($G$3:G4)),1),"")</f>
        <v>SO119442</v>
      </c>
      <c r="I4" s="2" cm="1">
        <f t="array" ref="I4">IFERROR(INDEX(Conta[],_xlfn.AGGREGATE(15,7,IF(Conta[VENDEDOR]=$B$1,ROW(Conta[VENDEDOR])-ROW('Por Factura'!$G$4)+1),ROWS($G$3:G4)),4),"")</f>
        <v>1470</v>
      </c>
      <c r="J4" s="2">
        <f t="shared" ref="J4:J67" si="1">VLOOKUP(G4,$A$3:$C$600,3,FALSE)</f>
        <v>1470</v>
      </c>
      <c r="K4" t="b">
        <f>Table5[[#This Row],[verificacion]]=Table5[[#This Row],[Total Conta]]</f>
        <v>1</v>
      </c>
    </row>
    <row r="5" spans="1:14" x14ac:dyDescent="0.25">
      <c r="A5" cm="1">
        <f t="array" ref="A5">IFERROR(INDEX(Mio[],_xlfn.AGGREGATE(15,7,IF((Mio[Vendedor]=$B$1)*(Mio[Anulado]=0),ROW(Mio[Vendedor])-ROW(MIo!$B$2)+1),ROWS($A$3:A5)),2),"")</f>
        <v>1925599067</v>
      </c>
      <c r="B5" t="str" cm="1">
        <f t="array" ref="B5">IFERROR(INDEX(Mio[],_xlfn.AGGREGATE(15,7,IF((Mio[Vendedor]=$B$1)*(Mio[Anulado]=0),ROW(Mio[Vendedor])-ROW(MIo!$B$2)+1),ROWS($A$3:A5)),6),"")</f>
        <v>SO119472</v>
      </c>
      <c r="C5" s="2" cm="1">
        <f t="array" ref="C5">IFERROR(INDEX(Mio[],_xlfn.AGGREGATE(15,7,IF((Mio[Vendedor]=$B$1)*(Mio[Anulado]=0),ROW(Mio[Vendedor])-ROW(MIo!$B$2)+1),ROWS($A$3:A5)),3),"")</f>
        <v>1367</v>
      </c>
      <c r="D5" s="2">
        <f t="shared" si="0"/>
        <v>1367</v>
      </c>
      <c r="E5" t="b">
        <f>Table3[[#This Row],[verificacion]]=Table3[[#This Row],[Total Mio]]</f>
        <v>1</v>
      </c>
      <c r="G5" cm="1">
        <f t="array" ref="G5">IFERROR(INDEX(Conta[],_xlfn.AGGREGATE(15,7,IF(Conta[VENDEDOR]=$B$1,ROW(Conta[VENDEDOR])-ROW('Por Factura'!$G$4)+1),ROWS($G$3:G5)),3),"")</f>
        <v>1925599067</v>
      </c>
      <c r="H5" t="str" cm="1">
        <f t="array" ref="H5">IFERROR(INDEX(Conta[],_xlfn.AGGREGATE(15,7,IF(Conta[VENDEDOR]=$B$1,ROW(Conta[VENDEDOR])-ROW('Por Factura'!$G$4)+1),ROWS($G$3:G5)),1),"")</f>
        <v>SO119472</v>
      </c>
      <c r="I5" s="2" cm="1">
        <f t="array" ref="I5">IFERROR(INDEX(Conta[],_xlfn.AGGREGATE(15,7,IF(Conta[VENDEDOR]=$B$1,ROW(Conta[VENDEDOR])-ROW('Por Factura'!$G$4)+1),ROWS($G$3:G5)),4),"")</f>
        <v>1367</v>
      </c>
      <c r="J5" s="2">
        <f t="shared" si="1"/>
        <v>1367</v>
      </c>
      <c r="K5" t="b">
        <f>Table5[[#This Row],[verificacion]]=Table5[[#This Row],[Total Conta]]</f>
        <v>1</v>
      </c>
    </row>
    <row r="6" spans="1:14" x14ac:dyDescent="0.25">
      <c r="A6" cm="1">
        <f t="array" ref="A6">IFERROR(INDEX(Mio[],_xlfn.AGGREGATE(15,7,IF((Mio[Vendedor]=$B$1)*(Mio[Anulado]=0),ROW(Mio[Vendedor])-ROW(MIo!$B$2)+1),ROWS($A$3:A6)),2),"")</f>
        <v>3463007823</v>
      </c>
      <c r="B6" t="str" cm="1">
        <f t="array" ref="B6">IFERROR(INDEX(Mio[],_xlfn.AGGREGATE(15,7,IF((Mio[Vendedor]=$B$1)*(Mio[Anulado]=0),ROW(Mio[Vendedor])-ROW(MIo!$B$2)+1),ROWS($A$3:A6)),6),"")</f>
        <v>SO119473</v>
      </c>
      <c r="C6" s="2" cm="1">
        <f t="array" ref="C6">IFERROR(INDEX(Mio[],_xlfn.AGGREGATE(15,7,IF((Mio[Vendedor]=$B$1)*(Mio[Anulado]=0),ROW(Mio[Vendedor])-ROW(MIo!$B$2)+1),ROWS($A$3:A6)),3),"")</f>
        <v>1367</v>
      </c>
      <c r="D6" s="2">
        <f t="shared" si="0"/>
        <v>1367</v>
      </c>
      <c r="E6" t="b">
        <f>Table3[[#This Row],[verificacion]]=Table3[[#This Row],[Total Mio]]</f>
        <v>1</v>
      </c>
      <c r="G6" cm="1">
        <f t="array" ref="G6">IFERROR(INDEX(Conta[],_xlfn.AGGREGATE(15,7,IF(Conta[VENDEDOR]=$B$1,ROW(Conta[VENDEDOR])-ROW('Por Factura'!$G$4)+1),ROWS($G$3:G6)),3),"")</f>
        <v>3463007823</v>
      </c>
      <c r="H6" t="str" cm="1">
        <f t="array" ref="H6">IFERROR(INDEX(Conta[],_xlfn.AGGREGATE(15,7,IF(Conta[VENDEDOR]=$B$1,ROW(Conta[VENDEDOR])-ROW('Por Factura'!$G$4)+1),ROWS($G$3:G6)),1),"")</f>
        <v>SO119473</v>
      </c>
      <c r="I6" s="2" cm="1">
        <f t="array" ref="I6">IFERROR(INDEX(Conta[],_xlfn.AGGREGATE(15,7,IF(Conta[VENDEDOR]=$B$1,ROW(Conta[VENDEDOR])-ROW('Por Factura'!$G$4)+1),ROWS($G$3:G6)),4),"")</f>
        <v>1367</v>
      </c>
      <c r="J6" s="2">
        <f t="shared" si="1"/>
        <v>1367</v>
      </c>
      <c r="K6" t="b">
        <f>Table5[[#This Row],[verificacion]]=Table5[[#This Row],[Total Conta]]</f>
        <v>1</v>
      </c>
    </row>
    <row r="7" spans="1:14" x14ac:dyDescent="0.25">
      <c r="A7" cm="1">
        <f t="array" ref="A7">IFERROR(INDEX(Mio[],_xlfn.AGGREGATE(15,7,IF((Mio[Vendedor]=$B$1)*(Mio[Anulado]=0),ROW(Mio[Vendedor])-ROW(MIo!$B$2)+1),ROWS($A$3:A7)),2),"")</f>
        <v>162613341</v>
      </c>
      <c r="B7" t="str" cm="1">
        <f t="array" ref="B7">IFERROR(INDEX(Mio[],_xlfn.AGGREGATE(15,7,IF((Mio[Vendedor]=$B$1)*(Mio[Anulado]=0),ROW(Mio[Vendedor])-ROW(MIo!$B$2)+1),ROWS($A$3:A7)),6),"")</f>
        <v>SO119519</v>
      </c>
      <c r="C7" s="2" cm="1">
        <f t="array" ref="C7">IFERROR(INDEX(Mio[],_xlfn.AGGREGATE(15,7,IF((Mio[Vendedor]=$B$1)*(Mio[Anulado]=0),ROW(Mio[Vendedor])-ROW(MIo!$B$2)+1),ROWS($A$3:A7)),3),"")</f>
        <v>1586</v>
      </c>
      <c r="D7" s="2">
        <f t="shared" si="0"/>
        <v>1586</v>
      </c>
      <c r="E7" t="b">
        <f>Table3[[#This Row],[verificacion]]=Table3[[#This Row],[Total Mio]]</f>
        <v>1</v>
      </c>
      <c r="G7" cm="1">
        <f t="array" ref="G7">IFERROR(INDEX(Conta[],_xlfn.AGGREGATE(15,7,IF(Conta[VENDEDOR]=$B$1,ROW(Conta[VENDEDOR])-ROW('Por Factura'!$G$4)+1),ROWS($G$3:G7)),3),"")</f>
        <v>162613341</v>
      </c>
      <c r="H7" t="str" cm="1">
        <f t="array" ref="H7">IFERROR(INDEX(Conta[],_xlfn.AGGREGATE(15,7,IF(Conta[VENDEDOR]=$B$1,ROW(Conta[VENDEDOR])-ROW('Por Factura'!$G$4)+1),ROWS($G$3:G7)),1),"")</f>
        <v>SO119519</v>
      </c>
      <c r="I7" s="2" cm="1">
        <f t="array" ref="I7">IFERROR(INDEX(Conta[],_xlfn.AGGREGATE(15,7,IF(Conta[VENDEDOR]=$B$1,ROW(Conta[VENDEDOR])-ROW('Por Factura'!$G$4)+1),ROWS($G$3:G7)),4),"")</f>
        <v>1586</v>
      </c>
      <c r="J7" s="2">
        <f t="shared" si="1"/>
        <v>1586</v>
      </c>
      <c r="K7" t="b">
        <f>Table5[[#This Row],[verificacion]]=Table5[[#This Row],[Total Conta]]</f>
        <v>1</v>
      </c>
    </row>
    <row r="8" spans="1:14" x14ac:dyDescent="0.25">
      <c r="A8" cm="1">
        <f t="array" ref="A8">IFERROR(INDEX(Mio[],_xlfn.AGGREGATE(15,7,IF((Mio[Vendedor]=$B$1)*(Mio[Anulado]=0),ROW(Mio[Vendedor])-ROW(MIo!$B$2)+1),ROWS($A$3:A8)),2),"")</f>
        <v>2746435252</v>
      </c>
      <c r="B8" t="str" cm="1">
        <f t="array" ref="B8">IFERROR(INDEX(Mio[],_xlfn.AGGREGATE(15,7,IF((Mio[Vendedor]=$B$1)*(Mio[Anulado]=0),ROW(Mio[Vendedor])-ROW(MIo!$B$2)+1),ROWS($A$3:A8)),6),"")</f>
        <v>SO119524</v>
      </c>
      <c r="C8" s="2" cm="1">
        <f t="array" ref="C8">IFERROR(INDEX(Mio[],_xlfn.AGGREGATE(15,7,IF((Mio[Vendedor]=$B$1)*(Mio[Anulado]=0),ROW(Mio[Vendedor])-ROW(MIo!$B$2)+1),ROWS($A$3:A8)),3),"")</f>
        <v>570</v>
      </c>
      <c r="D8" s="2">
        <f t="shared" si="0"/>
        <v>570</v>
      </c>
      <c r="E8" t="b">
        <f>Table3[[#This Row],[verificacion]]=Table3[[#This Row],[Total Mio]]</f>
        <v>1</v>
      </c>
      <c r="G8" cm="1">
        <f t="array" ref="G8">IFERROR(INDEX(Conta[],_xlfn.AGGREGATE(15,7,IF(Conta[VENDEDOR]=$B$1,ROW(Conta[VENDEDOR])-ROW('Por Factura'!$G$4)+1),ROWS($G$3:G8)),3),"")</f>
        <v>2746435252</v>
      </c>
      <c r="H8" t="str" cm="1">
        <f t="array" ref="H8">IFERROR(INDEX(Conta[],_xlfn.AGGREGATE(15,7,IF(Conta[VENDEDOR]=$B$1,ROW(Conta[VENDEDOR])-ROW('Por Factura'!$G$4)+1),ROWS($G$3:G8)),1),"")</f>
        <v>SO119524</v>
      </c>
      <c r="I8" s="2" cm="1">
        <f t="array" ref="I8">IFERROR(INDEX(Conta[],_xlfn.AGGREGATE(15,7,IF(Conta[VENDEDOR]=$B$1,ROW(Conta[VENDEDOR])-ROW('Por Factura'!$G$4)+1),ROWS($G$3:G8)),4),"")</f>
        <v>570</v>
      </c>
      <c r="J8" s="2">
        <f t="shared" si="1"/>
        <v>570</v>
      </c>
      <c r="K8" t="b">
        <f>Table5[[#This Row],[verificacion]]=Table5[[#This Row],[Total Conta]]</f>
        <v>1</v>
      </c>
    </row>
    <row r="9" spans="1:14" x14ac:dyDescent="0.25">
      <c r="A9" cm="1">
        <f t="array" ref="A9">IFERROR(INDEX(Mio[],_xlfn.AGGREGATE(15,7,IF((Mio[Vendedor]=$B$1)*(Mio[Anulado]=0),ROW(Mio[Vendedor])-ROW(MIo!$B$2)+1),ROWS($A$3:A9)),2),"")</f>
        <v>3907996695</v>
      </c>
      <c r="B9" t="str" cm="1">
        <f t="array" ref="B9">IFERROR(INDEX(Mio[],_xlfn.AGGREGATE(15,7,IF((Mio[Vendedor]=$B$1)*(Mio[Anulado]=0),ROW(Mio[Vendedor])-ROW(MIo!$B$2)+1),ROWS($A$3:A9)),6),"")</f>
        <v>SO119527</v>
      </c>
      <c r="C9" s="2" cm="1">
        <f t="array" ref="C9">IFERROR(INDEX(Mio[],_xlfn.AGGREGATE(15,7,IF((Mio[Vendedor]=$B$1)*(Mio[Anulado]=0),ROW(Mio[Vendedor])-ROW(MIo!$B$2)+1),ROWS($A$3:A9)),3),"")</f>
        <v>675</v>
      </c>
      <c r="D9" s="2">
        <f t="shared" si="0"/>
        <v>675</v>
      </c>
      <c r="E9" t="b">
        <f>Table3[[#This Row],[verificacion]]=Table3[[#This Row],[Total Mio]]</f>
        <v>1</v>
      </c>
      <c r="G9" cm="1">
        <f t="array" ref="G9">IFERROR(INDEX(Conta[],_xlfn.AGGREGATE(15,7,IF(Conta[VENDEDOR]=$B$1,ROW(Conta[VENDEDOR])-ROW('Por Factura'!$G$4)+1),ROWS($G$3:G9)),3),"")</f>
        <v>3907996695</v>
      </c>
      <c r="H9" t="str" cm="1">
        <f t="array" ref="H9">IFERROR(INDEX(Conta[],_xlfn.AGGREGATE(15,7,IF(Conta[VENDEDOR]=$B$1,ROW(Conta[VENDEDOR])-ROW('Por Factura'!$G$4)+1),ROWS($G$3:G9)),1),"")</f>
        <v>SO119527</v>
      </c>
      <c r="I9" s="2" cm="1">
        <f t="array" ref="I9">IFERROR(INDEX(Conta[],_xlfn.AGGREGATE(15,7,IF(Conta[VENDEDOR]=$B$1,ROW(Conta[VENDEDOR])-ROW('Por Factura'!$G$4)+1),ROWS($G$3:G9)),4),"")</f>
        <v>675</v>
      </c>
      <c r="J9" s="2">
        <f t="shared" si="1"/>
        <v>675</v>
      </c>
      <c r="K9" t="b">
        <f>Table5[[#This Row],[verificacion]]=Table5[[#This Row],[Total Conta]]</f>
        <v>1</v>
      </c>
    </row>
    <row r="10" spans="1:14" x14ac:dyDescent="0.25">
      <c r="A10" cm="1">
        <f t="array" ref="A10">IFERROR(INDEX(Mio[],_xlfn.AGGREGATE(15,7,IF((Mio[Vendedor]=$B$1)*(Mio[Anulado]=0),ROW(Mio[Vendedor])-ROW(MIo!$B$2)+1),ROWS($A$3:A10)),2),"")</f>
        <v>985877126</v>
      </c>
      <c r="B10" t="str" cm="1">
        <f t="array" ref="B10">IFERROR(INDEX(Mio[],_xlfn.AGGREGATE(15,7,IF((Mio[Vendedor]=$B$1)*(Mio[Anulado]=0),ROW(Mio[Vendedor])-ROW(MIo!$B$2)+1),ROWS($A$3:A10)),6),"")</f>
        <v>SO119557</v>
      </c>
      <c r="C10" s="2" cm="1">
        <f t="array" ref="C10">IFERROR(INDEX(Mio[],_xlfn.AGGREGATE(15,7,IF((Mio[Vendedor]=$B$1)*(Mio[Anulado]=0),ROW(Mio[Vendedor])-ROW(MIo!$B$2)+1),ROWS($A$3:A10)),3),"")</f>
        <v>4159</v>
      </c>
      <c r="D10" s="2">
        <f t="shared" si="0"/>
        <v>4159</v>
      </c>
      <c r="E10" t="b">
        <f>Table3[[#This Row],[verificacion]]=Table3[[#This Row],[Total Mio]]</f>
        <v>1</v>
      </c>
      <c r="G10" cm="1">
        <f t="array" ref="G10">IFERROR(INDEX(Conta[],_xlfn.AGGREGATE(15,7,IF(Conta[VENDEDOR]=$B$1,ROW(Conta[VENDEDOR])-ROW('Por Factura'!$G$4)+1),ROWS($G$3:G10)),3),"")</f>
        <v>985877126</v>
      </c>
      <c r="H10" t="str" cm="1">
        <f t="array" ref="H10">IFERROR(INDEX(Conta[],_xlfn.AGGREGATE(15,7,IF(Conta[VENDEDOR]=$B$1,ROW(Conta[VENDEDOR])-ROW('Por Factura'!$G$4)+1),ROWS($G$3:G10)),1),"")</f>
        <v>SO119557</v>
      </c>
      <c r="I10" s="2" cm="1">
        <f t="array" ref="I10">IFERROR(INDEX(Conta[],_xlfn.AGGREGATE(15,7,IF(Conta[VENDEDOR]=$B$1,ROW(Conta[VENDEDOR])-ROW('Por Factura'!$G$4)+1),ROWS($G$3:G10)),4),"")</f>
        <v>4159</v>
      </c>
      <c r="J10" s="2">
        <f t="shared" si="1"/>
        <v>4159</v>
      </c>
      <c r="K10" t="b">
        <f>Table5[[#This Row],[verificacion]]=Table5[[#This Row],[Total Conta]]</f>
        <v>1</v>
      </c>
    </row>
    <row r="11" spans="1:14" x14ac:dyDescent="0.25">
      <c r="A11" cm="1">
        <f t="array" ref="A11">IFERROR(INDEX(Mio[],_xlfn.AGGREGATE(15,7,IF((Mio[Vendedor]=$B$1)*(Mio[Anulado]=0),ROW(Mio[Vendedor])-ROW(MIo!$B$2)+1),ROWS($A$3:A11)),2),"")</f>
        <v>328615135</v>
      </c>
      <c r="B11" t="str" cm="1">
        <f t="array" ref="B11">IFERROR(INDEX(Mio[],_xlfn.AGGREGATE(15,7,IF((Mio[Vendedor]=$B$1)*(Mio[Anulado]=0),ROW(Mio[Vendedor])-ROW(MIo!$B$2)+1),ROWS($A$3:A11)),6),"")</f>
        <v>SO119568</v>
      </c>
      <c r="C11" s="2" cm="1">
        <f t="array" ref="C11">IFERROR(INDEX(Mio[],_xlfn.AGGREGATE(15,7,IF((Mio[Vendedor]=$B$1)*(Mio[Anulado]=0),ROW(Mio[Vendedor])-ROW(MIo!$B$2)+1),ROWS($A$3:A11)),3),"")</f>
        <v>1500</v>
      </c>
      <c r="D11" s="2">
        <f t="shared" si="0"/>
        <v>1500</v>
      </c>
      <c r="E11" t="b">
        <f>Table3[[#This Row],[verificacion]]=Table3[[#This Row],[Total Mio]]</f>
        <v>1</v>
      </c>
      <c r="G11" cm="1">
        <f t="array" ref="G11">IFERROR(INDEX(Conta[],_xlfn.AGGREGATE(15,7,IF(Conta[VENDEDOR]=$B$1,ROW(Conta[VENDEDOR])-ROW('Por Factura'!$G$4)+1),ROWS($G$3:G11)),3),"")</f>
        <v>328615135</v>
      </c>
      <c r="H11" t="str" cm="1">
        <f t="array" ref="H11">IFERROR(INDEX(Conta[],_xlfn.AGGREGATE(15,7,IF(Conta[VENDEDOR]=$B$1,ROW(Conta[VENDEDOR])-ROW('Por Factura'!$G$4)+1),ROWS($G$3:G11)),1),"")</f>
        <v>SO119568</v>
      </c>
      <c r="I11" s="2" cm="1">
        <f t="array" ref="I11">IFERROR(INDEX(Conta[],_xlfn.AGGREGATE(15,7,IF(Conta[VENDEDOR]=$B$1,ROW(Conta[VENDEDOR])-ROW('Por Factura'!$G$4)+1),ROWS($G$3:G11)),4),"")</f>
        <v>1500</v>
      </c>
      <c r="J11" s="2">
        <f t="shared" si="1"/>
        <v>1500</v>
      </c>
      <c r="K11" t="b">
        <f>Table5[[#This Row],[verificacion]]=Table5[[#This Row],[Total Conta]]</f>
        <v>1</v>
      </c>
    </row>
    <row r="12" spans="1:14" x14ac:dyDescent="0.25">
      <c r="A12" cm="1">
        <f t="array" ref="A12">IFERROR(INDEX(Mio[],_xlfn.AGGREGATE(15,7,IF((Mio[Vendedor]=$B$1)*(Mio[Anulado]=0),ROW(Mio[Vendedor])-ROW(MIo!$B$2)+1),ROWS($A$3:A12)),2),"")</f>
        <v>3632808514</v>
      </c>
      <c r="B12" t="str" cm="1">
        <f t="array" ref="B12">IFERROR(INDEX(Mio[],_xlfn.AGGREGATE(15,7,IF((Mio[Vendedor]=$B$1)*(Mio[Anulado]=0),ROW(Mio[Vendedor])-ROW(MIo!$B$2)+1),ROWS($A$3:A12)),6),"")</f>
        <v>SO119579</v>
      </c>
      <c r="C12" s="2" cm="1">
        <f t="array" ref="C12">IFERROR(INDEX(Mio[],_xlfn.AGGREGATE(15,7,IF((Mio[Vendedor]=$B$1)*(Mio[Anulado]=0),ROW(Mio[Vendedor])-ROW(MIo!$B$2)+1),ROWS($A$3:A12)),3),"")</f>
        <v>2060</v>
      </c>
      <c r="D12" s="2">
        <f t="shared" si="0"/>
        <v>2060</v>
      </c>
      <c r="E12" t="b">
        <f>Table3[[#This Row],[verificacion]]=Table3[[#This Row],[Total Mio]]</f>
        <v>1</v>
      </c>
      <c r="G12" cm="1">
        <f t="array" ref="G12">IFERROR(INDEX(Conta[],_xlfn.AGGREGATE(15,7,IF(Conta[VENDEDOR]=$B$1,ROW(Conta[VENDEDOR])-ROW('Por Factura'!$G$4)+1),ROWS($G$3:G12)),3),"")</f>
        <v>3632808514</v>
      </c>
      <c r="H12" t="str" cm="1">
        <f t="array" ref="H12">IFERROR(INDEX(Conta[],_xlfn.AGGREGATE(15,7,IF(Conta[VENDEDOR]=$B$1,ROW(Conta[VENDEDOR])-ROW('Por Factura'!$G$4)+1),ROWS($G$3:G12)),1),"")</f>
        <v>SO119579</v>
      </c>
      <c r="I12" s="2" cm="1">
        <f t="array" ref="I12">IFERROR(INDEX(Conta[],_xlfn.AGGREGATE(15,7,IF(Conta[VENDEDOR]=$B$1,ROW(Conta[VENDEDOR])-ROW('Por Factura'!$G$4)+1),ROWS($G$3:G12)),4),"")</f>
        <v>2060</v>
      </c>
      <c r="J12" s="2">
        <f t="shared" si="1"/>
        <v>2060</v>
      </c>
      <c r="K12" t="b">
        <f>Table5[[#This Row],[verificacion]]=Table5[[#This Row],[Total Conta]]</f>
        <v>1</v>
      </c>
    </row>
    <row r="13" spans="1:14" x14ac:dyDescent="0.25">
      <c r="A13" cm="1">
        <f t="array" ref="A13">IFERROR(INDEX(Mio[],_xlfn.AGGREGATE(15,7,IF((Mio[Vendedor]=$B$1)*(Mio[Anulado]=0),ROW(Mio[Vendedor])-ROW(MIo!$B$2)+1),ROWS($A$3:A13)),2),"")</f>
        <v>1066026066</v>
      </c>
      <c r="B13" t="str" cm="1">
        <f t="array" ref="B13">IFERROR(INDEX(Mio[],_xlfn.AGGREGATE(15,7,IF((Mio[Vendedor]=$B$1)*(Mio[Anulado]=0),ROW(Mio[Vendedor])-ROW(MIo!$B$2)+1),ROWS($A$3:A13)),6),"")</f>
        <v>SO119589</v>
      </c>
      <c r="C13" s="2" cm="1">
        <f t="array" ref="C13">IFERROR(INDEX(Mio[],_xlfn.AGGREGATE(15,7,IF((Mio[Vendedor]=$B$1)*(Mio[Anulado]=0),ROW(Mio[Vendedor])-ROW(MIo!$B$2)+1),ROWS($A$3:A13)),3),"")</f>
        <v>374.2</v>
      </c>
      <c r="D13" s="2">
        <f t="shared" si="0"/>
        <v>374.2</v>
      </c>
      <c r="E13" t="b">
        <f>Table3[[#This Row],[verificacion]]=Table3[[#This Row],[Total Mio]]</f>
        <v>1</v>
      </c>
      <c r="G13" cm="1">
        <f t="array" ref="G13">IFERROR(INDEX(Conta[],_xlfn.AGGREGATE(15,7,IF(Conta[VENDEDOR]=$B$1,ROW(Conta[VENDEDOR])-ROW('Por Factura'!$G$4)+1),ROWS($G$3:G13)),3),"")</f>
        <v>1066026066</v>
      </c>
      <c r="H13" t="str" cm="1">
        <f t="array" ref="H13">IFERROR(INDEX(Conta[],_xlfn.AGGREGATE(15,7,IF(Conta[VENDEDOR]=$B$1,ROW(Conta[VENDEDOR])-ROW('Por Factura'!$G$4)+1),ROWS($G$3:G13)),1),"")</f>
        <v>SO119589</v>
      </c>
      <c r="I13" s="2" cm="1">
        <f t="array" ref="I13">IFERROR(INDEX(Conta[],_xlfn.AGGREGATE(15,7,IF(Conta[VENDEDOR]=$B$1,ROW(Conta[VENDEDOR])-ROW('Por Factura'!$G$4)+1),ROWS($G$3:G13)),4),"")</f>
        <v>374.2</v>
      </c>
      <c r="J13" s="2">
        <f t="shared" si="1"/>
        <v>374.2</v>
      </c>
      <c r="K13" t="b">
        <f>Table5[[#This Row],[verificacion]]=Table5[[#This Row],[Total Conta]]</f>
        <v>1</v>
      </c>
    </row>
    <row r="14" spans="1:14" x14ac:dyDescent="0.25">
      <c r="A14" cm="1">
        <f t="array" ref="A14">IFERROR(INDEX(Mio[],_xlfn.AGGREGATE(15,7,IF((Mio[Vendedor]=$B$1)*(Mio[Anulado]=0),ROW(Mio[Vendedor])-ROW(MIo!$B$2)+1),ROWS($A$3:A14)),2),"")</f>
        <v>3791668913</v>
      </c>
      <c r="B14" t="str" cm="1">
        <f t="array" ref="B14">IFERROR(INDEX(Mio[],_xlfn.AGGREGATE(15,7,IF((Mio[Vendedor]=$B$1)*(Mio[Anulado]=0),ROW(Mio[Vendedor])-ROW(MIo!$B$2)+1),ROWS($A$3:A14)),6),"")</f>
        <v>SO119622</v>
      </c>
      <c r="C14" s="2" cm="1">
        <f t="array" ref="C14">IFERROR(INDEX(Mio[],_xlfn.AGGREGATE(15,7,IF((Mio[Vendedor]=$B$1)*(Mio[Anulado]=0),ROW(Mio[Vendedor])-ROW(MIo!$B$2)+1),ROWS($A$3:A14)),3),"")</f>
        <v>2100</v>
      </c>
      <c r="D14" s="2">
        <f t="shared" si="0"/>
        <v>2100</v>
      </c>
      <c r="E14" t="b">
        <f>Table3[[#This Row],[verificacion]]=Table3[[#This Row],[Total Mio]]</f>
        <v>1</v>
      </c>
      <c r="G14" cm="1">
        <f t="array" ref="G14">IFERROR(INDEX(Conta[],_xlfn.AGGREGATE(15,7,IF(Conta[VENDEDOR]=$B$1,ROW(Conta[VENDEDOR])-ROW('Por Factura'!$G$4)+1),ROWS($G$3:G14)),3),"")</f>
        <v>3791668913</v>
      </c>
      <c r="H14" t="str" cm="1">
        <f t="array" ref="H14">IFERROR(INDEX(Conta[],_xlfn.AGGREGATE(15,7,IF(Conta[VENDEDOR]=$B$1,ROW(Conta[VENDEDOR])-ROW('Por Factura'!$G$4)+1),ROWS($G$3:G14)),1),"")</f>
        <v>SO119622</v>
      </c>
      <c r="I14" s="2" cm="1">
        <f t="array" ref="I14">IFERROR(INDEX(Conta[],_xlfn.AGGREGATE(15,7,IF(Conta[VENDEDOR]=$B$1,ROW(Conta[VENDEDOR])-ROW('Por Factura'!$G$4)+1),ROWS($G$3:G14)),4),"")</f>
        <v>2100</v>
      </c>
      <c r="J14" s="2">
        <f t="shared" si="1"/>
        <v>2100</v>
      </c>
      <c r="K14" t="b">
        <f>Table5[[#This Row],[verificacion]]=Table5[[#This Row],[Total Conta]]</f>
        <v>1</v>
      </c>
    </row>
    <row r="15" spans="1:14" x14ac:dyDescent="0.25">
      <c r="A15" cm="1">
        <f t="array" ref="A15">IFERROR(INDEX(Mio[],_xlfn.AGGREGATE(15,7,IF((Mio[Vendedor]=$B$1)*(Mio[Anulado]=0),ROW(Mio[Vendedor])-ROW(MIo!$B$2)+1),ROWS($A$3:A15)),2),"")</f>
        <v>4036642767</v>
      </c>
      <c r="B15" t="str" cm="1">
        <f t="array" ref="B15">IFERROR(INDEX(Mio[],_xlfn.AGGREGATE(15,7,IF((Mio[Vendedor]=$B$1)*(Mio[Anulado]=0),ROW(Mio[Vendedor])-ROW(MIo!$B$2)+1),ROWS($A$3:A15)),6),"")</f>
        <v>SO119638</v>
      </c>
      <c r="C15" s="2" cm="1">
        <f t="array" ref="C15">IFERROR(INDEX(Mio[],_xlfn.AGGREGATE(15,7,IF((Mio[Vendedor]=$B$1)*(Mio[Anulado]=0),ROW(Mio[Vendedor])-ROW(MIo!$B$2)+1),ROWS($A$3:A15)),3),"")</f>
        <v>202.5</v>
      </c>
      <c r="D15" s="2">
        <f t="shared" si="0"/>
        <v>202.5</v>
      </c>
      <c r="E15" t="b">
        <f>Table3[[#This Row],[verificacion]]=Table3[[#This Row],[Total Mio]]</f>
        <v>1</v>
      </c>
      <c r="G15" cm="1">
        <f t="array" ref="G15">IFERROR(INDEX(Conta[],_xlfn.AGGREGATE(15,7,IF(Conta[VENDEDOR]=$B$1,ROW(Conta[VENDEDOR])-ROW('Por Factura'!$G$4)+1),ROWS($G$3:G15)),3),"")</f>
        <v>4036642767</v>
      </c>
      <c r="H15" t="str" cm="1">
        <f t="array" ref="H15">IFERROR(INDEX(Conta[],_xlfn.AGGREGATE(15,7,IF(Conta[VENDEDOR]=$B$1,ROW(Conta[VENDEDOR])-ROW('Por Factura'!$G$4)+1),ROWS($G$3:G15)),1),"")</f>
        <v>SO119638</v>
      </c>
      <c r="I15" s="2" cm="1">
        <f t="array" ref="I15">IFERROR(INDEX(Conta[],_xlfn.AGGREGATE(15,7,IF(Conta[VENDEDOR]=$B$1,ROW(Conta[VENDEDOR])-ROW('Por Factura'!$G$4)+1),ROWS($G$3:G15)),4),"")</f>
        <v>202.5</v>
      </c>
      <c r="J15" s="2">
        <f t="shared" si="1"/>
        <v>202.5</v>
      </c>
      <c r="K15" t="b">
        <f>Table5[[#This Row],[verificacion]]=Table5[[#This Row],[Total Conta]]</f>
        <v>1</v>
      </c>
    </row>
    <row r="16" spans="1:14" x14ac:dyDescent="0.25">
      <c r="A16" cm="1">
        <f t="array" ref="A16">IFERROR(INDEX(Mio[],_xlfn.AGGREGATE(15,7,IF((Mio[Vendedor]=$B$1)*(Mio[Anulado]=0),ROW(Mio[Vendedor])-ROW(MIo!$B$2)+1),ROWS($A$3:A16)),2),"")</f>
        <v>2173455667</v>
      </c>
      <c r="B16" t="str" cm="1">
        <f t="array" ref="B16">IFERROR(INDEX(Mio[],_xlfn.AGGREGATE(15,7,IF((Mio[Vendedor]=$B$1)*(Mio[Anulado]=0),ROW(Mio[Vendedor])-ROW(MIo!$B$2)+1),ROWS($A$3:A16)),6),"")</f>
        <v>SO119647</v>
      </c>
      <c r="C16" s="2" cm="1">
        <f t="array" ref="C16">IFERROR(INDEX(Mio[],_xlfn.AGGREGATE(15,7,IF((Mio[Vendedor]=$B$1)*(Mio[Anulado]=0),ROW(Mio[Vendedor])-ROW(MIo!$B$2)+1),ROWS($A$3:A16)),3),"")</f>
        <v>15</v>
      </c>
      <c r="D16" s="2">
        <f t="shared" si="0"/>
        <v>15</v>
      </c>
      <c r="E16" t="b">
        <f>Table3[[#This Row],[verificacion]]=Table3[[#This Row],[Total Mio]]</f>
        <v>1</v>
      </c>
      <c r="G16" cm="1">
        <f t="array" ref="G16">IFERROR(INDEX(Conta[],_xlfn.AGGREGATE(15,7,IF(Conta[VENDEDOR]=$B$1,ROW(Conta[VENDEDOR])-ROW('Por Factura'!$G$4)+1),ROWS($G$3:G16)),3),"")</f>
        <v>2173455667</v>
      </c>
      <c r="H16" t="str" cm="1">
        <f t="array" ref="H16">IFERROR(INDEX(Conta[],_xlfn.AGGREGATE(15,7,IF(Conta[VENDEDOR]=$B$1,ROW(Conta[VENDEDOR])-ROW('Por Factura'!$G$4)+1),ROWS($G$3:G16)),1),"")</f>
        <v>SO119647</v>
      </c>
      <c r="I16" s="2" cm="1">
        <f t="array" ref="I16">IFERROR(INDEX(Conta[],_xlfn.AGGREGATE(15,7,IF(Conta[VENDEDOR]=$B$1,ROW(Conta[VENDEDOR])-ROW('Por Factura'!$G$4)+1),ROWS($G$3:G16)),4),"")</f>
        <v>15</v>
      </c>
      <c r="J16" s="2">
        <f t="shared" si="1"/>
        <v>15</v>
      </c>
      <c r="K16" t="b">
        <f>Table5[[#This Row],[verificacion]]=Table5[[#This Row],[Total Conta]]</f>
        <v>1</v>
      </c>
    </row>
    <row r="17" spans="1:11" x14ac:dyDescent="0.25">
      <c r="A17" cm="1">
        <f t="array" ref="A17">IFERROR(INDEX(Mio[],_xlfn.AGGREGATE(15,7,IF((Mio[Vendedor]=$B$1)*(Mio[Anulado]=0),ROW(Mio[Vendedor])-ROW(MIo!$B$2)+1),ROWS($A$3:A17)),2),"")</f>
        <v>3434367725</v>
      </c>
      <c r="B17" t="str" cm="1">
        <f t="array" ref="B17">IFERROR(INDEX(Mio[],_xlfn.AGGREGATE(15,7,IF((Mio[Vendedor]=$B$1)*(Mio[Anulado]=0),ROW(Mio[Vendedor])-ROW(MIo!$B$2)+1),ROWS($A$3:A17)),6),"")</f>
        <v>SO119635</v>
      </c>
      <c r="C17" s="2" cm="1">
        <f t="array" ref="C17">IFERROR(INDEX(Mio[],_xlfn.AGGREGATE(15,7,IF((Mio[Vendedor]=$B$1)*(Mio[Anulado]=0),ROW(Mio[Vendedor])-ROW(MIo!$B$2)+1),ROWS($A$3:A17)),3),"")</f>
        <v>9760</v>
      </c>
      <c r="D17" s="2">
        <f t="shared" si="0"/>
        <v>9760</v>
      </c>
      <c r="E17" t="b">
        <f>Table3[[#This Row],[verificacion]]=Table3[[#This Row],[Total Mio]]</f>
        <v>1</v>
      </c>
      <c r="G17" cm="1">
        <f t="array" ref="G17">IFERROR(INDEX(Conta[],_xlfn.AGGREGATE(15,7,IF(Conta[VENDEDOR]=$B$1,ROW(Conta[VENDEDOR])-ROW('Por Factura'!$G$4)+1),ROWS($G$3:G17)),3),"")</f>
        <v>3434367725</v>
      </c>
      <c r="H17" t="str" cm="1">
        <f t="array" ref="H17">IFERROR(INDEX(Conta[],_xlfn.AGGREGATE(15,7,IF(Conta[VENDEDOR]=$B$1,ROW(Conta[VENDEDOR])-ROW('Por Factura'!$G$4)+1),ROWS($G$3:G17)),1),"")</f>
        <v>SO119635</v>
      </c>
      <c r="I17" s="2" cm="1">
        <f t="array" ref="I17">IFERROR(INDEX(Conta[],_xlfn.AGGREGATE(15,7,IF(Conta[VENDEDOR]=$B$1,ROW(Conta[VENDEDOR])-ROW('Por Factura'!$G$4)+1),ROWS($G$3:G17)),4),"")</f>
        <v>9760</v>
      </c>
      <c r="J17" s="2">
        <f t="shared" si="1"/>
        <v>9760</v>
      </c>
      <c r="K17" t="b">
        <f>Table5[[#This Row],[verificacion]]=Table5[[#This Row],[Total Conta]]</f>
        <v>1</v>
      </c>
    </row>
    <row r="18" spans="1:11" x14ac:dyDescent="0.25">
      <c r="A18" cm="1">
        <f t="array" ref="A18">IFERROR(INDEX(Mio[],_xlfn.AGGREGATE(15,7,IF((Mio[Vendedor]=$B$1)*(Mio[Anulado]=0),ROW(Mio[Vendedor])-ROW(MIo!$B$2)+1),ROWS($A$3:A18)),2),"")</f>
        <v>631326984</v>
      </c>
      <c r="B18" t="str" cm="1">
        <f t="array" ref="B18">IFERROR(INDEX(Mio[],_xlfn.AGGREGATE(15,7,IF((Mio[Vendedor]=$B$1)*(Mio[Anulado]=0),ROW(Mio[Vendedor])-ROW(MIo!$B$2)+1),ROWS($A$3:A18)),6),"")</f>
        <v>SO119649</v>
      </c>
      <c r="C18" s="2" cm="1">
        <f t="array" ref="C18">IFERROR(INDEX(Mio[],_xlfn.AGGREGATE(15,7,IF((Mio[Vendedor]=$B$1)*(Mio[Anulado]=0),ROW(Mio[Vendedor])-ROW(MIo!$B$2)+1),ROWS($A$3:A18)),3),"")</f>
        <v>356.63</v>
      </c>
      <c r="D18" s="2">
        <f t="shared" si="0"/>
        <v>356.6</v>
      </c>
      <c r="E18" t="b">
        <f>Table3[[#This Row],[verificacion]]=Table3[[#This Row],[Total Mio]]</f>
        <v>0</v>
      </c>
      <c r="G18" cm="1">
        <f t="array" ref="G18">IFERROR(INDEX(Conta[],_xlfn.AGGREGATE(15,7,IF(Conta[VENDEDOR]=$B$1,ROW(Conta[VENDEDOR])-ROW('Por Factura'!$G$4)+1),ROWS($G$3:G18)),3),"")</f>
        <v>631326984</v>
      </c>
      <c r="H18" t="str" cm="1">
        <f t="array" ref="H18">IFERROR(INDEX(Conta[],_xlfn.AGGREGATE(15,7,IF(Conta[VENDEDOR]=$B$1,ROW(Conta[VENDEDOR])-ROW('Por Factura'!$G$4)+1),ROWS($G$3:G18)),1),"")</f>
        <v>SO119649</v>
      </c>
      <c r="I18" s="2" cm="1">
        <f t="array" ref="I18">IFERROR(INDEX(Conta[],_xlfn.AGGREGATE(15,7,IF(Conta[VENDEDOR]=$B$1,ROW(Conta[VENDEDOR])-ROW('Por Factura'!$G$4)+1),ROWS($G$3:G18)),4),"")</f>
        <v>356.6</v>
      </c>
      <c r="J18" s="2">
        <f t="shared" si="1"/>
        <v>356.63</v>
      </c>
      <c r="K18" t="b">
        <f>Table5[[#This Row],[verificacion]]=Table5[[#This Row],[Total Conta]]</f>
        <v>0</v>
      </c>
    </row>
    <row r="19" spans="1:11" x14ac:dyDescent="0.25">
      <c r="A19" cm="1">
        <f t="array" ref="A19">IFERROR(INDEX(Mio[],_xlfn.AGGREGATE(15,7,IF((Mio[Vendedor]=$B$1)*(Mio[Anulado]=0),ROW(Mio[Vendedor])-ROW(MIo!$B$2)+1),ROWS($A$3:A19)),2),"")</f>
        <v>4187374453</v>
      </c>
      <c r="B19" t="str" cm="1">
        <f t="array" ref="B19">IFERROR(INDEX(Mio[],_xlfn.AGGREGATE(15,7,IF((Mio[Vendedor]=$B$1)*(Mio[Anulado]=0),ROW(Mio[Vendedor])-ROW(MIo!$B$2)+1),ROWS($A$3:A19)),6),"")</f>
        <v>SO119670</v>
      </c>
      <c r="C19" s="2" cm="1">
        <f t="array" ref="C19">IFERROR(INDEX(Mio[],_xlfn.AGGREGATE(15,7,IF((Mio[Vendedor]=$B$1)*(Mio[Anulado]=0),ROW(Mio[Vendedor])-ROW(MIo!$B$2)+1),ROWS($A$3:A19)),3),"")</f>
        <v>1990</v>
      </c>
      <c r="D19" s="2">
        <f t="shared" si="0"/>
        <v>1990</v>
      </c>
      <c r="E19" t="b">
        <f>Table3[[#This Row],[verificacion]]=Table3[[#This Row],[Total Mio]]</f>
        <v>1</v>
      </c>
      <c r="G19" cm="1">
        <f t="array" ref="G19">IFERROR(INDEX(Conta[],_xlfn.AGGREGATE(15,7,IF(Conta[VENDEDOR]=$B$1,ROW(Conta[VENDEDOR])-ROW('Por Factura'!$G$4)+1),ROWS($G$3:G19)),3),"")</f>
        <v>4187374453</v>
      </c>
      <c r="H19" t="str" cm="1">
        <f t="array" ref="H19">IFERROR(INDEX(Conta[],_xlfn.AGGREGATE(15,7,IF(Conta[VENDEDOR]=$B$1,ROW(Conta[VENDEDOR])-ROW('Por Factura'!$G$4)+1),ROWS($G$3:G19)),1),"")</f>
        <v>SO119670</v>
      </c>
      <c r="I19" s="2" cm="1">
        <f t="array" ref="I19">IFERROR(INDEX(Conta[],_xlfn.AGGREGATE(15,7,IF(Conta[VENDEDOR]=$B$1,ROW(Conta[VENDEDOR])-ROW('Por Factura'!$G$4)+1),ROWS($G$3:G19)),4),"")</f>
        <v>1990</v>
      </c>
      <c r="J19" s="2">
        <f t="shared" si="1"/>
        <v>1990</v>
      </c>
      <c r="K19" t="b">
        <f>Table5[[#This Row],[verificacion]]=Table5[[#This Row],[Total Conta]]</f>
        <v>1</v>
      </c>
    </row>
    <row r="20" spans="1:11" x14ac:dyDescent="0.25">
      <c r="A20" cm="1">
        <f t="array" ref="A20">IFERROR(INDEX(Mio[],_xlfn.AGGREGATE(15,7,IF((Mio[Vendedor]=$B$1)*(Mio[Anulado]=0),ROW(Mio[Vendedor])-ROW(MIo!$B$2)+1),ROWS($A$3:A20)),2),"")</f>
        <v>2072399700</v>
      </c>
      <c r="B20" t="str" cm="1">
        <f t="array" ref="B20">IFERROR(INDEX(Mio[],_xlfn.AGGREGATE(15,7,IF((Mio[Vendedor]=$B$1)*(Mio[Anulado]=0),ROW(Mio[Vendedor])-ROW(MIo!$B$2)+1),ROWS($A$3:A20)),6),"")</f>
        <v>SO119681</v>
      </c>
      <c r="C20" s="2" cm="1">
        <f t="array" ref="C20">IFERROR(INDEX(Mio[],_xlfn.AGGREGATE(15,7,IF((Mio[Vendedor]=$B$1)*(Mio[Anulado]=0),ROW(Mio[Vendedor])-ROW(MIo!$B$2)+1),ROWS($A$3:A20)),3),"")</f>
        <v>15</v>
      </c>
      <c r="D20" s="2">
        <f t="shared" si="0"/>
        <v>15</v>
      </c>
      <c r="E20" t="b">
        <f>Table3[[#This Row],[verificacion]]=Table3[[#This Row],[Total Mio]]</f>
        <v>1</v>
      </c>
      <c r="G20" cm="1">
        <f t="array" ref="G20">IFERROR(INDEX(Conta[],_xlfn.AGGREGATE(15,7,IF(Conta[VENDEDOR]=$B$1,ROW(Conta[VENDEDOR])-ROW('Por Factura'!$G$4)+1),ROWS($G$3:G20)),3),"")</f>
        <v>2072399700</v>
      </c>
      <c r="H20" t="str" cm="1">
        <f t="array" ref="H20">IFERROR(INDEX(Conta[],_xlfn.AGGREGATE(15,7,IF(Conta[VENDEDOR]=$B$1,ROW(Conta[VENDEDOR])-ROW('Por Factura'!$G$4)+1),ROWS($G$3:G20)),1),"")</f>
        <v>SO119681</v>
      </c>
      <c r="I20" s="2" cm="1">
        <f t="array" ref="I20">IFERROR(INDEX(Conta[],_xlfn.AGGREGATE(15,7,IF(Conta[VENDEDOR]=$B$1,ROW(Conta[VENDEDOR])-ROW('Por Factura'!$G$4)+1),ROWS($G$3:G20)),4),"")</f>
        <v>15</v>
      </c>
      <c r="J20" s="2">
        <f t="shared" si="1"/>
        <v>15</v>
      </c>
      <c r="K20" t="b">
        <f>Table5[[#This Row],[verificacion]]=Table5[[#This Row],[Total Conta]]</f>
        <v>1</v>
      </c>
    </row>
    <row r="21" spans="1:11" x14ac:dyDescent="0.25">
      <c r="A21" cm="1">
        <f t="array" ref="A21">IFERROR(INDEX(Mio[],_xlfn.AGGREGATE(15,7,IF((Mio[Vendedor]=$B$1)*(Mio[Anulado]=0),ROW(Mio[Vendedor])-ROW(MIo!$B$2)+1),ROWS($A$3:A21)),2),"")</f>
        <v>3148432866</v>
      </c>
      <c r="B21" t="str" cm="1">
        <f t="array" ref="B21">IFERROR(INDEX(Mio[],_xlfn.AGGREGATE(15,7,IF((Mio[Vendedor]=$B$1)*(Mio[Anulado]=0),ROW(Mio[Vendedor])-ROW(MIo!$B$2)+1),ROWS($A$3:A21)),6),"")</f>
        <v>SO119698</v>
      </c>
      <c r="C21" s="2" cm="1">
        <f t="array" ref="C21">IFERROR(INDEX(Mio[],_xlfn.AGGREGATE(15,7,IF((Mio[Vendedor]=$B$1)*(Mio[Anulado]=0),ROW(Mio[Vendedor])-ROW(MIo!$B$2)+1),ROWS($A$3:A21)),3),"")</f>
        <v>1809.6</v>
      </c>
      <c r="D21" s="2">
        <f t="shared" si="0"/>
        <v>1809.6</v>
      </c>
      <c r="E21" t="b">
        <f>Table3[[#This Row],[verificacion]]=Table3[[#This Row],[Total Mio]]</f>
        <v>1</v>
      </c>
      <c r="G21" cm="1">
        <f t="array" ref="G21">IFERROR(INDEX(Conta[],_xlfn.AGGREGATE(15,7,IF(Conta[VENDEDOR]=$B$1,ROW(Conta[VENDEDOR])-ROW('Por Factura'!$G$4)+1),ROWS($G$3:G21)),3),"")</f>
        <v>3148432866</v>
      </c>
      <c r="H21" t="str" cm="1">
        <f t="array" ref="H21">IFERROR(INDEX(Conta[],_xlfn.AGGREGATE(15,7,IF(Conta[VENDEDOR]=$B$1,ROW(Conta[VENDEDOR])-ROW('Por Factura'!$G$4)+1),ROWS($G$3:G21)),1),"")</f>
        <v>SO119698</v>
      </c>
      <c r="I21" s="2" cm="1">
        <f t="array" ref="I21">IFERROR(INDEX(Conta[],_xlfn.AGGREGATE(15,7,IF(Conta[VENDEDOR]=$B$1,ROW(Conta[VENDEDOR])-ROW('Por Factura'!$G$4)+1),ROWS($G$3:G21)),4),"")</f>
        <v>1809.6</v>
      </c>
      <c r="J21" s="2">
        <f t="shared" si="1"/>
        <v>1809.6</v>
      </c>
      <c r="K21" t="b">
        <f>Table5[[#This Row],[verificacion]]=Table5[[#This Row],[Total Conta]]</f>
        <v>1</v>
      </c>
    </row>
    <row r="22" spans="1:11" x14ac:dyDescent="0.25">
      <c r="A22" cm="1">
        <f t="array" ref="A22">IFERROR(INDEX(Mio[],_xlfn.AGGREGATE(15,7,IF((Mio[Vendedor]=$B$1)*(Mio[Anulado]=0),ROW(Mio[Vendedor])-ROW(MIo!$B$2)+1),ROWS($A$3:A22)),2),"")</f>
        <v>1215840724</v>
      </c>
      <c r="B22" t="str" cm="1">
        <f t="array" ref="B22">IFERROR(INDEX(Mio[],_xlfn.AGGREGATE(15,7,IF((Mio[Vendedor]=$B$1)*(Mio[Anulado]=0),ROW(Mio[Vendedor])-ROW(MIo!$B$2)+1),ROWS($A$3:A22)),6),"")</f>
        <v>SO119739</v>
      </c>
      <c r="C22" s="2" cm="1">
        <f t="array" ref="C22">IFERROR(INDEX(Mio[],_xlfn.AGGREGATE(15,7,IF((Mio[Vendedor]=$B$1)*(Mio[Anulado]=0),ROW(Mio[Vendedor])-ROW(MIo!$B$2)+1),ROWS($A$3:A22)),3),"")</f>
        <v>480</v>
      </c>
      <c r="D22" s="2">
        <f t="shared" si="0"/>
        <v>480</v>
      </c>
      <c r="E22" t="b">
        <f>Table3[[#This Row],[verificacion]]=Table3[[#This Row],[Total Mio]]</f>
        <v>1</v>
      </c>
      <c r="G22" cm="1">
        <f t="array" ref="G22">IFERROR(INDEX(Conta[],_xlfn.AGGREGATE(15,7,IF(Conta[VENDEDOR]=$B$1,ROW(Conta[VENDEDOR])-ROW('Por Factura'!$G$4)+1),ROWS($G$3:G22)),3),"")</f>
        <v>1215840724</v>
      </c>
      <c r="H22" t="str" cm="1">
        <f t="array" ref="H22">IFERROR(INDEX(Conta[],_xlfn.AGGREGATE(15,7,IF(Conta[VENDEDOR]=$B$1,ROW(Conta[VENDEDOR])-ROW('Por Factura'!$G$4)+1),ROWS($G$3:G22)),1),"")</f>
        <v>SO119739</v>
      </c>
      <c r="I22" s="2" cm="1">
        <f t="array" ref="I22">IFERROR(INDEX(Conta[],_xlfn.AGGREGATE(15,7,IF(Conta[VENDEDOR]=$B$1,ROW(Conta[VENDEDOR])-ROW('Por Factura'!$G$4)+1),ROWS($G$3:G22)),4),"")</f>
        <v>480</v>
      </c>
      <c r="J22" s="2">
        <f t="shared" si="1"/>
        <v>480</v>
      </c>
      <c r="K22" t="b">
        <f>Table5[[#This Row],[verificacion]]=Table5[[#This Row],[Total Conta]]</f>
        <v>1</v>
      </c>
    </row>
    <row r="23" spans="1:11" x14ac:dyDescent="0.25">
      <c r="A23" cm="1">
        <f t="array" ref="A23">IFERROR(INDEX(Mio[],_xlfn.AGGREGATE(15,7,IF((Mio[Vendedor]=$B$1)*(Mio[Anulado]=0),ROW(Mio[Vendedor])-ROW(MIo!$B$2)+1),ROWS($A$3:A23)),2),"")</f>
        <v>3483517427</v>
      </c>
      <c r="B23" t="str" cm="1">
        <f t="array" ref="B23">IFERROR(INDEX(Mio[],_xlfn.AGGREGATE(15,7,IF((Mio[Vendedor]=$B$1)*(Mio[Anulado]=0),ROW(Mio[Vendedor])-ROW(MIo!$B$2)+1),ROWS($A$3:A23)),6),"")</f>
        <v>SO119748</v>
      </c>
      <c r="C23" s="2" cm="1">
        <f t="array" ref="C23">IFERROR(INDEX(Mio[],_xlfn.AGGREGATE(15,7,IF((Mio[Vendedor]=$B$1)*(Mio[Anulado]=0),ROW(Mio[Vendedor])-ROW(MIo!$B$2)+1),ROWS($A$3:A23)),3),"")</f>
        <v>328.25</v>
      </c>
      <c r="D23" s="2">
        <f t="shared" si="0"/>
        <v>328.25</v>
      </c>
      <c r="E23" t="b">
        <f>Table3[[#This Row],[verificacion]]=Table3[[#This Row],[Total Mio]]</f>
        <v>1</v>
      </c>
      <c r="G23" cm="1">
        <f t="array" ref="G23">IFERROR(INDEX(Conta[],_xlfn.AGGREGATE(15,7,IF(Conta[VENDEDOR]=$B$1,ROW(Conta[VENDEDOR])-ROW('Por Factura'!$G$4)+1),ROWS($G$3:G23)),3),"")</f>
        <v>3483517427</v>
      </c>
      <c r="H23" t="str" cm="1">
        <f t="array" ref="H23">IFERROR(INDEX(Conta[],_xlfn.AGGREGATE(15,7,IF(Conta[VENDEDOR]=$B$1,ROW(Conta[VENDEDOR])-ROW('Por Factura'!$G$4)+1),ROWS($G$3:G23)),1),"")</f>
        <v>SO119748</v>
      </c>
      <c r="I23" s="2" cm="1">
        <f t="array" ref="I23">IFERROR(INDEX(Conta[],_xlfn.AGGREGATE(15,7,IF(Conta[VENDEDOR]=$B$1,ROW(Conta[VENDEDOR])-ROW('Por Factura'!$G$4)+1),ROWS($G$3:G23)),4),"")</f>
        <v>328.25</v>
      </c>
      <c r="J23" s="2">
        <f t="shared" si="1"/>
        <v>328.25</v>
      </c>
      <c r="K23" t="b">
        <f>Table5[[#This Row],[verificacion]]=Table5[[#This Row],[Total Conta]]</f>
        <v>1</v>
      </c>
    </row>
    <row r="24" spans="1:11" x14ac:dyDescent="0.25">
      <c r="A24" cm="1">
        <f t="array" ref="A24">IFERROR(INDEX(Mio[],_xlfn.AGGREGATE(15,7,IF((Mio[Vendedor]=$B$1)*(Mio[Anulado]=0),ROW(Mio[Vendedor])-ROW(MIo!$B$2)+1),ROWS($A$3:A24)),2),"")</f>
        <v>2671527668</v>
      </c>
      <c r="B24" t="str" cm="1">
        <f t="array" ref="B24">IFERROR(INDEX(Mio[],_xlfn.AGGREGATE(15,7,IF((Mio[Vendedor]=$B$1)*(Mio[Anulado]=0),ROW(Mio[Vendedor])-ROW(MIo!$B$2)+1),ROWS($A$3:A24)),6),"")</f>
        <v>SO119819</v>
      </c>
      <c r="C24" s="2" cm="1">
        <f t="array" ref="C24">IFERROR(INDEX(Mio[],_xlfn.AGGREGATE(15,7,IF((Mio[Vendedor]=$B$1)*(Mio[Anulado]=0),ROW(Mio[Vendedor])-ROW(MIo!$B$2)+1),ROWS($A$3:A24)),3),"")</f>
        <v>1965</v>
      </c>
      <c r="D24" s="2">
        <f t="shared" si="0"/>
        <v>1965</v>
      </c>
      <c r="E24" t="b">
        <f>Table3[[#This Row],[verificacion]]=Table3[[#This Row],[Total Mio]]</f>
        <v>1</v>
      </c>
      <c r="G24" cm="1">
        <f t="array" ref="G24">IFERROR(INDEX(Conta[],_xlfn.AGGREGATE(15,7,IF(Conta[VENDEDOR]=$B$1,ROW(Conta[VENDEDOR])-ROW('Por Factura'!$G$4)+1),ROWS($G$3:G24)),3),"")</f>
        <v>2671527668</v>
      </c>
      <c r="H24" t="str" cm="1">
        <f t="array" ref="H24">IFERROR(INDEX(Conta[],_xlfn.AGGREGATE(15,7,IF(Conta[VENDEDOR]=$B$1,ROW(Conta[VENDEDOR])-ROW('Por Factura'!$G$4)+1),ROWS($G$3:G24)),1),"")</f>
        <v>SO119819</v>
      </c>
      <c r="I24" s="2" cm="1">
        <f t="array" ref="I24">IFERROR(INDEX(Conta[],_xlfn.AGGREGATE(15,7,IF(Conta[VENDEDOR]=$B$1,ROW(Conta[VENDEDOR])-ROW('Por Factura'!$G$4)+1),ROWS($G$3:G24)),4),"")</f>
        <v>1965</v>
      </c>
      <c r="J24" s="2">
        <f t="shared" si="1"/>
        <v>1965</v>
      </c>
      <c r="K24" t="b">
        <f>Table5[[#This Row],[verificacion]]=Table5[[#This Row],[Total Conta]]</f>
        <v>1</v>
      </c>
    </row>
    <row r="25" spans="1:11" x14ac:dyDescent="0.25">
      <c r="A25" cm="1">
        <f t="array" ref="A25">IFERROR(INDEX(Mio[],_xlfn.AGGREGATE(15,7,IF((Mio[Vendedor]=$B$1)*(Mio[Anulado]=0),ROW(Mio[Vendedor])-ROW(MIo!$B$2)+1),ROWS($A$3:A25)),2),"")</f>
        <v>469453041</v>
      </c>
      <c r="B25" t="str" cm="1">
        <f t="array" ref="B25">IFERROR(INDEX(Mio[],_xlfn.AGGREGATE(15,7,IF((Mio[Vendedor]=$B$1)*(Mio[Anulado]=0),ROW(Mio[Vendedor])-ROW(MIo!$B$2)+1),ROWS($A$3:A25)),6),"")</f>
        <v>SO119791</v>
      </c>
      <c r="C25" s="2" cm="1">
        <f t="array" ref="C25">IFERROR(INDEX(Mio[],_xlfn.AGGREGATE(15,7,IF((Mio[Vendedor]=$B$1)*(Mio[Anulado]=0),ROW(Mio[Vendedor])-ROW(MIo!$B$2)+1),ROWS($A$3:A25)),3),"")</f>
        <v>31872</v>
      </c>
      <c r="D25" s="2">
        <f t="shared" si="0"/>
        <v>31872</v>
      </c>
      <c r="E25" t="b">
        <f>Table3[[#This Row],[verificacion]]=Table3[[#This Row],[Total Mio]]</f>
        <v>1</v>
      </c>
      <c r="G25" cm="1">
        <f t="array" ref="G25">IFERROR(INDEX(Conta[],_xlfn.AGGREGATE(15,7,IF(Conta[VENDEDOR]=$B$1,ROW(Conta[VENDEDOR])-ROW('Por Factura'!$G$4)+1),ROWS($G$3:G25)),3),"")</f>
        <v>469453041</v>
      </c>
      <c r="H25" t="str" cm="1">
        <f t="array" ref="H25">IFERROR(INDEX(Conta[],_xlfn.AGGREGATE(15,7,IF(Conta[VENDEDOR]=$B$1,ROW(Conta[VENDEDOR])-ROW('Por Factura'!$G$4)+1),ROWS($G$3:G25)),1),"")</f>
        <v>SO119791</v>
      </c>
      <c r="I25" s="2" cm="1">
        <f t="array" ref="I25">IFERROR(INDEX(Conta[],_xlfn.AGGREGATE(15,7,IF(Conta[VENDEDOR]=$B$1,ROW(Conta[VENDEDOR])-ROW('Por Factura'!$G$4)+1),ROWS($G$3:G25)),4),"")</f>
        <v>31872</v>
      </c>
      <c r="J25" s="2">
        <f t="shared" si="1"/>
        <v>31872</v>
      </c>
      <c r="K25" t="b">
        <f>Table5[[#This Row],[verificacion]]=Table5[[#This Row],[Total Conta]]</f>
        <v>1</v>
      </c>
    </row>
    <row r="26" spans="1:11" x14ac:dyDescent="0.25">
      <c r="A26" cm="1">
        <f t="array" ref="A26">IFERROR(INDEX(Mio[],_xlfn.AGGREGATE(15,7,IF((Mio[Vendedor]=$B$1)*(Mio[Anulado]=0),ROW(Mio[Vendedor])-ROW(MIo!$B$2)+1),ROWS($A$3:A26)),2),"")</f>
        <v>3977396979</v>
      </c>
      <c r="B26" t="str" cm="1">
        <f t="array" ref="B26">IFERROR(INDEX(Mio[],_xlfn.AGGREGATE(15,7,IF((Mio[Vendedor]=$B$1)*(Mio[Anulado]=0),ROW(Mio[Vendedor])-ROW(MIo!$B$2)+1),ROWS($A$3:A26)),6),"")</f>
        <v>SO119861</v>
      </c>
      <c r="C26" s="2" cm="1">
        <f t="array" ref="C26">IFERROR(INDEX(Mio[],_xlfn.AGGREGATE(15,7,IF((Mio[Vendedor]=$B$1)*(Mio[Anulado]=0),ROW(Mio[Vendedor])-ROW(MIo!$B$2)+1),ROWS($A$3:A26)),3),"")</f>
        <v>3765</v>
      </c>
      <c r="D26" s="2">
        <f t="shared" si="0"/>
        <v>3765</v>
      </c>
      <c r="E26" t="b">
        <f>Table3[[#This Row],[verificacion]]=Table3[[#This Row],[Total Mio]]</f>
        <v>1</v>
      </c>
      <c r="G26" cm="1">
        <f t="array" ref="G26">IFERROR(INDEX(Conta[],_xlfn.AGGREGATE(15,7,IF(Conta[VENDEDOR]=$B$1,ROW(Conta[VENDEDOR])-ROW('Por Factura'!$G$4)+1),ROWS($G$3:G26)),3),"")</f>
        <v>3977396979</v>
      </c>
      <c r="H26" t="str" cm="1">
        <f t="array" ref="H26">IFERROR(INDEX(Conta[],_xlfn.AGGREGATE(15,7,IF(Conta[VENDEDOR]=$B$1,ROW(Conta[VENDEDOR])-ROW('Por Factura'!$G$4)+1),ROWS($G$3:G26)),1),"")</f>
        <v>SO119861</v>
      </c>
      <c r="I26" s="2" cm="1">
        <f t="array" ref="I26">IFERROR(INDEX(Conta[],_xlfn.AGGREGATE(15,7,IF(Conta[VENDEDOR]=$B$1,ROW(Conta[VENDEDOR])-ROW('Por Factura'!$G$4)+1),ROWS($G$3:G26)),4),"")</f>
        <v>3765</v>
      </c>
      <c r="J26" s="2">
        <f t="shared" si="1"/>
        <v>3765</v>
      </c>
      <c r="K26" t="b">
        <f>Table5[[#This Row],[verificacion]]=Table5[[#This Row],[Total Conta]]</f>
        <v>1</v>
      </c>
    </row>
    <row r="27" spans="1:11" x14ac:dyDescent="0.25">
      <c r="A27" cm="1">
        <f t="array" ref="A27">IFERROR(INDEX(Mio[],_xlfn.AGGREGATE(15,7,IF((Mio[Vendedor]=$B$1)*(Mio[Anulado]=0),ROW(Mio[Vendedor])-ROW(MIo!$B$2)+1),ROWS($A$3:A27)),2),"")</f>
        <v>169756453</v>
      </c>
      <c r="B27" t="str" cm="1">
        <f t="array" ref="B27">IFERROR(INDEX(Mio[],_xlfn.AGGREGATE(15,7,IF((Mio[Vendedor]=$B$1)*(Mio[Anulado]=0),ROW(Mio[Vendedor])-ROW(MIo!$B$2)+1),ROWS($A$3:A27)),6),"")</f>
        <v>SO119880</v>
      </c>
      <c r="C27" s="2" cm="1">
        <f t="array" ref="C27">IFERROR(INDEX(Mio[],_xlfn.AGGREGATE(15,7,IF((Mio[Vendedor]=$B$1)*(Mio[Anulado]=0),ROW(Mio[Vendedor])-ROW(MIo!$B$2)+1),ROWS($A$3:A27)),3),"")</f>
        <v>375</v>
      </c>
      <c r="D27" s="2">
        <f t="shared" si="0"/>
        <v>375</v>
      </c>
      <c r="E27" t="b">
        <f>Table3[[#This Row],[verificacion]]=Table3[[#This Row],[Total Mio]]</f>
        <v>1</v>
      </c>
      <c r="G27" cm="1">
        <f t="array" ref="G27">IFERROR(INDEX(Conta[],_xlfn.AGGREGATE(15,7,IF(Conta[VENDEDOR]=$B$1,ROW(Conta[VENDEDOR])-ROW('Por Factura'!$G$4)+1),ROWS($G$3:G27)),3),"")</f>
        <v>169756453</v>
      </c>
      <c r="H27" t="str" cm="1">
        <f t="array" ref="H27">IFERROR(INDEX(Conta[],_xlfn.AGGREGATE(15,7,IF(Conta[VENDEDOR]=$B$1,ROW(Conta[VENDEDOR])-ROW('Por Factura'!$G$4)+1),ROWS($G$3:G27)),1),"")</f>
        <v>SO119880</v>
      </c>
      <c r="I27" s="2" cm="1">
        <f t="array" ref="I27">IFERROR(INDEX(Conta[],_xlfn.AGGREGATE(15,7,IF(Conta[VENDEDOR]=$B$1,ROW(Conta[VENDEDOR])-ROW('Por Factura'!$G$4)+1),ROWS($G$3:G27)),4),"")</f>
        <v>375</v>
      </c>
      <c r="J27" s="2">
        <f t="shared" si="1"/>
        <v>375</v>
      </c>
      <c r="K27" t="b">
        <f>Table5[[#This Row],[verificacion]]=Table5[[#This Row],[Total Conta]]</f>
        <v>1</v>
      </c>
    </row>
    <row r="28" spans="1:11" x14ac:dyDescent="0.25">
      <c r="A28" cm="1">
        <f t="array" ref="A28">IFERROR(INDEX(Mio[],_xlfn.AGGREGATE(15,7,IF((Mio[Vendedor]=$B$1)*(Mio[Anulado]=0),ROW(Mio[Vendedor])-ROW(MIo!$B$2)+1),ROWS($A$3:A28)),2),"")</f>
        <v>2859353330</v>
      </c>
      <c r="B28" t="str" cm="1">
        <f t="array" ref="B28">IFERROR(INDEX(Mio[],_xlfn.AGGREGATE(15,7,IF((Mio[Vendedor]=$B$1)*(Mio[Anulado]=0),ROW(Mio[Vendedor])-ROW(MIo!$B$2)+1),ROWS($A$3:A28)),6),"")</f>
        <v>SO119936</v>
      </c>
      <c r="C28" s="2" cm="1">
        <f t="array" ref="C28">IFERROR(INDEX(Mio[],_xlfn.AGGREGATE(15,7,IF((Mio[Vendedor]=$B$1)*(Mio[Anulado]=0),ROW(Mio[Vendedor])-ROW(MIo!$B$2)+1),ROWS($A$3:A28)),3),"")</f>
        <v>1500</v>
      </c>
      <c r="D28" s="2">
        <f t="shared" si="0"/>
        <v>1500</v>
      </c>
      <c r="E28" t="b">
        <f>Table3[[#This Row],[verificacion]]=Table3[[#This Row],[Total Mio]]</f>
        <v>1</v>
      </c>
      <c r="G28" cm="1">
        <f t="array" ref="G28">IFERROR(INDEX(Conta[],_xlfn.AGGREGATE(15,7,IF(Conta[VENDEDOR]=$B$1,ROW(Conta[VENDEDOR])-ROW('Por Factura'!$G$4)+1),ROWS($G$3:G28)),3),"")</f>
        <v>2859353330</v>
      </c>
      <c r="H28" t="str" cm="1">
        <f t="array" ref="H28">IFERROR(INDEX(Conta[],_xlfn.AGGREGATE(15,7,IF(Conta[VENDEDOR]=$B$1,ROW(Conta[VENDEDOR])-ROW('Por Factura'!$G$4)+1),ROWS($G$3:G28)),1),"")</f>
        <v>SO119936</v>
      </c>
      <c r="I28" s="2" cm="1">
        <f t="array" ref="I28">IFERROR(INDEX(Conta[],_xlfn.AGGREGATE(15,7,IF(Conta[VENDEDOR]=$B$1,ROW(Conta[VENDEDOR])-ROW('Por Factura'!$G$4)+1),ROWS($G$3:G28)),4),"")</f>
        <v>1500</v>
      </c>
      <c r="J28" s="2">
        <f t="shared" si="1"/>
        <v>1500</v>
      </c>
      <c r="K28" t="b">
        <f>Table5[[#This Row],[verificacion]]=Table5[[#This Row],[Total Conta]]</f>
        <v>1</v>
      </c>
    </row>
    <row r="29" spans="1:11" x14ac:dyDescent="0.25">
      <c r="A29" cm="1">
        <f t="array" ref="A29">IFERROR(INDEX(Mio[],_xlfn.AGGREGATE(15,7,IF((Mio[Vendedor]=$B$1)*(Mio[Anulado]=0),ROW(Mio[Vendedor])-ROW(MIo!$B$2)+1),ROWS($A$3:A29)),2),"")</f>
        <v>1503284463</v>
      </c>
      <c r="B29" t="str" cm="1">
        <f t="array" ref="B29">IFERROR(INDEX(Mio[],_xlfn.AGGREGATE(15,7,IF((Mio[Vendedor]=$B$1)*(Mio[Anulado]=0),ROW(Mio[Vendedor])-ROW(MIo!$B$2)+1),ROWS($A$3:A29)),6),"")</f>
        <v>SO119937</v>
      </c>
      <c r="C29" s="2" cm="1">
        <f t="array" ref="C29">IFERROR(INDEX(Mio[],_xlfn.AGGREGATE(15,7,IF((Mio[Vendedor]=$B$1)*(Mio[Anulado]=0),ROW(Mio[Vendedor])-ROW(MIo!$B$2)+1),ROWS($A$3:A29)),3),"")</f>
        <v>2275</v>
      </c>
      <c r="D29" s="2">
        <f t="shared" si="0"/>
        <v>2275</v>
      </c>
      <c r="E29" t="b">
        <f>Table3[[#This Row],[verificacion]]=Table3[[#This Row],[Total Mio]]</f>
        <v>1</v>
      </c>
      <c r="G29" cm="1">
        <f t="array" ref="G29">IFERROR(INDEX(Conta[],_xlfn.AGGREGATE(15,7,IF(Conta[VENDEDOR]=$B$1,ROW(Conta[VENDEDOR])-ROW('Por Factura'!$G$4)+1),ROWS($G$3:G29)),3),"")</f>
        <v>1503284463</v>
      </c>
      <c r="H29" t="str" cm="1">
        <f t="array" ref="H29">IFERROR(INDEX(Conta[],_xlfn.AGGREGATE(15,7,IF(Conta[VENDEDOR]=$B$1,ROW(Conta[VENDEDOR])-ROW('Por Factura'!$G$4)+1),ROWS($G$3:G29)),1),"")</f>
        <v>SO119937</v>
      </c>
      <c r="I29" s="2" cm="1">
        <f t="array" ref="I29">IFERROR(INDEX(Conta[],_xlfn.AGGREGATE(15,7,IF(Conta[VENDEDOR]=$B$1,ROW(Conta[VENDEDOR])-ROW('Por Factura'!$G$4)+1),ROWS($G$3:G29)),4),"")</f>
        <v>2275</v>
      </c>
      <c r="J29" s="2">
        <f t="shared" si="1"/>
        <v>2275</v>
      </c>
      <c r="K29" t="b">
        <f>Table5[[#This Row],[verificacion]]=Table5[[#This Row],[Total Conta]]</f>
        <v>1</v>
      </c>
    </row>
    <row r="30" spans="1:11" x14ac:dyDescent="0.25">
      <c r="A30" cm="1">
        <f t="array" ref="A30">IFERROR(INDEX(Mio[],_xlfn.AGGREGATE(15,7,IF((Mio[Vendedor]=$B$1)*(Mio[Anulado]=0),ROW(Mio[Vendedor])-ROW(MIo!$B$2)+1),ROWS($A$3:A30)),2),"")</f>
        <v>3107800012</v>
      </c>
      <c r="B30" t="str" cm="1">
        <f t="array" ref="B30">IFERROR(INDEX(Mio[],_xlfn.AGGREGATE(15,7,IF((Mio[Vendedor]=$B$1)*(Mio[Anulado]=0),ROW(Mio[Vendedor])-ROW(MIo!$B$2)+1),ROWS($A$3:A30)),6),"")</f>
        <v>SO119949</v>
      </c>
      <c r="C30" s="2" cm="1">
        <f t="array" ref="C30">IFERROR(INDEX(Mio[],_xlfn.AGGREGATE(15,7,IF((Mio[Vendedor]=$B$1)*(Mio[Anulado]=0),ROW(Mio[Vendedor])-ROW(MIo!$B$2)+1),ROWS($A$3:A30)),3),"")</f>
        <v>10918</v>
      </c>
      <c r="D30" s="2">
        <f t="shared" si="0"/>
        <v>10918</v>
      </c>
      <c r="E30" t="b">
        <f>Table3[[#This Row],[verificacion]]=Table3[[#This Row],[Total Mio]]</f>
        <v>1</v>
      </c>
      <c r="G30" cm="1">
        <f t="array" ref="G30">IFERROR(INDEX(Conta[],_xlfn.AGGREGATE(15,7,IF(Conta[VENDEDOR]=$B$1,ROW(Conta[VENDEDOR])-ROW('Por Factura'!$G$4)+1),ROWS($G$3:G30)),3),"")</f>
        <v>3107800012</v>
      </c>
      <c r="H30" t="str" cm="1">
        <f t="array" ref="H30">IFERROR(INDEX(Conta[],_xlfn.AGGREGATE(15,7,IF(Conta[VENDEDOR]=$B$1,ROW(Conta[VENDEDOR])-ROW('Por Factura'!$G$4)+1),ROWS($G$3:G30)),1),"")</f>
        <v>SO119949</v>
      </c>
      <c r="I30" s="2" cm="1">
        <f t="array" ref="I30">IFERROR(INDEX(Conta[],_xlfn.AGGREGATE(15,7,IF(Conta[VENDEDOR]=$B$1,ROW(Conta[VENDEDOR])-ROW('Por Factura'!$G$4)+1),ROWS($G$3:G30)),4),"")</f>
        <v>10918</v>
      </c>
      <c r="J30" s="2">
        <f t="shared" si="1"/>
        <v>10918</v>
      </c>
      <c r="K30" t="b">
        <f>Table5[[#This Row],[verificacion]]=Table5[[#This Row],[Total Conta]]</f>
        <v>1</v>
      </c>
    </row>
    <row r="31" spans="1:11" x14ac:dyDescent="0.25">
      <c r="A31" cm="1">
        <f t="array" ref="A31">IFERROR(INDEX(Mio[],_xlfn.AGGREGATE(15,7,IF((Mio[Vendedor]=$B$1)*(Mio[Anulado]=0),ROW(Mio[Vendedor])-ROW(MIo!$B$2)+1),ROWS($A$3:A31)),2),"")</f>
        <v>1759267307</v>
      </c>
      <c r="B31" t="str" cm="1">
        <f t="array" ref="B31">IFERROR(INDEX(Mio[],_xlfn.AGGREGATE(15,7,IF((Mio[Vendedor]=$B$1)*(Mio[Anulado]=0),ROW(Mio[Vendedor])-ROW(MIo!$B$2)+1),ROWS($A$3:A31)),6),"")</f>
        <v>SO119942</v>
      </c>
      <c r="C31" s="2" cm="1">
        <f t="array" ref="C31">IFERROR(INDEX(Mio[],_xlfn.AGGREGATE(15,7,IF((Mio[Vendedor]=$B$1)*(Mio[Anulado]=0),ROW(Mio[Vendedor])-ROW(MIo!$B$2)+1),ROWS($A$3:A31)),3),"")</f>
        <v>6886</v>
      </c>
      <c r="D31" s="2">
        <f t="shared" si="0"/>
        <v>6886</v>
      </c>
      <c r="E31" t="b">
        <f>Table3[[#This Row],[verificacion]]=Table3[[#This Row],[Total Mio]]</f>
        <v>1</v>
      </c>
      <c r="G31" cm="1">
        <f t="array" ref="G31">IFERROR(INDEX(Conta[],_xlfn.AGGREGATE(15,7,IF(Conta[VENDEDOR]=$B$1,ROW(Conta[VENDEDOR])-ROW('Por Factura'!$G$4)+1),ROWS($G$3:G31)),3),"")</f>
        <v>1759267307</v>
      </c>
      <c r="H31" t="str" cm="1">
        <f t="array" ref="H31">IFERROR(INDEX(Conta[],_xlfn.AGGREGATE(15,7,IF(Conta[VENDEDOR]=$B$1,ROW(Conta[VENDEDOR])-ROW('Por Factura'!$G$4)+1),ROWS($G$3:G31)),1),"")</f>
        <v>SO119942</v>
      </c>
      <c r="I31" s="2" cm="1">
        <f t="array" ref="I31">IFERROR(INDEX(Conta[],_xlfn.AGGREGATE(15,7,IF(Conta[VENDEDOR]=$B$1,ROW(Conta[VENDEDOR])-ROW('Por Factura'!$G$4)+1),ROWS($G$3:G31)),4),"")</f>
        <v>6886</v>
      </c>
      <c r="J31" s="2">
        <f t="shared" si="1"/>
        <v>6886</v>
      </c>
      <c r="K31" t="b">
        <f>Table5[[#This Row],[verificacion]]=Table5[[#This Row],[Total Conta]]</f>
        <v>1</v>
      </c>
    </row>
    <row r="32" spans="1:11" x14ac:dyDescent="0.25">
      <c r="A32" cm="1">
        <f t="array" ref="A32">IFERROR(INDEX(Mio[],_xlfn.AGGREGATE(15,7,IF((Mio[Vendedor]=$B$1)*(Mio[Anulado]=0),ROW(Mio[Vendedor])-ROW(MIo!$B$2)+1),ROWS($A$3:A32)),2),"")</f>
        <v>299058197</v>
      </c>
      <c r="B32" t="str" cm="1">
        <f t="array" ref="B32">IFERROR(INDEX(Mio[],_xlfn.AGGREGATE(15,7,IF((Mio[Vendedor]=$B$1)*(Mio[Anulado]=0),ROW(Mio[Vendedor])-ROW(MIo!$B$2)+1),ROWS($A$3:A32)),6),"")</f>
        <v>SO119989</v>
      </c>
      <c r="C32" s="2" cm="1">
        <f t="array" ref="C32">IFERROR(INDEX(Mio[],_xlfn.AGGREGATE(15,7,IF((Mio[Vendedor]=$B$1)*(Mio[Anulado]=0),ROW(Mio[Vendedor])-ROW(MIo!$B$2)+1),ROWS($A$3:A32)),3),"")</f>
        <v>3441</v>
      </c>
      <c r="D32" s="2">
        <f t="shared" si="0"/>
        <v>3441</v>
      </c>
      <c r="E32" t="b">
        <f>Table3[[#This Row],[verificacion]]=Table3[[#This Row],[Total Mio]]</f>
        <v>1</v>
      </c>
      <c r="G32" cm="1">
        <f t="array" ref="G32">IFERROR(INDEX(Conta[],_xlfn.AGGREGATE(15,7,IF(Conta[VENDEDOR]=$B$1,ROW(Conta[VENDEDOR])-ROW('Por Factura'!$G$4)+1),ROWS($G$3:G32)),3),"")</f>
        <v>299058197</v>
      </c>
      <c r="H32" t="str" cm="1">
        <f t="array" ref="H32">IFERROR(INDEX(Conta[],_xlfn.AGGREGATE(15,7,IF(Conta[VENDEDOR]=$B$1,ROW(Conta[VENDEDOR])-ROW('Por Factura'!$G$4)+1),ROWS($G$3:G32)),1),"")</f>
        <v>SO119989</v>
      </c>
      <c r="I32" s="2" cm="1">
        <f t="array" ref="I32">IFERROR(INDEX(Conta[],_xlfn.AGGREGATE(15,7,IF(Conta[VENDEDOR]=$B$1,ROW(Conta[VENDEDOR])-ROW('Por Factura'!$G$4)+1),ROWS($G$3:G32)),4),"")</f>
        <v>3441</v>
      </c>
      <c r="J32" s="2">
        <f t="shared" si="1"/>
        <v>3441</v>
      </c>
      <c r="K32" t="b">
        <f>Table5[[#This Row],[verificacion]]=Table5[[#This Row],[Total Conta]]</f>
        <v>1</v>
      </c>
    </row>
    <row r="33" spans="1:11" x14ac:dyDescent="0.25">
      <c r="A33" cm="1">
        <f t="array" ref="A33">IFERROR(INDEX(Mio[],_xlfn.AGGREGATE(15,7,IF((Mio[Vendedor]=$B$1)*(Mio[Anulado]=0),ROW(Mio[Vendedor])-ROW(MIo!$B$2)+1),ROWS($A$3:A33)),2),"")</f>
        <v>3198109518</v>
      </c>
      <c r="B33" t="str" cm="1">
        <f t="array" ref="B33">IFERROR(INDEX(Mio[],_xlfn.AGGREGATE(15,7,IF((Mio[Vendedor]=$B$1)*(Mio[Anulado]=0),ROW(Mio[Vendedor])-ROW(MIo!$B$2)+1),ROWS($A$3:A33)),6),"")</f>
        <v>SO119935</v>
      </c>
      <c r="C33" s="2" cm="1">
        <f t="array" ref="C33">IFERROR(INDEX(Mio[],_xlfn.AGGREGATE(15,7,IF((Mio[Vendedor]=$B$1)*(Mio[Anulado]=0),ROW(Mio[Vendedor])-ROW(MIo!$B$2)+1),ROWS($A$3:A33)),3),"")</f>
        <v>6488</v>
      </c>
      <c r="D33" s="2">
        <f t="shared" si="0"/>
        <v>6488</v>
      </c>
      <c r="E33" t="b">
        <f>Table3[[#This Row],[verificacion]]=Table3[[#This Row],[Total Mio]]</f>
        <v>1</v>
      </c>
      <c r="G33" cm="1">
        <f t="array" ref="G33">IFERROR(INDEX(Conta[],_xlfn.AGGREGATE(15,7,IF(Conta[VENDEDOR]=$B$1,ROW(Conta[VENDEDOR])-ROW('Por Factura'!$G$4)+1),ROWS($G$3:G33)),3),"")</f>
        <v>3198109518</v>
      </c>
      <c r="H33" t="str" cm="1">
        <f t="array" ref="H33">IFERROR(INDEX(Conta[],_xlfn.AGGREGATE(15,7,IF(Conta[VENDEDOR]=$B$1,ROW(Conta[VENDEDOR])-ROW('Por Factura'!$G$4)+1),ROWS($G$3:G33)),1),"")</f>
        <v>SO119935</v>
      </c>
      <c r="I33" s="2" cm="1">
        <f t="array" ref="I33">IFERROR(INDEX(Conta[],_xlfn.AGGREGATE(15,7,IF(Conta[VENDEDOR]=$B$1,ROW(Conta[VENDEDOR])-ROW('Por Factura'!$G$4)+1),ROWS($G$3:G33)),4),"")</f>
        <v>6488</v>
      </c>
      <c r="J33" s="2">
        <f t="shared" si="1"/>
        <v>6488</v>
      </c>
      <c r="K33" t="b">
        <f>Table5[[#This Row],[verificacion]]=Table5[[#This Row],[Total Conta]]</f>
        <v>1</v>
      </c>
    </row>
    <row r="34" spans="1:11" x14ac:dyDescent="0.25">
      <c r="A34" cm="1">
        <f t="array" ref="A34">IFERROR(INDEX(Mio[],_xlfn.AGGREGATE(15,7,IF((Mio[Vendedor]=$B$1)*(Mio[Anulado]=0),ROW(Mio[Vendedor])-ROW(MIo!$B$2)+1),ROWS($A$3:A34)),2),"")</f>
        <v>119230134</v>
      </c>
      <c r="B34" t="str" cm="1">
        <f t="array" ref="B34">IFERROR(INDEX(Mio[],_xlfn.AGGREGATE(15,7,IF((Mio[Vendedor]=$B$1)*(Mio[Anulado]=0),ROW(Mio[Vendedor])-ROW(MIo!$B$2)+1),ROWS($A$3:A34)),6),"")</f>
        <v>SO120037</v>
      </c>
      <c r="C34" s="2" cm="1">
        <f t="array" ref="C34">IFERROR(INDEX(Mio[],_xlfn.AGGREGATE(15,7,IF((Mio[Vendedor]=$B$1)*(Mio[Anulado]=0),ROW(Mio[Vendedor])-ROW(MIo!$B$2)+1),ROWS($A$3:A34)),3),"")</f>
        <v>187.5</v>
      </c>
      <c r="D34" s="2">
        <f t="shared" si="0"/>
        <v>187.5</v>
      </c>
      <c r="E34" t="b">
        <f>Table3[[#This Row],[verificacion]]=Table3[[#This Row],[Total Mio]]</f>
        <v>1</v>
      </c>
      <c r="G34" cm="1">
        <f t="array" ref="G34">IFERROR(INDEX(Conta[],_xlfn.AGGREGATE(15,7,IF(Conta[VENDEDOR]=$B$1,ROW(Conta[VENDEDOR])-ROW('Por Factura'!$G$4)+1),ROWS($G$3:G34)),3),"")</f>
        <v>119230134</v>
      </c>
      <c r="H34" t="str" cm="1">
        <f t="array" ref="H34">IFERROR(INDEX(Conta[],_xlfn.AGGREGATE(15,7,IF(Conta[VENDEDOR]=$B$1,ROW(Conta[VENDEDOR])-ROW('Por Factura'!$G$4)+1),ROWS($G$3:G34)),1),"")</f>
        <v>SO120037</v>
      </c>
      <c r="I34" s="2" cm="1">
        <f t="array" ref="I34">IFERROR(INDEX(Conta[],_xlfn.AGGREGATE(15,7,IF(Conta[VENDEDOR]=$B$1,ROW(Conta[VENDEDOR])-ROW('Por Factura'!$G$4)+1),ROWS($G$3:G34)),4),"")</f>
        <v>187.5</v>
      </c>
      <c r="J34" s="2">
        <f t="shared" si="1"/>
        <v>187.5</v>
      </c>
      <c r="K34" t="b">
        <f>Table5[[#This Row],[verificacion]]=Table5[[#This Row],[Total Conta]]</f>
        <v>1</v>
      </c>
    </row>
    <row r="35" spans="1:11" x14ac:dyDescent="0.25">
      <c r="A35" cm="1">
        <f t="array" ref="A35">IFERROR(INDEX(Mio[],_xlfn.AGGREGATE(15,7,IF((Mio[Vendedor]=$B$1)*(Mio[Anulado]=0),ROW(Mio[Vendedor])-ROW(MIo!$B$2)+1),ROWS($A$3:A35)),2),"")</f>
        <v>3818537985</v>
      </c>
      <c r="B35" t="str" cm="1">
        <f t="array" ref="B35">IFERROR(INDEX(Mio[],_xlfn.AGGREGATE(15,7,IF((Mio[Vendedor]=$B$1)*(Mio[Anulado]=0),ROW(Mio[Vendedor])-ROW(MIo!$B$2)+1),ROWS($A$3:A35)),6),"")</f>
        <v>SO120038</v>
      </c>
      <c r="C35" s="2" cm="1">
        <f t="array" ref="C35">IFERROR(INDEX(Mio[],_xlfn.AGGREGATE(15,7,IF((Mio[Vendedor]=$B$1)*(Mio[Anulado]=0),ROW(Mio[Vendedor])-ROW(MIo!$B$2)+1),ROWS($A$3:A35)),3),"")</f>
        <v>250</v>
      </c>
      <c r="D35" s="2">
        <f t="shared" si="0"/>
        <v>250</v>
      </c>
      <c r="E35" t="b">
        <f>Table3[[#This Row],[verificacion]]=Table3[[#This Row],[Total Mio]]</f>
        <v>1</v>
      </c>
      <c r="G35" cm="1">
        <f t="array" ref="G35">IFERROR(INDEX(Conta[],_xlfn.AGGREGATE(15,7,IF(Conta[VENDEDOR]=$B$1,ROW(Conta[VENDEDOR])-ROW('Por Factura'!$G$4)+1),ROWS($G$3:G35)),3),"")</f>
        <v>3818537985</v>
      </c>
      <c r="H35" t="str" cm="1">
        <f t="array" ref="H35">IFERROR(INDEX(Conta[],_xlfn.AGGREGATE(15,7,IF(Conta[VENDEDOR]=$B$1,ROW(Conta[VENDEDOR])-ROW('Por Factura'!$G$4)+1),ROWS($G$3:G35)),1),"")</f>
        <v>SO120038</v>
      </c>
      <c r="I35" s="2" cm="1">
        <f t="array" ref="I35">IFERROR(INDEX(Conta[],_xlfn.AGGREGATE(15,7,IF(Conta[VENDEDOR]=$B$1,ROW(Conta[VENDEDOR])-ROW('Por Factura'!$G$4)+1),ROWS($G$3:G35)),4),"")</f>
        <v>250</v>
      </c>
      <c r="J35" s="2">
        <f t="shared" si="1"/>
        <v>250</v>
      </c>
      <c r="K35" t="b">
        <f>Table5[[#This Row],[verificacion]]=Table5[[#This Row],[Total Conta]]</f>
        <v>1</v>
      </c>
    </row>
    <row r="36" spans="1:11" x14ac:dyDescent="0.25">
      <c r="A36" cm="1">
        <f t="array" ref="A36">IFERROR(INDEX(Mio[],_xlfn.AGGREGATE(15,7,IF((Mio[Vendedor]=$B$1)*(Mio[Anulado]=0),ROW(Mio[Vendedor])-ROW(MIo!$B$2)+1),ROWS($A$3:A36)),2),"")</f>
        <v>2375894423</v>
      </c>
      <c r="B36" t="str" cm="1">
        <f t="array" ref="B36">IFERROR(INDEX(Mio[],_xlfn.AGGREGATE(15,7,IF((Mio[Vendedor]=$B$1)*(Mio[Anulado]=0),ROW(Mio[Vendedor])-ROW(MIo!$B$2)+1),ROWS($A$3:A36)),6),"")</f>
        <v>SO120046</v>
      </c>
      <c r="C36" s="2" cm="1">
        <f t="array" ref="C36">IFERROR(INDEX(Mio[],_xlfn.AGGREGATE(15,7,IF((Mio[Vendedor]=$B$1)*(Mio[Anulado]=0),ROW(Mio[Vendedor])-ROW(MIo!$B$2)+1),ROWS($A$3:A36)),3),"")</f>
        <v>8916</v>
      </c>
      <c r="D36" s="2">
        <f t="shared" si="0"/>
        <v>8916</v>
      </c>
      <c r="E36" t="b">
        <f>Table3[[#This Row],[verificacion]]=Table3[[#This Row],[Total Mio]]</f>
        <v>1</v>
      </c>
      <c r="G36" cm="1">
        <f t="array" ref="G36">IFERROR(INDEX(Conta[],_xlfn.AGGREGATE(15,7,IF(Conta[VENDEDOR]=$B$1,ROW(Conta[VENDEDOR])-ROW('Por Factura'!$G$4)+1),ROWS($G$3:G36)),3),"")</f>
        <v>2375894423</v>
      </c>
      <c r="H36" t="str" cm="1">
        <f t="array" ref="H36">IFERROR(INDEX(Conta[],_xlfn.AGGREGATE(15,7,IF(Conta[VENDEDOR]=$B$1,ROW(Conta[VENDEDOR])-ROW('Por Factura'!$G$4)+1),ROWS($G$3:G36)),1),"")</f>
        <v>SO120046</v>
      </c>
      <c r="I36" s="2" cm="1">
        <f t="array" ref="I36">IFERROR(INDEX(Conta[],_xlfn.AGGREGATE(15,7,IF(Conta[VENDEDOR]=$B$1,ROW(Conta[VENDEDOR])-ROW('Por Factura'!$G$4)+1),ROWS($G$3:G36)),4),"")</f>
        <v>8916</v>
      </c>
      <c r="J36" s="2">
        <f t="shared" si="1"/>
        <v>8916</v>
      </c>
      <c r="K36" t="b">
        <f>Table5[[#This Row],[verificacion]]=Table5[[#This Row],[Total Conta]]</f>
        <v>1</v>
      </c>
    </row>
    <row r="37" spans="1:11" x14ac:dyDescent="0.25">
      <c r="A37" cm="1">
        <f t="array" ref="A37">IFERROR(INDEX(Mio[],_xlfn.AGGREGATE(15,7,IF((Mio[Vendedor]=$B$1)*(Mio[Anulado]=0),ROW(Mio[Vendedor])-ROW(MIo!$B$2)+1),ROWS($A$3:A37)),2),"")</f>
        <v>54675646</v>
      </c>
      <c r="B37" t="str" cm="1">
        <f t="array" ref="B37">IFERROR(INDEX(Mio[],_xlfn.AGGREGATE(15,7,IF((Mio[Vendedor]=$B$1)*(Mio[Anulado]=0),ROW(Mio[Vendedor])-ROW(MIo!$B$2)+1),ROWS($A$3:A37)),6),"")</f>
        <v>SO120061</v>
      </c>
      <c r="C37" s="2" cm="1">
        <f t="array" ref="C37">IFERROR(INDEX(Mio[],_xlfn.AGGREGATE(15,7,IF((Mio[Vendedor]=$B$1)*(Mio[Anulado]=0),ROW(Mio[Vendedor])-ROW(MIo!$B$2)+1),ROWS($A$3:A37)),3),"")</f>
        <v>1155</v>
      </c>
      <c r="D37" s="2">
        <f t="shared" si="0"/>
        <v>1155</v>
      </c>
      <c r="E37" t="b">
        <f>Table3[[#This Row],[verificacion]]=Table3[[#This Row],[Total Mio]]</f>
        <v>1</v>
      </c>
      <c r="G37" cm="1">
        <f t="array" ref="G37">IFERROR(INDEX(Conta[],_xlfn.AGGREGATE(15,7,IF(Conta[VENDEDOR]=$B$1,ROW(Conta[VENDEDOR])-ROW('Por Factura'!$G$4)+1),ROWS($G$3:G37)),3),"")</f>
        <v>54675646</v>
      </c>
      <c r="H37" t="str" cm="1">
        <f t="array" ref="H37">IFERROR(INDEX(Conta[],_xlfn.AGGREGATE(15,7,IF(Conta[VENDEDOR]=$B$1,ROW(Conta[VENDEDOR])-ROW('Por Factura'!$G$4)+1),ROWS($G$3:G37)),1),"")</f>
        <v>SO120061</v>
      </c>
      <c r="I37" s="2" cm="1">
        <f t="array" ref="I37">IFERROR(INDEX(Conta[],_xlfn.AGGREGATE(15,7,IF(Conta[VENDEDOR]=$B$1,ROW(Conta[VENDEDOR])-ROW('Por Factura'!$G$4)+1),ROWS($G$3:G37)),4),"")</f>
        <v>1155</v>
      </c>
      <c r="J37" s="2">
        <f t="shared" si="1"/>
        <v>1155</v>
      </c>
      <c r="K37" t="b">
        <f>Table5[[#This Row],[verificacion]]=Table5[[#This Row],[Total Conta]]</f>
        <v>1</v>
      </c>
    </row>
    <row r="38" spans="1:11" x14ac:dyDescent="0.25">
      <c r="A38" cm="1">
        <f t="array" ref="A38">IFERROR(INDEX(Mio[],_xlfn.AGGREGATE(15,7,IF((Mio[Vendedor]=$B$1)*(Mio[Anulado]=0),ROW(Mio[Vendedor])-ROW(MIo!$B$2)+1),ROWS($A$3:A38)),2),"")</f>
        <v>1709852511</v>
      </c>
      <c r="B38" t="str" cm="1">
        <f t="array" ref="B38">IFERROR(INDEX(Mio[],_xlfn.AGGREGATE(15,7,IF((Mio[Vendedor]=$B$1)*(Mio[Anulado]=0),ROW(Mio[Vendedor])-ROW(MIo!$B$2)+1),ROWS($A$3:A38)),6),"")</f>
        <v>SO120069</v>
      </c>
      <c r="C38" s="2" cm="1">
        <f t="array" ref="C38">IFERROR(INDEX(Mio[],_xlfn.AGGREGATE(15,7,IF((Mio[Vendedor]=$B$1)*(Mio[Anulado]=0),ROW(Mio[Vendedor])-ROW(MIo!$B$2)+1),ROWS($A$3:A38)),3),"")</f>
        <v>1537</v>
      </c>
      <c r="D38" s="2">
        <f t="shared" si="0"/>
        <v>1537</v>
      </c>
      <c r="E38" t="b">
        <f>Table3[[#This Row],[verificacion]]=Table3[[#This Row],[Total Mio]]</f>
        <v>1</v>
      </c>
      <c r="G38" cm="1">
        <f t="array" ref="G38">IFERROR(INDEX(Conta[],_xlfn.AGGREGATE(15,7,IF(Conta[VENDEDOR]=$B$1,ROW(Conta[VENDEDOR])-ROW('Por Factura'!$G$4)+1),ROWS($G$3:G38)),3),"")</f>
        <v>1709852511</v>
      </c>
      <c r="H38" t="str" cm="1">
        <f t="array" ref="H38">IFERROR(INDEX(Conta[],_xlfn.AGGREGATE(15,7,IF(Conta[VENDEDOR]=$B$1,ROW(Conta[VENDEDOR])-ROW('Por Factura'!$G$4)+1),ROWS($G$3:G38)),1),"")</f>
        <v>SO120069</v>
      </c>
      <c r="I38" s="2" cm="1">
        <f t="array" ref="I38">IFERROR(INDEX(Conta[],_xlfn.AGGREGATE(15,7,IF(Conta[VENDEDOR]=$B$1,ROW(Conta[VENDEDOR])-ROW('Por Factura'!$G$4)+1),ROWS($G$3:G38)),4),"")</f>
        <v>1537</v>
      </c>
      <c r="J38" s="2">
        <f t="shared" si="1"/>
        <v>1537</v>
      </c>
      <c r="K38" t="b">
        <f>Table5[[#This Row],[verificacion]]=Table5[[#This Row],[Total Conta]]</f>
        <v>1</v>
      </c>
    </row>
    <row r="39" spans="1:11" x14ac:dyDescent="0.25">
      <c r="A39" cm="1">
        <f t="array" ref="A39">IFERROR(INDEX(Mio[],_xlfn.AGGREGATE(15,7,IF((Mio[Vendedor]=$B$1)*(Mio[Anulado]=0),ROW(Mio[Vendedor])-ROW(MIo!$B$2)+1),ROWS($A$3:A39)),2),"")</f>
        <v>1332561924</v>
      </c>
      <c r="B39" t="str" cm="1">
        <f t="array" ref="B39">IFERROR(INDEX(Mio[],_xlfn.AGGREGATE(15,7,IF((Mio[Vendedor]=$B$1)*(Mio[Anulado]=0),ROW(Mio[Vendedor])-ROW(MIo!$B$2)+1),ROWS($A$3:A39)),6),"")</f>
        <v>SO120083</v>
      </c>
      <c r="C39" s="2" cm="1">
        <f t="array" ref="C39">IFERROR(INDEX(Mio[],_xlfn.AGGREGATE(15,7,IF((Mio[Vendedor]=$B$1)*(Mio[Anulado]=0),ROW(Mio[Vendedor])-ROW(MIo!$B$2)+1),ROWS($A$3:A39)),3),"")</f>
        <v>4520</v>
      </c>
      <c r="D39" s="2">
        <f t="shared" si="0"/>
        <v>4520</v>
      </c>
      <c r="E39" t="b">
        <f>Table3[[#This Row],[verificacion]]=Table3[[#This Row],[Total Mio]]</f>
        <v>1</v>
      </c>
      <c r="G39" cm="1">
        <f t="array" ref="G39">IFERROR(INDEX(Conta[],_xlfn.AGGREGATE(15,7,IF(Conta[VENDEDOR]=$B$1,ROW(Conta[VENDEDOR])-ROW('Por Factura'!$G$4)+1),ROWS($G$3:G39)),3),"")</f>
        <v>1332561924</v>
      </c>
      <c r="H39" t="str" cm="1">
        <f t="array" ref="H39">IFERROR(INDEX(Conta[],_xlfn.AGGREGATE(15,7,IF(Conta[VENDEDOR]=$B$1,ROW(Conta[VENDEDOR])-ROW('Por Factura'!$G$4)+1),ROWS($G$3:G39)),1),"")</f>
        <v>SO120083</v>
      </c>
      <c r="I39" s="2" cm="1">
        <f t="array" ref="I39">IFERROR(INDEX(Conta[],_xlfn.AGGREGATE(15,7,IF(Conta[VENDEDOR]=$B$1,ROW(Conta[VENDEDOR])-ROW('Por Factura'!$G$4)+1),ROWS($G$3:G39)),4),"")</f>
        <v>4520</v>
      </c>
      <c r="J39" s="2">
        <f t="shared" si="1"/>
        <v>4520</v>
      </c>
      <c r="K39" t="b">
        <f>Table5[[#This Row],[verificacion]]=Table5[[#This Row],[Total Conta]]</f>
        <v>1</v>
      </c>
    </row>
    <row r="40" spans="1:11" x14ac:dyDescent="0.25">
      <c r="A40" cm="1">
        <f t="array" ref="A40">IFERROR(INDEX(Mio[],_xlfn.AGGREGATE(15,7,IF((Mio[Vendedor]=$B$1)*(Mio[Anulado]=0),ROW(Mio[Vendedor])-ROW(MIo!$B$2)+1),ROWS($A$3:A40)),2),"")</f>
        <v>2837661939</v>
      </c>
      <c r="B40" t="str" cm="1">
        <f t="array" ref="B40">IFERROR(INDEX(Mio[],_xlfn.AGGREGATE(15,7,IF((Mio[Vendedor]=$B$1)*(Mio[Anulado]=0),ROW(Mio[Vendedor])-ROW(MIo!$B$2)+1),ROWS($A$3:A40)),6),"")</f>
        <v>SO120087</v>
      </c>
      <c r="C40" s="2" cm="1">
        <f t="array" ref="C40">IFERROR(INDEX(Mio[],_xlfn.AGGREGATE(15,7,IF((Mio[Vendedor]=$B$1)*(Mio[Anulado]=0),ROW(Mio[Vendedor])-ROW(MIo!$B$2)+1),ROWS($A$3:A40)),3),"")</f>
        <v>539.6</v>
      </c>
      <c r="D40" s="2">
        <f t="shared" si="0"/>
        <v>539.6</v>
      </c>
      <c r="E40" t="b">
        <f>Table3[[#This Row],[verificacion]]=Table3[[#This Row],[Total Mio]]</f>
        <v>1</v>
      </c>
      <c r="G40" cm="1">
        <f t="array" ref="G40">IFERROR(INDEX(Conta[],_xlfn.AGGREGATE(15,7,IF(Conta[VENDEDOR]=$B$1,ROW(Conta[VENDEDOR])-ROW('Por Factura'!$G$4)+1),ROWS($G$3:G40)),3),"")</f>
        <v>2837661939</v>
      </c>
      <c r="H40" t="str" cm="1">
        <f t="array" ref="H40">IFERROR(INDEX(Conta[],_xlfn.AGGREGATE(15,7,IF(Conta[VENDEDOR]=$B$1,ROW(Conta[VENDEDOR])-ROW('Por Factura'!$G$4)+1),ROWS($G$3:G40)),1),"")</f>
        <v>SO120087</v>
      </c>
      <c r="I40" s="2" cm="1">
        <f t="array" ref="I40">IFERROR(INDEX(Conta[],_xlfn.AGGREGATE(15,7,IF(Conta[VENDEDOR]=$B$1,ROW(Conta[VENDEDOR])-ROW('Por Factura'!$G$4)+1),ROWS($G$3:G40)),4),"")</f>
        <v>539.6</v>
      </c>
      <c r="J40" s="2">
        <f t="shared" si="1"/>
        <v>539.6</v>
      </c>
      <c r="K40" t="b">
        <f>Table5[[#This Row],[verificacion]]=Table5[[#This Row],[Total Conta]]</f>
        <v>1</v>
      </c>
    </row>
    <row r="41" spans="1:11" x14ac:dyDescent="0.25">
      <c r="A41" cm="1">
        <f t="array" ref="A41">IFERROR(INDEX(Mio[],_xlfn.AGGREGATE(15,7,IF((Mio[Vendedor]=$B$1)*(Mio[Anulado]=0),ROW(Mio[Vendedor])-ROW(MIo!$B$2)+1),ROWS($A$3:A41)),2),"")</f>
        <v>3582873192</v>
      </c>
      <c r="B41" t="str" cm="1">
        <f t="array" ref="B41">IFERROR(INDEX(Mio[],_xlfn.AGGREGATE(15,7,IF((Mio[Vendedor]=$B$1)*(Mio[Anulado]=0),ROW(Mio[Vendedor])-ROW(MIo!$B$2)+1),ROWS($A$3:A41)),6),"")</f>
        <v>SO120099</v>
      </c>
      <c r="C41" s="2" cm="1">
        <f t="array" ref="C41">IFERROR(INDEX(Mio[],_xlfn.AGGREGATE(15,7,IF((Mio[Vendedor]=$B$1)*(Mio[Anulado]=0),ROW(Mio[Vendedor])-ROW(MIo!$B$2)+1),ROWS($A$3:A41)),3),"")</f>
        <v>1099</v>
      </c>
      <c r="D41" s="2">
        <f t="shared" si="0"/>
        <v>1099</v>
      </c>
      <c r="E41" t="b">
        <f>Table3[[#This Row],[verificacion]]=Table3[[#This Row],[Total Mio]]</f>
        <v>1</v>
      </c>
      <c r="G41" cm="1">
        <f t="array" ref="G41">IFERROR(INDEX(Conta[],_xlfn.AGGREGATE(15,7,IF(Conta[VENDEDOR]=$B$1,ROW(Conta[VENDEDOR])-ROW('Por Factura'!$G$4)+1),ROWS($G$3:G41)),3),"")</f>
        <v>3582873192</v>
      </c>
      <c r="H41" t="str" cm="1">
        <f t="array" ref="H41">IFERROR(INDEX(Conta[],_xlfn.AGGREGATE(15,7,IF(Conta[VENDEDOR]=$B$1,ROW(Conta[VENDEDOR])-ROW('Por Factura'!$G$4)+1),ROWS($G$3:G41)),1),"")</f>
        <v>SO120099</v>
      </c>
      <c r="I41" s="2" cm="1">
        <f t="array" ref="I41">IFERROR(INDEX(Conta[],_xlfn.AGGREGATE(15,7,IF(Conta[VENDEDOR]=$B$1,ROW(Conta[VENDEDOR])-ROW('Por Factura'!$G$4)+1),ROWS($G$3:G41)),4),"")</f>
        <v>1099</v>
      </c>
      <c r="J41" s="2">
        <f t="shared" si="1"/>
        <v>1099</v>
      </c>
      <c r="K41" t="b">
        <f>Table5[[#This Row],[verificacion]]=Table5[[#This Row],[Total Conta]]</f>
        <v>1</v>
      </c>
    </row>
    <row r="42" spans="1:11" x14ac:dyDescent="0.25">
      <c r="A42" cm="1">
        <f t="array" ref="A42">IFERROR(INDEX(Mio[],_xlfn.AGGREGATE(15,7,IF((Mio[Vendedor]=$B$1)*(Mio[Anulado]=0),ROW(Mio[Vendedor])-ROW(MIo!$B$2)+1),ROWS($A$3:A42)),2),"")</f>
        <v>660033430</v>
      </c>
      <c r="B42" t="str" cm="1">
        <f t="array" ref="B42">IFERROR(INDEX(Mio[],_xlfn.AGGREGATE(15,7,IF((Mio[Vendedor]=$B$1)*(Mio[Anulado]=0),ROW(Mio[Vendedor])-ROW(MIo!$B$2)+1),ROWS($A$3:A42)),6),"")</f>
        <v>SO120135</v>
      </c>
      <c r="C42" s="2" cm="1">
        <f t="array" ref="C42">IFERROR(INDEX(Mio[],_xlfn.AGGREGATE(15,7,IF((Mio[Vendedor]=$B$1)*(Mio[Anulado]=0),ROW(Mio[Vendedor])-ROW(MIo!$B$2)+1),ROWS($A$3:A42)),3),"")</f>
        <v>24.2</v>
      </c>
      <c r="D42" s="2">
        <f t="shared" si="0"/>
        <v>24.2</v>
      </c>
      <c r="E42" t="b">
        <f>Table3[[#This Row],[verificacion]]=Table3[[#This Row],[Total Mio]]</f>
        <v>1</v>
      </c>
      <c r="G42" cm="1">
        <f t="array" ref="G42">IFERROR(INDEX(Conta[],_xlfn.AGGREGATE(15,7,IF(Conta[VENDEDOR]=$B$1,ROW(Conta[VENDEDOR])-ROW('Por Factura'!$G$4)+1),ROWS($G$3:G42)),3),"")</f>
        <v>660033430</v>
      </c>
      <c r="H42" t="str" cm="1">
        <f t="array" ref="H42">IFERROR(INDEX(Conta[],_xlfn.AGGREGATE(15,7,IF(Conta[VENDEDOR]=$B$1,ROW(Conta[VENDEDOR])-ROW('Por Factura'!$G$4)+1),ROWS($G$3:G42)),1),"")</f>
        <v>SO120135</v>
      </c>
      <c r="I42" s="2" cm="1">
        <f t="array" ref="I42">IFERROR(INDEX(Conta[],_xlfn.AGGREGATE(15,7,IF(Conta[VENDEDOR]=$B$1,ROW(Conta[VENDEDOR])-ROW('Por Factura'!$G$4)+1),ROWS($G$3:G42)),4),"")</f>
        <v>24.2</v>
      </c>
      <c r="J42" s="2">
        <f t="shared" si="1"/>
        <v>24.2</v>
      </c>
      <c r="K42" t="b">
        <f>Table5[[#This Row],[verificacion]]=Table5[[#This Row],[Total Conta]]</f>
        <v>1</v>
      </c>
    </row>
    <row r="43" spans="1:11" x14ac:dyDescent="0.25">
      <c r="A43" cm="1">
        <f t="array" ref="A43">IFERROR(INDEX(Mio[],_xlfn.AGGREGATE(15,7,IF((Mio[Vendedor]=$B$1)*(Mio[Anulado]=0),ROW(Mio[Vendedor])-ROW(MIo!$B$2)+1),ROWS($A$3:A43)),2),"")</f>
        <v>1947419347</v>
      </c>
      <c r="B43" t="str" cm="1">
        <f t="array" ref="B43">IFERROR(INDEX(Mio[],_xlfn.AGGREGATE(15,7,IF((Mio[Vendedor]=$B$1)*(Mio[Anulado]=0),ROW(Mio[Vendedor])-ROW(MIo!$B$2)+1),ROWS($A$3:A43)),6),"")</f>
        <v>SO120137</v>
      </c>
      <c r="C43" s="2" cm="1">
        <f t="array" ref="C43">IFERROR(INDEX(Mio[],_xlfn.AGGREGATE(15,7,IF((Mio[Vendedor]=$B$1)*(Mio[Anulado]=0),ROW(Mio[Vendedor])-ROW(MIo!$B$2)+1),ROWS($A$3:A43)),3),"")</f>
        <v>40.799999999999997</v>
      </c>
      <c r="D43" s="2">
        <f t="shared" si="0"/>
        <v>40.799999999999997</v>
      </c>
      <c r="E43" t="b">
        <f>Table3[[#This Row],[verificacion]]=Table3[[#This Row],[Total Mio]]</f>
        <v>1</v>
      </c>
      <c r="G43" cm="1">
        <f t="array" ref="G43">IFERROR(INDEX(Conta[],_xlfn.AGGREGATE(15,7,IF(Conta[VENDEDOR]=$B$1,ROW(Conta[VENDEDOR])-ROW('Por Factura'!$G$4)+1),ROWS($G$3:G43)),3),"")</f>
        <v>1947419347</v>
      </c>
      <c r="H43" t="str" cm="1">
        <f t="array" ref="H43">IFERROR(INDEX(Conta[],_xlfn.AGGREGATE(15,7,IF(Conta[VENDEDOR]=$B$1,ROW(Conta[VENDEDOR])-ROW('Por Factura'!$G$4)+1),ROWS($G$3:G43)),1),"")</f>
        <v>SO120137</v>
      </c>
      <c r="I43" s="2" cm="1">
        <f t="array" ref="I43">IFERROR(INDEX(Conta[],_xlfn.AGGREGATE(15,7,IF(Conta[VENDEDOR]=$B$1,ROW(Conta[VENDEDOR])-ROW('Por Factura'!$G$4)+1),ROWS($G$3:G43)),4),"")</f>
        <v>40.799999999999997</v>
      </c>
      <c r="J43" s="2">
        <f t="shared" si="1"/>
        <v>40.799999999999997</v>
      </c>
      <c r="K43" t="b">
        <f>Table5[[#This Row],[verificacion]]=Table5[[#This Row],[Total Conta]]</f>
        <v>1</v>
      </c>
    </row>
    <row r="44" spans="1:11" x14ac:dyDescent="0.25">
      <c r="A44" cm="1">
        <f t="array" ref="A44">IFERROR(INDEX(Mio[],_xlfn.AGGREGATE(15,7,IF((Mio[Vendedor]=$B$1)*(Mio[Anulado]=0),ROW(Mio[Vendedor])-ROW(MIo!$B$2)+1),ROWS($A$3:A44)),2),"")</f>
        <v>109006005</v>
      </c>
      <c r="B44" t="str" cm="1">
        <f t="array" ref="B44">IFERROR(INDEX(Mio[],_xlfn.AGGREGATE(15,7,IF((Mio[Vendedor]=$B$1)*(Mio[Anulado]=0),ROW(Mio[Vendedor])-ROW(MIo!$B$2)+1),ROWS($A$3:A44)),6),"")</f>
        <v>SO119975</v>
      </c>
      <c r="C44" s="2" cm="1">
        <f t="array" ref="C44">IFERROR(INDEX(Mio[],_xlfn.AGGREGATE(15,7,IF((Mio[Vendedor]=$B$1)*(Mio[Anulado]=0),ROW(Mio[Vendedor])-ROW(MIo!$B$2)+1),ROWS($A$3:A44)),3),"")</f>
        <v>19809</v>
      </c>
      <c r="D44" s="2">
        <f t="shared" si="0"/>
        <v>19809</v>
      </c>
      <c r="E44" t="b">
        <f>Table3[[#This Row],[verificacion]]=Table3[[#This Row],[Total Mio]]</f>
        <v>1</v>
      </c>
      <c r="G44" cm="1">
        <f t="array" ref="G44">IFERROR(INDEX(Conta[],_xlfn.AGGREGATE(15,7,IF(Conta[VENDEDOR]=$B$1,ROW(Conta[VENDEDOR])-ROW('Por Factura'!$G$4)+1),ROWS($G$3:G44)),3),"")</f>
        <v>109006005</v>
      </c>
      <c r="H44" t="str" cm="1">
        <f t="array" ref="H44">IFERROR(INDEX(Conta[],_xlfn.AGGREGATE(15,7,IF(Conta[VENDEDOR]=$B$1,ROW(Conta[VENDEDOR])-ROW('Por Factura'!$G$4)+1),ROWS($G$3:G44)),1),"")</f>
        <v>SO119975</v>
      </c>
      <c r="I44" s="2" cm="1">
        <f t="array" ref="I44">IFERROR(INDEX(Conta[],_xlfn.AGGREGATE(15,7,IF(Conta[VENDEDOR]=$B$1,ROW(Conta[VENDEDOR])-ROW('Por Factura'!$G$4)+1),ROWS($G$3:G44)),4),"")</f>
        <v>19809</v>
      </c>
      <c r="J44" s="2">
        <f t="shared" si="1"/>
        <v>19809</v>
      </c>
      <c r="K44" t="b">
        <f>Table5[[#This Row],[verificacion]]=Table5[[#This Row],[Total Conta]]</f>
        <v>1</v>
      </c>
    </row>
    <row r="45" spans="1:11" x14ac:dyDescent="0.25">
      <c r="A45" cm="1">
        <f t="array" ref="A45">IFERROR(INDEX(Mio[],_xlfn.AGGREGATE(15,7,IF((Mio[Vendedor]=$B$1)*(Mio[Anulado]=0),ROW(Mio[Vendedor])-ROW(MIo!$B$2)+1),ROWS($A$3:A45)),2),"")</f>
        <v>1604534367</v>
      </c>
      <c r="B45" t="str" cm="1">
        <f t="array" ref="B45">IFERROR(INDEX(Mio[],_xlfn.AGGREGATE(15,7,IF((Mio[Vendedor]=$B$1)*(Mio[Anulado]=0),ROW(Mio[Vendedor])-ROW(MIo!$B$2)+1),ROWS($A$3:A45)),6),"")</f>
        <v>SO120193</v>
      </c>
      <c r="C45" s="2" cm="1">
        <f t="array" ref="C45">IFERROR(INDEX(Mio[],_xlfn.AGGREGATE(15,7,IF((Mio[Vendedor]=$B$1)*(Mio[Anulado]=0),ROW(Mio[Vendedor])-ROW(MIo!$B$2)+1),ROWS($A$3:A45)),3),"")</f>
        <v>14.5</v>
      </c>
      <c r="D45" s="2">
        <f t="shared" si="0"/>
        <v>14.5</v>
      </c>
      <c r="E45" t="b">
        <f>Table3[[#This Row],[verificacion]]=Table3[[#This Row],[Total Mio]]</f>
        <v>1</v>
      </c>
      <c r="G45" cm="1">
        <f t="array" ref="G45">IFERROR(INDEX(Conta[],_xlfn.AGGREGATE(15,7,IF(Conta[VENDEDOR]=$B$1,ROW(Conta[VENDEDOR])-ROW('Por Factura'!$G$4)+1),ROWS($G$3:G45)),3),"")</f>
        <v>1604534367</v>
      </c>
      <c r="H45" t="str" cm="1">
        <f t="array" ref="H45">IFERROR(INDEX(Conta[],_xlfn.AGGREGATE(15,7,IF(Conta[VENDEDOR]=$B$1,ROW(Conta[VENDEDOR])-ROW('Por Factura'!$G$4)+1),ROWS($G$3:G45)),1),"")</f>
        <v>SO120193</v>
      </c>
      <c r="I45" s="2" cm="1">
        <f t="array" ref="I45">IFERROR(INDEX(Conta[],_xlfn.AGGREGATE(15,7,IF(Conta[VENDEDOR]=$B$1,ROW(Conta[VENDEDOR])-ROW('Por Factura'!$G$4)+1),ROWS($G$3:G45)),4),"")</f>
        <v>14.5</v>
      </c>
      <c r="J45" s="2">
        <f t="shared" si="1"/>
        <v>14.5</v>
      </c>
      <c r="K45" t="b">
        <f>Table5[[#This Row],[verificacion]]=Table5[[#This Row],[Total Conta]]</f>
        <v>1</v>
      </c>
    </row>
    <row r="46" spans="1:11" x14ac:dyDescent="0.25">
      <c r="A46" cm="1">
        <f t="array" ref="A46">IFERROR(INDEX(Mio[],_xlfn.AGGREGATE(15,7,IF((Mio[Vendedor]=$B$1)*(Mio[Anulado]=0),ROW(Mio[Vendedor])-ROW(MIo!$B$2)+1),ROWS($A$3:A46)),2),"")</f>
        <v>4243931584</v>
      </c>
      <c r="B46" t="str" cm="1">
        <f t="array" ref="B46">IFERROR(INDEX(Mio[],_xlfn.AGGREGATE(15,7,IF((Mio[Vendedor]=$B$1)*(Mio[Anulado]=0),ROW(Mio[Vendedor])-ROW(MIo!$B$2)+1),ROWS($A$3:A46)),6),"")</f>
        <v>SO120200</v>
      </c>
      <c r="C46" s="2" cm="1">
        <f t="array" ref="C46">IFERROR(INDEX(Mio[],_xlfn.AGGREGATE(15,7,IF((Mio[Vendedor]=$B$1)*(Mio[Anulado]=0),ROW(Mio[Vendedor])-ROW(MIo!$B$2)+1),ROWS($A$3:A46)),3),"")</f>
        <v>2102</v>
      </c>
      <c r="D46" s="2">
        <f t="shared" si="0"/>
        <v>2102</v>
      </c>
      <c r="E46" t="b">
        <f>Table3[[#This Row],[verificacion]]=Table3[[#This Row],[Total Mio]]</f>
        <v>1</v>
      </c>
      <c r="G46" cm="1">
        <f t="array" ref="G46">IFERROR(INDEX(Conta[],_xlfn.AGGREGATE(15,7,IF(Conta[VENDEDOR]=$B$1,ROW(Conta[VENDEDOR])-ROW('Por Factura'!$G$4)+1),ROWS($G$3:G46)),3),"")</f>
        <v>4243931584</v>
      </c>
      <c r="H46" t="str" cm="1">
        <f t="array" ref="H46">IFERROR(INDEX(Conta[],_xlfn.AGGREGATE(15,7,IF(Conta[VENDEDOR]=$B$1,ROW(Conta[VENDEDOR])-ROW('Por Factura'!$G$4)+1),ROWS($G$3:G46)),1),"")</f>
        <v>SO120200</v>
      </c>
      <c r="I46" s="2" cm="1">
        <f t="array" ref="I46">IFERROR(INDEX(Conta[],_xlfn.AGGREGATE(15,7,IF(Conta[VENDEDOR]=$B$1,ROW(Conta[VENDEDOR])-ROW('Por Factura'!$G$4)+1),ROWS($G$3:G46)),4),"")</f>
        <v>2102</v>
      </c>
      <c r="J46" s="2">
        <f t="shared" si="1"/>
        <v>2102</v>
      </c>
      <c r="K46" t="b">
        <f>Table5[[#This Row],[verificacion]]=Table5[[#This Row],[Total Conta]]</f>
        <v>1</v>
      </c>
    </row>
    <row r="47" spans="1:11" x14ac:dyDescent="0.25">
      <c r="A47" cm="1">
        <f t="array" ref="A47">IFERROR(INDEX(Mio[],_xlfn.AGGREGATE(15,7,IF((Mio[Vendedor]=$B$1)*(Mio[Anulado]=0),ROW(Mio[Vendedor])-ROW(MIo!$B$2)+1),ROWS($A$3:A47)),2),"")</f>
        <v>1394101401</v>
      </c>
      <c r="B47" t="str" cm="1">
        <f t="array" ref="B47">IFERROR(INDEX(Mio[],_xlfn.AGGREGATE(15,7,IF((Mio[Vendedor]=$B$1)*(Mio[Anulado]=0),ROW(Mio[Vendedor])-ROW(MIo!$B$2)+1),ROWS($A$3:A47)),6),"")</f>
        <v>SO120202</v>
      </c>
      <c r="C47" s="2" cm="1">
        <f t="array" ref="C47">IFERROR(INDEX(Mio[],_xlfn.AGGREGATE(15,7,IF((Mio[Vendedor]=$B$1)*(Mio[Anulado]=0),ROW(Mio[Vendedor])-ROW(MIo!$B$2)+1),ROWS($A$3:A47)),3),"")</f>
        <v>503</v>
      </c>
      <c r="D47" s="2">
        <f t="shared" si="0"/>
        <v>503</v>
      </c>
      <c r="E47" t="b">
        <f>Table3[[#This Row],[verificacion]]=Table3[[#This Row],[Total Mio]]</f>
        <v>1</v>
      </c>
      <c r="G47" cm="1">
        <f t="array" ref="G47">IFERROR(INDEX(Conta[],_xlfn.AGGREGATE(15,7,IF(Conta[VENDEDOR]=$B$1,ROW(Conta[VENDEDOR])-ROW('Por Factura'!$G$4)+1),ROWS($G$3:G47)),3),"")</f>
        <v>1394101401</v>
      </c>
      <c r="H47" t="str" cm="1">
        <f t="array" ref="H47">IFERROR(INDEX(Conta[],_xlfn.AGGREGATE(15,7,IF(Conta[VENDEDOR]=$B$1,ROW(Conta[VENDEDOR])-ROW('Por Factura'!$G$4)+1),ROWS($G$3:G47)),1),"")</f>
        <v>SO120202</v>
      </c>
      <c r="I47" s="2" cm="1">
        <f t="array" ref="I47">IFERROR(INDEX(Conta[],_xlfn.AGGREGATE(15,7,IF(Conta[VENDEDOR]=$B$1,ROW(Conta[VENDEDOR])-ROW('Por Factura'!$G$4)+1),ROWS($G$3:G47)),4),"")</f>
        <v>503</v>
      </c>
      <c r="J47" s="2">
        <f t="shared" si="1"/>
        <v>503</v>
      </c>
      <c r="K47" t="b">
        <f>Table5[[#This Row],[verificacion]]=Table5[[#This Row],[Total Conta]]</f>
        <v>1</v>
      </c>
    </row>
    <row r="48" spans="1:11" x14ac:dyDescent="0.25">
      <c r="A48" cm="1">
        <f t="array" ref="A48">IFERROR(INDEX(Mio[],_xlfn.AGGREGATE(15,7,IF((Mio[Vendedor]=$B$1)*(Mio[Anulado]=0),ROW(Mio[Vendedor])-ROW(MIo!$B$2)+1),ROWS($A$3:A48)),2),"")</f>
        <v>4058138538</v>
      </c>
      <c r="B48" t="str" cm="1">
        <f t="array" ref="B48">IFERROR(INDEX(Mio[],_xlfn.AGGREGATE(15,7,IF((Mio[Vendedor]=$B$1)*(Mio[Anulado]=0),ROW(Mio[Vendedor])-ROW(MIo!$B$2)+1),ROWS($A$3:A48)),6),"")</f>
        <v>SO120209</v>
      </c>
      <c r="C48" s="2" cm="1">
        <f t="array" ref="C48">IFERROR(INDEX(Mio[],_xlfn.AGGREGATE(15,7,IF((Mio[Vendedor]=$B$1)*(Mio[Anulado]=0),ROW(Mio[Vendedor])-ROW(MIo!$B$2)+1),ROWS($A$3:A48)),3),"")</f>
        <v>40</v>
      </c>
      <c r="D48" s="2">
        <f t="shared" si="0"/>
        <v>40</v>
      </c>
      <c r="E48" t="b">
        <f>Table3[[#This Row],[verificacion]]=Table3[[#This Row],[Total Mio]]</f>
        <v>1</v>
      </c>
      <c r="G48" cm="1">
        <f t="array" ref="G48">IFERROR(INDEX(Conta[],_xlfn.AGGREGATE(15,7,IF(Conta[VENDEDOR]=$B$1,ROW(Conta[VENDEDOR])-ROW('Por Factura'!$G$4)+1),ROWS($G$3:G48)),3),"")</f>
        <v>4058138538</v>
      </c>
      <c r="H48" t="str" cm="1">
        <f t="array" ref="H48">IFERROR(INDEX(Conta[],_xlfn.AGGREGATE(15,7,IF(Conta[VENDEDOR]=$B$1,ROW(Conta[VENDEDOR])-ROW('Por Factura'!$G$4)+1),ROWS($G$3:G48)),1),"")</f>
        <v>SO120209</v>
      </c>
      <c r="I48" s="2" cm="1">
        <f t="array" ref="I48">IFERROR(INDEX(Conta[],_xlfn.AGGREGATE(15,7,IF(Conta[VENDEDOR]=$B$1,ROW(Conta[VENDEDOR])-ROW('Por Factura'!$G$4)+1),ROWS($G$3:G48)),4),"")</f>
        <v>40</v>
      </c>
      <c r="J48" s="2">
        <f t="shared" si="1"/>
        <v>40</v>
      </c>
      <c r="K48" t="b">
        <f>Table5[[#This Row],[verificacion]]=Table5[[#This Row],[Total Conta]]</f>
        <v>1</v>
      </c>
    </row>
    <row r="49" spans="1:11" x14ac:dyDescent="0.25">
      <c r="A49" cm="1">
        <f t="array" ref="A49">IFERROR(INDEX(Mio[],_xlfn.AGGREGATE(15,7,IF((Mio[Vendedor]=$B$1)*(Mio[Anulado]=0),ROW(Mio[Vendedor])-ROW(MIo!$B$2)+1),ROWS($A$3:A49)),2),"")</f>
        <v>638537149</v>
      </c>
      <c r="B49" t="str" cm="1">
        <f t="array" ref="B49">IFERROR(INDEX(Mio[],_xlfn.AGGREGATE(15,7,IF((Mio[Vendedor]=$B$1)*(Mio[Anulado]=0),ROW(Mio[Vendedor])-ROW(MIo!$B$2)+1),ROWS($A$3:A49)),6),"")</f>
        <v>SO120246</v>
      </c>
      <c r="C49" s="2" cm="1">
        <f t="array" ref="C49">IFERROR(INDEX(Mio[],_xlfn.AGGREGATE(15,7,IF((Mio[Vendedor]=$B$1)*(Mio[Anulado]=0),ROW(Mio[Vendedor])-ROW(MIo!$B$2)+1),ROWS($A$3:A49)),3),"")</f>
        <v>14.9</v>
      </c>
      <c r="D49" s="2">
        <f t="shared" si="0"/>
        <v>14.9</v>
      </c>
      <c r="E49" t="b">
        <f>Table3[[#This Row],[verificacion]]=Table3[[#This Row],[Total Mio]]</f>
        <v>1</v>
      </c>
      <c r="G49" cm="1">
        <f t="array" ref="G49">IFERROR(INDEX(Conta[],_xlfn.AGGREGATE(15,7,IF(Conta[VENDEDOR]=$B$1,ROW(Conta[VENDEDOR])-ROW('Por Factura'!$G$4)+1),ROWS($G$3:G49)),3),"")</f>
        <v>638537149</v>
      </c>
      <c r="H49" t="str" cm="1">
        <f t="array" ref="H49">IFERROR(INDEX(Conta[],_xlfn.AGGREGATE(15,7,IF(Conta[VENDEDOR]=$B$1,ROW(Conta[VENDEDOR])-ROW('Por Factura'!$G$4)+1),ROWS($G$3:G49)),1),"")</f>
        <v>SO120246</v>
      </c>
      <c r="I49" s="2" cm="1">
        <f t="array" ref="I49">IFERROR(INDEX(Conta[],_xlfn.AGGREGATE(15,7,IF(Conta[VENDEDOR]=$B$1,ROW(Conta[VENDEDOR])-ROW('Por Factura'!$G$4)+1),ROWS($G$3:G49)),4),"")</f>
        <v>14.9</v>
      </c>
      <c r="J49" s="2">
        <f t="shared" si="1"/>
        <v>14.9</v>
      </c>
      <c r="K49" t="b">
        <f>Table5[[#This Row],[verificacion]]=Table5[[#This Row],[Total Conta]]</f>
        <v>1</v>
      </c>
    </row>
    <row r="50" spans="1:11" x14ac:dyDescent="0.25">
      <c r="A50" cm="1">
        <f t="array" ref="A50">IFERROR(INDEX(Mio[],_xlfn.AGGREGATE(15,7,IF((Mio[Vendedor]=$B$1)*(Mio[Anulado]=0),ROW(Mio[Vendedor])-ROW(MIo!$B$2)+1),ROWS($A$3:A50)),2),"")</f>
        <v>397168034</v>
      </c>
      <c r="B50" t="str" cm="1">
        <f t="array" ref="B50">IFERROR(INDEX(Mio[],_xlfn.AGGREGATE(15,7,IF((Mio[Vendedor]=$B$1)*(Mio[Anulado]=0),ROW(Mio[Vendedor])-ROW(MIo!$B$2)+1),ROWS($A$3:A50)),6),"")</f>
        <v>SO120250</v>
      </c>
      <c r="C50" s="2" cm="1">
        <f t="array" ref="C50">IFERROR(INDEX(Mio[],_xlfn.AGGREGATE(15,7,IF((Mio[Vendedor]=$B$1)*(Mio[Anulado]=0),ROW(Mio[Vendedor])-ROW(MIo!$B$2)+1),ROWS($A$3:A50)),3),"")</f>
        <v>1261</v>
      </c>
      <c r="D50" s="2">
        <f t="shared" si="0"/>
        <v>1261</v>
      </c>
      <c r="E50" t="b">
        <f>Table3[[#This Row],[verificacion]]=Table3[[#This Row],[Total Mio]]</f>
        <v>1</v>
      </c>
      <c r="G50" cm="1">
        <f t="array" ref="G50">IFERROR(INDEX(Conta[],_xlfn.AGGREGATE(15,7,IF(Conta[VENDEDOR]=$B$1,ROW(Conta[VENDEDOR])-ROW('Por Factura'!$G$4)+1),ROWS($G$3:G50)),3),"")</f>
        <v>397168034</v>
      </c>
      <c r="H50" t="str" cm="1">
        <f t="array" ref="H50">IFERROR(INDEX(Conta[],_xlfn.AGGREGATE(15,7,IF(Conta[VENDEDOR]=$B$1,ROW(Conta[VENDEDOR])-ROW('Por Factura'!$G$4)+1),ROWS($G$3:G50)),1),"")</f>
        <v>SO120250</v>
      </c>
      <c r="I50" s="2" cm="1">
        <f t="array" ref="I50">IFERROR(INDEX(Conta[],_xlfn.AGGREGATE(15,7,IF(Conta[VENDEDOR]=$B$1,ROW(Conta[VENDEDOR])-ROW('Por Factura'!$G$4)+1),ROWS($G$3:G50)),4),"")</f>
        <v>1261</v>
      </c>
      <c r="J50" s="2">
        <f t="shared" si="1"/>
        <v>1261</v>
      </c>
      <c r="K50" t="b">
        <f>Table5[[#This Row],[verificacion]]=Table5[[#This Row],[Total Conta]]</f>
        <v>1</v>
      </c>
    </row>
    <row r="51" spans="1:11" x14ac:dyDescent="0.25">
      <c r="A51" cm="1">
        <f t="array" ref="A51">IFERROR(INDEX(Mio[],_xlfn.AGGREGATE(15,7,IF((Mio[Vendedor]=$B$1)*(Mio[Anulado]=0),ROW(Mio[Vendedor])-ROW(MIo!$B$2)+1),ROWS($A$3:A51)),2),"")</f>
        <v>3842588710</v>
      </c>
      <c r="B51" t="str" cm="1">
        <f t="array" ref="B51">IFERROR(INDEX(Mio[],_xlfn.AGGREGATE(15,7,IF((Mio[Vendedor]=$B$1)*(Mio[Anulado]=0),ROW(Mio[Vendedor])-ROW(MIo!$B$2)+1),ROWS($A$3:A51)),6),"")</f>
        <v>SO120319</v>
      </c>
      <c r="C51" s="2" cm="1">
        <f t="array" ref="C51">IFERROR(INDEX(Mio[],_xlfn.AGGREGATE(15,7,IF((Mio[Vendedor]=$B$1)*(Mio[Anulado]=0),ROW(Mio[Vendedor])-ROW(MIo!$B$2)+1),ROWS($A$3:A51)),3),"")</f>
        <v>3860</v>
      </c>
      <c r="D51" s="2">
        <f t="shared" si="0"/>
        <v>3860</v>
      </c>
      <c r="E51" t="b">
        <f>Table3[[#This Row],[verificacion]]=Table3[[#This Row],[Total Mio]]</f>
        <v>1</v>
      </c>
      <c r="G51" cm="1">
        <f t="array" ref="G51">IFERROR(INDEX(Conta[],_xlfn.AGGREGATE(15,7,IF(Conta[VENDEDOR]=$B$1,ROW(Conta[VENDEDOR])-ROW('Por Factura'!$G$4)+1),ROWS($G$3:G51)),3),"")</f>
        <v>3842588710</v>
      </c>
      <c r="H51" t="str" cm="1">
        <f t="array" ref="H51">IFERROR(INDEX(Conta[],_xlfn.AGGREGATE(15,7,IF(Conta[VENDEDOR]=$B$1,ROW(Conta[VENDEDOR])-ROW('Por Factura'!$G$4)+1),ROWS($G$3:G51)),1),"")</f>
        <v>SO120319</v>
      </c>
      <c r="I51" s="2" cm="1">
        <f t="array" ref="I51">IFERROR(INDEX(Conta[],_xlfn.AGGREGATE(15,7,IF(Conta[VENDEDOR]=$B$1,ROW(Conta[VENDEDOR])-ROW('Por Factura'!$G$4)+1),ROWS($G$3:G51)),4),"")</f>
        <v>3860</v>
      </c>
      <c r="J51" s="2">
        <f t="shared" si="1"/>
        <v>3860</v>
      </c>
      <c r="K51" t="b">
        <f>Table5[[#This Row],[verificacion]]=Table5[[#This Row],[Total Conta]]</f>
        <v>1</v>
      </c>
    </row>
    <row r="52" spans="1:11" x14ac:dyDescent="0.25">
      <c r="A52" cm="1">
        <f t="array" ref="A52">IFERROR(INDEX(Mio[],_xlfn.AGGREGATE(15,7,IF((Mio[Vendedor]=$B$1)*(Mio[Anulado]=0),ROW(Mio[Vendedor])-ROW(MIo!$B$2)+1),ROWS($A$3:A52)),2),"")</f>
        <v>917915823</v>
      </c>
      <c r="B52" t="str" cm="1">
        <f t="array" ref="B52">IFERROR(INDEX(Mio[],_xlfn.AGGREGATE(15,7,IF((Mio[Vendedor]=$B$1)*(Mio[Anulado]=0),ROW(Mio[Vendedor])-ROW(MIo!$B$2)+1),ROWS($A$3:A52)),6),"")</f>
        <v>SO120317</v>
      </c>
      <c r="C52" s="2" cm="1">
        <f t="array" ref="C52">IFERROR(INDEX(Mio[],_xlfn.AGGREGATE(15,7,IF((Mio[Vendedor]=$B$1)*(Mio[Anulado]=0),ROW(Mio[Vendedor])-ROW(MIo!$B$2)+1),ROWS($A$3:A52)),3),"")</f>
        <v>17320</v>
      </c>
      <c r="D52" s="2">
        <f t="shared" si="0"/>
        <v>17320</v>
      </c>
      <c r="E52" t="b">
        <f>Table3[[#This Row],[verificacion]]=Table3[[#This Row],[Total Mio]]</f>
        <v>1</v>
      </c>
      <c r="G52" cm="1">
        <f t="array" ref="G52">IFERROR(INDEX(Conta[],_xlfn.AGGREGATE(15,7,IF(Conta[VENDEDOR]=$B$1,ROW(Conta[VENDEDOR])-ROW('Por Factura'!$G$4)+1),ROWS($G$3:G52)),3),"")</f>
        <v>917915823</v>
      </c>
      <c r="H52" t="str" cm="1">
        <f t="array" ref="H52">IFERROR(INDEX(Conta[],_xlfn.AGGREGATE(15,7,IF(Conta[VENDEDOR]=$B$1,ROW(Conta[VENDEDOR])-ROW('Por Factura'!$G$4)+1),ROWS($G$3:G52)),1),"")</f>
        <v>SO120317</v>
      </c>
      <c r="I52" s="2" cm="1">
        <f t="array" ref="I52">IFERROR(INDEX(Conta[],_xlfn.AGGREGATE(15,7,IF(Conta[VENDEDOR]=$B$1,ROW(Conta[VENDEDOR])-ROW('Por Factura'!$G$4)+1),ROWS($G$3:G52)),4),"")</f>
        <v>17320</v>
      </c>
      <c r="J52" s="2">
        <f t="shared" si="1"/>
        <v>17320</v>
      </c>
      <c r="K52" t="b">
        <f>Table5[[#This Row],[verificacion]]=Table5[[#This Row],[Total Conta]]</f>
        <v>1</v>
      </c>
    </row>
    <row r="53" spans="1:11" x14ac:dyDescent="0.25">
      <c r="A53" cm="1">
        <f t="array" ref="A53">IFERROR(INDEX(Mio[],_xlfn.AGGREGATE(15,7,IF((Mio[Vendedor]=$B$1)*(Mio[Anulado]=0),ROW(Mio[Vendedor])-ROW(MIo!$B$2)+1),ROWS($A$3:A53)),2),"")</f>
        <v>2694465642</v>
      </c>
      <c r="B53" t="str" cm="1">
        <f t="array" ref="B53">IFERROR(INDEX(Mio[],_xlfn.AGGREGATE(15,7,IF((Mio[Vendedor]=$B$1)*(Mio[Anulado]=0),ROW(Mio[Vendedor])-ROW(MIo!$B$2)+1),ROWS($A$3:A53)),6),"")</f>
        <v>SO120322</v>
      </c>
      <c r="C53" s="2" cm="1">
        <f t="array" ref="C53">IFERROR(INDEX(Mio[],_xlfn.AGGREGATE(15,7,IF((Mio[Vendedor]=$B$1)*(Mio[Anulado]=0),ROW(Mio[Vendedor])-ROW(MIo!$B$2)+1),ROWS($A$3:A53)),3),"")</f>
        <v>41</v>
      </c>
      <c r="D53" s="2">
        <f t="shared" si="0"/>
        <v>41</v>
      </c>
      <c r="E53" t="b">
        <f>Table3[[#This Row],[verificacion]]=Table3[[#This Row],[Total Mio]]</f>
        <v>1</v>
      </c>
      <c r="G53" cm="1">
        <f t="array" ref="G53">IFERROR(INDEX(Conta[],_xlfn.AGGREGATE(15,7,IF(Conta[VENDEDOR]=$B$1,ROW(Conta[VENDEDOR])-ROW('Por Factura'!$G$4)+1),ROWS($G$3:G53)),3),"")</f>
        <v>2694465642</v>
      </c>
      <c r="H53" t="str" cm="1">
        <f t="array" ref="H53">IFERROR(INDEX(Conta[],_xlfn.AGGREGATE(15,7,IF(Conta[VENDEDOR]=$B$1,ROW(Conta[VENDEDOR])-ROW('Por Factura'!$G$4)+1),ROWS($G$3:G53)),1),"")</f>
        <v>SO120322</v>
      </c>
      <c r="I53" s="2" cm="1">
        <f t="array" ref="I53">IFERROR(INDEX(Conta[],_xlfn.AGGREGATE(15,7,IF(Conta[VENDEDOR]=$B$1,ROW(Conta[VENDEDOR])-ROW('Por Factura'!$G$4)+1),ROWS($G$3:G53)),4),"")</f>
        <v>41</v>
      </c>
      <c r="J53" s="2">
        <f t="shared" si="1"/>
        <v>41</v>
      </c>
      <c r="K53" t="b">
        <f>Table5[[#This Row],[verificacion]]=Table5[[#This Row],[Total Conta]]</f>
        <v>1</v>
      </c>
    </row>
    <row r="54" spans="1:11" x14ac:dyDescent="0.25">
      <c r="A54" cm="1">
        <f t="array" ref="A54">IFERROR(INDEX(Mio[],_xlfn.AGGREGATE(15,7,IF((Mio[Vendedor]=$B$1)*(Mio[Anulado]=0),ROW(Mio[Vendedor])-ROW(MIo!$B$2)+1),ROWS($A$3:A54)),2),"")</f>
        <v>3974973414</v>
      </c>
      <c r="B54" t="str" cm="1">
        <f t="array" ref="B54">IFERROR(INDEX(Mio[],_xlfn.AGGREGATE(15,7,IF((Mio[Vendedor]=$B$1)*(Mio[Anulado]=0),ROW(Mio[Vendedor])-ROW(MIo!$B$2)+1),ROWS($A$3:A54)),6),"")</f>
        <v>SO120326</v>
      </c>
      <c r="C54" s="2" cm="1">
        <f t="array" ref="C54">IFERROR(INDEX(Mio[],_xlfn.AGGREGATE(15,7,IF((Mio[Vendedor]=$B$1)*(Mio[Anulado]=0),ROW(Mio[Vendedor])-ROW(MIo!$B$2)+1),ROWS($A$3:A54)),3),"")</f>
        <v>1830</v>
      </c>
      <c r="D54" s="2">
        <f t="shared" si="0"/>
        <v>1830</v>
      </c>
      <c r="E54" t="b">
        <f>Table3[[#This Row],[verificacion]]=Table3[[#This Row],[Total Mio]]</f>
        <v>1</v>
      </c>
      <c r="G54" cm="1">
        <f t="array" ref="G54">IFERROR(INDEX(Conta[],_xlfn.AGGREGATE(15,7,IF(Conta[VENDEDOR]=$B$1,ROW(Conta[VENDEDOR])-ROW('Por Factura'!$G$4)+1),ROWS($G$3:G54)),3),"")</f>
        <v>3974973414</v>
      </c>
      <c r="H54" t="str" cm="1">
        <f t="array" ref="H54">IFERROR(INDEX(Conta[],_xlfn.AGGREGATE(15,7,IF(Conta[VENDEDOR]=$B$1,ROW(Conta[VENDEDOR])-ROW('Por Factura'!$G$4)+1),ROWS($G$3:G54)),1),"")</f>
        <v>SO120326</v>
      </c>
      <c r="I54" s="2" cm="1">
        <f t="array" ref="I54">IFERROR(INDEX(Conta[],_xlfn.AGGREGATE(15,7,IF(Conta[VENDEDOR]=$B$1,ROW(Conta[VENDEDOR])-ROW('Por Factura'!$G$4)+1),ROWS($G$3:G54)),4),"")</f>
        <v>1830</v>
      </c>
      <c r="J54" s="2">
        <f t="shared" si="1"/>
        <v>1830</v>
      </c>
      <c r="K54" t="b">
        <f>Table5[[#This Row],[verificacion]]=Table5[[#This Row],[Total Conta]]</f>
        <v>1</v>
      </c>
    </row>
    <row r="55" spans="1:11" x14ac:dyDescent="0.25">
      <c r="A55" cm="1">
        <f t="array" ref="A55">IFERROR(INDEX(Mio[],_xlfn.AGGREGATE(15,7,IF((Mio[Vendedor]=$B$1)*(Mio[Anulado]=0),ROW(Mio[Vendedor])-ROW(MIo!$B$2)+1),ROWS($A$3:A55)),2),"")</f>
        <v>2851095704</v>
      </c>
      <c r="B55" t="str" cm="1">
        <f t="array" ref="B55">IFERROR(INDEX(Mio[],_xlfn.AGGREGATE(15,7,IF((Mio[Vendedor]=$B$1)*(Mio[Anulado]=0),ROW(Mio[Vendedor])-ROW(MIo!$B$2)+1),ROWS($A$3:A55)),6),"")</f>
        <v>SO120332</v>
      </c>
      <c r="C55" s="2" cm="1">
        <f t="array" ref="C55">IFERROR(INDEX(Mio[],_xlfn.AGGREGATE(15,7,IF((Mio[Vendedor]=$B$1)*(Mio[Anulado]=0),ROW(Mio[Vendedor])-ROW(MIo!$B$2)+1),ROWS($A$3:A55)),3),"")</f>
        <v>30</v>
      </c>
      <c r="D55" s="2">
        <f t="shared" si="0"/>
        <v>30</v>
      </c>
      <c r="E55" t="b">
        <f>Table3[[#This Row],[verificacion]]=Table3[[#This Row],[Total Mio]]</f>
        <v>1</v>
      </c>
      <c r="G55" cm="1">
        <f t="array" ref="G55">IFERROR(INDEX(Conta[],_xlfn.AGGREGATE(15,7,IF(Conta[VENDEDOR]=$B$1,ROW(Conta[VENDEDOR])-ROW('Por Factura'!$G$4)+1),ROWS($G$3:G55)),3),"")</f>
        <v>2851095704</v>
      </c>
      <c r="H55" t="str" cm="1">
        <f t="array" ref="H55">IFERROR(INDEX(Conta[],_xlfn.AGGREGATE(15,7,IF(Conta[VENDEDOR]=$B$1,ROW(Conta[VENDEDOR])-ROW('Por Factura'!$G$4)+1),ROWS($G$3:G55)),1),"")</f>
        <v>SO120332</v>
      </c>
      <c r="I55" s="2" cm="1">
        <f t="array" ref="I55">IFERROR(INDEX(Conta[],_xlfn.AGGREGATE(15,7,IF(Conta[VENDEDOR]=$B$1,ROW(Conta[VENDEDOR])-ROW('Por Factura'!$G$4)+1),ROWS($G$3:G55)),4),"")</f>
        <v>30</v>
      </c>
      <c r="J55" s="2">
        <f t="shared" si="1"/>
        <v>30</v>
      </c>
      <c r="K55" t="b">
        <f>Table5[[#This Row],[verificacion]]=Table5[[#This Row],[Total Conta]]</f>
        <v>1</v>
      </c>
    </row>
    <row r="56" spans="1:11" x14ac:dyDescent="0.25">
      <c r="A56" cm="1">
        <f t="array" ref="A56">IFERROR(INDEX(Mio[],_xlfn.AGGREGATE(15,7,IF((Mio[Vendedor]=$B$1)*(Mio[Anulado]=0),ROW(Mio[Vendedor])-ROW(MIo!$B$2)+1),ROWS($A$3:A56)),2),"")</f>
        <v>2174504072</v>
      </c>
      <c r="B56" t="str" cm="1">
        <f t="array" ref="B56">IFERROR(INDEX(Mio[],_xlfn.AGGREGATE(15,7,IF((Mio[Vendedor]=$B$1)*(Mio[Anulado]=0),ROW(Mio[Vendedor])-ROW(MIo!$B$2)+1),ROWS($A$3:A56)),6),"")</f>
        <v>SO120379</v>
      </c>
      <c r="C56" s="2" cm="1">
        <f t="array" ref="C56">IFERROR(INDEX(Mio[],_xlfn.AGGREGATE(15,7,IF((Mio[Vendedor]=$B$1)*(Mio[Anulado]=0),ROW(Mio[Vendedor])-ROW(MIo!$B$2)+1),ROWS($A$3:A56)),3),"")</f>
        <v>2769</v>
      </c>
      <c r="D56" s="2">
        <f t="shared" si="0"/>
        <v>2769</v>
      </c>
      <c r="E56" t="b">
        <f>Table3[[#This Row],[verificacion]]=Table3[[#This Row],[Total Mio]]</f>
        <v>1</v>
      </c>
      <c r="G56" cm="1">
        <f t="array" ref="G56">IFERROR(INDEX(Conta[],_xlfn.AGGREGATE(15,7,IF(Conta[VENDEDOR]=$B$1,ROW(Conta[VENDEDOR])-ROW('Por Factura'!$G$4)+1),ROWS($G$3:G56)),3),"")</f>
        <v>2174504072</v>
      </c>
      <c r="H56" t="str" cm="1">
        <f t="array" ref="H56">IFERROR(INDEX(Conta[],_xlfn.AGGREGATE(15,7,IF(Conta[VENDEDOR]=$B$1,ROW(Conta[VENDEDOR])-ROW('Por Factura'!$G$4)+1),ROWS($G$3:G56)),1),"")</f>
        <v>SO120379</v>
      </c>
      <c r="I56" s="2" cm="1">
        <f t="array" ref="I56">IFERROR(INDEX(Conta[],_xlfn.AGGREGATE(15,7,IF(Conta[VENDEDOR]=$B$1,ROW(Conta[VENDEDOR])-ROW('Por Factura'!$G$4)+1),ROWS($G$3:G56)),4),"")</f>
        <v>2769</v>
      </c>
      <c r="J56" s="2">
        <f t="shared" si="1"/>
        <v>2769</v>
      </c>
      <c r="K56" t="b">
        <f>Table5[[#This Row],[verificacion]]=Table5[[#This Row],[Total Conta]]</f>
        <v>1</v>
      </c>
    </row>
    <row r="57" spans="1:11" x14ac:dyDescent="0.25">
      <c r="A57" cm="1">
        <f t="array" ref="A57">IFERROR(INDEX(Mio[],_xlfn.AGGREGATE(15,7,IF((Mio[Vendedor]=$B$1)*(Mio[Anulado]=0),ROW(Mio[Vendedor])-ROW(MIo!$B$2)+1),ROWS($A$3:A57)),2),"")</f>
        <v>3551808188</v>
      </c>
      <c r="B57" t="str" cm="1">
        <f t="array" ref="B57">IFERROR(INDEX(Mio[],_xlfn.AGGREGATE(15,7,IF((Mio[Vendedor]=$B$1)*(Mio[Anulado]=0),ROW(Mio[Vendedor])-ROW(MIo!$B$2)+1),ROWS($A$3:A57)),6),"")</f>
        <v>SO119512</v>
      </c>
      <c r="C57" s="2" cm="1">
        <f t="array" ref="C57">IFERROR(INDEX(Mio[],_xlfn.AGGREGATE(15,7,IF((Mio[Vendedor]=$B$1)*(Mio[Anulado]=0),ROW(Mio[Vendedor])-ROW(MIo!$B$2)+1),ROWS($A$3:A57)),3),"")</f>
        <v>7887</v>
      </c>
      <c r="D57" s="2">
        <f t="shared" si="0"/>
        <v>7887</v>
      </c>
      <c r="E57" t="b">
        <f>Table3[[#This Row],[verificacion]]=Table3[[#This Row],[Total Mio]]</f>
        <v>1</v>
      </c>
      <c r="G57" cm="1">
        <f t="array" ref="G57">IFERROR(INDEX(Conta[],_xlfn.AGGREGATE(15,7,IF(Conta[VENDEDOR]=$B$1,ROW(Conta[VENDEDOR])-ROW('Por Factura'!$G$4)+1),ROWS($G$3:G57)),3),"")</f>
        <v>3551808188</v>
      </c>
      <c r="H57" t="str" cm="1">
        <f t="array" ref="H57">IFERROR(INDEX(Conta[],_xlfn.AGGREGATE(15,7,IF(Conta[VENDEDOR]=$B$1,ROW(Conta[VENDEDOR])-ROW('Por Factura'!$G$4)+1),ROWS($G$3:G57)),1),"")</f>
        <v>SO119512</v>
      </c>
      <c r="I57" s="2" cm="1">
        <f t="array" ref="I57">IFERROR(INDEX(Conta[],_xlfn.AGGREGATE(15,7,IF(Conta[VENDEDOR]=$B$1,ROW(Conta[VENDEDOR])-ROW('Por Factura'!$G$4)+1),ROWS($G$3:G57)),4),"")</f>
        <v>7887</v>
      </c>
      <c r="J57" s="2">
        <f t="shared" si="1"/>
        <v>7887</v>
      </c>
      <c r="K57" t="b">
        <f>Table5[[#This Row],[verificacion]]=Table5[[#This Row],[Total Conta]]</f>
        <v>1</v>
      </c>
    </row>
    <row r="58" spans="1:11" x14ac:dyDescent="0.25">
      <c r="A58" cm="1">
        <f t="array" ref="A58">IFERROR(INDEX(Mio[],_xlfn.AGGREGATE(15,7,IF((Mio[Vendedor]=$B$1)*(Mio[Anulado]=0),ROW(Mio[Vendedor])-ROW(MIo!$B$2)+1),ROWS($A$3:A58)),2),"")</f>
        <v>1880313595</v>
      </c>
      <c r="B58" t="str" cm="1">
        <f t="array" ref="B58">IFERROR(INDEX(Mio[],_xlfn.AGGREGATE(15,7,IF((Mio[Vendedor]=$B$1)*(Mio[Anulado]=0),ROW(Mio[Vendedor])-ROW(MIo!$B$2)+1),ROWS($A$3:A58)),6),"")</f>
        <v>SO120393</v>
      </c>
      <c r="C58" s="2" cm="1">
        <f t="array" ref="C58">IFERROR(INDEX(Mio[],_xlfn.AGGREGATE(15,7,IF((Mio[Vendedor]=$B$1)*(Mio[Anulado]=0),ROW(Mio[Vendedor])-ROW(MIo!$B$2)+1),ROWS($A$3:A58)),3),"")</f>
        <v>6036</v>
      </c>
      <c r="D58" s="2">
        <f t="shared" si="0"/>
        <v>6036</v>
      </c>
      <c r="E58" t="b">
        <f>Table3[[#This Row],[verificacion]]=Table3[[#This Row],[Total Mio]]</f>
        <v>1</v>
      </c>
      <c r="G58" cm="1">
        <f t="array" ref="G58">IFERROR(INDEX(Conta[],_xlfn.AGGREGATE(15,7,IF(Conta[VENDEDOR]=$B$1,ROW(Conta[VENDEDOR])-ROW('Por Factura'!$G$4)+1),ROWS($G$3:G58)),3),"")</f>
        <v>1880313595</v>
      </c>
      <c r="H58" t="str" cm="1">
        <f t="array" ref="H58">IFERROR(INDEX(Conta[],_xlfn.AGGREGATE(15,7,IF(Conta[VENDEDOR]=$B$1,ROW(Conta[VENDEDOR])-ROW('Por Factura'!$G$4)+1),ROWS($G$3:G58)),1),"")</f>
        <v>SO120393</v>
      </c>
      <c r="I58" s="2" cm="1">
        <f t="array" ref="I58">IFERROR(INDEX(Conta[],_xlfn.AGGREGATE(15,7,IF(Conta[VENDEDOR]=$B$1,ROW(Conta[VENDEDOR])-ROW('Por Factura'!$G$4)+1),ROWS($G$3:G58)),4),"")</f>
        <v>6036</v>
      </c>
      <c r="J58" s="2">
        <f t="shared" si="1"/>
        <v>6036</v>
      </c>
      <c r="K58" t="b">
        <f>Table5[[#This Row],[verificacion]]=Table5[[#This Row],[Total Conta]]</f>
        <v>1</v>
      </c>
    </row>
    <row r="59" spans="1:11" x14ac:dyDescent="0.25">
      <c r="A59" cm="1">
        <f t="array" ref="A59">IFERROR(INDEX(Mio[],_xlfn.AGGREGATE(15,7,IF((Mio[Vendedor]=$B$1)*(Mio[Anulado]=0),ROW(Mio[Vendedor])-ROW(MIo!$B$2)+1),ROWS($A$3:A59)),2),"")</f>
        <v>371281615</v>
      </c>
      <c r="B59" t="str" cm="1">
        <f t="array" ref="B59">IFERROR(INDEX(Mio[],_xlfn.AGGREGATE(15,7,IF((Mio[Vendedor]=$B$1)*(Mio[Anulado]=0),ROW(Mio[Vendedor])-ROW(MIo!$B$2)+1),ROWS($A$3:A59)),6),"")</f>
        <v>SO120400</v>
      </c>
      <c r="C59" s="2" cm="1">
        <f t="array" ref="C59">IFERROR(INDEX(Mio[],_xlfn.AGGREGATE(15,7,IF((Mio[Vendedor]=$B$1)*(Mio[Anulado]=0),ROW(Mio[Vendedor])-ROW(MIo!$B$2)+1),ROWS($A$3:A59)),3),"")</f>
        <v>60</v>
      </c>
      <c r="D59" s="2">
        <f t="shared" si="0"/>
        <v>60</v>
      </c>
      <c r="E59" t="b">
        <f>Table3[[#This Row],[verificacion]]=Table3[[#This Row],[Total Mio]]</f>
        <v>1</v>
      </c>
      <c r="G59" cm="1">
        <f t="array" ref="G59">IFERROR(INDEX(Conta[],_xlfn.AGGREGATE(15,7,IF(Conta[VENDEDOR]=$B$1,ROW(Conta[VENDEDOR])-ROW('Por Factura'!$G$4)+1),ROWS($G$3:G59)),3),"")</f>
        <v>371281615</v>
      </c>
      <c r="H59" t="str" cm="1">
        <f t="array" ref="H59">IFERROR(INDEX(Conta[],_xlfn.AGGREGATE(15,7,IF(Conta[VENDEDOR]=$B$1,ROW(Conta[VENDEDOR])-ROW('Por Factura'!$G$4)+1),ROWS($G$3:G59)),1),"")</f>
        <v>SO120400</v>
      </c>
      <c r="I59" s="2" cm="1">
        <f t="array" ref="I59">IFERROR(INDEX(Conta[],_xlfn.AGGREGATE(15,7,IF(Conta[VENDEDOR]=$B$1,ROW(Conta[VENDEDOR])-ROW('Por Factura'!$G$4)+1),ROWS($G$3:G59)),4),"")</f>
        <v>60</v>
      </c>
      <c r="J59" s="2">
        <f t="shared" si="1"/>
        <v>60</v>
      </c>
      <c r="K59" t="b">
        <f>Table5[[#This Row],[verificacion]]=Table5[[#This Row],[Total Conta]]</f>
        <v>1</v>
      </c>
    </row>
    <row r="60" spans="1:11" x14ac:dyDescent="0.25">
      <c r="A60" cm="1">
        <f t="array" ref="A60">IFERROR(INDEX(Mio[],_xlfn.AGGREGATE(15,7,IF((Mio[Vendedor]=$B$1)*(Mio[Anulado]=0),ROW(Mio[Vendedor])-ROW(MIo!$B$2)+1),ROWS($A$3:A60)),2),"")</f>
        <v>4290921148</v>
      </c>
      <c r="B60" t="str" cm="1">
        <f t="array" ref="B60">IFERROR(INDEX(Mio[],_xlfn.AGGREGATE(15,7,IF((Mio[Vendedor]=$B$1)*(Mio[Anulado]=0),ROW(Mio[Vendedor])-ROW(MIo!$B$2)+1),ROWS($A$3:A60)),6),"")</f>
        <v>SO120409</v>
      </c>
      <c r="C60" s="2" cm="1">
        <f t="array" ref="C60">IFERROR(INDEX(Mio[],_xlfn.AGGREGATE(15,7,IF((Mio[Vendedor]=$B$1)*(Mio[Anulado]=0),ROW(Mio[Vendedor])-ROW(MIo!$B$2)+1),ROWS($A$3:A60)),3),"")</f>
        <v>9936</v>
      </c>
      <c r="D60" s="2">
        <f t="shared" si="0"/>
        <v>9936</v>
      </c>
      <c r="E60" t="b">
        <f>Table3[[#This Row],[verificacion]]=Table3[[#This Row],[Total Mio]]</f>
        <v>1</v>
      </c>
      <c r="G60" cm="1">
        <f t="array" ref="G60">IFERROR(INDEX(Conta[],_xlfn.AGGREGATE(15,7,IF(Conta[VENDEDOR]=$B$1,ROW(Conta[VENDEDOR])-ROW('Por Factura'!$G$4)+1),ROWS($G$3:G60)),3),"")</f>
        <v>4290921148</v>
      </c>
      <c r="H60" t="str" cm="1">
        <f t="array" ref="H60">IFERROR(INDEX(Conta[],_xlfn.AGGREGATE(15,7,IF(Conta[VENDEDOR]=$B$1,ROW(Conta[VENDEDOR])-ROW('Por Factura'!$G$4)+1),ROWS($G$3:G60)),1),"")</f>
        <v>SO120409</v>
      </c>
      <c r="I60" s="2" cm="1">
        <f t="array" ref="I60">IFERROR(INDEX(Conta[],_xlfn.AGGREGATE(15,7,IF(Conta[VENDEDOR]=$B$1,ROW(Conta[VENDEDOR])-ROW('Por Factura'!$G$4)+1),ROWS($G$3:G60)),4),"")</f>
        <v>9936</v>
      </c>
      <c r="J60" s="2">
        <f t="shared" si="1"/>
        <v>9936</v>
      </c>
      <c r="K60" t="b">
        <f>Table5[[#This Row],[verificacion]]=Table5[[#This Row],[Total Conta]]</f>
        <v>1</v>
      </c>
    </row>
    <row r="61" spans="1:11" x14ac:dyDescent="0.25">
      <c r="A61" cm="1">
        <f t="array" ref="A61">IFERROR(INDEX(Mio[],_xlfn.AGGREGATE(15,7,IF((Mio[Vendedor]=$B$1)*(Mio[Anulado]=0),ROW(Mio[Vendedor])-ROW(MIo!$B$2)+1),ROWS($A$3:A61)),2),"")</f>
        <v>365380416</v>
      </c>
      <c r="B61" t="str" cm="1">
        <f t="array" ref="B61">IFERROR(INDEX(Mio[],_xlfn.AGGREGATE(15,7,IF((Mio[Vendedor]=$B$1)*(Mio[Anulado]=0),ROW(Mio[Vendedor])-ROW(MIo!$B$2)+1),ROWS($A$3:A61)),6),"")</f>
        <v>SO120415</v>
      </c>
      <c r="C61" s="2" cm="1">
        <f t="array" ref="C61">IFERROR(INDEX(Mio[],_xlfn.AGGREGATE(15,7,IF((Mio[Vendedor]=$B$1)*(Mio[Anulado]=0),ROW(Mio[Vendedor])-ROW(MIo!$B$2)+1),ROWS($A$3:A61)),3),"")</f>
        <v>233</v>
      </c>
      <c r="D61" s="2">
        <f t="shared" si="0"/>
        <v>233</v>
      </c>
      <c r="E61" t="b">
        <f>Table3[[#This Row],[verificacion]]=Table3[[#This Row],[Total Mio]]</f>
        <v>1</v>
      </c>
      <c r="G61" cm="1">
        <f t="array" ref="G61">IFERROR(INDEX(Conta[],_xlfn.AGGREGATE(15,7,IF(Conta[VENDEDOR]=$B$1,ROW(Conta[VENDEDOR])-ROW('Por Factura'!$G$4)+1),ROWS($G$3:G61)),3),"")</f>
        <v>365380416</v>
      </c>
      <c r="H61" t="str" cm="1">
        <f t="array" ref="H61">IFERROR(INDEX(Conta[],_xlfn.AGGREGATE(15,7,IF(Conta[VENDEDOR]=$B$1,ROW(Conta[VENDEDOR])-ROW('Por Factura'!$G$4)+1),ROWS($G$3:G61)),1),"")</f>
        <v>SO120415</v>
      </c>
      <c r="I61" s="2" cm="1">
        <f t="array" ref="I61">IFERROR(INDEX(Conta[],_xlfn.AGGREGATE(15,7,IF(Conta[VENDEDOR]=$B$1,ROW(Conta[VENDEDOR])-ROW('Por Factura'!$G$4)+1),ROWS($G$3:G61)),4),"")</f>
        <v>233</v>
      </c>
      <c r="J61" s="2">
        <f t="shared" si="1"/>
        <v>233</v>
      </c>
      <c r="K61" t="b">
        <f>Table5[[#This Row],[verificacion]]=Table5[[#This Row],[Total Conta]]</f>
        <v>1</v>
      </c>
    </row>
    <row r="62" spans="1:11" x14ac:dyDescent="0.25">
      <c r="A62" cm="1">
        <f t="array" ref="A62">IFERROR(INDEX(Mio[],_xlfn.AGGREGATE(15,7,IF((Mio[Vendedor]=$B$1)*(Mio[Anulado]=0),ROW(Mio[Vendedor])-ROW(MIo!$B$2)+1),ROWS($A$3:A62)),2),"")</f>
        <v>3711386051</v>
      </c>
      <c r="B62" t="str" cm="1">
        <f t="array" ref="B62">IFERROR(INDEX(Mio[],_xlfn.AGGREGATE(15,7,IF((Mio[Vendedor]=$B$1)*(Mio[Anulado]=0),ROW(Mio[Vendedor])-ROW(MIo!$B$2)+1),ROWS($A$3:A62)),6),"")</f>
        <v>SO120448</v>
      </c>
      <c r="C62" s="2" cm="1">
        <f t="array" ref="C62">IFERROR(INDEX(Mio[],_xlfn.AGGREGATE(15,7,IF((Mio[Vendedor]=$B$1)*(Mio[Anulado]=0),ROW(Mio[Vendedor])-ROW(MIo!$B$2)+1),ROWS($A$3:A62)),3),"")</f>
        <v>7.2</v>
      </c>
      <c r="D62" s="2">
        <f t="shared" si="0"/>
        <v>7.2</v>
      </c>
      <c r="E62" t="b">
        <f>Table3[[#This Row],[verificacion]]=Table3[[#This Row],[Total Mio]]</f>
        <v>1</v>
      </c>
      <c r="G62" cm="1">
        <f t="array" ref="G62">IFERROR(INDEX(Conta[],_xlfn.AGGREGATE(15,7,IF(Conta[VENDEDOR]=$B$1,ROW(Conta[VENDEDOR])-ROW('Por Factura'!$G$4)+1),ROWS($G$3:G62)),3),"")</f>
        <v>3711386051</v>
      </c>
      <c r="H62" t="str" cm="1">
        <f t="array" ref="H62">IFERROR(INDEX(Conta[],_xlfn.AGGREGATE(15,7,IF(Conta[VENDEDOR]=$B$1,ROW(Conta[VENDEDOR])-ROW('Por Factura'!$G$4)+1),ROWS($G$3:G62)),1),"")</f>
        <v>SO120448</v>
      </c>
      <c r="I62" s="2" cm="1">
        <f t="array" ref="I62">IFERROR(INDEX(Conta[],_xlfn.AGGREGATE(15,7,IF(Conta[VENDEDOR]=$B$1,ROW(Conta[VENDEDOR])-ROW('Por Factura'!$G$4)+1),ROWS($G$3:G62)),4),"")</f>
        <v>7.2</v>
      </c>
      <c r="J62" s="2">
        <f t="shared" si="1"/>
        <v>7.2</v>
      </c>
      <c r="K62" t="b">
        <f>Table5[[#This Row],[verificacion]]=Table5[[#This Row],[Total Conta]]</f>
        <v>1</v>
      </c>
    </row>
    <row r="63" spans="1:11" x14ac:dyDescent="0.25">
      <c r="A63" cm="1">
        <f t="array" ref="A63">IFERROR(INDEX(Mio[],_xlfn.AGGREGATE(15,7,IF((Mio[Vendedor]=$B$1)*(Mio[Anulado]=0),ROW(Mio[Vendedor])-ROW(MIo!$B$2)+1),ROWS($A$3:A63)),2),"")</f>
        <v>1593589996</v>
      </c>
      <c r="B63" t="str" cm="1">
        <f t="array" ref="B63">IFERROR(INDEX(Mio[],_xlfn.AGGREGATE(15,7,IF((Mio[Vendedor]=$B$1)*(Mio[Anulado]=0),ROW(Mio[Vendedor])-ROW(MIo!$B$2)+1),ROWS($A$3:A63)),6),"")</f>
        <v>SO120492</v>
      </c>
      <c r="C63" s="2" cm="1">
        <f t="array" ref="C63">IFERROR(INDEX(Mio[],_xlfn.AGGREGATE(15,7,IF((Mio[Vendedor]=$B$1)*(Mio[Anulado]=0),ROW(Mio[Vendedor])-ROW(MIo!$B$2)+1),ROWS($A$3:A63)),3),"")</f>
        <v>7057</v>
      </c>
      <c r="D63" s="2">
        <f t="shared" si="0"/>
        <v>7057</v>
      </c>
      <c r="E63" t="b">
        <f>Table3[[#This Row],[verificacion]]=Table3[[#This Row],[Total Mio]]</f>
        <v>1</v>
      </c>
      <c r="G63" cm="1">
        <f t="array" ref="G63">IFERROR(INDEX(Conta[],_xlfn.AGGREGATE(15,7,IF(Conta[VENDEDOR]=$B$1,ROW(Conta[VENDEDOR])-ROW('Por Factura'!$G$4)+1),ROWS($G$3:G63)),3),"")</f>
        <v>1593589996</v>
      </c>
      <c r="H63" t="str" cm="1">
        <f t="array" ref="H63">IFERROR(INDEX(Conta[],_xlfn.AGGREGATE(15,7,IF(Conta[VENDEDOR]=$B$1,ROW(Conta[VENDEDOR])-ROW('Por Factura'!$G$4)+1),ROWS($G$3:G63)),1),"")</f>
        <v>SO120492</v>
      </c>
      <c r="I63" s="2" cm="1">
        <f t="array" ref="I63">IFERROR(INDEX(Conta[],_xlfn.AGGREGATE(15,7,IF(Conta[VENDEDOR]=$B$1,ROW(Conta[VENDEDOR])-ROW('Por Factura'!$G$4)+1),ROWS($G$3:G63)),4),"")</f>
        <v>7057</v>
      </c>
      <c r="J63" s="2">
        <f t="shared" si="1"/>
        <v>7057</v>
      </c>
      <c r="K63" t="b">
        <f>Table5[[#This Row],[verificacion]]=Table5[[#This Row],[Total Conta]]</f>
        <v>1</v>
      </c>
    </row>
    <row r="64" spans="1:11" x14ac:dyDescent="0.25">
      <c r="A64" cm="1">
        <f t="array" ref="A64">IFERROR(INDEX(Mio[],_xlfn.AGGREGATE(15,7,IF((Mio[Vendedor]=$B$1)*(Mio[Anulado]=0),ROW(Mio[Vendedor])-ROW(MIo!$B$2)+1),ROWS($A$3:A64)),2),"")</f>
        <v>1343572922</v>
      </c>
      <c r="B64" t="str" cm="1">
        <f t="array" ref="B64">IFERROR(INDEX(Mio[],_xlfn.AGGREGATE(15,7,IF((Mio[Vendedor]=$B$1)*(Mio[Anulado]=0),ROW(Mio[Vendedor])-ROW(MIo!$B$2)+1),ROWS($A$3:A64)),6),"")</f>
        <v>SO120503</v>
      </c>
      <c r="C64" s="2" cm="1">
        <f t="array" ref="C64">IFERROR(INDEX(Mio[],_xlfn.AGGREGATE(15,7,IF((Mio[Vendedor]=$B$1)*(Mio[Anulado]=0),ROW(Mio[Vendedor])-ROW(MIo!$B$2)+1),ROWS($A$3:A64)),3),"")</f>
        <v>75</v>
      </c>
      <c r="D64" s="2">
        <f t="shared" si="0"/>
        <v>75</v>
      </c>
      <c r="E64" t="b">
        <f>Table3[[#This Row],[verificacion]]=Table3[[#This Row],[Total Mio]]</f>
        <v>1</v>
      </c>
      <c r="G64" cm="1">
        <f t="array" ref="G64">IFERROR(INDEX(Conta[],_xlfn.AGGREGATE(15,7,IF(Conta[VENDEDOR]=$B$1,ROW(Conta[VENDEDOR])-ROW('Por Factura'!$G$4)+1),ROWS($G$3:G64)),3),"")</f>
        <v>1343572922</v>
      </c>
      <c r="H64" t="str" cm="1">
        <f t="array" ref="H64">IFERROR(INDEX(Conta[],_xlfn.AGGREGATE(15,7,IF(Conta[VENDEDOR]=$B$1,ROW(Conta[VENDEDOR])-ROW('Por Factura'!$G$4)+1),ROWS($G$3:G64)),1),"")</f>
        <v>SO120503</v>
      </c>
      <c r="I64" s="2" cm="1">
        <f t="array" ref="I64">IFERROR(INDEX(Conta[],_xlfn.AGGREGATE(15,7,IF(Conta[VENDEDOR]=$B$1,ROW(Conta[VENDEDOR])-ROW('Por Factura'!$G$4)+1),ROWS($G$3:G64)),4),"")</f>
        <v>75</v>
      </c>
      <c r="J64" s="2">
        <f t="shared" si="1"/>
        <v>75</v>
      </c>
      <c r="K64" t="b">
        <f>Table5[[#This Row],[verificacion]]=Table5[[#This Row],[Total Conta]]</f>
        <v>1</v>
      </c>
    </row>
    <row r="65" spans="1:11" x14ac:dyDescent="0.25">
      <c r="A65" cm="1">
        <f t="array" ref="A65">IFERROR(INDEX(Mio[],_xlfn.AGGREGATE(15,7,IF((Mio[Vendedor]=$B$1)*(Mio[Anulado]=0),ROW(Mio[Vendedor])-ROW(MIo!$B$2)+1),ROWS($A$3:A65)),2),"")</f>
        <v>975586962</v>
      </c>
      <c r="B65" t="str" cm="1">
        <f t="array" ref="B65">IFERROR(INDEX(Mio[],_xlfn.AGGREGATE(15,7,IF((Mio[Vendedor]=$B$1)*(Mio[Anulado]=0),ROW(Mio[Vendedor])-ROW(MIo!$B$2)+1),ROWS($A$3:A65)),6),"")</f>
        <v>SO120507</v>
      </c>
      <c r="C65" s="2" cm="1">
        <f t="array" ref="C65">IFERROR(INDEX(Mio[],_xlfn.AGGREGATE(15,7,IF((Mio[Vendedor]=$B$1)*(Mio[Anulado]=0),ROW(Mio[Vendedor])-ROW(MIo!$B$2)+1),ROWS($A$3:A65)),3),"")</f>
        <v>113.5</v>
      </c>
      <c r="D65" s="2">
        <f t="shared" si="0"/>
        <v>113.5</v>
      </c>
      <c r="E65" t="b">
        <f>Table3[[#This Row],[verificacion]]=Table3[[#This Row],[Total Mio]]</f>
        <v>1</v>
      </c>
      <c r="G65" cm="1">
        <f t="array" ref="G65">IFERROR(INDEX(Conta[],_xlfn.AGGREGATE(15,7,IF(Conta[VENDEDOR]=$B$1,ROW(Conta[VENDEDOR])-ROW('Por Factura'!$G$4)+1),ROWS($G$3:G65)),3),"")</f>
        <v>975586962</v>
      </c>
      <c r="H65" t="str" cm="1">
        <f t="array" ref="H65">IFERROR(INDEX(Conta[],_xlfn.AGGREGATE(15,7,IF(Conta[VENDEDOR]=$B$1,ROW(Conta[VENDEDOR])-ROW('Por Factura'!$G$4)+1),ROWS($G$3:G65)),1),"")</f>
        <v>SO120507</v>
      </c>
      <c r="I65" s="2" cm="1">
        <f t="array" ref="I65">IFERROR(INDEX(Conta[],_xlfn.AGGREGATE(15,7,IF(Conta[VENDEDOR]=$B$1,ROW(Conta[VENDEDOR])-ROW('Por Factura'!$G$4)+1),ROWS($G$3:G65)),4),"")</f>
        <v>113.5</v>
      </c>
      <c r="J65" s="2">
        <f t="shared" si="1"/>
        <v>113.5</v>
      </c>
      <c r="K65" t="b">
        <f>Table5[[#This Row],[verificacion]]=Table5[[#This Row],[Total Conta]]</f>
        <v>1</v>
      </c>
    </row>
    <row r="66" spans="1:11" x14ac:dyDescent="0.25">
      <c r="A66" cm="1">
        <f t="array" ref="A66">IFERROR(INDEX(Mio[],_xlfn.AGGREGATE(15,7,IF((Mio[Vendedor]=$B$1)*(Mio[Anulado]=0),ROW(Mio[Vendedor])-ROW(MIo!$B$2)+1),ROWS($A$3:A66)),2),"")</f>
        <v>1501711908</v>
      </c>
      <c r="B66" t="str" cm="1">
        <f t="array" ref="B66">IFERROR(INDEX(Mio[],_xlfn.AGGREGATE(15,7,IF((Mio[Vendedor]=$B$1)*(Mio[Anulado]=0),ROW(Mio[Vendedor])-ROW(MIo!$B$2)+1),ROWS($A$3:A66)),6),"")</f>
        <v>SO120509</v>
      </c>
      <c r="C66" s="2" cm="1">
        <f t="array" ref="C66">IFERROR(INDEX(Mio[],_xlfn.AGGREGATE(15,7,IF((Mio[Vendedor]=$B$1)*(Mio[Anulado]=0),ROW(Mio[Vendedor])-ROW(MIo!$B$2)+1),ROWS($A$3:A66)),3),"")</f>
        <v>1800</v>
      </c>
      <c r="D66" s="2">
        <f t="shared" si="0"/>
        <v>1800</v>
      </c>
      <c r="E66" t="b">
        <f>Table3[[#This Row],[verificacion]]=Table3[[#This Row],[Total Mio]]</f>
        <v>1</v>
      </c>
      <c r="G66" cm="1">
        <f t="array" ref="G66">IFERROR(INDEX(Conta[],_xlfn.AGGREGATE(15,7,IF(Conta[VENDEDOR]=$B$1,ROW(Conta[VENDEDOR])-ROW('Por Factura'!$G$4)+1),ROWS($G$3:G66)),3),"")</f>
        <v>1501711908</v>
      </c>
      <c r="H66" t="str" cm="1">
        <f t="array" ref="H66">IFERROR(INDEX(Conta[],_xlfn.AGGREGATE(15,7,IF(Conta[VENDEDOR]=$B$1,ROW(Conta[VENDEDOR])-ROW('Por Factura'!$G$4)+1),ROWS($G$3:G66)),1),"")</f>
        <v>SO120509</v>
      </c>
      <c r="I66" s="2" cm="1">
        <f t="array" ref="I66">IFERROR(INDEX(Conta[],_xlfn.AGGREGATE(15,7,IF(Conta[VENDEDOR]=$B$1,ROW(Conta[VENDEDOR])-ROW('Por Factura'!$G$4)+1),ROWS($G$3:G66)),4),"")</f>
        <v>1800</v>
      </c>
      <c r="J66" s="2">
        <f t="shared" si="1"/>
        <v>1800</v>
      </c>
      <c r="K66" t="b">
        <f>Table5[[#This Row],[verificacion]]=Table5[[#This Row],[Total Conta]]</f>
        <v>1</v>
      </c>
    </row>
    <row r="67" spans="1:11" x14ac:dyDescent="0.25">
      <c r="A67" cm="1">
        <f t="array" ref="A67">IFERROR(INDEX(Mio[],_xlfn.AGGREGATE(15,7,IF((Mio[Vendedor]=$B$1)*(Mio[Anulado]=0),ROW(Mio[Vendedor])-ROW(MIo!$B$2)+1),ROWS($A$3:A67)),2),"")</f>
        <v>2770552792</v>
      </c>
      <c r="B67" t="str" cm="1">
        <f t="array" ref="B67">IFERROR(INDEX(Mio[],_xlfn.AGGREGATE(15,7,IF((Mio[Vendedor]=$B$1)*(Mio[Anulado]=0),ROW(Mio[Vendedor])-ROW(MIo!$B$2)+1),ROWS($A$3:A67)),6),"")</f>
        <v>SO120514</v>
      </c>
      <c r="C67" s="2" cm="1">
        <f t="array" ref="C67">IFERROR(INDEX(Mio[],_xlfn.AGGREGATE(15,7,IF((Mio[Vendedor]=$B$1)*(Mio[Anulado]=0),ROW(Mio[Vendedor])-ROW(MIo!$B$2)+1),ROWS($A$3:A67)),3),"")</f>
        <v>281</v>
      </c>
      <c r="D67" s="2">
        <f t="shared" si="0"/>
        <v>281</v>
      </c>
      <c r="E67" t="b">
        <f>Table3[[#This Row],[verificacion]]=Table3[[#This Row],[Total Mio]]</f>
        <v>1</v>
      </c>
      <c r="G67" cm="1">
        <f t="array" ref="G67">IFERROR(INDEX(Conta[],_xlfn.AGGREGATE(15,7,IF(Conta[VENDEDOR]=$B$1,ROW(Conta[VENDEDOR])-ROW('Por Factura'!$G$4)+1),ROWS($G$3:G67)),3),"")</f>
        <v>2770552792</v>
      </c>
      <c r="H67" t="str" cm="1">
        <f t="array" ref="H67">IFERROR(INDEX(Conta[],_xlfn.AGGREGATE(15,7,IF(Conta[VENDEDOR]=$B$1,ROW(Conta[VENDEDOR])-ROW('Por Factura'!$G$4)+1),ROWS($G$3:G67)),1),"")</f>
        <v>SO120514</v>
      </c>
      <c r="I67" s="2" cm="1">
        <f t="array" ref="I67">IFERROR(INDEX(Conta[],_xlfn.AGGREGATE(15,7,IF(Conta[VENDEDOR]=$B$1,ROW(Conta[VENDEDOR])-ROW('Por Factura'!$G$4)+1),ROWS($G$3:G67)),4),"")</f>
        <v>281</v>
      </c>
      <c r="J67" s="2">
        <f t="shared" si="1"/>
        <v>281</v>
      </c>
      <c r="K67" t="b">
        <f>Table5[[#This Row],[verificacion]]=Table5[[#This Row],[Total Conta]]</f>
        <v>1</v>
      </c>
    </row>
    <row r="68" spans="1:11" x14ac:dyDescent="0.25">
      <c r="A68" cm="1">
        <f t="array" ref="A68">IFERROR(INDEX(Mio[],_xlfn.AGGREGATE(15,7,IF((Mio[Vendedor]=$B$1)*(Mio[Anulado]=0),ROW(Mio[Vendedor])-ROW(MIo!$B$2)+1),ROWS($A$3:A68)),2),"")</f>
        <v>4131407717</v>
      </c>
      <c r="B68" t="str" cm="1">
        <f t="array" ref="B68">IFERROR(INDEX(Mio[],_xlfn.AGGREGATE(15,7,IF((Mio[Vendedor]=$B$1)*(Mio[Anulado]=0),ROW(Mio[Vendedor])-ROW(MIo!$B$2)+1),ROWS($A$3:A68)),6),"")</f>
        <v>SO120520</v>
      </c>
      <c r="C68" s="2" cm="1">
        <f t="array" ref="C68">IFERROR(INDEX(Mio[],_xlfn.AGGREGATE(15,7,IF((Mio[Vendedor]=$B$1)*(Mio[Anulado]=0),ROW(Mio[Vendedor])-ROW(MIo!$B$2)+1),ROWS($A$3:A68)),3),"")</f>
        <v>1420</v>
      </c>
      <c r="D68" s="2">
        <f t="shared" ref="D68:D131" si="2">VLOOKUP(A68,$G$3:$I$600,3,FALSE)</f>
        <v>1420</v>
      </c>
      <c r="E68" t="b">
        <f>Table3[[#This Row],[verificacion]]=Table3[[#This Row],[Total Mio]]</f>
        <v>1</v>
      </c>
      <c r="G68" cm="1">
        <f t="array" ref="G68">IFERROR(INDEX(Conta[],_xlfn.AGGREGATE(15,7,IF(Conta[VENDEDOR]=$B$1,ROW(Conta[VENDEDOR])-ROW('Por Factura'!$G$4)+1),ROWS($G$3:G68)),3),"")</f>
        <v>4131407717</v>
      </c>
      <c r="H68" t="str" cm="1">
        <f t="array" ref="H68">IFERROR(INDEX(Conta[],_xlfn.AGGREGATE(15,7,IF(Conta[VENDEDOR]=$B$1,ROW(Conta[VENDEDOR])-ROW('Por Factura'!$G$4)+1),ROWS($G$3:G68)),1),"")</f>
        <v>SO120520</v>
      </c>
      <c r="I68" s="2" cm="1">
        <f t="array" ref="I68">IFERROR(INDEX(Conta[],_xlfn.AGGREGATE(15,7,IF(Conta[VENDEDOR]=$B$1,ROW(Conta[VENDEDOR])-ROW('Por Factura'!$G$4)+1),ROWS($G$3:G68)),4),"")</f>
        <v>1420</v>
      </c>
      <c r="J68" s="2">
        <f t="shared" ref="J68:J131" si="3">VLOOKUP(G68,$A$3:$C$600,3,FALSE)</f>
        <v>1420</v>
      </c>
      <c r="K68" t="b">
        <f>Table5[[#This Row],[verificacion]]=Table5[[#This Row],[Total Conta]]</f>
        <v>1</v>
      </c>
    </row>
    <row r="69" spans="1:11" x14ac:dyDescent="0.25">
      <c r="A69" cm="1">
        <f t="array" ref="A69">IFERROR(INDEX(Mio[],_xlfn.AGGREGATE(15,7,IF((Mio[Vendedor]=$B$1)*(Mio[Anulado]=0),ROW(Mio[Vendedor])-ROW(MIo!$B$2)+1),ROWS($A$3:A69)),2),"")</f>
        <v>876171086</v>
      </c>
      <c r="B69" t="str" cm="1">
        <f t="array" ref="B69">IFERROR(INDEX(Mio[],_xlfn.AGGREGATE(15,7,IF((Mio[Vendedor]=$B$1)*(Mio[Anulado]=0),ROW(Mio[Vendedor])-ROW(MIo!$B$2)+1),ROWS($A$3:A69)),6),"")</f>
        <v>SO120543</v>
      </c>
      <c r="C69" s="2" cm="1">
        <f t="array" ref="C69">IFERROR(INDEX(Mio[],_xlfn.AGGREGATE(15,7,IF((Mio[Vendedor]=$B$1)*(Mio[Anulado]=0),ROW(Mio[Vendedor])-ROW(MIo!$B$2)+1),ROWS($A$3:A69)),3),"")</f>
        <v>5300</v>
      </c>
      <c r="D69" s="2">
        <f t="shared" si="2"/>
        <v>5300</v>
      </c>
      <c r="E69" t="b">
        <f>Table3[[#This Row],[verificacion]]=Table3[[#This Row],[Total Mio]]</f>
        <v>1</v>
      </c>
      <c r="G69" cm="1">
        <f t="array" ref="G69">IFERROR(INDEX(Conta[],_xlfn.AGGREGATE(15,7,IF(Conta[VENDEDOR]=$B$1,ROW(Conta[VENDEDOR])-ROW('Por Factura'!$G$4)+1),ROWS($G$3:G69)),3),"")</f>
        <v>876171086</v>
      </c>
      <c r="H69" t="str" cm="1">
        <f t="array" ref="H69">IFERROR(INDEX(Conta[],_xlfn.AGGREGATE(15,7,IF(Conta[VENDEDOR]=$B$1,ROW(Conta[VENDEDOR])-ROW('Por Factura'!$G$4)+1),ROWS($G$3:G69)),1),"")</f>
        <v>SO120543</v>
      </c>
      <c r="I69" s="2" cm="1">
        <f t="array" ref="I69">IFERROR(INDEX(Conta[],_xlfn.AGGREGATE(15,7,IF(Conta[VENDEDOR]=$B$1,ROW(Conta[VENDEDOR])-ROW('Por Factura'!$G$4)+1),ROWS($G$3:G69)),4),"")</f>
        <v>5300</v>
      </c>
      <c r="J69" s="2">
        <f t="shared" si="3"/>
        <v>5300</v>
      </c>
      <c r="K69" t="b">
        <f>Table5[[#This Row],[verificacion]]=Table5[[#This Row],[Total Conta]]</f>
        <v>1</v>
      </c>
    </row>
    <row r="70" spans="1:11" x14ac:dyDescent="0.25">
      <c r="A70" cm="1">
        <f t="array" ref="A70">IFERROR(INDEX(Mio[],_xlfn.AGGREGATE(15,7,IF((Mio[Vendedor]=$B$1)*(Mio[Anulado]=0),ROW(Mio[Vendedor])-ROW(MIo!$B$2)+1),ROWS($A$3:A70)),2),"")</f>
        <v>442058015</v>
      </c>
      <c r="B70" t="str" cm="1">
        <f t="array" ref="B70">IFERROR(INDEX(Mio[],_xlfn.AGGREGATE(15,7,IF((Mio[Vendedor]=$B$1)*(Mio[Anulado]=0),ROW(Mio[Vendedor])-ROW(MIo!$B$2)+1),ROWS($A$3:A70)),6),"")</f>
        <v>SO120554</v>
      </c>
      <c r="C70" s="2" cm="1">
        <f t="array" ref="C70">IFERROR(INDEX(Mio[],_xlfn.AGGREGATE(15,7,IF((Mio[Vendedor]=$B$1)*(Mio[Anulado]=0),ROW(Mio[Vendedor])-ROW(MIo!$B$2)+1),ROWS($A$3:A70)),3),"")</f>
        <v>63.7</v>
      </c>
      <c r="D70" s="2">
        <f t="shared" si="2"/>
        <v>63.7</v>
      </c>
      <c r="E70" t="b">
        <f>Table3[[#This Row],[verificacion]]=Table3[[#This Row],[Total Mio]]</f>
        <v>1</v>
      </c>
      <c r="G70" cm="1">
        <f t="array" ref="G70">IFERROR(INDEX(Conta[],_xlfn.AGGREGATE(15,7,IF(Conta[VENDEDOR]=$B$1,ROW(Conta[VENDEDOR])-ROW('Por Factura'!$G$4)+1),ROWS($G$3:G70)),3),"")</f>
        <v>442058015</v>
      </c>
      <c r="H70" t="str" cm="1">
        <f t="array" ref="H70">IFERROR(INDEX(Conta[],_xlfn.AGGREGATE(15,7,IF(Conta[VENDEDOR]=$B$1,ROW(Conta[VENDEDOR])-ROW('Por Factura'!$G$4)+1),ROWS($G$3:G70)),1),"")</f>
        <v>SO120554</v>
      </c>
      <c r="I70" s="2" cm="1">
        <f t="array" ref="I70">IFERROR(INDEX(Conta[],_xlfn.AGGREGATE(15,7,IF(Conta[VENDEDOR]=$B$1,ROW(Conta[VENDEDOR])-ROW('Por Factura'!$G$4)+1),ROWS($G$3:G70)),4),"")</f>
        <v>63.7</v>
      </c>
      <c r="J70" s="2">
        <f t="shared" si="3"/>
        <v>63.7</v>
      </c>
      <c r="K70" t="b">
        <f>Table5[[#This Row],[verificacion]]=Table5[[#This Row],[Total Conta]]</f>
        <v>1</v>
      </c>
    </row>
    <row r="71" spans="1:11" x14ac:dyDescent="0.25">
      <c r="A71" cm="1">
        <f t="array" ref="A71">IFERROR(INDEX(Mio[],_xlfn.AGGREGATE(15,7,IF((Mio[Vendedor]=$B$1)*(Mio[Anulado]=0),ROW(Mio[Vendedor])-ROW(MIo!$B$2)+1),ROWS($A$3:A71)),2),"")</f>
        <v>2264419625</v>
      </c>
      <c r="B71" t="str" cm="1">
        <f t="array" ref="B71">IFERROR(INDEX(Mio[],_xlfn.AGGREGATE(15,7,IF((Mio[Vendedor]=$B$1)*(Mio[Anulado]=0),ROW(Mio[Vendedor])-ROW(MIo!$B$2)+1),ROWS($A$3:A71)),6),"")</f>
        <v>SO120568</v>
      </c>
      <c r="C71" s="2" cm="1">
        <f t="array" ref="C71">IFERROR(INDEX(Mio[],_xlfn.AGGREGATE(15,7,IF((Mio[Vendedor]=$B$1)*(Mio[Anulado]=0),ROW(Mio[Vendedor])-ROW(MIo!$B$2)+1),ROWS($A$3:A71)),3),"")</f>
        <v>81.599999999999994</v>
      </c>
      <c r="D71" s="2">
        <f t="shared" si="2"/>
        <v>81.599999999999994</v>
      </c>
      <c r="E71" t="b">
        <f>Table3[[#This Row],[verificacion]]=Table3[[#This Row],[Total Mio]]</f>
        <v>1</v>
      </c>
      <c r="G71" cm="1">
        <f t="array" ref="G71">IFERROR(INDEX(Conta[],_xlfn.AGGREGATE(15,7,IF(Conta[VENDEDOR]=$B$1,ROW(Conta[VENDEDOR])-ROW('Por Factura'!$G$4)+1),ROWS($G$3:G71)),3),"")</f>
        <v>2264419625</v>
      </c>
      <c r="H71" t="str" cm="1">
        <f t="array" ref="H71">IFERROR(INDEX(Conta[],_xlfn.AGGREGATE(15,7,IF(Conta[VENDEDOR]=$B$1,ROW(Conta[VENDEDOR])-ROW('Por Factura'!$G$4)+1),ROWS($G$3:G71)),1),"")</f>
        <v>SO120568</v>
      </c>
      <c r="I71" s="2" cm="1">
        <f t="array" ref="I71">IFERROR(INDEX(Conta[],_xlfn.AGGREGATE(15,7,IF(Conta[VENDEDOR]=$B$1,ROW(Conta[VENDEDOR])-ROW('Por Factura'!$G$4)+1),ROWS($G$3:G71)),4),"")</f>
        <v>81.599999999999994</v>
      </c>
      <c r="J71" s="2">
        <f t="shared" si="3"/>
        <v>81.599999999999994</v>
      </c>
      <c r="K71" t="b">
        <f>Table5[[#This Row],[verificacion]]=Table5[[#This Row],[Total Conta]]</f>
        <v>1</v>
      </c>
    </row>
    <row r="72" spans="1:11" x14ac:dyDescent="0.25">
      <c r="A72" cm="1">
        <f t="array" ref="A72">IFERROR(INDEX(Mio[],_xlfn.AGGREGATE(15,7,IF((Mio[Vendedor]=$B$1)*(Mio[Anulado]=0),ROW(Mio[Vendedor])-ROW(MIo!$B$2)+1),ROWS($A$3:A72)),2),"")</f>
        <v>3940238524</v>
      </c>
      <c r="B72" t="str" cm="1">
        <f t="array" ref="B72">IFERROR(INDEX(Mio[],_xlfn.AGGREGATE(15,7,IF((Mio[Vendedor]=$B$1)*(Mio[Anulado]=0),ROW(Mio[Vendedor])-ROW(MIo!$B$2)+1),ROWS($A$3:A72)),6),"")</f>
        <v>SO120590</v>
      </c>
      <c r="C72" s="2" cm="1">
        <f t="array" ref="C72">IFERROR(INDEX(Mio[],_xlfn.AGGREGATE(15,7,IF((Mio[Vendedor]=$B$1)*(Mio[Anulado]=0),ROW(Mio[Vendedor])-ROW(MIo!$B$2)+1),ROWS($A$3:A72)),3),"")</f>
        <v>11928</v>
      </c>
      <c r="D72" s="2">
        <f t="shared" si="2"/>
        <v>11928</v>
      </c>
      <c r="E72" t="b">
        <f>Table3[[#This Row],[verificacion]]=Table3[[#This Row],[Total Mio]]</f>
        <v>1</v>
      </c>
      <c r="G72" cm="1">
        <f t="array" ref="G72">IFERROR(INDEX(Conta[],_xlfn.AGGREGATE(15,7,IF(Conta[VENDEDOR]=$B$1,ROW(Conta[VENDEDOR])-ROW('Por Factura'!$G$4)+1),ROWS($G$3:G72)),3),"")</f>
        <v>3940238524</v>
      </c>
      <c r="H72" t="str" cm="1">
        <f t="array" ref="H72">IFERROR(INDEX(Conta[],_xlfn.AGGREGATE(15,7,IF(Conta[VENDEDOR]=$B$1,ROW(Conta[VENDEDOR])-ROW('Por Factura'!$G$4)+1),ROWS($G$3:G72)),1),"")</f>
        <v>SO120590</v>
      </c>
      <c r="I72" s="2" cm="1">
        <f t="array" ref="I72">IFERROR(INDEX(Conta[],_xlfn.AGGREGATE(15,7,IF(Conta[VENDEDOR]=$B$1,ROW(Conta[VENDEDOR])-ROW('Por Factura'!$G$4)+1),ROWS($G$3:G72)),4),"")</f>
        <v>11928</v>
      </c>
      <c r="J72" s="2">
        <f t="shared" si="3"/>
        <v>11928</v>
      </c>
      <c r="K72" t="b">
        <f>Table5[[#This Row],[verificacion]]=Table5[[#This Row],[Total Conta]]</f>
        <v>1</v>
      </c>
    </row>
    <row r="73" spans="1:11" x14ac:dyDescent="0.25">
      <c r="A73" cm="1">
        <f t="array" ref="A73">IFERROR(INDEX(Mio[],_xlfn.AGGREGATE(15,7,IF((Mio[Vendedor]=$B$1)*(Mio[Anulado]=0),ROW(Mio[Vendedor])-ROW(MIo!$B$2)+1),ROWS($A$3:A73)),2),"")</f>
        <v>2929148672</v>
      </c>
      <c r="B73" t="str" cm="1">
        <f t="array" ref="B73">IFERROR(INDEX(Mio[],_xlfn.AGGREGATE(15,7,IF((Mio[Vendedor]=$B$1)*(Mio[Anulado]=0),ROW(Mio[Vendedor])-ROW(MIo!$B$2)+1),ROWS($A$3:A73)),6),"")</f>
        <v>SO120592</v>
      </c>
      <c r="C73" s="2" cm="1">
        <f t="array" ref="C73">IFERROR(INDEX(Mio[],_xlfn.AGGREGATE(15,7,IF((Mio[Vendedor]=$B$1)*(Mio[Anulado]=0),ROW(Mio[Vendedor])-ROW(MIo!$B$2)+1),ROWS($A$3:A73)),3),"")</f>
        <v>50.4</v>
      </c>
      <c r="D73" s="2">
        <f t="shared" si="2"/>
        <v>50.4</v>
      </c>
      <c r="E73" t="b">
        <f>Table3[[#This Row],[verificacion]]=Table3[[#This Row],[Total Mio]]</f>
        <v>1</v>
      </c>
      <c r="G73" cm="1">
        <f t="array" ref="G73">IFERROR(INDEX(Conta[],_xlfn.AGGREGATE(15,7,IF(Conta[VENDEDOR]=$B$1,ROW(Conta[VENDEDOR])-ROW('Por Factura'!$G$4)+1),ROWS($G$3:G73)),3),"")</f>
        <v>2929148672</v>
      </c>
      <c r="H73" t="str" cm="1">
        <f t="array" ref="H73">IFERROR(INDEX(Conta[],_xlfn.AGGREGATE(15,7,IF(Conta[VENDEDOR]=$B$1,ROW(Conta[VENDEDOR])-ROW('Por Factura'!$G$4)+1),ROWS($G$3:G73)),1),"")</f>
        <v>SO120592</v>
      </c>
      <c r="I73" s="2" cm="1">
        <f t="array" ref="I73">IFERROR(INDEX(Conta[],_xlfn.AGGREGATE(15,7,IF(Conta[VENDEDOR]=$B$1,ROW(Conta[VENDEDOR])-ROW('Por Factura'!$G$4)+1),ROWS($G$3:G73)),4),"")</f>
        <v>50.4</v>
      </c>
      <c r="J73" s="2">
        <f t="shared" si="3"/>
        <v>50.4</v>
      </c>
      <c r="K73" t="b">
        <f>Table5[[#This Row],[verificacion]]=Table5[[#This Row],[Total Conta]]</f>
        <v>1</v>
      </c>
    </row>
    <row r="74" spans="1:11" x14ac:dyDescent="0.25">
      <c r="A74" cm="1">
        <f t="array" ref="A74">IFERROR(INDEX(Mio[],_xlfn.AGGREGATE(15,7,IF((Mio[Vendedor]=$B$1)*(Mio[Anulado]=0),ROW(Mio[Vendedor])-ROW(MIo!$B$2)+1),ROWS($A$3:A74)),2),"")</f>
        <v>3095151624</v>
      </c>
      <c r="B74" t="str" cm="1">
        <f t="array" ref="B74">IFERROR(INDEX(Mio[],_xlfn.AGGREGATE(15,7,IF((Mio[Vendedor]=$B$1)*(Mio[Anulado]=0),ROW(Mio[Vendedor])-ROW(MIo!$B$2)+1),ROWS($A$3:A74)),6),"")</f>
        <v>SO120595</v>
      </c>
      <c r="C74" s="2" cm="1">
        <f t="array" ref="C74">IFERROR(INDEX(Mio[],_xlfn.AGGREGATE(15,7,IF((Mio[Vendedor]=$B$1)*(Mio[Anulado]=0),ROW(Mio[Vendedor])-ROW(MIo!$B$2)+1),ROWS($A$3:A74)),3),"")</f>
        <v>360</v>
      </c>
      <c r="D74" s="2">
        <f t="shared" si="2"/>
        <v>360</v>
      </c>
      <c r="E74" t="b">
        <f>Table3[[#This Row],[verificacion]]=Table3[[#This Row],[Total Mio]]</f>
        <v>1</v>
      </c>
      <c r="G74" cm="1">
        <f t="array" ref="G74">IFERROR(INDEX(Conta[],_xlfn.AGGREGATE(15,7,IF(Conta[VENDEDOR]=$B$1,ROW(Conta[VENDEDOR])-ROW('Por Factura'!$G$4)+1),ROWS($G$3:G74)),3),"")</f>
        <v>3095151624</v>
      </c>
      <c r="H74" t="str" cm="1">
        <f t="array" ref="H74">IFERROR(INDEX(Conta[],_xlfn.AGGREGATE(15,7,IF(Conta[VENDEDOR]=$B$1,ROW(Conta[VENDEDOR])-ROW('Por Factura'!$G$4)+1),ROWS($G$3:G74)),1),"")</f>
        <v>SO120595</v>
      </c>
      <c r="I74" s="2" cm="1">
        <f t="array" ref="I74">IFERROR(INDEX(Conta[],_xlfn.AGGREGATE(15,7,IF(Conta[VENDEDOR]=$B$1,ROW(Conta[VENDEDOR])-ROW('Por Factura'!$G$4)+1),ROWS($G$3:G74)),4),"")</f>
        <v>360</v>
      </c>
      <c r="J74" s="2">
        <f t="shared" si="3"/>
        <v>360</v>
      </c>
      <c r="K74" t="b">
        <f>Table5[[#This Row],[verificacion]]=Table5[[#This Row],[Total Conta]]</f>
        <v>1</v>
      </c>
    </row>
    <row r="75" spans="1:11" x14ac:dyDescent="0.25">
      <c r="A75" cm="1">
        <f t="array" ref="A75">IFERROR(INDEX(Mio[],_xlfn.AGGREGATE(15,7,IF((Mio[Vendedor]=$B$1)*(Mio[Anulado]=0),ROW(Mio[Vendedor])-ROW(MIo!$B$2)+1),ROWS($A$3:A75)),2),"")</f>
        <v>50677190</v>
      </c>
      <c r="B75" t="str" cm="1">
        <f t="array" ref="B75">IFERROR(INDEX(Mio[],_xlfn.AGGREGATE(15,7,IF((Mio[Vendedor]=$B$1)*(Mio[Anulado]=0),ROW(Mio[Vendedor])-ROW(MIo!$B$2)+1),ROWS($A$3:A75)),6),"")</f>
        <v>SO120596</v>
      </c>
      <c r="C75" s="2" cm="1">
        <f t="array" ref="C75">IFERROR(INDEX(Mio[],_xlfn.AGGREGATE(15,7,IF((Mio[Vendedor]=$B$1)*(Mio[Anulado]=0),ROW(Mio[Vendedor])-ROW(MIo!$B$2)+1),ROWS($A$3:A75)),3),"")</f>
        <v>360</v>
      </c>
      <c r="D75" s="2">
        <f t="shared" si="2"/>
        <v>360</v>
      </c>
      <c r="E75" t="b">
        <f>Table3[[#This Row],[verificacion]]=Table3[[#This Row],[Total Mio]]</f>
        <v>1</v>
      </c>
      <c r="G75" cm="1">
        <f t="array" ref="G75">IFERROR(INDEX(Conta[],_xlfn.AGGREGATE(15,7,IF(Conta[VENDEDOR]=$B$1,ROW(Conta[VENDEDOR])-ROW('Por Factura'!$G$4)+1),ROWS($G$3:G75)),3),"")</f>
        <v>50677190</v>
      </c>
      <c r="H75" t="str" cm="1">
        <f t="array" ref="H75">IFERROR(INDEX(Conta[],_xlfn.AGGREGATE(15,7,IF(Conta[VENDEDOR]=$B$1,ROW(Conta[VENDEDOR])-ROW('Por Factura'!$G$4)+1),ROWS($G$3:G75)),1),"")</f>
        <v>SO120596</v>
      </c>
      <c r="I75" s="2" cm="1">
        <f t="array" ref="I75">IFERROR(INDEX(Conta[],_xlfn.AGGREGATE(15,7,IF(Conta[VENDEDOR]=$B$1,ROW(Conta[VENDEDOR])-ROW('Por Factura'!$G$4)+1),ROWS($G$3:G75)),4),"")</f>
        <v>360</v>
      </c>
      <c r="J75" s="2">
        <f t="shared" si="3"/>
        <v>360</v>
      </c>
      <c r="K75" t="b">
        <f>Table5[[#This Row],[verificacion]]=Table5[[#This Row],[Total Conta]]</f>
        <v>1</v>
      </c>
    </row>
    <row r="76" spans="1:11" x14ac:dyDescent="0.25">
      <c r="A76" cm="1">
        <f t="array" ref="A76">IFERROR(INDEX(Mio[],_xlfn.AGGREGATE(15,7,IF((Mio[Vendedor]=$B$1)*(Mio[Anulado]=0),ROW(Mio[Vendedor])-ROW(MIo!$B$2)+1),ROWS($A$3:A76)),2),"")</f>
        <v>355288651</v>
      </c>
      <c r="B76" t="str" cm="1">
        <f t="array" ref="B76">IFERROR(INDEX(Mio[],_xlfn.AGGREGATE(15,7,IF((Mio[Vendedor]=$B$1)*(Mio[Anulado]=0),ROW(Mio[Vendedor])-ROW(MIo!$B$2)+1),ROWS($A$3:A76)),6),"")</f>
        <v>SO120609</v>
      </c>
      <c r="C76" s="2" cm="1">
        <f t="array" ref="C76">IFERROR(INDEX(Mio[],_xlfn.AGGREGATE(15,7,IF((Mio[Vendedor]=$B$1)*(Mio[Anulado]=0),ROW(Mio[Vendedor])-ROW(MIo!$B$2)+1),ROWS($A$3:A76)),3),"")</f>
        <v>24.2</v>
      </c>
      <c r="D76" s="2">
        <f t="shared" si="2"/>
        <v>24.2</v>
      </c>
      <c r="E76" t="b">
        <f>Table3[[#This Row],[verificacion]]=Table3[[#This Row],[Total Mio]]</f>
        <v>1</v>
      </c>
      <c r="G76" cm="1">
        <f t="array" ref="G76">IFERROR(INDEX(Conta[],_xlfn.AGGREGATE(15,7,IF(Conta[VENDEDOR]=$B$1,ROW(Conta[VENDEDOR])-ROW('Por Factura'!$G$4)+1),ROWS($G$3:G76)),3),"")</f>
        <v>355288651</v>
      </c>
      <c r="H76" t="str" cm="1">
        <f t="array" ref="H76">IFERROR(INDEX(Conta[],_xlfn.AGGREGATE(15,7,IF(Conta[VENDEDOR]=$B$1,ROW(Conta[VENDEDOR])-ROW('Por Factura'!$G$4)+1),ROWS($G$3:G76)),1),"")</f>
        <v>SO120609</v>
      </c>
      <c r="I76" s="2" cm="1">
        <f t="array" ref="I76">IFERROR(INDEX(Conta[],_xlfn.AGGREGATE(15,7,IF(Conta[VENDEDOR]=$B$1,ROW(Conta[VENDEDOR])-ROW('Por Factura'!$G$4)+1),ROWS($G$3:G76)),4),"")</f>
        <v>24.2</v>
      </c>
      <c r="J76" s="2">
        <f t="shared" si="3"/>
        <v>24.2</v>
      </c>
      <c r="K76" t="b">
        <f>Table5[[#This Row],[verificacion]]=Table5[[#This Row],[Total Conta]]</f>
        <v>1</v>
      </c>
    </row>
    <row r="77" spans="1:11" x14ac:dyDescent="0.25">
      <c r="A77" cm="1">
        <f t="array" ref="A77">IFERROR(INDEX(Mio[],_xlfn.AGGREGATE(15,7,IF((Mio[Vendedor]=$B$1)*(Mio[Anulado]=0),ROW(Mio[Vendedor])-ROW(MIo!$B$2)+1),ROWS($A$3:A77)),2),"")</f>
        <v>2696889476</v>
      </c>
      <c r="B77" t="str" cm="1">
        <f t="array" ref="B77">IFERROR(INDEX(Mio[],_xlfn.AGGREGATE(15,7,IF((Mio[Vendedor]=$B$1)*(Mio[Anulado]=0),ROW(Mio[Vendedor])-ROW(MIo!$B$2)+1),ROWS($A$3:A77)),6),"")</f>
        <v>SO120619</v>
      </c>
      <c r="C77" s="2" cm="1">
        <f t="array" ref="C77">IFERROR(INDEX(Mio[],_xlfn.AGGREGATE(15,7,IF((Mio[Vendedor]=$B$1)*(Mio[Anulado]=0),ROW(Mio[Vendedor])-ROW(MIo!$B$2)+1),ROWS($A$3:A77)),3),"")</f>
        <v>1720</v>
      </c>
      <c r="D77" s="2">
        <f t="shared" si="2"/>
        <v>1720</v>
      </c>
      <c r="E77" t="b">
        <f>Table3[[#This Row],[verificacion]]=Table3[[#This Row],[Total Mio]]</f>
        <v>1</v>
      </c>
      <c r="G77" cm="1">
        <f t="array" ref="G77">IFERROR(INDEX(Conta[],_xlfn.AGGREGATE(15,7,IF(Conta[VENDEDOR]=$B$1,ROW(Conta[VENDEDOR])-ROW('Por Factura'!$G$4)+1),ROWS($G$3:G77)),3),"")</f>
        <v>2696889476</v>
      </c>
      <c r="H77" t="str" cm="1">
        <f t="array" ref="H77">IFERROR(INDEX(Conta[],_xlfn.AGGREGATE(15,7,IF(Conta[VENDEDOR]=$B$1,ROW(Conta[VENDEDOR])-ROW('Por Factura'!$G$4)+1),ROWS($G$3:G77)),1),"")</f>
        <v>SO120619</v>
      </c>
      <c r="I77" s="2" cm="1">
        <f t="array" ref="I77">IFERROR(INDEX(Conta[],_xlfn.AGGREGATE(15,7,IF(Conta[VENDEDOR]=$B$1,ROW(Conta[VENDEDOR])-ROW('Por Factura'!$G$4)+1),ROWS($G$3:G77)),4),"")</f>
        <v>1720</v>
      </c>
      <c r="J77" s="2">
        <f t="shared" si="3"/>
        <v>1720</v>
      </c>
      <c r="K77" t="b">
        <f>Table5[[#This Row],[verificacion]]=Table5[[#This Row],[Total Conta]]</f>
        <v>1</v>
      </c>
    </row>
    <row r="78" spans="1:11" x14ac:dyDescent="0.25">
      <c r="A78" cm="1">
        <f t="array" ref="A78">IFERROR(INDEX(Mio[],_xlfn.AGGREGATE(15,7,IF((Mio[Vendedor]=$B$1)*(Mio[Anulado]=0),ROW(Mio[Vendedor])-ROW(MIo!$B$2)+1),ROWS($A$3:A78)),2),"")</f>
        <v>1725779890</v>
      </c>
      <c r="B78" t="str" cm="1">
        <f t="array" ref="B78">IFERROR(INDEX(Mio[],_xlfn.AGGREGATE(15,7,IF((Mio[Vendedor]=$B$1)*(Mio[Anulado]=0),ROW(Mio[Vendedor])-ROW(MIo!$B$2)+1),ROWS($A$3:A78)),6),"")</f>
        <v>SO120631</v>
      </c>
      <c r="C78" s="2" cm="1">
        <f t="array" ref="C78">IFERROR(INDEX(Mio[],_xlfn.AGGREGATE(15,7,IF((Mio[Vendedor]=$B$1)*(Mio[Anulado]=0),ROW(Mio[Vendedor])-ROW(MIo!$B$2)+1),ROWS($A$3:A78)),3),"")</f>
        <v>96.45</v>
      </c>
      <c r="D78" s="2">
        <f t="shared" si="2"/>
        <v>96.45</v>
      </c>
      <c r="E78" t="b">
        <f>Table3[[#This Row],[verificacion]]=Table3[[#This Row],[Total Mio]]</f>
        <v>1</v>
      </c>
      <c r="G78" cm="1">
        <f t="array" ref="G78">IFERROR(INDEX(Conta[],_xlfn.AGGREGATE(15,7,IF(Conta[VENDEDOR]=$B$1,ROW(Conta[VENDEDOR])-ROW('Por Factura'!$G$4)+1),ROWS($G$3:G78)),3),"")</f>
        <v>1725779890</v>
      </c>
      <c r="H78" t="str" cm="1">
        <f t="array" ref="H78">IFERROR(INDEX(Conta[],_xlfn.AGGREGATE(15,7,IF(Conta[VENDEDOR]=$B$1,ROW(Conta[VENDEDOR])-ROW('Por Factura'!$G$4)+1),ROWS($G$3:G78)),1),"")</f>
        <v>SO120631</v>
      </c>
      <c r="I78" s="2" cm="1">
        <f t="array" ref="I78">IFERROR(INDEX(Conta[],_xlfn.AGGREGATE(15,7,IF(Conta[VENDEDOR]=$B$1,ROW(Conta[VENDEDOR])-ROW('Por Factura'!$G$4)+1),ROWS($G$3:G78)),4),"")</f>
        <v>96.45</v>
      </c>
      <c r="J78" s="2">
        <f t="shared" si="3"/>
        <v>96.45</v>
      </c>
      <c r="K78" t="b">
        <f>Table5[[#This Row],[verificacion]]=Table5[[#This Row],[Total Conta]]</f>
        <v>1</v>
      </c>
    </row>
    <row r="79" spans="1:11" x14ac:dyDescent="0.25">
      <c r="A79" cm="1">
        <f t="array" ref="A79">IFERROR(INDEX(Mio[],_xlfn.AGGREGATE(15,7,IF((Mio[Vendedor]=$B$1)*(Mio[Anulado]=0),ROW(Mio[Vendedor])-ROW(MIo!$B$2)+1),ROWS($A$3:A79)),2),"")</f>
        <v>2512471202</v>
      </c>
      <c r="B79" t="str" cm="1">
        <f t="array" ref="B79">IFERROR(INDEX(Mio[],_xlfn.AGGREGATE(15,7,IF((Mio[Vendedor]=$B$1)*(Mio[Anulado]=0),ROW(Mio[Vendedor])-ROW(MIo!$B$2)+1),ROWS($A$3:A79)),6),"")</f>
        <v>SO120652</v>
      </c>
      <c r="C79" s="2" cm="1">
        <f t="array" ref="C79">IFERROR(INDEX(Mio[],_xlfn.AGGREGATE(15,7,IF((Mio[Vendedor]=$B$1)*(Mio[Anulado]=0),ROW(Mio[Vendedor])-ROW(MIo!$B$2)+1),ROWS($A$3:A79)),3),"")</f>
        <v>60</v>
      </c>
      <c r="D79" s="2">
        <f t="shared" si="2"/>
        <v>60</v>
      </c>
      <c r="E79" t="b">
        <f>Table3[[#This Row],[verificacion]]=Table3[[#This Row],[Total Mio]]</f>
        <v>1</v>
      </c>
      <c r="G79" cm="1">
        <f t="array" ref="G79">IFERROR(INDEX(Conta[],_xlfn.AGGREGATE(15,7,IF(Conta[VENDEDOR]=$B$1,ROW(Conta[VENDEDOR])-ROW('Por Factura'!$G$4)+1),ROWS($G$3:G79)),3),"")</f>
        <v>2512471202</v>
      </c>
      <c r="H79" t="str" cm="1">
        <f t="array" ref="H79">IFERROR(INDEX(Conta[],_xlfn.AGGREGATE(15,7,IF(Conta[VENDEDOR]=$B$1,ROW(Conta[VENDEDOR])-ROW('Por Factura'!$G$4)+1),ROWS($G$3:G79)),1),"")</f>
        <v>SO120652</v>
      </c>
      <c r="I79" s="2" cm="1">
        <f t="array" ref="I79">IFERROR(INDEX(Conta[],_xlfn.AGGREGATE(15,7,IF(Conta[VENDEDOR]=$B$1,ROW(Conta[VENDEDOR])-ROW('Por Factura'!$G$4)+1),ROWS($G$3:G79)),4),"")</f>
        <v>60</v>
      </c>
      <c r="J79" s="2">
        <f t="shared" si="3"/>
        <v>60</v>
      </c>
      <c r="K79" t="b">
        <f>Table5[[#This Row],[verificacion]]=Table5[[#This Row],[Total Conta]]</f>
        <v>1</v>
      </c>
    </row>
    <row r="80" spans="1:11" x14ac:dyDescent="0.25">
      <c r="A80" cm="1">
        <f t="array" ref="A80">IFERROR(INDEX(Mio[],_xlfn.AGGREGATE(15,7,IF((Mio[Vendedor]=$B$1)*(Mio[Anulado]=0),ROW(Mio[Vendedor])-ROW(MIo!$B$2)+1),ROWS($A$3:A80)),2),"")</f>
        <v>3134538639</v>
      </c>
      <c r="B80" t="str" cm="1">
        <f t="array" ref="B80">IFERROR(INDEX(Mio[],_xlfn.AGGREGATE(15,7,IF((Mio[Vendedor]=$B$1)*(Mio[Anulado]=0),ROW(Mio[Vendedor])-ROW(MIo!$B$2)+1),ROWS($A$3:A80)),6),"")</f>
        <v>SO120645</v>
      </c>
      <c r="C80" s="2" cm="1">
        <f t="array" ref="C80">IFERROR(INDEX(Mio[],_xlfn.AGGREGATE(15,7,IF((Mio[Vendedor]=$B$1)*(Mio[Anulado]=0),ROW(Mio[Vendedor])-ROW(MIo!$B$2)+1),ROWS($A$3:A80)),3),"")</f>
        <v>3218</v>
      </c>
      <c r="D80" s="2">
        <f t="shared" si="2"/>
        <v>3218</v>
      </c>
      <c r="E80" t="b">
        <f>Table3[[#This Row],[verificacion]]=Table3[[#This Row],[Total Mio]]</f>
        <v>1</v>
      </c>
      <c r="G80" cm="1">
        <f t="array" ref="G80">IFERROR(INDEX(Conta[],_xlfn.AGGREGATE(15,7,IF(Conta[VENDEDOR]=$B$1,ROW(Conta[VENDEDOR])-ROW('Por Factura'!$G$4)+1),ROWS($G$3:G80)),3),"")</f>
        <v>3134538639</v>
      </c>
      <c r="H80" t="str" cm="1">
        <f t="array" ref="H80">IFERROR(INDEX(Conta[],_xlfn.AGGREGATE(15,7,IF(Conta[VENDEDOR]=$B$1,ROW(Conta[VENDEDOR])-ROW('Por Factura'!$G$4)+1),ROWS($G$3:G80)),1),"")</f>
        <v>SO120645</v>
      </c>
      <c r="I80" s="2" cm="1">
        <f t="array" ref="I80">IFERROR(INDEX(Conta[],_xlfn.AGGREGATE(15,7,IF(Conta[VENDEDOR]=$B$1,ROW(Conta[VENDEDOR])-ROW('Por Factura'!$G$4)+1),ROWS($G$3:G80)),4),"")</f>
        <v>3218</v>
      </c>
      <c r="J80" s="2">
        <f t="shared" si="3"/>
        <v>3218</v>
      </c>
      <c r="K80" t="b">
        <f>Table5[[#This Row],[verificacion]]=Table5[[#This Row],[Total Conta]]</f>
        <v>1</v>
      </c>
    </row>
    <row r="81" spans="1:11" x14ac:dyDescent="0.25">
      <c r="A81" cm="1">
        <f t="array" ref="A81">IFERROR(INDEX(Mio[],_xlfn.AGGREGATE(15,7,IF((Mio[Vendedor]=$B$1)*(Mio[Anulado]=0),ROW(Mio[Vendedor])-ROW(MIo!$B$2)+1),ROWS($A$3:A81)),2),"")</f>
        <v>4126360098</v>
      </c>
      <c r="B81" t="str" cm="1">
        <f t="array" ref="B81">IFERROR(INDEX(Mio[],_xlfn.AGGREGATE(15,7,IF((Mio[Vendedor]=$B$1)*(Mio[Anulado]=0),ROW(Mio[Vendedor])-ROW(MIo!$B$2)+1),ROWS($A$3:A81)),6),"")</f>
        <v>SO120663</v>
      </c>
      <c r="C81" s="2" cm="1">
        <f t="array" ref="C81">IFERROR(INDEX(Mio[],_xlfn.AGGREGATE(15,7,IF((Mio[Vendedor]=$B$1)*(Mio[Anulado]=0),ROW(Mio[Vendedor])-ROW(MIo!$B$2)+1),ROWS($A$3:A81)),3),"")</f>
        <v>225</v>
      </c>
      <c r="D81" s="2">
        <f t="shared" si="2"/>
        <v>225</v>
      </c>
      <c r="E81" t="b">
        <f>Table3[[#This Row],[verificacion]]=Table3[[#This Row],[Total Mio]]</f>
        <v>1</v>
      </c>
      <c r="G81" cm="1">
        <f t="array" ref="G81">IFERROR(INDEX(Conta[],_xlfn.AGGREGATE(15,7,IF(Conta[VENDEDOR]=$B$1,ROW(Conta[VENDEDOR])-ROW('Por Factura'!$G$4)+1),ROWS($G$3:G81)),3),"")</f>
        <v>4126360098</v>
      </c>
      <c r="H81" t="str" cm="1">
        <f t="array" ref="H81">IFERROR(INDEX(Conta[],_xlfn.AGGREGATE(15,7,IF(Conta[VENDEDOR]=$B$1,ROW(Conta[VENDEDOR])-ROW('Por Factura'!$G$4)+1),ROWS($G$3:G81)),1),"")</f>
        <v>SO120663</v>
      </c>
      <c r="I81" s="2" cm="1">
        <f t="array" ref="I81">IFERROR(INDEX(Conta[],_xlfn.AGGREGATE(15,7,IF(Conta[VENDEDOR]=$B$1,ROW(Conta[VENDEDOR])-ROW('Por Factura'!$G$4)+1),ROWS($G$3:G81)),4),"")</f>
        <v>225</v>
      </c>
      <c r="J81" s="2">
        <f t="shared" si="3"/>
        <v>225</v>
      </c>
      <c r="K81" t="b">
        <f>Table5[[#This Row],[verificacion]]=Table5[[#This Row],[Total Conta]]</f>
        <v>1</v>
      </c>
    </row>
    <row r="82" spans="1:11" x14ac:dyDescent="0.25">
      <c r="A82" cm="1">
        <f t="array" ref="A82">IFERROR(INDEX(Mio[],_xlfn.AGGREGATE(15,7,IF((Mio[Vendedor]=$B$1)*(Mio[Anulado]=0),ROW(Mio[Vendedor])-ROW(MIo!$B$2)+1),ROWS($A$3:A82)),2),"")</f>
        <v>3483650732</v>
      </c>
      <c r="B82" t="str" cm="1">
        <f t="array" ref="B82">IFERROR(INDEX(Mio[],_xlfn.AGGREGATE(15,7,IF((Mio[Vendedor]=$B$1)*(Mio[Anulado]=0),ROW(Mio[Vendedor])-ROW(MIo!$B$2)+1),ROWS($A$3:A82)),6),"")</f>
        <v>SO120676</v>
      </c>
      <c r="C82" s="2" cm="1">
        <f t="array" ref="C82">IFERROR(INDEX(Mio[],_xlfn.AGGREGATE(15,7,IF((Mio[Vendedor]=$B$1)*(Mio[Anulado]=0),ROW(Mio[Vendedor])-ROW(MIo!$B$2)+1),ROWS($A$3:A82)),3),"")</f>
        <v>1055</v>
      </c>
      <c r="D82" s="2">
        <f t="shared" si="2"/>
        <v>1055</v>
      </c>
      <c r="E82" t="b">
        <f>Table3[[#This Row],[verificacion]]=Table3[[#This Row],[Total Mio]]</f>
        <v>1</v>
      </c>
      <c r="G82" cm="1">
        <f t="array" ref="G82">IFERROR(INDEX(Conta[],_xlfn.AGGREGATE(15,7,IF(Conta[VENDEDOR]=$B$1,ROW(Conta[VENDEDOR])-ROW('Por Factura'!$G$4)+1),ROWS($G$3:G82)),3),"")</f>
        <v>3483650732</v>
      </c>
      <c r="H82" t="str" cm="1">
        <f t="array" ref="H82">IFERROR(INDEX(Conta[],_xlfn.AGGREGATE(15,7,IF(Conta[VENDEDOR]=$B$1,ROW(Conta[VENDEDOR])-ROW('Por Factura'!$G$4)+1),ROWS($G$3:G82)),1),"")</f>
        <v>SO120676</v>
      </c>
      <c r="I82" s="2" cm="1">
        <f t="array" ref="I82">IFERROR(INDEX(Conta[],_xlfn.AGGREGATE(15,7,IF(Conta[VENDEDOR]=$B$1,ROW(Conta[VENDEDOR])-ROW('Por Factura'!$G$4)+1),ROWS($G$3:G82)),4),"")</f>
        <v>1055</v>
      </c>
      <c r="J82" s="2">
        <f t="shared" si="3"/>
        <v>1055</v>
      </c>
      <c r="K82" t="b">
        <f>Table5[[#This Row],[verificacion]]=Table5[[#This Row],[Total Conta]]</f>
        <v>1</v>
      </c>
    </row>
    <row r="83" spans="1:11" x14ac:dyDescent="0.25">
      <c r="A83" cm="1">
        <f t="array" ref="A83">IFERROR(INDEX(Mio[],_xlfn.AGGREGATE(15,7,IF((Mio[Vendedor]=$B$1)*(Mio[Anulado]=0),ROW(Mio[Vendedor])-ROW(MIo!$B$2)+1),ROWS($A$3:A83)),2),"")</f>
        <v>1017401133</v>
      </c>
      <c r="B83" t="str" cm="1">
        <f t="array" ref="B83">IFERROR(INDEX(Mio[],_xlfn.AGGREGATE(15,7,IF((Mio[Vendedor]=$B$1)*(Mio[Anulado]=0),ROW(Mio[Vendedor])-ROW(MIo!$B$2)+1),ROWS($A$3:A83)),6),"")</f>
        <v>SO120658</v>
      </c>
      <c r="C83" s="2" cm="1">
        <f t="array" ref="C83">IFERROR(INDEX(Mio[],_xlfn.AGGREGATE(15,7,IF((Mio[Vendedor]=$B$1)*(Mio[Anulado]=0),ROW(Mio[Vendedor])-ROW(MIo!$B$2)+1),ROWS($A$3:A83)),3),"")</f>
        <v>1500</v>
      </c>
      <c r="D83" s="2">
        <f t="shared" si="2"/>
        <v>1500</v>
      </c>
      <c r="E83" t="b">
        <f>Table3[[#This Row],[verificacion]]=Table3[[#This Row],[Total Mio]]</f>
        <v>1</v>
      </c>
      <c r="G83" cm="1">
        <f t="array" ref="G83">IFERROR(INDEX(Conta[],_xlfn.AGGREGATE(15,7,IF(Conta[VENDEDOR]=$B$1,ROW(Conta[VENDEDOR])-ROW('Por Factura'!$G$4)+1),ROWS($G$3:G83)),3),"")</f>
        <v>1017401133</v>
      </c>
      <c r="H83" t="str" cm="1">
        <f t="array" ref="H83">IFERROR(INDEX(Conta[],_xlfn.AGGREGATE(15,7,IF(Conta[VENDEDOR]=$B$1,ROW(Conta[VENDEDOR])-ROW('Por Factura'!$G$4)+1),ROWS($G$3:G83)),1),"")</f>
        <v>SO120658</v>
      </c>
      <c r="I83" s="2" cm="1">
        <f t="array" ref="I83">IFERROR(INDEX(Conta[],_xlfn.AGGREGATE(15,7,IF(Conta[VENDEDOR]=$B$1,ROW(Conta[VENDEDOR])-ROW('Por Factura'!$G$4)+1),ROWS($G$3:G83)),4),"")</f>
        <v>1500</v>
      </c>
      <c r="J83" s="2">
        <f t="shared" si="3"/>
        <v>1500</v>
      </c>
      <c r="K83" t="b">
        <f>Table5[[#This Row],[verificacion]]=Table5[[#This Row],[Total Conta]]</f>
        <v>1</v>
      </c>
    </row>
    <row r="84" spans="1:11" x14ac:dyDescent="0.25">
      <c r="A84" cm="1">
        <f t="array" ref="A84">IFERROR(INDEX(Mio[],_xlfn.AGGREGATE(15,7,IF((Mio[Vendedor]=$B$1)*(Mio[Anulado]=0),ROW(Mio[Vendedor])-ROW(MIo!$B$2)+1),ROWS($A$3:A84)),2),"")</f>
        <v>427576950</v>
      </c>
      <c r="B84" t="str" cm="1">
        <f t="array" ref="B84">IFERROR(INDEX(Mio[],_xlfn.AGGREGATE(15,7,IF((Mio[Vendedor]=$B$1)*(Mio[Anulado]=0),ROW(Mio[Vendedor])-ROW(MIo!$B$2)+1),ROWS($A$3:A84)),6),"")</f>
        <v>SO120723</v>
      </c>
      <c r="C84" s="2" cm="1">
        <f t="array" ref="C84">IFERROR(INDEX(Mio[],_xlfn.AGGREGATE(15,7,IF((Mio[Vendedor]=$B$1)*(Mio[Anulado]=0),ROW(Mio[Vendedor])-ROW(MIo!$B$2)+1),ROWS($A$3:A84)),3),"")</f>
        <v>2889</v>
      </c>
      <c r="D84" s="2">
        <f t="shared" si="2"/>
        <v>2889</v>
      </c>
      <c r="E84" t="b">
        <f>Table3[[#This Row],[verificacion]]=Table3[[#This Row],[Total Mio]]</f>
        <v>1</v>
      </c>
      <c r="G84" cm="1">
        <f t="array" ref="G84">IFERROR(INDEX(Conta[],_xlfn.AGGREGATE(15,7,IF(Conta[VENDEDOR]=$B$1,ROW(Conta[VENDEDOR])-ROW('Por Factura'!$G$4)+1),ROWS($G$3:G84)),3),"")</f>
        <v>427576950</v>
      </c>
      <c r="H84" t="str" cm="1">
        <f t="array" ref="H84">IFERROR(INDEX(Conta[],_xlfn.AGGREGATE(15,7,IF(Conta[VENDEDOR]=$B$1,ROW(Conta[VENDEDOR])-ROW('Por Factura'!$G$4)+1),ROWS($G$3:G84)),1),"")</f>
        <v>SO120723</v>
      </c>
      <c r="I84" s="2" cm="1">
        <f t="array" ref="I84">IFERROR(INDEX(Conta[],_xlfn.AGGREGATE(15,7,IF(Conta[VENDEDOR]=$B$1,ROW(Conta[VENDEDOR])-ROW('Por Factura'!$G$4)+1),ROWS($G$3:G84)),4),"")</f>
        <v>2889</v>
      </c>
      <c r="J84" s="2">
        <f t="shared" si="3"/>
        <v>2889</v>
      </c>
      <c r="K84" t="b">
        <f>Table5[[#This Row],[verificacion]]=Table5[[#This Row],[Total Conta]]</f>
        <v>1</v>
      </c>
    </row>
    <row r="85" spans="1:11" x14ac:dyDescent="0.25">
      <c r="A85" cm="1">
        <f t="array" ref="A85">IFERROR(INDEX(Mio[],_xlfn.AGGREGATE(15,7,IF((Mio[Vendedor]=$B$1)*(Mio[Anulado]=0),ROW(Mio[Vendedor])-ROW(MIo!$B$2)+1),ROWS($A$3:A85)),2),"")</f>
        <v>3386525540</v>
      </c>
      <c r="B85" t="str" cm="1">
        <f t="array" ref="B85">IFERROR(INDEX(Mio[],_xlfn.AGGREGATE(15,7,IF((Mio[Vendedor]=$B$1)*(Mio[Anulado]=0),ROW(Mio[Vendedor])-ROW(MIo!$B$2)+1),ROWS($A$3:A85)),6),"")</f>
        <v>SO120732</v>
      </c>
      <c r="C85" s="2" cm="1">
        <f t="array" ref="C85">IFERROR(INDEX(Mio[],_xlfn.AGGREGATE(15,7,IF((Mio[Vendedor]=$B$1)*(Mio[Anulado]=0),ROW(Mio[Vendedor])-ROW(MIo!$B$2)+1),ROWS($A$3:A85)),3),"")</f>
        <v>220</v>
      </c>
      <c r="D85" s="2">
        <f t="shared" si="2"/>
        <v>220</v>
      </c>
      <c r="E85" t="b">
        <f>Table3[[#This Row],[verificacion]]=Table3[[#This Row],[Total Mio]]</f>
        <v>1</v>
      </c>
      <c r="G85" cm="1">
        <f t="array" ref="G85">IFERROR(INDEX(Conta[],_xlfn.AGGREGATE(15,7,IF(Conta[VENDEDOR]=$B$1,ROW(Conta[VENDEDOR])-ROW('Por Factura'!$G$4)+1),ROWS($G$3:G85)),3),"")</f>
        <v>3386525540</v>
      </c>
      <c r="H85" t="str" cm="1">
        <f t="array" ref="H85">IFERROR(INDEX(Conta[],_xlfn.AGGREGATE(15,7,IF(Conta[VENDEDOR]=$B$1,ROW(Conta[VENDEDOR])-ROW('Por Factura'!$G$4)+1),ROWS($G$3:G85)),1),"")</f>
        <v>SO120732</v>
      </c>
      <c r="I85" s="2" cm="1">
        <f t="array" ref="I85">IFERROR(INDEX(Conta[],_xlfn.AGGREGATE(15,7,IF(Conta[VENDEDOR]=$B$1,ROW(Conta[VENDEDOR])-ROW('Por Factura'!$G$4)+1),ROWS($G$3:G85)),4),"")</f>
        <v>220</v>
      </c>
      <c r="J85" s="2">
        <f t="shared" si="3"/>
        <v>220</v>
      </c>
      <c r="K85" t="b">
        <f>Table5[[#This Row],[verificacion]]=Table5[[#This Row],[Total Conta]]</f>
        <v>1</v>
      </c>
    </row>
    <row r="86" spans="1:11" x14ac:dyDescent="0.25">
      <c r="A86" cm="1">
        <f t="array" ref="A86">IFERROR(INDEX(Mio[],_xlfn.AGGREGATE(15,7,IF((Mio[Vendedor]=$B$1)*(Mio[Anulado]=0),ROW(Mio[Vendedor])-ROW(MIo!$B$2)+1),ROWS($A$3:A86)),2),"")</f>
        <v>129320641</v>
      </c>
      <c r="B86" t="str" cm="1">
        <f t="array" ref="B86">IFERROR(INDEX(Mio[],_xlfn.AGGREGATE(15,7,IF((Mio[Vendedor]=$B$1)*(Mio[Anulado]=0),ROW(Mio[Vendedor])-ROW(MIo!$B$2)+1),ROWS($A$3:A86)),6),"")</f>
        <v>SO120738</v>
      </c>
      <c r="C86" s="2" cm="1">
        <f t="array" ref="C86">IFERROR(INDEX(Mio[],_xlfn.AGGREGATE(15,7,IF((Mio[Vendedor]=$B$1)*(Mio[Anulado]=0),ROW(Mio[Vendedor])-ROW(MIo!$B$2)+1),ROWS($A$3:A86)),3),"")</f>
        <v>151</v>
      </c>
      <c r="D86" s="2">
        <f t="shared" si="2"/>
        <v>151</v>
      </c>
      <c r="E86" t="b">
        <f>Table3[[#This Row],[verificacion]]=Table3[[#This Row],[Total Mio]]</f>
        <v>1</v>
      </c>
      <c r="G86" cm="1">
        <f t="array" ref="G86">IFERROR(INDEX(Conta[],_xlfn.AGGREGATE(15,7,IF(Conta[VENDEDOR]=$B$1,ROW(Conta[VENDEDOR])-ROW('Por Factura'!$G$4)+1),ROWS($G$3:G86)),3),"")</f>
        <v>129320641</v>
      </c>
      <c r="H86" t="str" cm="1">
        <f t="array" ref="H86">IFERROR(INDEX(Conta[],_xlfn.AGGREGATE(15,7,IF(Conta[VENDEDOR]=$B$1,ROW(Conta[VENDEDOR])-ROW('Por Factura'!$G$4)+1),ROWS($G$3:G86)),1),"")</f>
        <v>SO120738</v>
      </c>
      <c r="I86" s="2" cm="1">
        <f t="array" ref="I86">IFERROR(INDEX(Conta[],_xlfn.AGGREGATE(15,7,IF(Conta[VENDEDOR]=$B$1,ROW(Conta[VENDEDOR])-ROW('Por Factura'!$G$4)+1),ROWS($G$3:G86)),4),"")</f>
        <v>151</v>
      </c>
      <c r="J86" s="2">
        <f t="shared" si="3"/>
        <v>151</v>
      </c>
      <c r="K86" t="b">
        <f>Table5[[#This Row],[verificacion]]=Table5[[#This Row],[Total Conta]]</f>
        <v>1</v>
      </c>
    </row>
    <row r="87" spans="1:11" x14ac:dyDescent="0.25">
      <c r="A87" cm="1">
        <f t="array" ref="A87">IFERROR(INDEX(Mio[],_xlfn.AGGREGATE(15,7,IF((Mio[Vendedor]=$B$1)*(Mio[Anulado]=0),ROW(Mio[Vendedor])-ROW(MIo!$B$2)+1),ROWS($A$3:A87)),2),"")</f>
        <v>4082058246</v>
      </c>
      <c r="B87" t="str" cm="1">
        <f t="array" ref="B87">IFERROR(INDEX(Mio[],_xlfn.AGGREGATE(15,7,IF((Mio[Vendedor]=$B$1)*(Mio[Anulado]=0),ROW(Mio[Vendedor])-ROW(MIo!$B$2)+1),ROWS($A$3:A87)),6),"")</f>
        <v>SO120770</v>
      </c>
      <c r="C87" s="2" cm="1">
        <f t="array" ref="C87">IFERROR(INDEX(Mio[],_xlfn.AGGREGATE(15,7,IF((Mio[Vendedor]=$B$1)*(Mio[Anulado]=0),ROW(Mio[Vendedor])-ROW(MIo!$B$2)+1),ROWS($A$3:A87)),3),"")</f>
        <v>15</v>
      </c>
      <c r="D87" s="2">
        <f t="shared" si="2"/>
        <v>15</v>
      </c>
      <c r="E87" t="b">
        <f>Table3[[#This Row],[verificacion]]=Table3[[#This Row],[Total Mio]]</f>
        <v>1</v>
      </c>
      <c r="G87" cm="1">
        <f t="array" ref="G87">IFERROR(INDEX(Conta[],_xlfn.AGGREGATE(15,7,IF(Conta[VENDEDOR]=$B$1,ROW(Conta[VENDEDOR])-ROW('Por Factura'!$G$4)+1),ROWS($G$3:G87)),3),"")</f>
        <v>4082058246</v>
      </c>
      <c r="H87" t="str" cm="1">
        <f t="array" ref="H87">IFERROR(INDEX(Conta[],_xlfn.AGGREGATE(15,7,IF(Conta[VENDEDOR]=$B$1,ROW(Conta[VENDEDOR])-ROW('Por Factura'!$G$4)+1),ROWS($G$3:G87)),1),"")</f>
        <v>SO120770</v>
      </c>
      <c r="I87" s="2" cm="1">
        <f t="array" ref="I87">IFERROR(INDEX(Conta[],_xlfn.AGGREGATE(15,7,IF(Conta[VENDEDOR]=$B$1,ROW(Conta[VENDEDOR])-ROW('Por Factura'!$G$4)+1),ROWS($G$3:G87)),4),"")</f>
        <v>15</v>
      </c>
      <c r="J87" s="2">
        <f t="shared" si="3"/>
        <v>15</v>
      </c>
      <c r="K87" t="b">
        <f>Table5[[#This Row],[verificacion]]=Table5[[#This Row],[Total Conta]]</f>
        <v>1</v>
      </c>
    </row>
    <row r="88" spans="1:11" x14ac:dyDescent="0.25">
      <c r="A88" cm="1">
        <f t="array" ref="A88">IFERROR(INDEX(Mio[],_xlfn.AGGREGATE(15,7,IF((Mio[Vendedor]=$B$1)*(Mio[Anulado]=0),ROW(Mio[Vendedor])-ROW(MIo!$B$2)+1),ROWS($A$3:A88)),2),"")</f>
        <v>1442137031</v>
      </c>
      <c r="B88" t="str" cm="1">
        <f t="array" ref="B88">IFERROR(INDEX(Mio[],_xlfn.AGGREGATE(15,7,IF((Mio[Vendedor]=$B$1)*(Mio[Anulado]=0),ROW(Mio[Vendedor])-ROW(MIo!$B$2)+1),ROWS($A$3:A88)),6),"")</f>
        <v>SO120835</v>
      </c>
      <c r="C88" s="2" cm="1">
        <f t="array" ref="C88">IFERROR(INDEX(Mio[],_xlfn.AGGREGATE(15,7,IF((Mio[Vendedor]=$B$1)*(Mio[Anulado]=0),ROW(Mio[Vendedor])-ROW(MIo!$B$2)+1),ROWS($A$3:A88)),3),"")</f>
        <v>65.2</v>
      </c>
      <c r="D88" s="2">
        <f t="shared" si="2"/>
        <v>65.2</v>
      </c>
      <c r="E88" t="b">
        <f>Table3[[#This Row],[verificacion]]=Table3[[#This Row],[Total Mio]]</f>
        <v>1</v>
      </c>
      <c r="G88" cm="1">
        <f t="array" ref="G88">IFERROR(INDEX(Conta[],_xlfn.AGGREGATE(15,7,IF(Conta[VENDEDOR]=$B$1,ROW(Conta[VENDEDOR])-ROW('Por Factura'!$G$4)+1),ROWS($G$3:G88)),3),"")</f>
        <v>1442137031</v>
      </c>
      <c r="H88" t="str" cm="1">
        <f t="array" ref="H88">IFERROR(INDEX(Conta[],_xlfn.AGGREGATE(15,7,IF(Conta[VENDEDOR]=$B$1,ROW(Conta[VENDEDOR])-ROW('Por Factura'!$G$4)+1),ROWS($G$3:G88)),1),"")</f>
        <v>SO120835</v>
      </c>
      <c r="I88" s="2" cm="1">
        <f t="array" ref="I88">IFERROR(INDEX(Conta[],_xlfn.AGGREGATE(15,7,IF(Conta[VENDEDOR]=$B$1,ROW(Conta[VENDEDOR])-ROW('Por Factura'!$G$4)+1),ROWS($G$3:G88)),4),"")</f>
        <v>65.2</v>
      </c>
      <c r="J88" s="2">
        <f t="shared" si="3"/>
        <v>65.2</v>
      </c>
      <c r="K88" t="b">
        <f>Table5[[#This Row],[verificacion]]=Table5[[#This Row],[Total Conta]]</f>
        <v>1</v>
      </c>
    </row>
    <row r="89" spans="1:11" x14ac:dyDescent="0.25">
      <c r="A89" cm="1">
        <f t="array" ref="A89">IFERROR(INDEX(Mio[],_xlfn.AGGREGATE(15,7,IF((Mio[Vendedor]=$B$1)*(Mio[Anulado]=0),ROW(Mio[Vendedor])-ROW(MIo!$B$2)+1),ROWS($A$3:A89)),2),"")</f>
        <v>1684556741</v>
      </c>
      <c r="B89" t="str" cm="1">
        <f t="array" ref="B89">IFERROR(INDEX(Mio[],_xlfn.AGGREGATE(15,7,IF((Mio[Vendedor]=$B$1)*(Mio[Anulado]=0),ROW(Mio[Vendedor])-ROW(MIo!$B$2)+1),ROWS($A$3:A89)),6),"")</f>
        <v>SO120841</v>
      </c>
      <c r="C89" s="2" cm="1">
        <f t="array" ref="C89">IFERROR(INDEX(Mio[],_xlfn.AGGREGATE(15,7,IF((Mio[Vendedor]=$B$1)*(Mio[Anulado]=0),ROW(Mio[Vendedor])-ROW(MIo!$B$2)+1),ROWS($A$3:A89)),3),"")</f>
        <v>15056</v>
      </c>
      <c r="D89" s="2">
        <f t="shared" si="2"/>
        <v>15056</v>
      </c>
      <c r="E89" t="b">
        <f>Table3[[#This Row],[verificacion]]=Table3[[#This Row],[Total Mio]]</f>
        <v>1</v>
      </c>
      <c r="G89" cm="1">
        <f t="array" ref="G89">IFERROR(INDEX(Conta[],_xlfn.AGGREGATE(15,7,IF(Conta[VENDEDOR]=$B$1,ROW(Conta[VENDEDOR])-ROW('Por Factura'!$G$4)+1),ROWS($G$3:G89)),3),"")</f>
        <v>1684556741</v>
      </c>
      <c r="H89" t="str" cm="1">
        <f t="array" ref="H89">IFERROR(INDEX(Conta[],_xlfn.AGGREGATE(15,7,IF(Conta[VENDEDOR]=$B$1,ROW(Conta[VENDEDOR])-ROW('Por Factura'!$G$4)+1),ROWS($G$3:G89)),1),"")</f>
        <v>SO120841</v>
      </c>
      <c r="I89" s="2" cm="1">
        <f t="array" ref="I89">IFERROR(INDEX(Conta[],_xlfn.AGGREGATE(15,7,IF(Conta[VENDEDOR]=$B$1,ROW(Conta[VENDEDOR])-ROW('Por Factura'!$G$4)+1),ROWS($G$3:G89)),4),"")</f>
        <v>15056</v>
      </c>
      <c r="J89" s="2">
        <f t="shared" si="3"/>
        <v>15056</v>
      </c>
      <c r="K89" t="b">
        <f>Table5[[#This Row],[verificacion]]=Table5[[#This Row],[Total Conta]]</f>
        <v>1</v>
      </c>
    </row>
    <row r="90" spans="1:11" x14ac:dyDescent="0.25">
      <c r="A90" cm="1">
        <f t="array" ref="A90">IFERROR(INDEX(Mio[],_xlfn.AGGREGATE(15,7,IF((Mio[Vendedor]=$B$1)*(Mio[Anulado]=0),ROW(Mio[Vendedor])-ROW(MIo!$B$2)+1),ROWS($A$3:A90)),2),"")</f>
        <v>686310449</v>
      </c>
      <c r="B90" t="str" cm="1">
        <f t="array" ref="B90">IFERROR(INDEX(Mio[],_xlfn.AGGREGATE(15,7,IF((Mio[Vendedor]=$B$1)*(Mio[Anulado]=0),ROW(Mio[Vendedor])-ROW(MIo!$B$2)+1),ROWS($A$3:A90)),6),"")</f>
        <v>SO120849</v>
      </c>
      <c r="C90" s="2" cm="1">
        <f t="array" ref="C90">IFERROR(INDEX(Mio[],_xlfn.AGGREGATE(15,7,IF((Mio[Vendedor]=$B$1)*(Mio[Anulado]=0),ROW(Mio[Vendedor])-ROW(MIo!$B$2)+1),ROWS($A$3:A90)),3),"")</f>
        <v>1150</v>
      </c>
      <c r="D90" s="2">
        <f t="shared" si="2"/>
        <v>1150</v>
      </c>
      <c r="E90" t="b">
        <f>Table3[[#This Row],[verificacion]]=Table3[[#This Row],[Total Mio]]</f>
        <v>1</v>
      </c>
      <c r="G90" cm="1">
        <f t="array" ref="G90">IFERROR(INDEX(Conta[],_xlfn.AGGREGATE(15,7,IF(Conta[VENDEDOR]=$B$1,ROW(Conta[VENDEDOR])-ROW('Por Factura'!$G$4)+1),ROWS($G$3:G90)),3),"")</f>
        <v>686310449</v>
      </c>
      <c r="H90" t="str" cm="1">
        <f t="array" ref="H90">IFERROR(INDEX(Conta[],_xlfn.AGGREGATE(15,7,IF(Conta[VENDEDOR]=$B$1,ROW(Conta[VENDEDOR])-ROW('Por Factura'!$G$4)+1),ROWS($G$3:G90)),1),"")</f>
        <v>SO120849</v>
      </c>
      <c r="I90" s="2" cm="1">
        <f t="array" ref="I90">IFERROR(INDEX(Conta[],_xlfn.AGGREGATE(15,7,IF(Conta[VENDEDOR]=$B$1,ROW(Conta[VENDEDOR])-ROW('Por Factura'!$G$4)+1),ROWS($G$3:G90)),4),"")</f>
        <v>1150</v>
      </c>
      <c r="J90" s="2">
        <f t="shared" si="3"/>
        <v>1150</v>
      </c>
      <c r="K90" t="b">
        <f>Table5[[#This Row],[verificacion]]=Table5[[#This Row],[Total Conta]]</f>
        <v>1</v>
      </c>
    </row>
    <row r="91" spans="1:11" x14ac:dyDescent="0.25">
      <c r="A91" cm="1">
        <f t="array" ref="A91">IFERROR(INDEX(Mio[],_xlfn.AGGREGATE(15,7,IF((Mio[Vendedor]=$B$1)*(Mio[Anulado]=0),ROW(Mio[Vendedor])-ROW(MIo!$B$2)+1),ROWS($A$3:A91)),2),"")</f>
        <v>2590460262</v>
      </c>
      <c r="B91" t="str" cm="1">
        <f t="array" ref="B91">IFERROR(INDEX(Mio[],_xlfn.AGGREGATE(15,7,IF((Mio[Vendedor]=$B$1)*(Mio[Anulado]=0),ROW(Mio[Vendedor])-ROW(MIo!$B$2)+1),ROWS($A$3:A91)),6),"")</f>
        <v>SO120855</v>
      </c>
      <c r="C91" s="2" cm="1">
        <f t="array" ref="C91">IFERROR(INDEX(Mio[],_xlfn.AGGREGATE(15,7,IF((Mio[Vendedor]=$B$1)*(Mio[Anulado]=0),ROW(Mio[Vendedor])-ROW(MIo!$B$2)+1),ROWS($A$3:A91)),3),"")</f>
        <v>1760</v>
      </c>
      <c r="D91" s="2">
        <f t="shared" si="2"/>
        <v>1760</v>
      </c>
      <c r="E91" t="b">
        <f>Table3[[#This Row],[verificacion]]=Table3[[#This Row],[Total Mio]]</f>
        <v>1</v>
      </c>
      <c r="G91" cm="1">
        <f t="array" ref="G91">IFERROR(INDEX(Conta[],_xlfn.AGGREGATE(15,7,IF(Conta[VENDEDOR]=$B$1,ROW(Conta[VENDEDOR])-ROW('Por Factura'!$G$4)+1),ROWS($G$3:G91)),3),"")</f>
        <v>2590460262</v>
      </c>
      <c r="H91" t="str" cm="1">
        <f t="array" ref="H91">IFERROR(INDEX(Conta[],_xlfn.AGGREGATE(15,7,IF(Conta[VENDEDOR]=$B$1,ROW(Conta[VENDEDOR])-ROW('Por Factura'!$G$4)+1),ROWS($G$3:G91)),1),"")</f>
        <v>SO120855</v>
      </c>
      <c r="I91" s="2" cm="1">
        <f t="array" ref="I91">IFERROR(INDEX(Conta[],_xlfn.AGGREGATE(15,7,IF(Conta[VENDEDOR]=$B$1,ROW(Conta[VENDEDOR])-ROW('Por Factura'!$G$4)+1),ROWS($G$3:G91)),4),"")</f>
        <v>1760</v>
      </c>
      <c r="J91" s="2">
        <f t="shared" si="3"/>
        <v>1760</v>
      </c>
      <c r="K91" t="b">
        <f>Table5[[#This Row],[verificacion]]=Table5[[#This Row],[Total Conta]]</f>
        <v>1</v>
      </c>
    </row>
    <row r="92" spans="1:11" x14ac:dyDescent="0.25">
      <c r="A92" cm="1">
        <f t="array" ref="A92">IFERROR(INDEX(Mio[],_xlfn.AGGREGATE(15,7,IF((Mio[Vendedor]=$B$1)*(Mio[Anulado]=0),ROW(Mio[Vendedor])-ROW(MIo!$B$2)+1),ROWS($A$3:A92)),2),"")</f>
        <v>188891732</v>
      </c>
      <c r="B92" t="str" cm="1">
        <f t="array" ref="B92">IFERROR(INDEX(Mio[],_xlfn.AGGREGATE(15,7,IF((Mio[Vendedor]=$B$1)*(Mio[Anulado]=0),ROW(Mio[Vendedor])-ROW(MIo!$B$2)+1),ROWS($A$3:A92)),6),"")</f>
        <v>SO120854</v>
      </c>
      <c r="C92" s="2" cm="1">
        <f t="array" ref="C92">IFERROR(INDEX(Mio[],_xlfn.AGGREGATE(15,7,IF((Mio[Vendedor]=$B$1)*(Mio[Anulado]=0),ROW(Mio[Vendedor])-ROW(MIo!$B$2)+1),ROWS($A$3:A92)),3),"")</f>
        <v>1760</v>
      </c>
      <c r="D92" s="2">
        <f t="shared" si="2"/>
        <v>1760</v>
      </c>
      <c r="E92" t="b">
        <f>Table3[[#This Row],[verificacion]]=Table3[[#This Row],[Total Mio]]</f>
        <v>1</v>
      </c>
      <c r="G92" cm="1">
        <f t="array" ref="G92">IFERROR(INDEX(Conta[],_xlfn.AGGREGATE(15,7,IF(Conta[VENDEDOR]=$B$1,ROW(Conta[VENDEDOR])-ROW('Por Factura'!$G$4)+1),ROWS($G$3:G92)),3),"")</f>
        <v>188891732</v>
      </c>
      <c r="H92" t="str" cm="1">
        <f t="array" ref="H92">IFERROR(INDEX(Conta[],_xlfn.AGGREGATE(15,7,IF(Conta[VENDEDOR]=$B$1,ROW(Conta[VENDEDOR])-ROW('Por Factura'!$G$4)+1),ROWS($G$3:G92)),1),"")</f>
        <v>SO120854</v>
      </c>
      <c r="I92" s="2" cm="1">
        <f t="array" ref="I92">IFERROR(INDEX(Conta[],_xlfn.AGGREGATE(15,7,IF(Conta[VENDEDOR]=$B$1,ROW(Conta[VENDEDOR])-ROW('Por Factura'!$G$4)+1),ROWS($G$3:G92)),4),"")</f>
        <v>1760</v>
      </c>
      <c r="J92" s="2">
        <f t="shared" si="3"/>
        <v>1760</v>
      </c>
      <c r="K92" t="b">
        <f>Table5[[#This Row],[verificacion]]=Table5[[#This Row],[Total Conta]]</f>
        <v>1</v>
      </c>
    </row>
    <row r="93" spans="1:11" x14ac:dyDescent="0.25">
      <c r="A93" cm="1">
        <f t="array" ref="A93">IFERROR(INDEX(Mio[],_xlfn.AGGREGATE(15,7,IF((Mio[Vendedor]=$B$1)*(Mio[Anulado]=0),ROW(Mio[Vendedor])-ROW(MIo!$B$2)+1),ROWS($A$3:A93)),2),"")</f>
        <v>3814411123</v>
      </c>
      <c r="B93" t="str" cm="1">
        <f t="array" ref="B93">IFERROR(INDEX(Mio[],_xlfn.AGGREGATE(15,7,IF((Mio[Vendedor]=$B$1)*(Mio[Anulado]=0),ROW(Mio[Vendedor])-ROW(MIo!$B$2)+1),ROWS($A$3:A93)),6),"")</f>
        <v>SO120925</v>
      </c>
      <c r="C93" s="2" cm="1">
        <f t="array" ref="C93">IFERROR(INDEX(Mio[],_xlfn.AGGREGATE(15,7,IF((Mio[Vendedor]=$B$1)*(Mio[Anulado]=0),ROW(Mio[Vendedor])-ROW(MIo!$B$2)+1),ROWS($A$3:A93)),3),"")</f>
        <v>482</v>
      </c>
      <c r="D93" s="2">
        <f t="shared" si="2"/>
        <v>482</v>
      </c>
      <c r="E93" t="b">
        <f>Table3[[#This Row],[verificacion]]=Table3[[#This Row],[Total Mio]]</f>
        <v>1</v>
      </c>
      <c r="G93" cm="1">
        <f t="array" ref="G93">IFERROR(INDEX(Conta[],_xlfn.AGGREGATE(15,7,IF(Conta[VENDEDOR]=$B$1,ROW(Conta[VENDEDOR])-ROW('Por Factura'!$G$4)+1),ROWS($G$3:G93)),3),"")</f>
        <v>3814411123</v>
      </c>
      <c r="H93" t="str" cm="1">
        <f t="array" ref="H93">IFERROR(INDEX(Conta[],_xlfn.AGGREGATE(15,7,IF(Conta[VENDEDOR]=$B$1,ROW(Conta[VENDEDOR])-ROW('Por Factura'!$G$4)+1),ROWS($G$3:G93)),1),"")</f>
        <v>SO120925</v>
      </c>
      <c r="I93" s="2" cm="1">
        <f t="array" ref="I93">IFERROR(INDEX(Conta[],_xlfn.AGGREGATE(15,7,IF(Conta[VENDEDOR]=$B$1,ROW(Conta[VENDEDOR])-ROW('Por Factura'!$G$4)+1),ROWS($G$3:G93)),4),"")</f>
        <v>482</v>
      </c>
      <c r="J93" s="2">
        <f t="shared" si="3"/>
        <v>482</v>
      </c>
      <c r="K93" t="b">
        <f>Table5[[#This Row],[verificacion]]=Table5[[#This Row],[Total Conta]]</f>
        <v>1</v>
      </c>
    </row>
    <row r="94" spans="1:11" x14ac:dyDescent="0.25">
      <c r="A94" cm="1">
        <f t="array" ref="A94">IFERROR(INDEX(Mio[],_xlfn.AGGREGATE(15,7,IF((Mio[Vendedor]=$B$1)*(Mio[Anulado]=0),ROW(Mio[Vendedor])-ROW(MIo!$B$2)+1),ROWS($A$3:A94)),2),"")</f>
        <v>1303397334</v>
      </c>
      <c r="B94" t="str" cm="1">
        <f t="array" ref="B94">IFERROR(INDEX(Mio[],_xlfn.AGGREGATE(15,7,IF((Mio[Vendedor]=$B$1)*(Mio[Anulado]=0),ROW(Mio[Vendedor])-ROW(MIo!$B$2)+1),ROWS($A$3:A94)),6),"")</f>
        <v>SO120987</v>
      </c>
      <c r="C94" s="2" cm="1">
        <f t="array" ref="C94">IFERROR(INDEX(Mio[],_xlfn.AGGREGATE(15,7,IF((Mio[Vendedor]=$B$1)*(Mio[Anulado]=0),ROW(Mio[Vendedor])-ROW(MIo!$B$2)+1),ROWS($A$3:A94)),3),"")</f>
        <v>830</v>
      </c>
      <c r="D94" s="2">
        <f t="shared" si="2"/>
        <v>830</v>
      </c>
      <c r="E94" t="b">
        <f>Table3[[#This Row],[verificacion]]=Table3[[#This Row],[Total Mio]]</f>
        <v>1</v>
      </c>
      <c r="G94" cm="1">
        <f t="array" ref="G94">IFERROR(INDEX(Conta[],_xlfn.AGGREGATE(15,7,IF(Conta[VENDEDOR]=$B$1,ROW(Conta[VENDEDOR])-ROW('Por Factura'!$G$4)+1),ROWS($G$3:G94)),3),"")</f>
        <v>1303397334</v>
      </c>
      <c r="H94" t="str" cm="1">
        <f t="array" ref="H94">IFERROR(INDEX(Conta[],_xlfn.AGGREGATE(15,7,IF(Conta[VENDEDOR]=$B$1,ROW(Conta[VENDEDOR])-ROW('Por Factura'!$G$4)+1),ROWS($G$3:G94)),1),"")</f>
        <v>SO120987</v>
      </c>
      <c r="I94" s="2" cm="1">
        <f t="array" ref="I94">IFERROR(INDEX(Conta[],_xlfn.AGGREGATE(15,7,IF(Conta[VENDEDOR]=$B$1,ROW(Conta[VENDEDOR])-ROW('Por Factura'!$G$4)+1),ROWS($G$3:G94)),4),"")</f>
        <v>830</v>
      </c>
      <c r="J94" s="2">
        <f t="shared" si="3"/>
        <v>830</v>
      </c>
      <c r="K94" t="b">
        <f>Table5[[#This Row],[verificacion]]=Table5[[#This Row],[Total Conta]]</f>
        <v>1</v>
      </c>
    </row>
    <row r="95" spans="1:11" x14ac:dyDescent="0.25">
      <c r="A95" cm="1">
        <f t="array" ref="A95">IFERROR(INDEX(Mio[],_xlfn.AGGREGATE(15,7,IF((Mio[Vendedor]=$B$1)*(Mio[Anulado]=0),ROW(Mio[Vendedor])-ROW(MIo!$B$2)+1),ROWS($A$3:A95)),2),"")</f>
        <v>1519207316</v>
      </c>
      <c r="B95" t="str" cm="1">
        <f t="array" ref="B95">IFERROR(INDEX(Mio[],_xlfn.AGGREGATE(15,7,IF((Mio[Vendedor]=$B$1)*(Mio[Anulado]=0),ROW(Mio[Vendedor])-ROW(MIo!$B$2)+1),ROWS($A$3:A95)),6),"")</f>
        <v>SO121089</v>
      </c>
      <c r="C95" s="2" cm="1">
        <f t="array" ref="C95">IFERROR(INDEX(Mio[],_xlfn.AGGREGATE(15,7,IF((Mio[Vendedor]=$B$1)*(Mio[Anulado]=0),ROW(Mio[Vendedor])-ROW(MIo!$B$2)+1),ROWS($A$3:A95)),3),"")</f>
        <v>20822</v>
      </c>
      <c r="D95" s="2">
        <f t="shared" si="2"/>
        <v>20822</v>
      </c>
      <c r="E95" t="b">
        <f>Table3[[#This Row],[verificacion]]=Table3[[#This Row],[Total Mio]]</f>
        <v>1</v>
      </c>
      <c r="G95" cm="1">
        <f t="array" ref="G95">IFERROR(INDEX(Conta[],_xlfn.AGGREGATE(15,7,IF(Conta[VENDEDOR]=$B$1,ROW(Conta[VENDEDOR])-ROW('Por Factura'!$G$4)+1),ROWS($G$3:G95)),3),"")</f>
        <v>1519207316</v>
      </c>
      <c r="H95" t="str" cm="1">
        <f t="array" ref="H95">IFERROR(INDEX(Conta[],_xlfn.AGGREGATE(15,7,IF(Conta[VENDEDOR]=$B$1,ROW(Conta[VENDEDOR])-ROW('Por Factura'!$G$4)+1),ROWS($G$3:G95)),1),"")</f>
        <v>SO121089</v>
      </c>
      <c r="I95" s="2" cm="1">
        <f t="array" ref="I95">IFERROR(INDEX(Conta[],_xlfn.AGGREGATE(15,7,IF(Conta[VENDEDOR]=$B$1,ROW(Conta[VENDEDOR])-ROW('Por Factura'!$G$4)+1),ROWS($G$3:G95)),4),"")</f>
        <v>20822</v>
      </c>
      <c r="J95" s="2">
        <f t="shared" si="3"/>
        <v>20822</v>
      </c>
      <c r="K95" t="b">
        <f>Table5[[#This Row],[verificacion]]=Table5[[#This Row],[Total Conta]]</f>
        <v>1</v>
      </c>
    </row>
    <row r="96" spans="1:11" x14ac:dyDescent="0.25">
      <c r="A96" cm="1">
        <f t="array" ref="A96">IFERROR(INDEX(Mio[],_xlfn.AGGREGATE(15,7,IF((Mio[Vendedor]=$B$1)*(Mio[Anulado]=0),ROW(Mio[Vendedor])-ROW(MIo!$B$2)+1),ROWS($A$3:A96)),2),"")</f>
        <v>2986297621</v>
      </c>
      <c r="B96" t="str" cm="1">
        <f t="array" ref="B96">IFERROR(INDEX(Mio[],_xlfn.AGGREGATE(15,7,IF((Mio[Vendedor]=$B$1)*(Mio[Anulado]=0),ROW(Mio[Vendedor])-ROW(MIo!$B$2)+1),ROWS($A$3:A96)),6),"")</f>
        <v>SO121110</v>
      </c>
      <c r="C96" s="2" cm="1">
        <f t="array" ref="C96">IFERROR(INDEX(Mio[],_xlfn.AGGREGATE(15,7,IF((Mio[Vendedor]=$B$1)*(Mio[Anulado]=0),ROW(Mio[Vendedor])-ROW(MIo!$B$2)+1),ROWS($A$3:A96)),3),"")</f>
        <v>7015</v>
      </c>
      <c r="D96" s="2">
        <f t="shared" si="2"/>
        <v>7015</v>
      </c>
      <c r="E96" t="b">
        <f>Table3[[#This Row],[verificacion]]=Table3[[#This Row],[Total Mio]]</f>
        <v>1</v>
      </c>
      <c r="G96" cm="1">
        <f t="array" ref="G96">IFERROR(INDEX(Conta[],_xlfn.AGGREGATE(15,7,IF(Conta[VENDEDOR]=$B$1,ROW(Conta[VENDEDOR])-ROW('Por Factura'!$G$4)+1),ROWS($G$3:G96)),3),"")</f>
        <v>2986297621</v>
      </c>
      <c r="H96" t="str" cm="1">
        <f t="array" ref="H96">IFERROR(INDEX(Conta[],_xlfn.AGGREGATE(15,7,IF(Conta[VENDEDOR]=$B$1,ROW(Conta[VENDEDOR])-ROW('Por Factura'!$G$4)+1),ROWS($G$3:G96)),1),"")</f>
        <v>SO121110</v>
      </c>
      <c r="I96" s="2" cm="1">
        <f t="array" ref="I96">IFERROR(INDEX(Conta[],_xlfn.AGGREGATE(15,7,IF(Conta[VENDEDOR]=$B$1,ROW(Conta[VENDEDOR])-ROW('Por Factura'!$G$4)+1),ROWS($G$3:G96)),4),"")</f>
        <v>7015</v>
      </c>
      <c r="J96" s="2">
        <f t="shared" si="3"/>
        <v>7015</v>
      </c>
      <c r="K96" t="b">
        <f>Table5[[#This Row],[verificacion]]=Table5[[#This Row],[Total Conta]]</f>
        <v>1</v>
      </c>
    </row>
    <row r="97" spans="1:11" x14ac:dyDescent="0.25">
      <c r="A97" cm="1">
        <f t="array" ref="A97">IFERROR(INDEX(Mio[],_xlfn.AGGREGATE(15,7,IF((Mio[Vendedor]=$B$1)*(Mio[Anulado]=0),ROW(Mio[Vendedor])-ROW(MIo!$B$2)+1),ROWS($A$3:A97)),2),"")</f>
        <v>940984975</v>
      </c>
      <c r="B97" t="str" cm="1">
        <f t="array" ref="B97">IFERROR(INDEX(Mio[],_xlfn.AGGREGATE(15,7,IF((Mio[Vendedor]=$B$1)*(Mio[Anulado]=0),ROW(Mio[Vendedor])-ROW(MIo!$B$2)+1),ROWS($A$3:A97)),6),"")</f>
        <v>SO121174</v>
      </c>
      <c r="C97" s="2" cm="1">
        <f t="array" ref="C97">IFERROR(INDEX(Mio[],_xlfn.AGGREGATE(15,7,IF((Mio[Vendedor]=$B$1)*(Mio[Anulado]=0),ROW(Mio[Vendedor])-ROW(MIo!$B$2)+1),ROWS($A$3:A97)),3),"")</f>
        <v>1000</v>
      </c>
      <c r="D97" s="2">
        <f t="shared" si="2"/>
        <v>1000</v>
      </c>
      <c r="E97" t="b">
        <f>Table3[[#This Row],[verificacion]]=Table3[[#This Row],[Total Mio]]</f>
        <v>1</v>
      </c>
      <c r="G97" cm="1">
        <f t="array" ref="G97">IFERROR(INDEX(Conta[],_xlfn.AGGREGATE(15,7,IF(Conta[VENDEDOR]=$B$1,ROW(Conta[VENDEDOR])-ROW('Por Factura'!$G$4)+1),ROWS($G$3:G97)),3),"")</f>
        <v>940984975</v>
      </c>
      <c r="H97" t="str" cm="1">
        <f t="array" ref="H97">IFERROR(INDEX(Conta[],_xlfn.AGGREGATE(15,7,IF(Conta[VENDEDOR]=$B$1,ROW(Conta[VENDEDOR])-ROW('Por Factura'!$G$4)+1),ROWS($G$3:G97)),1),"")</f>
        <v>SO121174</v>
      </c>
      <c r="I97" s="2" cm="1">
        <f t="array" ref="I97">IFERROR(INDEX(Conta[],_xlfn.AGGREGATE(15,7,IF(Conta[VENDEDOR]=$B$1,ROW(Conta[VENDEDOR])-ROW('Por Factura'!$G$4)+1),ROWS($G$3:G97)),4),"")</f>
        <v>1000</v>
      </c>
      <c r="J97" s="2">
        <f t="shared" si="3"/>
        <v>1000</v>
      </c>
      <c r="K97" t="b">
        <f>Table5[[#This Row],[verificacion]]=Table5[[#This Row],[Total Conta]]</f>
        <v>1</v>
      </c>
    </row>
    <row r="98" spans="1:11" x14ac:dyDescent="0.25">
      <c r="A98" cm="1">
        <f t="array" ref="A98">IFERROR(INDEX(Mio[],_xlfn.AGGREGATE(15,7,IF((Mio[Vendedor]=$B$1)*(Mio[Anulado]=0),ROW(Mio[Vendedor])-ROW(MIo!$B$2)+1),ROWS($A$3:A98)),2),"")</f>
        <v>3122611302</v>
      </c>
      <c r="B98" t="str" cm="1">
        <f t="array" ref="B98">IFERROR(INDEX(Mio[],_xlfn.AGGREGATE(15,7,IF((Mio[Vendedor]=$B$1)*(Mio[Anulado]=0),ROW(Mio[Vendedor])-ROW(MIo!$B$2)+1),ROWS($A$3:A98)),6),"")</f>
        <v>SO121191</v>
      </c>
      <c r="C98" s="2" cm="1">
        <f t="array" ref="C98">IFERROR(INDEX(Mio[],_xlfn.AGGREGATE(15,7,IF((Mio[Vendedor]=$B$1)*(Mio[Anulado]=0),ROW(Mio[Vendedor])-ROW(MIo!$B$2)+1),ROWS($A$3:A98)),3),"")</f>
        <v>75</v>
      </c>
      <c r="D98" s="2">
        <f t="shared" si="2"/>
        <v>75</v>
      </c>
      <c r="E98" t="b">
        <f>Table3[[#This Row],[verificacion]]=Table3[[#This Row],[Total Mio]]</f>
        <v>1</v>
      </c>
      <c r="G98" cm="1">
        <f t="array" ref="G98">IFERROR(INDEX(Conta[],_xlfn.AGGREGATE(15,7,IF(Conta[VENDEDOR]=$B$1,ROW(Conta[VENDEDOR])-ROW('Por Factura'!$G$4)+1),ROWS($G$3:G98)),3),"")</f>
        <v>3122611302</v>
      </c>
      <c r="H98" t="str" cm="1">
        <f t="array" ref="H98">IFERROR(INDEX(Conta[],_xlfn.AGGREGATE(15,7,IF(Conta[VENDEDOR]=$B$1,ROW(Conta[VENDEDOR])-ROW('Por Factura'!$G$4)+1),ROWS($G$3:G98)),1),"")</f>
        <v>SO121191</v>
      </c>
      <c r="I98" s="2" cm="1">
        <f t="array" ref="I98">IFERROR(INDEX(Conta[],_xlfn.AGGREGATE(15,7,IF(Conta[VENDEDOR]=$B$1,ROW(Conta[VENDEDOR])-ROW('Por Factura'!$G$4)+1),ROWS($G$3:G98)),4),"")</f>
        <v>75</v>
      </c>
      <c r="J98" s="2">
        <f t="shared" si="3"/>
        <v>75</v>
      </c>
      <c r="K98" t="b">
        <f>Table5[[#This Row],[verificacion]]=Table5[[#This Row],[Total Conta]]</f>
        <v>1</v>
      </c>
    </row>
    <row r="99" spans="1:11" x14ac:dyDescent="0.25">
      <c r="A99" cm="1">
        <f t="array" ref="A99">IFERROR(INDEX(Mio[],_xlfn.AGGREGATE(15,7,IF((Mio[Vendedor]=$B$1)*(Mio[Anulado]=0),ROW(Mio[Vendedor])-ROW(MIo!$B$2)+1),ROWS($A$3:A99)),2),"")</f>
        <v>2213691659</v>
      </c>
      <c r="B99" t="str" cm="1">
        <f t="array" ref="B99">IFERROR(INDEX(Mio[],_xlfn.AGGREGATE(15,7,IF((Mio[Vendedor]=$B$1)*(Mio[Anulado]=0),ROW(Mio[Vendedor])-ROW(MIo!$B$2)+1),ROWS($A$3:A99)),6),"")</f>
        <v>SO121220</v>
      </c>
      <c r="C99" s="2" cm="1">
        <f t="array" ref="C99">IFERROR(INDEX(Mio[],_xlfn.AGGREGATE(15,7,IF((Mio[Vendedor]=$B$1)*(Mio[Anulado]=0),ROW(Mio[Vendedor])-ROW(MIo!$B$2)+1),ROWS($A$3:A99)),3),"")</f>
        <v>3676</v>
      </c>
      <c r="D99" s="2">
        <f t="shared" si="2"/>
        <v>3676</v>
      </c>
      <c r="E99" t="b">
        <f>Table3[[#This Row],[verificacion]]=Table3[[#This Row],[Total Mio]]</f>
        <v>1</v>
      </c>
      <c r="G99" cm="1">
        <f t="array" ref="G99">IFERROR(INDEX(Conta[],_xlfn.AGGREGATE(15,7,IF(Conta[VENDEDOR]=$B$1,ROW(Conta[VENDEDOR])-ROW('Por Factura'!$G$4)+1),ROWS($G$3:G99)),3),"")</f>
        <v>2213691659</v>
      </c>
      <c r="H99" t="str" cm="1">
        <f t="array" ref="H99">IFERROR(INDEX(Conta[],_xlfn.AGGREGATE(15,7,IF(Conta[VENDEDOR]=$B$1,ROW(Conta[VENDEDOR])-ROW('Por Factura'!$G$4)+1),ROWS($G$3:G99)),1),"")</f>
        <v>SO121220</v>
      </c>
      <c r="I99" s="2" cm="1">
        <f t="array" ref="I99">IFERROR(INDEX(Conta[],_xlfn.AGGREGATE(15,7,IF(Conta[VENDEDOR]=$B$1,ROW(Conta[VENDEDOR])-ROW('Por Factura'!$G$4)+1),ROWS($G$3:G99)),4),"")</f>
        <v>3676</v>
      </c>
      <c r="J99" s="2">
        <f t="shared" si="3"/>
        <v>3676</v>
      </c>
      <c r="K99" t="b">
        <f>Table5[[#This Row],[verificacion]]=Table5[[#This Row],[Total Conta]]</f>
        <v>1</v>
      </c>
    </row>
    <row r="100" spans="1:11" x14ac:dyDescent="0.25">
      <c r="A100" cm="1">
        <f t="array" ref="A100">IFERROR(INDEX(Mio[],_xlfn.AGGREGATE(15,7,IF((Mio[Vendedor]=$B$1)*(Mio[Anulado]=0),ROW(Mio[Vendedor])-ROW(MIo!$B$2)+1),ROWS($A$3:A100)),2),"")</f>
        <v>3153282073</v>
      </c>
      <c r="B100" t="str" cm="1">
        <f t="array" ref="B100">IFERROR(INDEX(Mio[],_xlfn.AGGREGATE(15,7,IF((Mio[Vendedor]=$B$1)*(Mio[Anulado]=0),ROW(Mio[Vendedor])-ROW(MIo!$B$2)+1),ROWS($A$3:A100)),6),"")</f>
        <v>SO121247</v>
      </c>
      <c r="C100" s="2" cm="1">
        <f t="array" ref="C100">IFERROR(INDEX(Mio[],_xlfn.AGGREGATE(15,7,IF((Mio[Vendedor]=$B$1)*(Mio[Anulado]=0),ROW(Mio[Vendedor])-ROW(MIo!$B$2)+1),ROWS($A$3:A100)),3),"")</f>
        <v>1640</v>
      </c>
      <c r="D100" s="2">
        <f t="shared" si="2"/>
        <v>1640</v>
      </c>
      <c r="E100" t="b">
        <f>Table3[[#This Row],[verificacion]]=Table3[[#This Row],[Total Mio]]</f>
        <v>1</v>
      </c>
      <c r="G100" cm="1">
        <f t="array" ref="G100">IFERROR(INDEX(Conta[],_xlfn.AGGREGATE(15,7,IF(Conta[VENDEDOR]=$B$1,ROW(Conta[VENDEDOR])-ROW('Por Factura'!$G$4)+1),ROWS($G$3:G100)),3),"")</f>
        <v>3153282073</v>
      </c>
      <c r="H100" t="str" cm="1">
        <f t="array" ref="H100">IFERROR(INDEX(Conta[],_xlfn.AGGREGATE(15,7,IF(Conta[VENDEDOR]=$B$1,ROW(Conta[VENDEDOR])-ROW('Por Factura'!$G$4)+1),ROWS($G$3:G100)),1),"")</f>
        <v>SO121247</v>
      </c>
      <c r="I100" s="2" cm="1">
        <f t="array" ref="I100">IFERROR(INDEX(Conta[],_xlfn.AGGREGATE(15,7,IF(Conta[VENDEDOR]=$B$1,ROW(Conta[VENDEDOR])-ROW('Por Factura'!$G$4)+1),ROWS($G$3:G100)),4),"")</f>
        <v>1640</v>
      </c>
      <c r="J100" s="2">
        <f t="shared" si="3"/>
        <v>1640</v>
      </c>
      <c r="K100" t="b">
        <f>Table5[[#This Row],[verificacion]]=Table5[[#This Row],[Total Conta]]</f>
        <v>1</v>
      </c>
    </row>
    <row r="101" spans="1:11" x14ac:dyDescent="0.25">
      <c r="A101" cm="1">
        <f t="array" ref="A101">IFERROR(INDEX(Mio[],_xlfn.AGGREGATE(15,7,IF((Mio[Vendedor]=$B$1)*(Mio[Anulado]=0),ROW(Mio[Vendedor])-ROW(MIo!$B$2)+1),ROWS($A$3:A101)),2),"")</f>
        <v>2193903334</v>
      </c>
      <c r="B101" t="str" cm="1">
        <f t="array" ref="B101">IFERROR(INDEX(Mio[],_xlfn.AGGREGATE(15,7,IF((Mio[Vendedor]=$B$1)*(Mio[Anulado]=0),ROW(Mio[Vendedor])-ROW(MIo!$B$2)+1),ROWS($A$3:A101)),6),"")</f>
        <v>SO121268</v>
      </c>
      <c r="C101" s="2" cm="1">
        <f t="array" ref="C101">IFERROR(INDEX(Mio[],_xlfn.AGGREGATE(15,7,IF((Mio[Vendedor]=$B$1)*(Mio[Anulado]=0),ROW(Mio[Vendedor])-ROW(MIo!$B$2)+1),ROWS($A$3:A101)),3),"")</f>
        <v>1725</v>
      </c>
      <c r="D101" s="2">
        <f t="shared" si="2"/>
        <v>1725</v>
      </c>
      <c r="E101" t="b">
        <f>Table3[[#This Row],[verificacion]]=Table3[[#This Row],[Total Mio]]</f>
        <v>1</v>
      </c>
      <c r="G101" cm="1">
        <f t="array" ref="G101">IFERROR(INDEX(Conta[],_xlfn.AGGREGATE(15,7,IF(Conta[VENDEDOR]=$B$1,ROW(Conta[VENDEDOR])-ROW('Por Factura'!$G$4)+1),ROWS($G$3:G101)),3),"")</f>
        <v>2193903334</v>
      </c>
      <c r="H101" t="str" cm="1">
        <f t="array" ref="H101">IFERROR(INDEX(Conta[],_xlfn.AGGREGATE(15,7,IF(Conta[VENDEDOR]=$B$1,ROW(Conta[VENDEDOR])-ROW('Por Factura'!$G$4)+1),ROWS($G$3:G101)),1),"")</f>
        <v>SO121268</v>
      </c>
      <c r="I101" s="2" cm="1">
        <f t="array" ref="I101">IFERROR(INDEX(Conta[],_xlfn.AGGREGATE(15,7,IF(Conta[VENDEDOR]=$B$1,ROW(Conta[VENDEDOR])-ROW('Por Factura'!$G$4)+1),ROWS($G$3:G101)),4),"")</f>
        <v>1725</v>
      </c>
      <c r="J101" s="2">
        <f t="shared" si="3"/>
        <v>1725</v>
      </c>
      <c r="K101" t="b">
        <f>Table5[[#This Row],[verificacion]]=Table5[[#This Row],[Total Conta]]</f>
        <v>1</v>
      </c>
    </row>
    <row r="102" spans="1:11" x14ac:dyDescent="0.25">
      <c r="A102" cm="1">
        <f t="array" ref="A102">IFERROR(INDEX(Mio[],_xlfn.AGGREGATE(15,7,IF((Mio[Vendedor]=$B$1)*(Mio[Anulado]=0),ROW(Mio[Vendedor])-ROW(MIo!$B$2)+1),ROWS($A$3:A102)),2),"")</f>
        <v>855196202</v>
      </c>
      <c r="B102" t="str" cm="1">
        <f t="array" ref="B102">IFERROR(INDEX(Mio[],_xlfn.AGGREGATE(15,7,IF((Mio[Vendedor]=$B$1)*(Mio[Anulado]=0),ROW(Mio[Vendedor])-ROW(MIo!$B$2)+1),ROWS($A$3:A102)),6),"")</f>
        <v>SO121320</v>
      </c>
      <c r="C102" s="2" cm="1">
        <f t="array" ref="C102">IFERROR(INDEX(Mio[],_xlfn.AGGREGATE(15,7,IF((Mio[Vendedor]=$B$1)*(Mio[Anulado]=0),ROW(Mio[Vendedor])-ROW(MIo!$B$2)+1),ROWS($A$3:A102)),3),"")</f>
        <v>1920</v>
      </c>
      <c r="D102" s="2">
        <f t="shared" si="2"/>
        <v>1920</v>
      </c>
      <c r="E102" t="b">
        <f>Table3[[#This Row],[verificacion]]=Table3[[#This Row],[Total Mio]]</f>
        <v>1</v>
      </c>
      <c r="G102" cm="1">
        <f t="array" ref="G102">IFERROR(INDEX(Conta[],_xlfn.AGGREGATE(15,7,IF(Conta[VENDEDOR]=$B$1,ROW(Conta[VENDEDOR])-ROW('Por Factura'!$G$4)+1),ROWS($G$3:G102)),3),"")</f>
        <v>855196202</v>
      </c>
      <c r="H102" t="str" cm="1">
        <f t="array" ref="H102">IFERROR(INDEX(Conta[],_xlfn.AGGREGATE(15,7,IF(Conta[VENDEDOR]=$B$1,ROW(Conta[VENDEDOR])-ROW('Por Factura'!$G$4)+1),ROWS($G$3:G102)),1),"")</f>
        <v>SO121320</v>
      </c>
      <c r="I102" s="2" cm="1">
        <f t="array" ref="I102">IFERROR(INDEX(Conta[],_xlfn.AGGREGATE(15,7,IF(Conta[VENDEDOR]=$B$1,ROW(Conta[VENDEDOR])-ROW('Por Factura'!$G$4)+1),ROWS($G$3:G102)),4),"")</f>
        <v>1920</v>
      </c>
      <c r="J102" s="2">
        <f t="shared" si="3"/>
        <v>1920</v>
      </c>
      <c r="K102" t="b">
        <f>Table5[[#This Row],[verificacion]]=Table5[[#This Row],[Total Conta]]</f>
        <v>1</v>
      </c>
    </row>
    <row r="103" spans="1:11" x14ac:dyDescent="0.25">
      <c r="A103" t="str" cm="1">
        <f t="array" ref="A103">IFERROR(INDEX(Mio[],_xlfn.AGGREGATE(15,7,IF((Mio[Vendedor]=$B$1)*(Mio[Anulado]=0),ROW(Mio[Vendedor])-ROW(MIo!$B$2)+1),ROWS($A$3:A103)),2),"")</f>
        <v/>
      </c>
      <c r="B103" t="str" cm="1">
        <f t="array" ref="B103">IFERROR(INDEX(Mio[],_xlfn.AGGREGATE(15,7,IF((Mio[Vendedor]=$B$1)*(Mio[Anulado]=0),ROW(Mio[Vendedor])-ROW(MIo!$B$2)+1),ROWS($A$3:A103)),6),"")</f>
        <v/>
      </c>
      <c r="C103" s="2" t="str" cm="1">
        <f t="array" ref="C103">IFERROR(INDEX(Mio[],_xlfn.AGGREGATE(15,7,IF((Mio[Vendedor]=$B$1)*(Mio[Anulado]=0),ROW(Mio[Vendedor])-ROW(MIo!$B$2)+1),ROWS($A$3:A103)),3),"")</f>
        <v/>
      </c>
      <c r="D103" s="2" t="str">
        <f t="shared" si="2"/>
        <v/>
      </c>
      <c r="E103" t="b">
        <f>Table3[[#This Row],[verificacion]]=Table3[[#This Row],[Total Mio]]</f>
        <v>1</v>
      </c>
      <c r="G103" t="str" cm="1">
        <f t="array" ref="G103">IFERROR(INDEX(Conta[],_xlfn.AGGREGATE(15,7,IF(Conta[VENDEDOR]=$B$1,ROW(Conta[VENDEDOR])-ROW('Por Factura'!$G$4)+1),ROWS($G$3:G103)),3),"")</f>
        <v/>
      </c>
      <c r="H103" t="str" cm="1">
        <f t="array" ref="H103">IFERROR(INDEX(Conta[],_xlfn.AGGREGATE(15,7,IF(Conta[VENDEDOR]=$B$1,ROW(Conta[VENDEDOR])-ROW('Por Factura'!$G$4)+1),ROWS($G$3:G103)),1),"")</f>
        <v/>
      </c>
      <c r="I103" s="2" t="str" cm="1">
        <f t="array" ref="I103">IFERROR(INDEX(Conta[],_xlfn.AGGREGATE(15,7,IF(Conta[VENDEDOR]=$B$1,ROW(Conta[VENDEDOR])-ROW('Por Factura'!$G$4)+1),ROWS($G$3:G103)),4),"")</f>
        <v/>
      </c>
      <c r="J103" s="2" t="str">
        <f t="shared" si="3"/>
        <v/>
      </c>
      <c r="K103" t="b">
        <f>Table5[[#This Row],[verificacion]]=Table5[[#This Row],[Total Conta]]</f>
        <v>1</v>
      </c>
    </row>
    <row r="104" spans="1:11" x14ac:dyDescent="0.25">
      <c r="A104" t="str" cm="1">
        <f t="array" ref="A104">IFERROR(INDEX(Mio[],_xlfn.AGGREGATE(15,7,IF((Mio[Vendedor]=$B$1)*(Mio[Anulado]=0),ROW(Mio[Vendedor])-ROW(MIo!$B$2)+1),ROWS($A$3:A104)),2),"")</f>
        <v/>
      </c>
      <c r="B104" t="str" cm="1">
        <f t="array" ref="B104">IFERROR(INDEX(Mio[],_xlfn.AGGREGATE(15,7,IF((Mio[Vendedor]=$B$1)*(Mio[Anulado]=0),ROW(Mio[Vendedor])-ROW(MIo!$B$2)+1),ROWS($A$3:A104)),6),"")</f>
        <v/>
      </c>
      <c r="C104" s="2" t="str" cm="1">
        <f t="array" ref="C104">IFERROR(INDEX(Mio[],_xlfn.AGGREGATE(15,7,IF((Mio[Vendedor]=$B$1)*(Mio[Anulado]=0),ROW(Mio[Vendedor])-ROW(MIo!$B$2)+1),ROWS($A$3:A104)),3),"")</f>
        <v/>
      </c>
      <c r="D104" s="2" t="str">
        <f t="shared" si="2"/>
        <v/>
      </c>
      <c r="E104" t="b">
        <f>Table3[[#This Row],[verificacion]]=Table3[[#This Row],[Total Mio]]</f>
        <v>1</v>
      </c>
      <c r="G104" t="str" cm="1">
        <f t="array" ref="G104">IFERROR(INDEX(Conta[],_xlfn.AGGREGATE(15,7,IF(Conta[VENDEDOR]=$B$1,ROW(Conta[VENDEDOR])-ROW('Por Factura'!$G$4)+1),ROWS($G$3:G104)),3),"")</f>
        <v/>
      </c>
      <c r="H104" t="str" cm="1">
        <f t="array" ref="H104">IFERROR(INDEX(Conta[],_xlfn.AGGREGATE(15,7,IF(Conta[VENDEDOR]=$B$1,ROW(Conta[VENDEDOR])-ROW('Por Factura'!$G$4)+1),ROWS($G$3:G104)),1),"")</f>
        <v/>
      </c>
      <c r="I104" s="2" t="str" cm="1">
        <f t="array" ref="I104">IFERROR(INDEX(Conta[],_xlfn.AGGREGATE(15,7,IF(Conta[VENDEDOR]=$B$1,ROW(Conta[VENDEDOR])-ROW('Por Factura'!$G$4)+1),ROWS($G$3:G104)),4),"")</f>
        <v/>
      </c>
      <c r="J104" s="2" t="str">
        <f t="shared" si="3"/>
        <v/>
      </c>
      <c r="K104" t="b">
        <f>Table5[[#This Row],[verificacion]]=Table5[[#This Row],[Total Conta]]</f>
        <v>1</v>
      </c>
    </row>
    <row r="105" spans="1:11" x14ac:dyDescent="0.25">
      <c r="A105" t="str" cm="1">
        <f t="array" ref="A105">IFERROR(INDEX(Mio[],_xlfn.AGGREGATE(15,7,IF((Mio[Vendedor]=$B$1)*(Mio[Anulado]=0),ROW(Mio[Vendedor])-ROW(MIo!$B$2)+1),ROWS($A$3:A105)),2),"")</f>
        <v/>
      </c>
      <c r="B105" t="str" cm="1">
        <f t="array" ref="B105">IFERROR(INDEX(Mio[],_xlfn.AGGREGATE(15,7,IF((Mio[Vendedor]=$B$1)*(Mio[Anulado]=0),ROW(Mio[Vendedor])-ROW(MIo!$B$2)+1),ROWS($A$3:A105)),6),"")</f>
        <v/>
      </c>
      <c r="C105" s="2" t="str" cm="1">
        <f t="array" ref="C105">IFERROR(INDEX(Mio[],_xlfn.AGGREGATE(15,7,IF((Mio[Vendedor]=$B$1)*(Mio[Anulado]=0),ROW(Mio[Vendedor])-ROW(MIo!$B$2)+1),ROWS($A$3:A105)),3),"")</f>
        <v/>
      </c>
      <c r="D105" s="2" t="str">
        <f t="shared" si="2"/>
        <v/>
      </c>
      <c r="E105" t="b">
        <f>Table3[[#This Row],[verificacion]]=Table3[[#This Row],[Total Mio]]</f>
        <v>1</v>
      </c>
      <c r="G105" t="str" cm="1">
        <f t="array" ref="G105">IFERROR(INDEX(Conta[],_xlfn.AGGREGATE(15,7,IF(Conta[VENDEDOR]=$B$1,ROW(Conta[VENDEDOR])-ROW('Por Factura'!$G$4)+1),ROWS($G$3:G105)),3),"")</f>
        <v/>
      </c>
      <c r="H105" t="str" cm="1">
        <f t="array" ref="H105">IFERROR(INDEX(Conta[],_xlfn.AGGREGATE(15,7,IF(Conta[VENDEDOR]=$B$1,ROW(Conta[VENDEDOR])-ROW('Por Factura'!$G$4)+1),ROWS($G$3:G105)),1),"")</f>
        <v/>
      </c>
      <c r="I105" s="2" t="str" cm="1">
        <f t="array" ref="I105">IFERROR(INDEX(Conta[],_xlfn.AGGREGATE(15,7,IF(Conta[VENDEDOR]=$B$1,ROW(Conta[VENDEDOR])-ROW('Por Factura'!$G$4)+1),ROWS($G$3:G105)),4),"")</f>
        <v/>
      </c>
      <c r="J105" s="2" t="str">
        <f t="shared" si="3"/>
        <v/>
      </c>
      <c r="K105" t="b">
        <f>Table5[[#This Row],[verificacion]]=Table5[[#This Row],[Total Conta]]</f>
        <v>1</v>
      </c>
    </row>
    <row r="106" spans="1:11" x14ac:dyDescent="0.25">
      <c r="A106" t="str" cm="1">
        <f t="array" ref="A106">IFERROR(INDEX(Mio[],_xlfn.AGGREGATE(15,7,IF((Mio[Vendedor]=$B$1)*(Mio[Anulado]=0),ROW(Mio[Vendedor])-ROW(MIo!$B$2)+1),ROWS($A$3:A106)),2),"")</f>
        <v/>
      </c>
      <c r="B106" t="str" cm="1">
        <f t="array" ref="B106">IFERROR(INDEX(Mio[],_xlfn.AGGREGATE(15,7,IF((Mio[Vendedor]=$B$1)*(Mio[Anulado]=0),ROW(Mio[Vendedor])-ROW(MIo!$B$2)+1),ROWS($A$3:A106)),6),"")</f>
        <v/>
      </c>
      <c r="C106" s="2" t="str" cm="1">
        <f t="array" ref="C106">IFERROR(INDEX(Mio[],_xlfn.AGGREGATE(15,7,IF((Mio[Vendedor]=$B$1)*(Mio[Anulado]=0),ROW(Mio[Vendedor])-ROW(MIo!$B$2)+1),ROWS($A$3:A106)),3),"")</f>
        <v/>
      </c>
      <c r="D106" s="2" t="str">
        <f t="shared" si="2"/>
        <v/>
      </c>
      <c r="E106" t="b">
        <f>Table3[[#This Row],[verificacion]]=Table3[[#This Row],[Total Mio]]</f>
        <v>1</v>
      </c>
      <c r="G106" t="str" cm="1">
        <f t="array" ref="G106">IFERROR(INDEX(Conta[],_xlfn.AGGREGATE(15,7,IF(Conta[VENDEDOR]=$B$1,ROW(Conta[VENDEDOR])-ROW('Por Factura'!$G$4)+1),ROWS($G$3:G106)),3),"")</f>
        <v/>
      </c>
      <c r="H106" t="str" cm="1">
        <f t="array" ref="H106">IFERROR(INDEX(Conta[],_xlfn.AGGREGATE(15,7,IF(Conta[VENDEDOR]=$B$1,ROW(Conta[VENDEDOR])-ROW('Por Factura'!$G$4)+1),ROWS($G$3:G106)),1),"")</f>
        <v/>
      </c>
      <c r="I106" s="2" t="str" cm="1">
        <f t="array" ref="I106">IFERROR(INDEX(Conta[],_xlfn.AGGREGATE(15,7,IF(Conta[VENDEDOR]=$B$1,ROW(Conta[VENDEDOR])-ROW('Por Factura'!$G$4)+1),ROWS($G$3:G106)),4),"")</f>
        <v/>
      </c>
      <c r="J106" s="2" t="str">
        <f t="shared" si="3"/>
        <v/>
      </c>
      <c r="K106" t="b">
        <f>Table5[[#This Row],[verificacion]]=Table5[[#This Row],[Total Conta]]</f>
        <v>1</v>
      </c>
    </row>
    <row r="107" spans="1:11" x14ac:dyDescent="0.25">
      <c r="A107" t="str" cm="1">
        <f t="array" ref="A107">IFERROR(INDEX(Mio[],_xlfn.AGGREGATE(15,7,IF((Mio[Vendedor]=$B$1)*(Mio[Anulado]=0),ROW(Mio[Vendedor])-ROW(MIo!$B$2)+1),ROWS($A$3:A107)),2),"")</f>
        <v/>
      </c>
      <c r="B107" t="str" cm="1">
        <f t="array" ref="B107">IFERROR(INDEX(Mio[],_xlfn.AGGREGATE(15,7,IF((Mio[Vendedor]=$B$1)*(Mio[Anulado]=0),ROW(Mio[Vendedor])-ROW(MIo!$B$2)+1),ROWS($A$3:A107)),6),"")</f>
        <v/>
      </c>
      <c r="C107" s="2" t="str" cm="1">
        <f t="array" ref="C107">IFERROR(INDEX(Mio[],_xlfn.AGGREGATE(15,7,IF((Mio[Vendedor]=$B$1)*(Mio[Anulado]=0),ROW(Mio[Vendedor])-ROW(MIo!$B$2)+1),ROWS($A$3:A107)),3),"")</f>
        <v/>
      </c>
      <c r="D107" s="2" t="str">
        <f t="shared" si="2"/>
        <v/>
      </c>
      <c r="E107" t="b">
        <f>Table3[[#This Row],[verificacion]]=Table3[[#This Row],[Total Mio]]</f>
        <v>1</v>
      </c>
      <c r="G107" t="str" cm="1">
        <f t="array" ref="G107">IFERROR(INDEX(Conta[],_xlfn.AGGREGATE(15,7,IF(Conta[VENDEDOR]=$B$1,ROW(Conta[VENDEDOR])-ROW('Por Factura'!$G$4)+1),ROWS($G$3:G107)),3),"")</f>
        <v/>
      </c>
      <c r="H107" t="str" cm="1">
        <f t="array" ref="H107">IFERROR(INDEX(Conta[],_xlfn.AGGREGATE(15,7,IF(Conta[VENDEDOR]=$B$1,ROW(Conta[VENDEDOR])-ROW('Por Factura'!$G$4)+1),ROWS($G$3:G107)),1),"")</f>
        <v/>
      </c>
      <c r="I107" s="2" t="str" cm="1">
        <f t="array" ref="I107">IFERROR(INDEX(Conta[],_xlfn.AGGREGATE(15,7,IF(Conta[VENDEDOR]=$B$1,ROW(Conta[VENDEDOR])-ROW('Por Factura'!$G$4)+1),ROWS($G$3:G107)),4),"")</f>
        <v/>
      </c>
      <c r="J107" s="2" t="str">
        <f t="shared" si="3"/>
        <v/>
      </c>
      <c r="K107" t="b">
        <f>Table5[[#This Row],[verificacion]]=Table5[[#This Row],[Total Conta]]</f>
        <v>1</v>
      </c>
    </row>
    <row r="108" spans="1:11" x14ac:dyDescent="0.25">
      <c r="A108" t="str" cm="1">
        <f t="array" ref="A108">IFERROR(INDEX(Mio[],_xlfn.AGGREGATE(15,7,IF((Mio[Vendedor]=$B$1)*(Mio[Anulado]=0),ROW(Mio[Vendedor])-ROW(MIo!$B$2)+1),ROWS($A$3:A108)),2),"")</f>
        <v/>
      </c>
      <c r="B108" t="str" cm="1">
        <f t="array" ref="B108">IFERROR(INDEX(Mio[],_xlfn.AGGREGATE(15,7,IF((Mio[Vendedor]=$B$1)*(Mio[Anulado]=0),ROW(Mio[Vendedor])-ROW(MIo!$B$2)+1),ROWS($A$3:A108)),6),"")</f>
        <v/>
      </c>
      <c r="C108" s="2" t="str" cm="1">
        <f t="array" ref="C108">IFERROR(INDEX(Mio[],_xlfn.AGGREGATE(15,7,IF((Mio[Vendedor]=$B$1)*(Mio[Anulado]=0),ROW(Mio[Vendedor])-ROW(MIo!$B$2)+1),ROWS($A$3:A108)),3),"")</f>
        <v/>
      </c>
      <c r="D108" s="2" t="str">
        <f t="shared" si="2"/>
        <v/>
      </c>
      <c r="E108" t="b">
        <f>Table3[[#This Row],[verificacion]]=Table3[[#This Row],[Total Mio]]</f>
        <v>1</v>
      </c>
      <c r="G108" t="str" cm="1">
        <f t="array" ref="G108">IFERROR(INDEX(Conta[],_xlfn.AGGREGATE(15,7,IF(Conta[VENDEDOR]=$B$1,ROW(Conta[VENDEDOR])-ROW('Por Factura'!$G$4)+1),ROWS($G$3:G108)),3),"")</f>
        <v/>
      </c>
      <c r="H108" t="str" cm="1">
        <f t="array" ref="H108">IFERROR(INDEX(Conta[],_xlfn.AGGREGATE(15,7,IF(Conta[VENDEDOR]=$B$1,ROW(Conta[VENDEDOR])-ROW('Por Factura'!$G$4)+1),ROWS($G$3:G108)),1),"")</f>
        <v/>
      </c>
      <c r="I108" s="2" t="str" cm="1">
        <f t="array" ref="I108">IFERROR(INDEX(Conta[],_xlfn.AGGREGATE(15,7,IF(Conta[VENDEDOR]=$B$1,ROW(Conta[VENDEDOR])-ROW('Por Factura'!$G$4)+1),ROWS($G$3:G108)),4),"")</f>
        <v/>
      </c>
      <c r="J108" s="2" t="str">
        <f t="shared" si="3"/>
        <v/>
      </c>
      <c r="K108" t="b">
        <f>Table5[[#This Row],[verificacion]]=Table5[[#This Row],[Total Conta]]</f>
        <v>1</v>
      </c>
    </row>
    <row r="109" spans="1:11" x14ac:dyDescent="0.25">
      <c r="A109" t="str" cm="1">
        <f t="array" ref="A109">IFERROR(INDEX(Mio[],_xlfn.AGGREGATE(15,7,IF((Mio[Vendedor]=$B$1)*(Mio[Anulado]=0),ROW(Mio[Vendedor])-ROW(MIo!$B$2)+1),ROWS($A$3:A109)),2),"")</f>
        <v/>
      </c>
      <c r="B109" t="str" cm="1">
        <f t="array" ref="B109">IFERROR(INDEX(Mio[],_xlfn.AGGREGATE(15,7,IF((Mio[Vendedor]=$B$1)*(Mio[Anulado]=0),ROW(Mio[Vendedor])-ROW(MIo!$B$2)+1),ROWS($A$3:A109)),6),"")</f>
        <v/>
      </c>
      <c r="C109" s="2" t="str" cm="1">
        <f t="array" ref="C109">IFERROR(INDEX(Mio[],_xlfn.AGGREGATE(15,7,IF((Mio[Vendedor]=$B$1)*(Mio[Anulado]=0),ROW(Mio[Vendedor])-ROW(MIo!$B$2)+1),ROWS($A$3:A109)),3),"")</f>
        <v/>
      </c>
      <c r="D109" s="2" t="str">
        <f t="shared" si="2"/>
        <v/>
      </c>
      <c r="E109" t="b">
        <f>Table3[[#This Row],[verificacion]]=Table3[[#This Row],[Total Mio]]</f>
        <v>1</v>
      </c>
      <c r="G109" t="str" cm="1">
        <f t="array" ref="G109">IFERROR(INDEX(Conta[],_xlfn.AGGREGATE(15,7,IF(Conta[VENDEDOR]=$B$1,ROW(Conta[VENDEDOR])-ROW('Por Factura'!$G$4)+1),ROWS($G$3:G109)),3),"")</f>
        <v/>
      </c>
      <c r="H109" t="str" cm="1">
        <f t="array" ref="H109">IFERROR(INDEX(Conta[],_xlfn.AGGREGATE(15,7,IF(Conta[VENDEDOR]=$B$1,ROW(Conta[VENDEDOR])-ROW('Por Factura'!$G$4)+1),ROWS($G$3:G109)),1),"")</f>
        <v/>
      </c>
      <c r="I109" s="2" t="str" cm="1">
        <f t="array" ref="I109">IFERROR(INDEX(Conta[],_xlfn.AGGREGATE(15,7,IF(Conta[VENDEDOR]=$B$1,ROW(Conta[VENDEDOR])-ROW('Por Factura'!$G$4)+1),ROWS($G$3:G109)),4),"")</f>
        <v/>
      </c>
      <c r="J109" s="2" t="str">
        <f t="shared" si="3"/>
        <v/>
      </c>
      <c r="K109" t="b">
        <f>Table5[[#This Row],[verificacion]]=Table5[[#This Row],[Total Conta]]</f>
        <v>1</v>
      </c>
    </row>
    <row r="110" spans="1:11" x14ac:dyDescent="0.25">
      <c r="A110" t="str" cm="1">
        <f t="array" ref="A110">IFERROR(INDEX(Mio[],_xlfn.AGGREGATE(15,7,IF((Mio[Vendedor]=$B$1)*(Mio[Anulado]=0),ROW(Mio[Vendedor])-ROW(MIo!$B$2)+1),ROWS($A$3:A110)),2),"")</f>
        <v/>
      </c>
      <c r="B110" t="str" cm="1">
        <f t="array" ref="B110">IFERROR(INDEX(Mio[],_xlfn.AGGREGATE(15,7,IF((Mio[Vendedor]=$B$1)*(Mio[Anulado]=0),ROW(Mio[Vendedor])-ROW(MIo!$B$2)+1),ROWS($A$3:A110)),6),"")</f>
        <v/>
      </c>
      <c r="C110" s="2" t="str" cm="1">
        <f t="array" ref="C110">IFERROR(INDEX(Mio[],_xlfn.AGGREGATE(15,7,IF((Mio[Vendedor]=$B$1)*(Mio[Anulado]=0),ROW(Mio[Vendedor])-ROW(MIo!$B$2)+1),ROWS($A$3:A110)),3),"")</f>
        <v/>
      </c>
      <c r="D110" s="2" t="str">
        <f t="shared" si="2"/>
        <v/>
      </c>
      <c r="E110" t="b">
        <f>Table3[[#This Row],[verificacion]]=Table3[[#This Row],[Total Mio]]</f>
        <v>1</v>
      </c>
      <c r="G110" t="str" cm="1">
        <f t="array" ref="G110">IFERROR(INDEX(Conta[],_xlfn.AGGREGATE(15,7,IF(Conta[VENDEDOR]=$B$1,ROW(Conta[VENDEDOR])-ROW('Por Factura'!$G$4)+1),ROWS($G$3:G110)),3),"")</f>
        <v/>
      </c>
      <c r="H110" t="str" cm="1">
        <f t="array" ref="H110">IFERROR(INDEX(Conta[],_xlfn.AGGREGATE(15,7,IF(Conta[VENDEDOR]=$B$1,ROW(Conta[VENDEDOR])-ROW('Por Factura'!$G$4)+1),ROWS($G$3:G110)),1),"")</f>
        <v/>
      </c>
      <c r="I110" s="2" t="str" cm="1">
        <f t="array" ref="I110">IFERROR(INDEX(Conta[],_xlfn.AGGREGATE(15,7,IF(Conta[VENDEDOR]=$B$1,ROW(Conta[VENDEDOR])-ROW('Por Factura'!$G$4)+1),ROWS($G$3:G110)),4),"")</f>
        <v/>
      </c>
      <c r="J110" s="2" t="str">
        <f t="shared" si="3"/>
        <v/>
      </c>
      <c r="K110" t="b">
        <f>Table5[[#This Row],[verificacion]]=Table5[[#This Row],[Total Conta]]</f>
        <v>1</v>
      </c>
    </row>
    <row r="111" spans="1:11" x14ac:dyDescent="0.25">
      <c r="A111" t="str" cm="1">
        <f t="array" ref="A111">IFERROR(INDEX(Mio[],_xlfn.AGGREGATE(15,7,IF((Mio[Vendedor]=$B$1)*(Mio[Anulado]=0),ROW(Mio[Vendedor])-ROW(MIo!$B$2)+1),ROWS($A$3:A111)),2),"")</f>
        <v/>
      </c>
      <c r="B111" t="str" cm="1">
        <f t="array" ref="B111">IFERROR(INDEX(Mio[],_xlfn.AGGREGATE(15,7,IF((Mio[Vendedor]=$B$1)*(Mio[Anulado]=0),ROW(Mio[Vendedor])-ROW(MIo!$B$2)+1),ROWS($A$3:A111)),6),"")</f>
        <v/>
      </c>
      <c r="C111" s="2" t="str" cm="1">
        <f t="array" ref="C111">IFERROR(INDEX(Mio[],_xlfn.AGGREGATE(15,7,IF((Mio[Vendedor]=$B$1)*(Mio[Anulado]=0),ROW(Mio[Vendedor])-ROW(MIo!$B$2)+1),ROWS($A$3:A111)),3),"")</f>
        <v/>
      </c>
      <c r="D111" s="2" t="str">
        <f t="shared" si="2"/>
        <v/>
      </c>
      <c r="E111" t="b">
        <f>Table3[[#This Row],[verificacion]]=Table3[[#This Row],[Total Mio]]</f>
        <v>1</v>
      </c>
      <c r="G111" t="str" cm="1">
        <f t="array" ref="G111">IFERROR(INDEX(Conta[],_xlfn.AGGREGATE(15,7,IF(Conta[VENDEDOR]=$B$1,ROW(Conta[VENDEDOR])-ROW('Por Factura'!$G$4)+1),ROWS($G$3:G111)),3),"")</f>
        <v/>
      </c>
      <c r="H111" t="str" cm="1">
        <f t="array" ref="H111">IFERROR(INDEX(Conta[],_xlfn.AGGREGATE(15,7,IF(Conta[VENDEDOR]=$B$1,ROW(Conta[VENDEDOR])-ROW('Por Factura'!$G$4)+1),ROWS($G$3:G111)),1),"")</f>
        <v/>
      </c>
      <c r="I111" s="2" t="str" cm="1">
        <f t="array" ref="I111">IFERROR(INDEX(Conta[],_xlfn.AGGREGATE(15,7,IF(Conta[VENDEDOR]=$B$1,ROW(Conta[VENDEDOR])-ROW('Por Factura'!$G$4)+1),ROWS($G$3:G111)),4),"")</f>
        <v/>
      </c>
      <c r="J111" s="2" t="str">
        <f t="shared" si="3"/>
        <v/>
      </c>
      <c r="K111" t="b">
        <f>Table5[[#This Row],[verificacion]]=Table5[[#This Row],[Total Conta]]</f>
        <v>1</v>
      </c>
    </row>
    <row r="112" spans="1:11" x14ac:dyDescent="0.25">
      <c r="A112" t="str" cm="1">
        <f t="array" ref="A112">IFERROR(INDEX(Mio[],_xlfn.AGGREGATE(15,7,IF((Mio[Vendedor]=$B$1)*(Mio[Anulado]=0),ROW(Mio[Vendedor])-ROW(MIo!$B$2)+1),ROWS($A$3:A112)),2),"")</f>
        <v/>
      </c>
      <c r="B112" t="str" cm="1">
        <f t="array" ref="B112">IFERROR(INDEX(Mio[],_xlfn.AGGREGATE(15,7,IF((Mio[Vendedor]=$B$1)*(Mio[Anulado]=0),ROW(Mio[Vendedor])-ROW(MIo!$B$2)+1),ROWS($A$3:A112)),6),"")</f>
        <v/>
      </c>
      <c r="C112" s="2" t="str" cm="1">
        <f t="array" ref="C112">IFERROR(INDEX(Mio[],_xlfn.AGGREGATE(15,7,IF((Mio[Vendedor]=$B$1)*(Mio[Anulado]=0),ROW(Mio[Vendedor])-ROW(MIo!$B$2)+1),ROWS($A$3:A112)),3),"")</f>
        <v/>
      </c>
      <c r="D112" s="2" t="str">
        <f t="shared" si="2"/>
        <v/>
      </c>
      <c r="E112" t="b">
        <f>Table3[[#This Row],[verificacion]]=Table3[[#This Row],[Total Mio]]</f>
        <v>1</v>
      </c>
      <c r="G112" t="str" cm="1">
        <f t="array" ref="G112">IFERROR(INDEX(Conta[],_xlfn.AGGREGATE(15,7,IF(Conta[VENDEDOR]=$B$1,ROW(Conta[VENDEDOR])-ROW('Por Factura'!$G$4)+1),ROWS($G$3:G112)),3),"")</f>
        <v/>
      </c>
      <c r="H112" t="str" cm="1">
        <f t="array" ref="H112">IFERROR(INDEX(Conta[],_xlfn.AGGREGATE(15,7,IF(Conta[VENDEDOR]=$B$1,ROW(Conta[VENDEDOR])-ROW('Por Factura'!$G$4)+1),ROWS($G$3:G112)),1),"")</f>
        <v/>
      </c>
      <c r="I112" s="2" t="str" cm="1">
        <f t="array" ref="I112">IFERROR(INDEX(Conta[],_xlfn.AGGREGATE(15,7,IF(Conta[VENDEDOR]=$B$1,ROW(Conta[VENDEDOR])-ROW('Por Factura'!$G$4)+1),ROWS($G$3:G112)),4),"")</f>
        <v/>
      </c>
      <c r="J112" s="2" t="str">
        <f t="shared" si="3"/>
        <v/>
      </c>
      <c r="K112" t="b">
        <f>Table5[[#This Row],[verificacion]]=Table5[[#This Row],[Total Conta]]</f>
        <v>1</v>
      </c>
    </row>
    <row r="113" spans="1:11" x14ac:dyDescent="0.25">
      <c r="A113" t="str" cm="1">
        <f t="array" ref="A113">IFERROR(INDEX(Mio[],_xlfn.AGGREGATE(15,7,IF((Mio[Vendedor]=$B$1)*(Mio[Anulado]=0),ROW(Mio[Vendedor])-ROW(MIo!$B$2)+1),ROWS($A$3:A113)),2),"")</f>
        <v/>
      </c>
      <c r="B113" t="str" cm="1">
        <f t="array" ref="B113">IFERROR(INDEX(Mio[],_xlfn.AGGREGATE(15,7,IF((Mio[Vendedor]=$B$1)*(Mio[Anulado]=0),ROW(Mio[Vendedor])-ROW(MIo!$B$2)+1),ROWS($A$3:A113)),6),"")</f>
        <v/>
      </c>
      <c r="C113" s="2" t="str" cm="1">
        <f t="array" ref="C113">IFERROR(INDEX(Mio[],_xlfn.AGGREGATE(15,7,IF((Mio[Vendedor]=$B$1)*(Mio[Anulado]=0),ROW(Mio[Vendedor])-ROW(MIo!$B$2)+1),ROWS($A$3:A113)),3),"")</f>
        <v/>
      </c>
      <c r="D113" s="2" t="str">
        <f t="shared" si="2"/>
        <v/>
      </c>
      <c r="E113" t="b">
        <f>Table3[[#This Row],[verificacion]]=Table3[[#This Row],[Total Mio]]</f>
        <v>1</v>
      </c>
      <c r="G113" t="str" cm="1">
        <f t="array" ref="G113">IFERROR(INDEX(Conta[],_xlfn.AGGREGATE(15,7,IF(Conta[VENDEDOR]=$B$1,ROW(Conta[VENDEDOR])-ROW('Por Factura'!$G$4)+1),ROWS($G$3:G113)),3),"")</f>
        <v/>
      </c>
      <c r="H113" t="str" cm="1">
        <f t="array" ref="H113">IFERROR(INDEX(Conta[],_xlfn.AGGREGATE(15,7,IF(Conta[VENDEDOR]=$B$1,ROW(Conta[VENDEDOR])-ROW('Por Factura'!$G$4)+1),ROWS($G$3:G113)),1),"")</f>
        <v/>
      </c>
      <c r="I113" s="2" t="str" cm="1">
        <f t="array" ref="I113">IFERROR(INDEX(Conta[],_xlfn.AGGREGATE(15,7,IF(Conta[VENDEDOR]=$B$1,ROW(Conta[VENDEDOR])-ROW('Por Factura'!$G$4)+1),ROWS($G$3:G113)),4),"")</f>
        <v/>
      </c>
      <c r="J113" s="2" t="str">
        <f t="shared" si="3"/>
        <v/>
      </c>
      <c r="K113" t="b">
        <f>Table5[[#This Row],[verificacion]]=Table5[[#This Row],[Total Conta]]</f>
        <v>1</v>
      </c>
    </row>
    <row r="114" spans="1:11" x14ac:dyDescent="0.25">
      <c r="A114" t="str" cm="1">
        <f t="array" ref="A114">IFERROR(INDEX(Mio[],_xlfn.AGGREGATE(15,7,IF((Mio[Vendedor]=$B$1)*(Mio[Anulado]=0),ROW(Mio[Vendedor])-ROW(MIo!$B$2)+1),ROWS($A$3:A114)),2),"")</f>
        <v/>
      </c>
      <c r="B114" t="str" cm="1">
        <f t="array" ref="B114">IFERROR(INDEX(Mio[],_xlfn.AGGREGATE(15,7,IF((Mio[Vendedor]=$B$1)*(Mio[Anulado]=0),ROW(Mio[Vendedor])-ROW(MIo!$B$2)+1),ROWS($A$3:A114)),6),"")</f>
        <v/>
      </c>
      <c r="C114" s="2" t="str" cm="1">
        <f t="array" ref="C114">IFERROR(INDEX(Mio[],_xlfn.AGGREGATE(15,7,IF((Mio[Vendedor]=$B$1)*(Mio[Anulado]=0),ROW(Mio[Vendedor])-ROW(MIo!$B$2)+1),ROWS($A$3:A114)),3),"")</f>
        <v/>
      </c>
      <c r="D114" s="2" t="str">
        <f t="shared" si="2"/>
        <v/>
      </c>
      <c r="E114" t="b">
        <f>Table3[[#This Row],[verificacion]]=Table3[[#This Row],[Total Mio]]</f>
        <v>1</v>
      </c>
      <c r="G114" t="str" cm="1">
        <f t="array" ref="G114">IFERROR(INDEX(Conta[],_xlfn.AGGREGATE(15,7,IF(Conta[VENDEDOR]=$B$1,ROW(Conta[VENDEDOR])-ROW('Por Factura'!$G$4)+1),ROWS($G$3:G114)),3),"")</f>
        <v/>
      </c>
      <c r="H114" t="str" cm="1">
        <f t="array" ref="H114">IFERROR(INDEX(Conta[],_xlfn.AGGREGATE(15,7,IF(Conta[VENDEDOR]=$B$1,ROW(Conta[VENDEDOR])-ROW('Por Factura'!$G$4)+1),ROWS($G$3:G114)),1),"")</f>
        <v/>
      </c>
      <c r="I114" s="2" t="str" cm="1">
        <f t="array" ref="I114">IFERROR(INDEX(Conta[],_xlfn.AGGREGATE(15,7,IF(Conta[VENDEDOR]=$B$1,ROW(Conta[VENDEDOR])-ROW('Por Factura'!$G$4)+1),ROWS($G$3:G114)),4),"")</f>
        <v/>
      </c>
      <c r="J114" s="2" t="str">
        <f t="shared" si="3"/>
        <v/>
      </c>
      <c r="K114" t="b">
        <f>Table5[[#This Row],[verificacion]]=Table5[[#This Row],[Total Conta]]</f>
        <v>1</v>
      </c>
    </row>
    <row r="115" spans="1:11" x14ac:dyDescent="0.25">
      <c r="A115" t="str" cm="1">
        <f t="array" ref="A115">IFERROR(INDEX(Mio[],_xlfn.AGGREGATE(15,7,IF((Mio[Vendedor]=$B$1)*(Mio[Anulado]=0),ROW(Mio[Vendedor])-ROW(MIo!$B$2)+1),ROWS($A$3:A115)),2),"")</f>
        <v/>
      </c>
      <c r="B115" t="str" cm="1">
        <f t="array" ref="B115">IFERROR(INDEX(Mio[],_xlfn.AGGREGATE(15,7,IF((Mio[Vendedor]=$B$1)*(Mio[Anulado]=0),ROW(Mio[Vendedor])-ROW(MIo!$B$2)+1),ROWS($A$3:A115)),6),"")</f>
        <v/>
      </c>
      <c r="C115" s="2" t="str" cm="1">
        <f t="array" ref="C115">IFERROR(INDEX(Mio[],_xlfn.AGGREGATE(15,7,IF((Mio[Vendedor]=$B$1)*(Mio[Anulado]=0),ROW(Mio[Vendedor])-ROW(MIo!$B$2)+1),ROWS($A$3:A115)),3),"")</f>
        <v/>
      </c>
      <c r="D115" s="2" t="str">
        <f t="shared" si="2"/>
        <v/>
      </c>
      <c r="E115" t="b">
        <f>Table3[[#This Row],[verificacion]]=Table3[[#This Row],[Total Mio]]</f>
        <v>1</v>
      </c>
      <c r="G115" t="str" cm="1">
        <f t="array" ref="G115">IFERROR(INDEX(Conta[],_xlfn.AGGREGATE(15,7,IF(Conta[VENDEDOR]=$B$1,ROW(Conta[VENDEDOR])-ROW('Por Factura'!$G$4)+1),ROWS($G$3:G115)),3),"")</f>
        <v/>
      </c>
      <c r="H115" t="str" cm="1">
        <f t="array" ref="H115">IFERROR(INDEX(Conta[],_xlfn.AGGREGATE(15,7,IF(Conta[VENDEDOR]=$B$1,ROW(Conta[VENDEDOR])-ROW('Por Factura'!$G$4)+1),ROWS($G$3:G115)),1),"")</f>
        <v/>
      </c>
      <c r="I115" s="2" t="str" cm="1">
        <f t="array" ref="I115">IFERROR(INDEX(Conta[],_xlfn.AGGREGATE(15,7,IF(Conta[VENDEDOR]=$B$1,ROW(Conta[VENDEDOR])-ROW('Por Factura'!$G$4)+1),ROWS($G$3:G115)),4),"")</f>
        <v/>
      </c>
      <c r="J115" s="2" t="str">
        <f t="shared" si="3"/>
        <v/>
      </c>
      <c r="K115" t="b">
        <f>Table5[[#This Row],[verificacion]]=Table5[[#This Row],[Total Conta]]</f>
        <v>1</v>
      </c>
    </row>
    <row r="116" spans="1:11" x14ac:dyDescent="0.25">
      <c r="A116" t="str" cm="1">
        <f t="array" ref="A116">IFERROR(INDEX(Mio[],_xlfn.AGGREGATE(15,7,IF((Mio[Vendedor]=$B$1)*(Mio[Anulado]=0),ROW(Mio[Vendedor])-ROW(MIo!$B$2)+1),ROWS($A$3:A116)),2),"")</f>
        <v/>
      </c>
      <c r="B116" t="str" cm="1">
        <f t="array" ref="B116">IFERROR(INDEX(Mio[],_xlfn.AGGREGATE(15,7,IF((Mio[Vendedor]=$B$1)*(Mio[Anulado]=0),ROW(Mio[Vendedor])-ROW(MIo!$B$2)+1),ROWS($A$3:A116)),6),"")</f>
        <v/>
      </c>
      <c r="C116" s="2" t="str" cm="1">
        <f t="array" ref="C116">IFERROR(INDEX(Mio[],_xlfn.AGGREGATE(15,7,IF((Mio[Vendedor]=$B$1)*(Mio[Anulado]=0),ROW(Mio[Vendedor])-ROW(MIo!$B$2)+1),ROWS($A$3:A116)),3),"")</f>
        <v/>
      </c>
      <c r="D116" s="2" t="str">
        <f t="shared" si="2"/>
        <v/>
      </c>
      <c r="E116" t="b">
        <f>Table3[[#This Row],[verificacion]]=Table3[[#This Row],[Total Mio]]</f>
        <v>1</v>
      </c>
      <c r="G116" t="str" cm="1">
        <f t="array" ref="G116">IFERROR(INDEX(Conta[],_xlfn.AGGREGATE(15,7,IF(Conta[VENDEDOR]=$B$1,ROW(Conta[VENDEDOR])-ROW('Por Factura'!$G$4)+1),ROWS($G$3:G116)),3),"")</f>
        <v/>
      </c>
      <c r="H116" t="str" cm="1">
        <f t="array" ref="H116">IFERROR(INDEX(Conta[],_xlfn.AGGREGATE(15,7,IF(Conta[VENDEDOR]=$B$1,ROW(Conta[VENDEDOR])-ROW('Por Factura'!$G$4)+1),ROWS($G$3:G116)),1),"")</f>
        <v/>
      </c>
      <c r="I116" s="2" t="str" cm="1">
        <f t="array" ref="I116">IFERROR(INDEX(Conta[],_xlfn.AGGREGATE(15,7,IF(Conta[VENDEDOR]=$B$1,ROW(Conta[VENDEDOR])-ROW('Por Factura'!$G$4)+1),ROWS($G$3:G116)),4),"")</f>
        <v/>
      </c>
      <c r="J116" s="2" t="str">
        <f t="shared" si="3"/>
        <v/>
      </c>
      <c r="K116" t="b">
        <f>Table5[[#This Row],[verificacion]]=Table5[[#This Row],[Total Conta]]</f>
        <v>1</v>
      </c>
    </row>
    <row r="117" spans="1:11" x14ac:dyDescent="0.25">
      <c r="A117" t="str" cm="1">
        <f t="array" ref="A117">IFERROR(INDEX(Mio[],_xlfn.AGGREGATE(15,7,IF((Mio[Vendedor]=$B$1)*(Mio[Anulado]=0),ROW(Mio[Vendedor])-ROW(MIo!$B$2)+1),ROWS($A$3:A117)),2),"")</f>
        <v/>
      </c>
      <c r="B117" t="str" cm="1">
        <f t="array" ref="B117">IFERROR(INDEX(Mio[],_xlfn.AGGREGATE(15,7,IF((Mio[Vendedor]=$B$1)*(Mio[Anulado]=0),ROW(Mio[Vendedor])-ROW(MIo!$B$2)+1),ROWS($A$3:A117)),6),"")</f>
        <v/>
      </c>
      <c r="C117" s="2" t="str" cm="1">
        <f t="array" ref="C117">IFERROR(INDEX(Mio[],_xlfn.AGGREGATE(15,7,IF((Mio[Vendedor]=$B$1)*(Mio[Anulado]=0),ROW(Mio[Vendedor])-ROW(MIo!$B$2)+1),ROWS($A$3:A117)),3),"")</f>
        <v/>
      </c>
      <c r="D117" s="2" t="str">
        <f t="shared" si="2"/>
        <v/>
      </c>
      <c r="E117" t="b">
        <f>Table3[[#This Row],[verificacion]]=Table3[[#This Row],[Total Mio]]</f>
        <v>1</v>
      </c>
      <c r="G117" t="str" cm="1">
        <f t="array" ref="G117">IFERROR(INDEX(Conta[],_xlfn.AGGREGATE(15,7,IF(Conta[VENDEDOR]=$B$1,ROW(Conta[VENDEDOR])-ROW('Por Factura'!$G$4)+1),ROWS($G$3:G117)),3),"")</f>
        <v/>
      </c>
      <c r="H117" t="str" cm="1">
        <f t="array" ref="H117">IFERROR(INDEX(Conta[],_xlfn.AGGREGATE(15,7,IF(Conta[VENDEDOR]=$B$1,ROW(Conta[VENDEDOR])-ROW('Por Factura'!$G$4)+1),ROWS($G$3:G117)),1),"")</f>
        <v/>
      </c>
      <c r="I117" s="2" t="str" cm="1">
        <f t="array" ref="I117">IFERROR(INDEX(Conta[],_xlfn.AGGREGATE(15,7,IF(Conta[VENDEDOR]=$B$1,ROW(Conta[VENDEDOR])-ROW('Por Factura'!$G$4)+1),ROWS($G$3:G117)),4),"")</f>
        <v/>
      </c>
      <c r="J117" s="2" t="str">
        <f t="shared" si="3"/>
        <v/>
      </c>
      <c r="K117" t="b">
        <f>Table5[[#This Row],[verificacion]]=Table5[[#This Row],[Total Conta]]</f>
        <v>1</v>
      </c>
    </row>
    <row r="118" spans="1:11" x14ac:dyDescent="0.25">
      <c r="A118" t="str" cm="1">
        <f t="array" ref="A118">IFERROR(INDEX(Mio[],_xlfn.AGGREGATE(15,7,IF((Mio[Vendedor]=$B$1)*(Mio[Anulado]=0),ROW(Mio[Vendedor])-ROW(MIo!$B$2)+1),ROWS($A$3:A118)),2),"")</f>
        <v/>
      </c>
      <c r="B118" t="str" cm="1">
        <f t="array" ref="B118">IFERROR(INDEX(Mio[],_xlfn.AGGREGATE(15,7,IF((Mio[Vendedor]=$B$1)*(Mio[Anulado]=0),ROW(Mio[Vendedor])-ROW(MIo!$B$2)+1),ROWS($A$3:A118)),6),"")</f>
        <v/>
      </c>
      <c r="C118" s="2" t="str" cm="1">
        <f t="array" ref="C118">IFERROR(INDEX(Mio[],_xlfn.AGGREGATE(15,7,IF((Mio[Vendedor]=$B$1)*(Mio[Anulado]=0),ROW(Mio[Vendedor])-ROW(MIo!$B$2)+1),ROWS($A$3:A118)),3),"")</f>
        <v/>
      </c>
      <c r="D118" s="2" t="str">
        <f t="shared" si="2"/>
        <v/>
      </c>
      <c r="E118" t="b">
        <f>Table3[[#This Row],[verificacion]]=Table3[[#This Row],[Total Mio]]</f>
        <v>1</v>
      </c>
      <c r="G118" t="str" cm="1">
        <f t="array" ref="G118">IFERROR(INDEX(Conta[],_xlfn.AGGREGATE(15,7,IF(Conta[VENDEDOR]=$B$1,ROW(Conta[VENDEDOR])-ROW('Por Factura'!$G$4)+1),ROWS($G$3:G118)),3),"")</f>
        <v/>
      </c>
      <c r="H118" t="str" cm="1">
        <f t="array" ref="H118">IFERROR(INDEX(Conta[],_xlfn.AGGREGATE(15,7,IF(Conta[VENDEDOR]=$B$1,ROW(Conta[VENDEDOR])-ROW('Por Factura'!$G$4)+1),ROWS($G$3:G118)),1),"")</f>
        <v/>
      </c>
      <c r="I118" s="2" t="str" cm="1">
        <f t="array" ref="I118">IFERROR(INDEX(Conta[],_xlfn.AGGREGATE(15,7,IF(Conta[VENDEDOR]=$B$1,ROW(Conta[VENDEDOR])-ROW('Por Factura'!$G$4)+1),ROWS($G$3:G118)),4),"")</f>
        <v/>
      </c>
      <c r="J118" s="2" t="str">
        <f t="shared" si="3"/>
        <v/>
      </c>
      <c r="K118" t="b">
        <f>Table5[[#This Row],[verificacion]]=Table5[[#This Row],[Total Conta]]</f>
        <v>1</v>
      </c>
    </row>
    <row r="119" spans="1:11" x14ac:dyDescent="0.25">
      <c r="A119" t="str" cm="1">
        <f t="array" ref="A119">IFERROR(INDEX(Mio[],_xlfn.AGGREGATE(15,7,IF((Mio[Vendedor]=$B$1)*(Mio[Anulado]=0),ROW(Mio[Vendedor])-ROW(MIo!$B$2)+1),ROWS($A$3:A119)),2),"")</f>
        <v/>
      </c>
      <c r="B119" t="str" cm="1">
        <f t="array" ref="B119">IFERROR(INDEX(Mio[],_xlfn.AGGREGATE(15,7,IF((Mio[Vendedor]=$B$1)*(Mio[Anulado]=0),ROW(Mio[Vendedor])-ROW(MIo!$B$2)+1),ROWS($A$3:A119)),6),"")</f>
        <v/>
      </c>
      <c r="C119" s="2" t="str" cm="1">
        <f t="array" ref="C119">IFERROR(INDEX(Mio[],_xlfn.AGGREGATE(15,7,IF((Mio[Vendedor]=$B$1)*(Mio[Anulado]=0),ROW(Mio[Vendedor])-ROW(MIo!$B$2)+1),ROWS($A$3:A119)),3),"")</f>
        <v/>
      </c>
      <c r="D119" s="2" t="str">
        <f t="shared" si="2"/>
        <v/>
      </c>
      <c r="E119" t="b">
        <f>Table3[[#This Row],[verificacion]]=Table3[[#This Row],[Total Mio]]</f>
        <v>1</v>
      </c>
      <c r="G119" t="str" cm="1">
        <f t="array" ref="G119">IFERROR(INDEX(Conta[],_xlfn.AGGREGATE(15,7,IF(Conta[VENDEDOR]=$B$1,ROW(Conta[VENDEDOR])-ROW('Por Factura'!$G$4)+1),ROWS($G$3:G119)),3),"")</f>
        <v/>
      </c>
      <c r="H119" t="str" cm="1">
        <f t="array" ref="H119">IFERROR(INDEX(Conta[],_xlfn.AGGREGATE(15,7,IF(Conta[VENDEDOR]=$B$1,ROW(Conta[VENDEDOR])-ROW('Por Factura'!$G$4)+1),ROWS($G$3:G119)),1),"")</f>
        <v/>
      </c>
      <c r="I119" s="2" t="str" cm="1">
        <f t="array" ref="I119">IFERROR(INDEX(Conta[],_xlfn.AGGREGATE(15,7,IF(Conta[VENDEDOR]=$B$1,ROW(Conta[VENDEDOR])-ROW('Por Factura'!$G$4)+1),ROWS($G$3:G119)),4),"")</f>
        <v/>
      </c>
      <c r="J119" s="2" t="str">
        <f t="shared" si="3"/>
        <v/>
      </c>
      <c r="K119" t="b">
        <f>Table5[[#This Row],[verificacion]]=Table5[[#This Row],[Total Conta]]</f>
        <v>1</v>
      </c>
    </row>
    <row r="120" spans="1:11" x14ac:dyDescent="0.25">
      <c r="A120" t="str" cm="1">
        <f t="array" ref="A120">IFERROR(INDEX(Mio[],_xlfn.AGGREGATE(15,7,IF((Mio[Vendedor]=$B$1)*(Mio[Anulado]=0),ROW(Mio[Vendedor])-ROW(MIo!$B$2)+1),ROWS($A$3:A120)),2),"")</f>
        <v/>
      </c>
      <c r="B120" t="str" cm="1">
        <f t="array" ref="B120">IFERROR(INDEX(Mio[],_xlfn.AGGREGATE(15,7,IF((Mio[Vendedor]=$B$1)*(Mio[Anulado]=0),ROW(Mio[Vendedor])-ROW(MIo!$B$2)+1),ROWS($A$3:A120)),6),"")</f>
        <v/>
      </c>
      <c r="C120" s="2" t="str" cm="1">
        <f t="array" ref="C120">IFERROR(INDEX(Mio[],_xlfn.AGGREGATE(15,7,IF((Mio[Vendedor]=$B$1)*(Mio[Anulado]=0),ROW(Mio[Vendedor])-ROW(MIo!$B$2)+1),ROWS($A$3:A120)),3),"")</f>
        <v/>
      </c>
      <c r="D120" s="2" t="str">
        <f t="shared" si="2"/>
        <v/>
      </c>
      <c r="E120" t="b">
        <f>Table3[[#This Row],[verificacion]]=Table3[[#This Row],[Total Mio]]</f>
        <v>1</v>
      </c>
      <c r="G120" t="str" cm="1">
        <f t="array" ref="G120">IFERROR(INDEX(Conta[],_xlfn.AGGREGATE(15,7,IF(Conta[VENDEDOR]=$B$1,ROW(Conta[VENDEDOR])-ROW('Por Factura'!$G$4)+1),ROWS($G$3:G120)),3),"")</f>
        <v/>
      </c>
      <c r="H120" t="str" cm="1">
        <f t="array" ref="H120">IFERROR(INDEX(Conta[],_xlfn.AGGREGATE(15,7,IF(Conta[VENDEDOR]=$B$1,ROW(Conta[VENDEDOR])-ROW('Por Factura'!$G$4)+1),ROWS($G$3:G120)),1),"")</f>
        <v/>
      </c>
      <c r="I120" s="2" t="str" cm="1">
        <f t="array" ref="I120">IFERROR(INDEX(Conta[],_xlfn.AGGREGATE(15,7,IF(Conta[VENDEDOR]=$B$1,ROW(Conta[VENDEDOR])-ROW('Por Factura'!$G$4)+1),ROWS($G$3:G120)),4),"")</f>
        <v/>
      </c>
      <c r="J120" s="2" t="str">
        <f t="shared" si="3"/>
        <v/>
      </c>
      <c r="K120" t="b">
        <f>Table5[[#This Row],[verificacion]]=Table5[[#This Row],[Total Conta]]</f>
        <v>1</v>
      </c>
    </row>
    <row r="121" spans="1:11" x14ac:dyDescent="0.25">
      <c r="A121" t="str" cm="1">
        <f t="array" ref="A121">IFERROR(INDEX(Mio[],_xlfn.AGGREGATE(15,7,IF((Mio[Vendedor]=$B$1)*(Mio[Anulado]=0),ROW(Mio[Vendedor])-ROW(MIo!$B$2)+1),ROWS($A$3:A121)),2),"")</f>
        <v/>
      </c>
      <c r="B121" t="str" cm="1">
        <f t="array" ref="B121">IFERROR(INDEX(Mio[],_xlfn.AGGREGATE(15,7,IF((Mio[Vendedor]=$B$1)*(Mio[Anulado]=0),ROW(Mio[Vendedor])-ROW(MIo!$B$2)+1),ROWS($A$3:A121)),6),"")</f>
        <v/>
      </c>
      <c r="C121" s="2" t="str" cm="1">
        <f t="array" ref="C121">IFERROR(INDEX(Mio[],_xlfn.AGGREGATE(15,7,IF((Mio[Vendedor]=$B$1)*(Mio[Anulado]=0),ROW(Mio[Vendedor])-ROW(MIo!$B$2)+1),ROWS($A$3:A121)),3),"")</f>
        <v/>
      </c>
      <c r="D121" s="2" t="str">
        <f t="shared" si="2"/>
        <v/>
      </c>
      <c r="E121" t="b">
        <f>Table3[[#This Row],[verificacion]]=Table3[[#This Row],[Total Mio]]</f>
        <v>1</v>
      </c>
      <c r="G121" t="str" cm="1">
        <f t="array" ref="G121">IFERROR(INDEX(Conta[],_xlfn.AGGREGATE(15,7,IF(Conta[VENDEDOR]=$B$1,ROW(Conta[VENDEDOR])-ROW('Por Factura'!$G$4)+1),ROWS($G$3:G121)),3),"")</f>
        <v/>
      </c>
      <c r="H121" t="str" cm="1">
        <f t="array" ref="H121">IFERROR(INDEX(Conta[],_xlfn.AGGREGATE(15,7,IF(Conta[VENDEDOR]=$B$1,ROW(Conta[VENDEDOR])-ROW('Por Factura'!$G$4)+1),ROWS($G$3:G121)),1),"")</f>
        <v/>
      </c>
      <c r="I121" s="2" t="str" cm="1">
        <f t="array" ref="I121">IFERROR(INDEX(Conta[],_xlfn.AGGREGATE(15,7,IF(Conta[VENDEDOR]=$B$1,ROW(Conta[VENDEDOR])-ROW('Por Factura'!$G$4)+1),ROWS($G$3:G121)),4),"")</f>
        <v/>
      </c>
      <c r="J121" s="2" t="str">
        <f t="shared" si="3"/>
        <v/>
      </c>
      <c r="K121" t="b">
        <f>Table5[[#This Row],[verificacion]]=Table5[[#This Row],[Total Conta]]</f>
        <v>1</v>
      </c>
    </row>
    <row r="122" spans="1:11" x14ac:dyDescent="0.25">
      <c r="A122" t="str" cm="1">
        <f t="array" ref="A122">IFERROR(INDEX(Mio[],_xlfn.AGGREGATE(15,7,IF((Mio[Vendedor]=$B$1)*(Mio[Anulado]=0),ROW(Mio[Vendedor])-ROW(MIo!$B$2)+1),ROWS($A$3:A122)),2),"")</f>
        <v/>
      </c>
      <c r="B122" t="str" cm="1">
        <f t="array" ref="B122">IFERROR(INDEX(Mio[],_xlfn.AGGREGATE(15,7,IF((Mio[Vendedor]=$B$1)*(Mio[Anulado]=0),ROW(Mio[Vendedor])-ROW(MIo!$B$2)+1),ROWS($A$3:A122)),6),"")</f>
        <v/>
      </c>
      <c r="C122" s="2" t="str" cm="1">
        <f t="array" ref="C122">IFERROR(INDEX(Mio[],_xlfn.AGGREGATE(15,7,IF((Mio[Vendedor]=$B$1)*(Mio[Anulado]=0),ROW(Mio[Vendedor])-ROW(MIo!$B$2)+1),ROWS($A$3:A122)),3),"")</f>
        <v/>
      </c>
      <c r="D122" s="2" t="str">
        <f t="shared" si="2"/>
        <v/>
      </c>
      <c r="E122" t="b">
        <f>Table3[[#This Row],[verificacion]]=Table3[[#This Row],[Total Mio]]</f>
        <v>1</v>
      </c>
      <c r="G122" t="str" cm="1">
        <f t="array" ref="G122">IFERROR(INDEX(Conta[],_xlfn.AGGREGATE(15,7,IF(Conta[VENDEDOR]=$B$1,ROW(Conta[VENDEDOR])-ROW('Por Factura'!$G$4)+1),ROWS($G$3:G122)),3),"")</f>
        <v/>
      </c>
      <c r="H122" t="str" cm="1">
        <f t="array" ref="H122">IFERROR(INDEX(Conta[],_xlfn.AGGREGATE(15,7,IF(Conta[VENDEDOR]=$B$1,ROW(Conta[VENDEDOR])-ROW('Por Factura'!$G$4)+1),ROWS($G$3:G122)),1),"")</f>
        <v/>
      </c>
      <c r="I122" s="2" t="str" cm="1">
        <f t="array" ref="I122">IFERROR(INDEX(Conta[],_xlfn.AGGREGATE(15,7,IF(Conta[VENDEDOR]=$B$1,ROW(Conta[VENDEDOR])-ROW('Por Factura'!$G$4)+1),ROWS($G$3:G122)),4),"")</f>
        <v/>
      </c>
      <c r="J122" s="2" t="str">
        <f t="shared" si="3"/>
        <v/>
      </c>
      <c r="K122" t="b">
        <f>Table5[[#This Row],[verificacion]]=Table5[[#This Row],[Total Conta]]</f>
        <v>1</v>
      </c>
    </row>
    <row r="123" spans="1:11" x14ac:dyDescent="0.25">
      <c r="A123" t="str" cm="1">
        <f t="array" ref="A123">IFERROR(INDEX(Mio[],_xlfn.AGGREGATE(15,7,IF((Mio[Vendedor]=$B$1)*(Mio[Anulado]=0),ROW(Mio[Vendedor])-ROW(MIo!$B$2)+1),ROWS($A$3:A123)),2),"")</f>
        <v/>
      </c>
      <c r="B123" t="str" cm="1">
        <f t="array" ref="B123">IFERROR(INDEX(Mio[],_xlfn.AGGREGATE(15,7,IF((Mio[Vendedor]=$B$1)*(Mio[Anulado]=0),ROW(Mio[Vendedor])-ROW(MIo!$B$2)+1),ROWS($A$3:A123)),6),"")</f>
        <v/>
      </c>
      <c r="C123" s="2" t="str" cm="1">
        <f t="array" ref="C123">IFERROR(INDEX(Mio[],_xlfn.AGGREGATE(15,7,IF((Mio[Vendedor]=$B$1)*(Mio[Anulado]=0),ROW(Mio[Vendedor])-ROW(MIo!$B$2)+1),ROWS($A$3:A123)),3),"")</f>
        <v/>
      </c>
      <c r="D123" s="2" t="str">
        <f t="shared" si="2"/>
        <v/>
      </c>
      <c r="E123" t="b">
        <f>Table3[[#This Row],[verificacion]]=Table3[[#This Row],[Total Mio]]</f>
        <v>1</v>
      </c>
      <c r="G123" t="str" cm="1">
        <f t="array" ref="G123">IFERROR(INDEX(Conta[],_xlfn.AGGREGATE(15,7,IF(Conta[VENDEDOR]=$B$1,ROW(Conta[VENDEDOR])-ROW('Por Factura'!$G$4)+1),ROWS($G$3:G123)),3),"")</f>
        <v/>
      </c>
      <c r="H123" t="str" cm="1">
        <f t="array" ref="H123">IFERROR(INDEX(Conta[],_xlfn.AGGREGATE(15,7,IF(Conta[VENDEDOR]=$B$1,ROW(Conta[VENDEDOR])-ROW('Por Factura'!$G$4)+1),ROWS($G$3:G123)),1),"")</f>
        <v/>
      </c>
      <c r="I123" s="2" t="str" cm="1">
        <f t="array" ref="I123">IFERROR(INDEX(Conta[],_xlfn.AGGREGATE(15,7,IF(Conta[VENDEDOR]=$B$1,ROW(Conta[VENDEDOR])-ROW('Por Factura'!$G$4)+1),ROWS($G$3:G123)),4),"")</f>
        <v/>
      </c>
      <c r="J123" s="2" t="str">
        <f t="shared" si="3"/>
        <v/>
      </c>
      <c r="K123" t="b">
        <f>Table5[[#This Row],[verificacion]]=Table5[[#This Row],[Total Conta]]</f>
        <v>1</v>
      </c>
    </row>
    <row r="124" spans="1:11" x14ac:dyDescent="0.25">
      <c r="A124" t="str" cm="1">
        <f t="array" ref="A124">IFERROR(INDEX(Mio[],_xlfn.AGGREGATE(15,7,IF((Mio[Vendedor]=$B$1)*(Mio[Anulado]=0),ROW(Mio[Vendedor])-ROW(MIo!$B$2)+1),ROWS($A$3:A124)),2),"")</f>
        <v/>
      </c>
      <c r="B124" t="str" cm="1">
        <f t="array" ref="B124">IFERROR(INDEX(Mio[],_xlfn.AGGREGATE(15,7,IF((Mio[Vendedor]=$B$1)*(Mio[Anulado]=0),ROW(Mio[Vendedor])-ROW(MIo!$B$2)+1),ROWS($A$3:A124)),6),"")</f>
        <v/>
      </c>
      <c r="C124" s="2" t="str" cm="1">
        <f t="array" ref="C124">IFERROR(INDEX(Mio[],_xlfn.AGGREGATE(15,7,IF((Mio[Vendedor]=$B$1)*(Mio[Anulado]=0),ROW(Mio[Vendedor])-ROW(MIo!$B$2)+1),ROWS($A$3:A124)),3),"")</f>
        <v/>
      </c>
      <c r="D124" s="2" t="str">
        <f t="shared" si="2"/>
        <v/>
      </c>
      <c r="E124" t="b">
        <f>Table3[[#This Row],[verificacion]]=Table3[[#This Row],[Total Mio]]</f>
        <v>1</v>
      </c>
      <c r="G124" t="str" cm="1">
        <f t="array" ref="G124">IFERROR(INDEX(Conta[],_xlfn.AGGREGATE(15,7,IF(Conta[VENDEDOR]=$B$1,ROW(Conta[VENDEDOR])-ROW('Por Factura'!$G$4)+1),ROWS($G$3:G124)),3),"")</f>
        <v/>
      </c>
      <c r="H124" t="str" cm="1">
        <f t="array" ref="H124">IFERROR(INDEX(Conta[],_xlfn.AGGREGATE(15,7,IF(Conta[VENDEDOR]=$B$1,ROW(Conta[VENDEDOR])-ROW('Por Factura'!$G$4)+1),ROWS($G$3:G124)),1),"")</f>
        <v/>
      </c>
      <c r="I124" s="2" t="str" cm="1">
        <f t="array" ref="I124">IFERROR(INDEX(Conta[],_xlfn.AGGREGATE(15,7,IF(Conta[VENDEDOR]=$B$1,ROW(Conta[VENDEDOR])-ROW('Por Factura'!$G$4)+1),ROWS($G$3:G124)),4),"")</f>
        <v/>
      </c>
      <c r="J124" s="2" t="str">
        <f t="shared" si="3"/>
        <v/>
      </c>
      <c r="K124" t="b">
        <f>Table5[[#This Row],[verificacion]]=Table5[[#This Row],[Total Conta]]</f>
        <v>1</v>
      </c>
    </row>
    <row r="125" spans="1:11" x14ac:dyDescent="0.25">
      <c r="A125" t="str" cm="1">
        <f t="array" ref="A125">IFERROR(INDEX(Mio[],_xlfn.AGGREGATE(15,7,IF((Mio[Vendedor]=$B$1)*(Mio[Anulado]=0),ROW(Mio[Vendedor])-ROW(MIo!$B$2)+1),ROWS($A$3:A125)),2),"")</f>
        <v/>
      </c>
      <c r="B125" t="str" cm="1">
        <f t="array" ref="B125">IFERROR(INDEX(Mio[],_xlfn.AGGREGATE(15,7,IF((Mio[Vendedor]=$B$1)*(Mio[Anulado]=0),ROW(Mio[Vendedor])-ROW(MIo!$B$2)+1),ROWS($A$3:A125)),6),"")</f>
        <v/>
      </c>
      <c r="C125" s="2" t="str" cm="1">
        <f t="array" ref="C125">IFERROR(INDEX(Mio[],_xlfn.AGGREGATE(15,7,IF((Mio[Vendedor]=$B$1)*(Mio[Anulado]=0),ROW(Mio[Vendedor])-ROW(MIo!$B$2)+1),ROWS($A$3:A125)),3),"")</f>
        <v/>
      </c>
      <c r="D125" s="2" t="str">
        <f t="shared" si="2"/>
        <v/>
      </c>
      <c r="E125" t="b">
        <f>Table3[[#This Row],[verificacion]]=Table3[[#This Row],[Total Mio]]</f>
        <v>1</v>
      </c>
      <c r="G125" t="str" cm="1">
        <f t="array" ref="G125">IFERROR(INDEX(Conta[],_xlfn.AGGREGATE(15,7,IF(Conta[VENDEDOR]=$B$1,ROW(Conta[VENDEDOR])-ROW('Por Factura'!$G$4)+1),ROWS($G$3:G125)),3),"")</f>
        <v/>
      </c>
      <c r="H125" t="str" cm="1">
        <f t="array" ref="H125">IFERROR(INDEX(Conta[],_xlfn.AGGREGATE(15,7,IF(Conta[VENDEDOR]=$B$1,ROW(Conta[VENDEDOR])-ROW('Por Factura'!$G$4)+1),ROWS($G$3:G125)),1),"")</f>
        <v/>
      </c>
      <c r="I125" s="2" t="str" cm="1">
        <f t="array" ref="I125">IFERROR(INDEX(Conta[],_xlfn.AGGREGATE(15,7,IF(Conta[VENDEDOR]=$B$1,ROW(Conta[VENDEDOR])-ROW('Por Factura'!$G$4)+1),ROWS($G$3:G125)),4),"")</f>
        <v/>
      </c>
      <c r="J125" s="2" t="str">
        <f t="shared" si="3"/>
        <v/>
      </c>
      <c r="K125" t="b">
        <f>Table5[[#This Row],[verificacion]]=Table5[[#This Row],[Total Conta]]</f>
        <v>1</v>
      </c>
    </row>
    <row r="126" spans="1:11" x14ac:dyDescent="0.25">
      <c r="A126" t="str" cm="1">
        <f t="array" ref="A126">IFERROR(INDEX(Mio[],_xlfn.AGGREGATE(15,7,IF((Mio[Vendedor]=$B$1)*(Mio[Anulado]=0),ROW(Mio[Vendedor])-ROW(MIo!$B$2)+1),ROWS($A$3:A126)),2),"")</f>
        <v/>
      </c>
      <c r="B126" t="str" cm="1">
        <f t="array" ref="B126">IFERROR(INDEX(Mio[],_xlfn.AGGREGATE(15,7,IF((Mio[Vendedor]=$B$1)*(Mio[Anulado]=0),ROW(Mio[Vendedor])-ROW(MIo!$B$2)+1),ROWS($A$3:A126)),6),"")</f>
        <v/>
      </c>
      <c r="C126" s="2" t="str" cm="1">
        <f t="array" ref="C126">IFERROR(INDEX(Mio[],_xlfn.AGGREGATE(15,7,IF((Mio[Vendedor]=$B$1)*(Mio[Anulado]=0),ROW(Mio[Vendedor])-ROW(MIo!$B$2)+1),ROWS($A$3:A126)),3),"")</f>
        <v/>
      </c>
      <c r="D126" s="2" t="str">
        <f t="shared" si="2"/>
        <v/>
      </c>
      <c r="E126" t="b">
        <f>Table3[[#This Row],[verificacion]]=Table3[[#This Row],[Total Mio]]</f>
        <v>1</v>
      </c>
      <c r="G126" t="str" cm="1">
        <f t="array" ref="G126">IFERROR(INDEX(Conta[],_xlfn.AGGREGATE(15,7,IF(Conta[VENDEDOR]=$B$1,ROW(Conta[VENDEDOR])-ROW('Por Factura'!$G$4)+1),ROWS($G$3:G126)),3),"")</f>
        <v/>
      </c>
      <c r="H126" t="str" cm="1">
        <f t="array" ref="H126">IFERROR(INDEX(Conta[],_xlfn.AGGREGATE(15,7,IF(Conta[VENDEDOR]=$B$1,ROW(Conta[VENDEDOR])-ROW('Por Factura'!$G$4)+1),ROWS($G$3:G126)),1),"")</f>
        <v/>
      </c>
      <c r="I126" s="2" t="str" cm="1">
        <f t="array" ref="I126">IFERROR(INDEX(Conta[],_xlfn.AGGREGATE(15,7,IF(Conta[VENDEDOR]=$B$1,ROW(Conta[VENDEDOR])-ROW('Por Factura'!$G$4)+1),ROWS($G$3:G126)),4),"")</f>
        <v/>
      </c>
      <c r="J126" s="2" t="str">
        <f t="shared" si="3"/>
        <v/>
      </c>
      <c r="K126" t="b">
        <f>Table5[[#This Row],[verificacion]]=Table5[[#This Row],[Total Conta]]</f>
        <v>1</v>
      </c>
    </row>
    <row r="127" spans="1:11" x14ac:dyDescent="0.25">
      <c r="A127" t="str" cm="1">
        <f t="array" ref="A127">IFERROR(INDEX(Mio[],_xlfn.AGGREGATE(15,7,IF((Mio[Vendedor]=$B$1)*(Mio[Anulado]=0),ROW(Mio[Vendedor])-ROW(MIo!$B$2)+1),ROWS($A$3:A127)),2),"")</f>
        <v/>
      </c>
      <c r="B127" t="str" cm="1">
        <f t="array" ref="B127">IFERROR(INDEX(Mio[],_xlfn.AGGREGATE(15,7,IF((Mio[Vendedor]=$B$1)*(Mio[Anulado]=0),ROW(Mio[Vendedor])-ROW(MIo!$B$2)+1),ROWS($A$3:A127)),6),"")</f>
        <v/>
      </c>
      <c r="C127" s="2" t="str" cm="1">
        <f t="array" ref="C127">IFERROR(INDEX(Mio[],_xlfn.AGGREGATE(15,7,IF((Mio[Vendedor]=$B$1)*(Mio[Anulado]=0),ROW(Mio[Vendedor])-ROW(MIo!$B$2)+1),ROWS($A$3:A127)),3),"")</f>
        <v/>
      </c>
      <c r="D127" s="2" t="str">
        <f t="shared" si="2"/>
        <v/>
      </c>
      <c r="E127" t="b">
        <f>Table3[[#This Row],[verificacion]]=Table3[[#This Row],[Total Mio]]</f>
        <v>1</v>
      </c>
      <c r="G127" t="str" cm="1">
        <f t="array" ref="G127">IFERROR(INDEX(Conta[],_xlfn.AGGREGATE(15,7,IF(Conta[VENDEDOR]=$B$1,ROW(Conta[VENDEDOR])-ROW('Por Factura'!$G$4)+1),ROWS($G$3:G127)),3),"")</f>
        <v/>
      </c>
      <c r="H127" t="str" cm="1">
        <f t="array" ref="H127">IFERROR(INDEX(Conta[],_xlfn.AGGREGATE(15,7,IF(Conta[VENDEDOR]=$B$1,ROW(Conta[VENDEDOR])-ROW('Por Factura'!$G$4)+1),ROWS($G$3:G127)),1),"")</f>
        <v/>
      </c>
      <c r="I127" s="2" t="str" cm="1">
        <f t="array" ref="I127">IFERROR(INDEX(Conta[],_xlfn.AGGREGATE(15,7,IF(Conta[VENDEDOR]=$B$1,ROW(Conta[VENDEDOR])-ROW('Por Factura'!$G$4)+1),ROWS($G$3:G127)),4),"")</f>
        <v/>
      </c>
      <c r="J127" s="2" t="str">
        <f t="shared" si="3"/>
        <v/>
      </c>
      <c r="K127" t="b">
        <f>Table5[[#This Row],[verificacion]]=Table5[[#This Row],[Total Conta]]</f>
        <v>1</v>
      </c>
    </row>
    <row r="128" spans="1:11" x14ac:dyDescent="0.25">
      <c r="A128" t="str" cm="1">
        <f t="array" ref="A128">IFERROR(INDEX(Mio[],_xlfn.AGGREGATE(15,7,IF((Mio[Vendedor]=$B$1)*(Mio[Anulado]=0),ROW(Mio[Vendedor])-ROW(MIo!$B$2)+1),ROWS($A$3:A128)),2),"")</f>
        <v/>
      </c>
      <c r="B128" t="str" cm="1">
        <f t="array" ref="B128">IFERROR(INDEX(Mio[],_xlfn.AGGREGATE(15,7,IF((Mio[Vendedor]=$B$1)*(Mio[Anulado]=0),ROW(Mio[Vendedor])-ROW(MIo!$B$2)+1),ROWS($A$3:A128)),6),"")</f>
        <v/>
      </c>
      <c r="C128" s="2" t="str" cm="1">
        <f t="array" ref="C128">IFERROR(INDEX(Mio[],_xlfn.AGGREGATE(15,7,IF((Mio[Vendedor]=$B$1)*(Mio[Anulado]=0),ROW(Mio[Vendedor])-ROW(MIo!$B$2)+1),ROWS($A$3:A128)),3),"")</f>
        <v/>
      </c>
      <c r="D128" s="2" t="str">
        <f t="shared" si="2"/>
        <v/>
      </c>
      <c r="E128" t="b">
        <f>Table3[[#This Row],[verificacion]]=Table3[[#This Row],[Total Mio]]</f>
        <v>1</v>
      </c>
      <c r="G128" t="str" cm="1">
        <f t="array" ref="G128">IFERROR(INDEX(Conta[],_xlfn.AGGREGATE(15,7,IF(Conta[VENDEDOR]=$B$1,ROW(Conta[VENDEDOR])-ROW('Por Factura'!$G$4)+1),ROWS($G$3:G128)),3),"")</f>
        <v/>
      </c>
      <c r="H128" t="str" cm="1">
        <f t="array" ref="H128">IFERROR(INDEX(Conta[],_xlfn.AGGREGATE(15,7,IF(Conta[VENDEDOR]=$B$1,ROW(Conta[VENDEDOR])-ROW('Por Factura'!$G$4)+1),ROWS($G$3:G128)),1),"")</f>
        <v/>
      </c>
      <c r="I128" s="2" t="str" cm="1">
        <f t="array" ref="I128">IFERROR(INDEX(Conta[],_xlfn.AGGREGATE(15,7,IF(Conta[VENDEDOR]=$B$1,ROW(Conta[VENDEDOR])-ROW('Por Factura'!$G$4)+1),ROWS($G$3:G128)),4),"")</f>
        <v/>
      </c>
      <c r="J128" s="2" t="str">
        <f t="shared" si="3"/>
        <v/>
      </c>
      <c r="K128" t="b">
        <f>Table5[[#This Row],[verificacion]]=Table5[[#This Row],[Total Conta]]</f>
        <v>1</v>
      </c>
    </row>
    <row r="129" spans="1:11" x14ac:dyDescent="0.25">
      <c r="A129" t="str" cm="1">
        <f t="array" ref="A129">IFERROR(INDEX(Mio[],_xlfn.AGGREGATE(15,7,IF((Mio[Vendedor]=$B$1)*(Mio[Anulado]=0),ROW(Mio[Vendedor])-ROW(MIo!$B$2)+1),ROWS($A$3:A129)),2),"")</f>
        <v/>
      </c>
      <c r="B129" t="str" cm="1">
        <f t="array" ref="B129">IFERROR(INDEX(Mio[],_xlfn.AGGREGATE(15,7,IF((Mio[Vendedor]=$B$1)*(Mio[Anulado]=0),ROW(Mio[Vendedor])-ROW(MIo!$B$2)+1),ROWS($A$3:A129)),6),"")</f>
        <v/>
      </c>
      <c r="C129" s="2" t="str" cm="1">
        <f t="array" ref="C129">IFERROR(INDEX(Mio[],_xlfn.AGGREGATE(15,7,IF((Mio[Vendedor]=$B$1)*(Mio[Anulado]=0),ROW(Mio[Vendedor])-ROW(MIo!$B$2)+1),ROWS($A$3:A129)),3),"")</f>
        <v/>
      </c>
      <c r="D129" s="2" t="str">
        <f t="shared" si="2"/>
        <v/>
      </c>
      <c r="E129" t="b">
        <f>Table3[[#This Row],[verificacion]]=Table3[[#This Row],[Total Mio]]</f>
        <v>1</v>
      </c>
      <c r="G129" t="str" cm="1">
        <f t="array" ref="G129">IFERROR(INDEX(Conta[],_xlfn.AGGREGATE(15,7,IF(Conta[VENDEDOR]=$B$1,ROW(Conta[VENDEDOR])-ROW('Por Factura'!$G$4)+1),ROWS($G$3:G129)),3),"")</f>
        <v/>
      </c>
      <c r="H129" t="str" cm="1">
        <f t="array" ref="H129">IFERROR(INDEX(Conta[],_xlfn.AGGREGATE(15,7,IF(Conta[VENDEDOR]=$B$1,ROW(Conta[VENDEDOR])-ROW('Por Factura'!$G$4)+1),ROWS($G$3:G129)),1),"")</f>
        <v/>
      </c>
      <c r="I129" s="2" t="str" cm="1">
        <f t="array" ref="I129">IFERROR(INDEX(Conta[],_xlfn.AGGREGATE(15,7,IF(Conta[VENDEDOR]=$B$1,ROW(Conta[VENDEDOR])-ROW('Por Factura'!$G$4)+1),ROWS($G$3:G129)),4),"")</f>
        <v/>
      </c>
      <c r="J129" s="2" t="str">
        <f t="shared" si="3"/>
        <v/>
      </c>
      <c r="K129" t="b">
        <f>Table5[[#This Row],[verificacion]]=Table5[[#This Row],[Total Conta]]</f>
        <v>1</v>
      </c>
    </row>
    <row r="130" spans="1:11" x14ac:dyDescent="0.25">
      <c r="A130" t="str" cm="1">
        <f t="array" ref="A130">IFERROR(INDEX(Mio[],_xlfn.AGGREGATE(15,7,IF((Mio[Vendedor]=$B$1)*(Mio[Anulado]=0),ROW(Mio[Vendedor])-ROW(MIo!$B$2)+1),ROWS($A$3:A130)),2),"")</f>
        <v/>
      </c>
      <c r="B130" t="str" cm="1">
        <f t="array" ref="B130">IFERROR(INDEX(Mio[],_xlfn.AGGREGATE(15,7,IF((Mio[Vendedor]=$B$1)*(Mio[Anulado]=0),ROW(Mio[Vendedor])-ROW(MIo!$B$2)+1),ROWS($A$3:A130)),6),"")</f>
        <v/>
      </c>
      <c r="C130" s="2" t="str" cm="1">
        <f t="array" ref="C130">IFERROR(INDEX(Mio[],_xlfn.AGGREGATE(15,7,IF((Mio[Vendedor]=$B$1)*(Mio[Anulado]=0),ROW(Mio[Vendedor])-ROW(MIo!$B$2)+1),ROWS($A$3:A130)),3),"")</f>
        <v/>
      </c>
      <c r="D130" s="2" t="str">
        <f t="shared" si="2"/>
        <v/>
      </c>
      <c r="E130" t="b">
        <f>Table3[[#This Row],[verificacion]]=Table3[[#This Row],[Total Mio]]</f>
        <v>1</v>
      </c>
      <c r="G130" t="str" cm="1">
        <f t="array" ref="G130">IFERROR(INDEX(Conta[],_xlfn.AGGREGATE(15,7,IF(Conta[VENDEDOR]=$B$1,ROW(Conta[VENDEDOR])-ROW('Por Factura'!$G$4)+1),ROWS($G$3:G130)),3),"")</f>
        <v/>
      </c>
      <c r="H130" t="str" cm="1">
        <f t="array" ref="H130">IFERROR(INDEX(Conta[],_xlfn.AGGREGATE(15,7,IF(Conta[VENDEDOR]=$B$1,ROW(Conta[VENDEDOR])-ROW('Por Factura'!$G$4)+1),ROWS($G$3:G130)),1),"")</f>
        <v/>
      </c>
      <c r="I130" s="2" t="str" cm="1">
        <f t="array" ref="I130">IFERROR(INDEX(Conta[],_xlfn.AGGREGATE(15,7,IF(Conta[VENDEDOR]=$B$1,ROW(Conta[VENDEDOR])-ROW('Por Factura'!$G$4)+1),ROWS($G$3:G130)),4),"")</f>
        <v/>
      </c>
      <c r="J130" s="2" t="str">
        <f t="shared" si="3"/>
        <v/>
      </c>
      <c r="K130" t="b">
        <f>Table5[[#This Row],[verificacion]]=Table5[[#This Row],[Total Conta]]</f>
        <v>1</v>
      </c>
    </row>
    <row r="131" spans="1:11" x14ac:dyDescent="0.25">
      <c r="A131" t="str" cm="1">
        <f t="array" ref="A131">IFERROR(INDEX(Mio[],_xlfn.AGGREGATE(15,7,IF((Mio[Vendedor]=$B$1)*(Mio[Anulado]=0),ROW(Mio[Vendedor])-ROW(MIo!$B$2)+1),ROWS($A$3:A131)),2),"")</f>
        <v/>
      </c>
      <c r="B131" t="str" cm="1">
        <f t="array" ref="B131">IFERROR(INDEX(Mio[],_xlfn.AGGREGATE(15,7,IF((Mio[Vendedor]=$B$1)*(Mio[Anulado]=0),ROW(Mio[Vendedor])-ROW(MIo!$B$2)+1),ROWS($A$3:A131)),6),"")</f>
        <v/>
      </c>
      <c r="C131" s="2" t="str" cm="1">
        <f t="array" ref="C131">IFERROR(INDEX(Mio[],_xlfn.AGGREGATE(15,7,IF((Mio[Vendedor]=$B$1)*(Mio[Anulado]=0),ROW(Mio[Vendedor])-ROW(MIo!$B$2)+1),ROWS($A$3:A131)),3),"")</f>
        <v/>
      </c>
      <c r="D131" s="2" t="str">
        <f t="shared" si="2"/>
        <v/>
      </c>
      <c r="E131" t="b">
        <f>Table3[[#This Row],[verificacion]]=Table3[[#This Row],[Total Mio]]</f>
        <v>1</v>
      </c>
      <c r="G131" t="str" cm="1">
        <f t="array" ref="G131">IFERROR(INDEX(Conta[],_xlfn.AGGREGATE(15,7,IF(Conta[VENDEDOR]=$B$1,ROW(Conta[VENDEDOR])-ROW('Por Factura'!$G$4)+1),ROWS($G$3:G131)),3),"")</f>
        <v/>
      </c>
      <c r="H131" t="str" cm="1">
        <f t="array" ref="H131">IFERROR(INDEX(Conta[],_xlfn.AGGREGATE(15,7,IF(Conta[VENDEDOR]=$B$1,ROW(Conta[VENDEDOR])-ROW('Por Factura'!$G$4)+1),ROWS($G$3:G131)),1),"")</f>
        <v/>
      </c>
      <c r="I131" s="2" t="str" cm="1">
        <f t="array" ref="I131">IFERROR(INDEX(Conta[],_xlfn.AGGREGATE(15,7,IF(Conta[VENDEDOR]=$B$1,ROW(Conta[VENDEDOR])-ROW('Por Factura'!$G$4)+1),ROWS($G$3:G131)),4),"")</f>
        <v/>
      </c>
      <c r="J131" s="2" t="str">
        <f t="shared" si="3"/>
        <v/>
      </c>
      <c r="K131" t="b">
        <f>Table5[[#This Row],[verificacion]]=Table5[[#This Row],[Total Conta]]</f>
        <v>1</v>
      </c>
    </row>
    <row r="132" spans="1:11" x14ac:dyDescent="0.25">
      <c r="A132" t="str" cm="1">
        <f t="array" ref="A132">IFERROR(INDEX(Mio[],_xlfn.AGGREGATE(15,7,IF((Mio[Vendedor]=$B$1)*(Mio[Anulado]=0),ROW(Mio[Vendedor])-ROW(MIo!$B$2)+1),ROWS($A$3:A132)),2),"")</f>
        <v/>
      </c>
      <c r="B132" t="str" cm="1">
        <f t="array" ref="B132">IFERROR(INDEX(Mio[],_xlfn.AGGREGATE(15,7,IF((Mio[Vendedor]=$B$1)*(Mio[Anulado]=0),ROW(Mio[Vendedor])-ROW(MIo!$B$2)+1),ROWS($A$3:A132)),6),"")</f>
        <v/>
      </c>
      <c r="C132" s="2" t="str" cm="1">
        <f t="array" ref="C132">IFERROR(INDEX(Mio[],_xlfn.AGGREGATE(15,7,IF((Mio[Vendedor]=$B$1)*(Mio[Anulado]=0),ROW(Mio[Vendedor])-ROW(MIo!$B$2)+1),ROWS($A$3:A132)),3),"")</f>
        <v/>
      </c>
      <c r="D132" s="2" t="str">
        <f t="shared" ref="D132:D195" si="4">VLOOKUP(A132,$G$3:$I$600,3,FALSE)</f>
        <v/>
      </c>
      <c r="E132" t="b">
        <f>Table3[[#This Row],[verificacion]]=Table3[[#This Row],[Total Mio]]</f>
        <v>1</v>
      </c>
      <c r="G132" t="str" cm="1">
        <f t="array" ref="G132">IFERROR(INDEX(Conta[],_xlfn.AGGREGATE(15,7,IF(Conta[VENDEDOR]=$B$1,ROW(Conta[VENDEDOR])-ROW('Por Factura'!$G$4)+1),ROWS($G$3:G132)),3),"")</f>
        <v/>
      </c>
      <c r="H132" t="str" cm="1">
        <f t="array" ref="H132">IFERROR(INDEX(Conta[],_xlfn.AGGREGATE(15,7,IF(Conta[VENDEDOR]=$B$1,ROW(Conta[VENDEDOR])-ROW('Por Factura'!$G$4)+1),ROWS($G$3:G132)),1),"")</f>
        <v/>
      </c>
      <c r="I132" s="2" t="str" cm="1">
        <f t="array" ref="I132">IFERROR(INDEX(Conta[],_xlfn.AGGREGATE(15,7,IF(Conta[VENDEDOR]=$B$1,ROW(Conta[VENDEDOR])-ROW('Por Factura'!$G$4)+1),ROWS($G$3:G132)),4),"")</f>
        <v/>
      </c>
      <c r="J132" s="2" t="str">
        <f t="shared" ref="J132:J195" si="5">VLOOKUP(G132,$A$3:$C$600,3,FALSE)</f>
        <v/>
      </c>
      <c r="K132" t="b">
        <f>Table5[[#This Row],[verificacion]]=Table5[[#This Row],[Total Conta]]</f>
        <v>1</v>
      </c>
    </row>
    <row r="133" spans="1:11" x14ac:dyDescent="0.25">
      <c r="A133" t="str" cm="1">
        <f t="array" ref="A133">IFERROR(INDEX(Mio[],_xlfn.AGGREGATE(15,7,IF((Mio[Vendedor]=$B$1)*(Mio[Anulado]=0),ROW(Mio[Vendedor])-ROW(MIo!$B$2)+1),ROWS($A$3:A133)),2),"")</f>
        <v/>
      </c>
      <c r="B133" t="str" cm="1">
        <f t="array" ref="B133">IFERROR(INDEX(Mio[],_xlfn.AGGREGATE(15,7,IF((Mio[Vendedor]=$B$1)*(Mio[Anulado]=0),ROW(Mio[Vendedor])-ROW(MIo!$B$2)+1),ROWS($A$3:A133)),6),"")</f>
        <v/>
      </c>
      <c r="C133" s="2" t="str" cm="1">
        <f t="array" ref="C133">IFERROR(INDEX(Mio[],_xlfn.AGGREGATE(15,7,IF((Mio[Vendedor]=$B$1)*(Mio[Anulado]=0),ROW(Mio[Vendedor])-ROW(MIo!$B$2)+1),ROWS($A$3:A133)),3),"")</f>
        <v/>
      </c>
      <c r="D133" s="2" t="str">
        <f t="shared" si="4"/>
        <v/>
      </c>
      <c r="E133" t="b">
        <f>Table3[[#This Row],[verificacion]]=Table3[[#This Row],[Total Mio]]</f>
        <v>1</v>
      </c>
      <c r="G133" t="str" cm="1">
        <f t="array" ref="G133">IFERROR(INDEX(Conta[],_xlfn.AGGREGATE(15,7,IF(Conta[VENDEDOR]=$B$1,ROW(Conta[VENDEDOR])-ROW('Por Factura'!$G$4)+1),ROWS($G$3:G133)),3),"")</f>
        <v/>
      </c>
      <c r="H133" t="str" cm="1">
        <f t="array" ref="H133">IFERROR(INDEX(Conta[],_xlfn.AGGREGATE(15,7,IF(Conta[VENDEDOR]=$B$1,ROW(Conta[VENDEDOR])-ROW('Por Factura'!$G$4)+1),ROWS($G$3:G133)),1),"")</f>
        <v/>
      </c>
      <c r="I133" s="2" t="str" cm="1">
        <f t="array" ref="I133">IFERROR(INDEX(Conta[],_xlfn.AGGREGATE(15,7,IF(Conta[VENDEDOR]=$B$1,ROW(Conta[VENDEDOR])-ROW('Por Factura'!$G$4)+1),ROWS($G$3:G133)),4),"")</f>
        <v/>
      </c>
      <c r="J133" s="2" t="str">
        <f t="shared" si="5"/>
        <v/>
      </c>
      <c r="K133" t="b">
        <f>Table5[[#This Row],[verificacion]]=Table5[[#This Row],[Total Conta]]</f>
        <v>1</v>
      </c>
    </row>
    <row r="134" spans="1:11" x14ac:dyDescent="0.25">
      <c r="A134" t="str" cm="1">
        <f t="array" ref="A134">IFERROR(INDEX(Mio[],_xlfn.AGGREGATE(15,7,IF((Mio[Vendedor]=$B$1)*(Mio[Anulado]=0),ROW(Mio[Vendedor])-ROW(MIo!$B$2)+1),ROWS($A$3:A134)),2),"")</f>
        <v/>
      </c>
      <c r="B134" t="str" cm="1">
        <f t="array" ref="B134">IFERROR(INDEX(Mio[],_xlfn.AGGREGATE(15,7,IF((Mio[Vendedor]=$B$1)*(Mio[Anulado]=0),ROW(Mio[Vendedor])-ROW(MIo!$B$2)+1),ROWS($A$3:A134)),6),"")</f>
        <v/>
      </c>
      <c r="C134" s="2" t="str" cm="1">
        <f t="array" ref="C134">IFERROR(INDEX(Mio[],_xlfn.AGGREGATE(15,7,IF((Mio[Vendedor]=$B$1)*(Mio[Anulado]=0),ROW(Mio[Vendedor])-ROW(MIo!$B$2)+1),ROWS($A$3:A134)),3),"")</f>
        <v/>
      </c>
      <c r="D134" s="2" t="str">
        <f t="shared" si="4"/>
        <v/>
      </c>
      <c r="E134" t="b">
        <f>Table3[[#This Row],[verificacion]]=Table3[[#This Row],[Total Mio]]</f>
        <v>1</v>
      </c>
      <c r="G134" t="str" cm="1">
        <f t="array" ref="G134">IFERROR(INDEX(Conta[],_xlfn.AGGREGATE(15,7,IF(Conta[VENDEDOR]=$B$1,ROW(Conta[VENDEDOR])-ROW('Por Factura'!$G$4)+1),ROWS($G$3:G134)),3),"")</f>
        <v/>
      </c>
      <c r="H134" t="str" cm="1">
        <f t="array" ref="H134">IFERROR(INDEX(Conta[],_xlfn.AGGREGATE(15,7,IF(Conta[VENDEDOR]=$B$1,ROW(Conta[VENDEDOR])-ROW('Por Factura'!$G$4)+1),ROWS($G$3:G134)),1),"")</f>
        <v/>
      </c>
      <c r="I134" s="2" t="str" cm="1">
        <f t="array" ref="I134">IFERROR(INDEX(Conta[],_xlfn.AGGREGATE(15,7,IF(Conta[VENDEDOR]=$B$1,ROW(Conta[VENDEDOR])-ROW('Por Factura'!$G$4)+1),ROWS($G$3:G134)),4),"")</f>
        <v/>
      </c>
      <c r="J134" s="2" t="str">
        <f t="shared" si="5"/>
        <v/>
      </c>
      <c r="K134" t="b">
        <f>Table5[[#This Row],[verificacion]]=Table5[[#This Row],[Total Conta]]</f>
        <v>1</v>
      </c>
    </row>
    <row r="135" spans="1:11" x14ac:dyDescent="0.25">
      <c r="A135" t="str" cm="1">
        <f t="array" ref="A135">IFERROR(INDEX(Mio[],_xlfn.AGGREGATE(15,7,IF((Mio[Vendedor]=$B$1)*(Mio[Anulado]=0),ROW(Mio[Vendedor])-ROW(MIo!$B$2)+1),ROWS($A$3:A135)),2),"")</f>
        <v/>
      </c>
      <c r="B135" t="str" cm="1">
        <f t="array" ref="B135">IFERROR(INDEX(Mio[],_xlfn.AGGREGATE(15,7,IF((Mio[Vendedor]=$B$1)*(Mio[Anulado]=0),ROW(Mio[Vendedor])-ROW(MIo!$B$2)+1),ROWS($A$3:A135)),6),"")</f>
        <v/>
      </c>
      <c r="C135" s="2" t="str" cm="1">
        <f t="array" ref="C135">IFERROR(INDEX(Mio[],_xlfn.AGGREGATE(15,7,IF((Mio[Vendedor]=$B$1)*(Mio[Anulado]=0),ROW(Mio[Vendedor])-ROW(MIo!$B$2)+1),ROWS($A$3:A135)),3),"")</f>
        <v/>
      </c>
      <c r="D135" s="2" t="str">
        <f t="shared" si="4"/>
        <v/>
      </c>
      <c r="E135" t="b">
        <f>Table3[[#This Row],[verificacion]]=Table3[[#This Row],[Total Mio]]</f>
        <v>1</v>
      </c>
      <c r="G135" t="str" cm="1">
        <f t="array" ref="G135">IFERROR(INDEX(Conta[],_xlfn.AGGREGATE(15,7,IF(Conta[VENDEDOR]=$B$1,ROW(Conta[VENDEDOR])-ROW('Por Factura'!$G$4)+1),ROWS($G$3:G135)),3),"")</f>
        <v/>
      </c>
      <c r="H135" t="str" cm="1">
        <f t="array" ref="H135">IFERROR(INDEX(Conta[],_xlfn.AGGREGATE(15,7,IF(Conta[VENDEDOR]=$B$1,ROW(Conta[VENDEDOR])-ROW('Por Factura'!$G$4)+1),ROWS($G$3:G135)),1),"")</f>
        <v/>
      </c>
      <c r="I135" s="2" t="str" cm="1">
        <f t="array" ref="I135">IFERROR(INDEX(Conta[],_xlfn.AGGREGATE(15,7,IF(Conta[VENDEDOR]=$B$1,ROW(Conta[VENDEDOR])-ROW('Por Factura'!$G$4)+1),ROWS($G$3:G135)),4),"")</f>
        <v/>
      </c>
      <c r="J135" s="2" t="str">
        <f t="shared" si="5"/>
        <v/>
      </c>
      <c r="K135" t="b">
        <f>Table5[[#This Row],[verificacion]]=Table5[[#This Row],[Total Conta]]</f>
        <v>1</v>
      </c>
    </row>
    <row r="136" spans="1:11" x14ac:dyDescent="0.25">
      <c r="A136" t="str" cm="1">
        <f t="array" ref="A136">IFERROR(INDEX(Mio[],_xlfn.AGGREGATE(15,7,IF((Mio[Vendedor]=$B$1)*(Mio[Anulado]=0),ROW(Mio[Vendedor])-ROW(MIo!$B$2)+1),ROWS($A$3:A136)),2),"")</f>
        <v/>
      </c>
      <c r="B136" t="str" cm="1">
        <f t="array" ref="B136">IFERROR(INDEX(Mio[],_xlfn.AGGREGATE(15,7,IF((Mio[Vendedor]=$B$1)*(Mio[Anulado]=0),ROW(Mio[Vendedor])-ROW(MIo!$B$2)+1),ROWS($A$3:A136)),6),"")</f>
        <v/>
      </c>
      <c r="C136" s="2" t="str" cm="1">
        <f t="array" ref="C136">IFERROR(INDEX(Mio[],_xlfn.AGGREGATE(15,7,IF((Mio[Vendedor]=$B$1)*(Mio[Anulado]=0),ROW(Mio[Vendedor])-ROW(MIo!$B$2)+1),ROWS($A$3:A136)),3),"")</f>
        <v/>
      </c>
      <c r="D136" s="2" t="str">
        <f t="shared" si="4"/>
        <v/>
      </c>
      <c r="E136" t="b">
        <f>Table3[[#This Row],[verificacion]]=Table3[[#This Row],[Total Mio]]</f>
        <v>1</v>
      </c>
      <c r="G136" t="str" cm="1">
        <f t="array" ref="G136">IFERROR(INDEX(Conta[],_xlfn.AGGREGATE(15,7,IF(Conta[VENDEDOR]=$B$1,ROW(Conta[VENDEDOR])-ROW('Por Factura'!$G$4)+1),ROWS($G$3:G136)),3),"")</f>
        <v/>
      </c>
      <c r="H136" t="str" cm="1">
        <f t="array" ref="H136">IFERROR(INDEX(Conta[],_xlfn.AGGREGATE(15,7,IF(Conta[VENDEDOR]=$B$1,ROW(Conta[VENDEDOR])-ROW('Por Factura'!$G$4)+1),ROWS($G$3:G136)),1),"")</f>
        <v/>
      </c>
      <c r="I136" s="2" t="str" cm="1">
        <f t="array" ref="I136">IFERROR(INDEX(Conta[],_xlfn.AGGREGATE(15,7,IF(Conta[VENDEDOR]=$B$1,ROW(Conta[VENDEDOR])-ROW('Por Factura'!$G$4)+1),ROWS($G$3:G136)),4),"")</f>
        <v/>
      </c>
      <c r="J136" s="2" t="str">
        <f t="shared" si="5"/>
        <v/>
      </c>
      <c r="K136" t="b">
        <f>Table5[[#This Row],[verificacion]]=Table5[[#This Row],[Total Conta]]</f>
        <v>1</v>
      </c>
    </row>
    <row r="137" spans="1:11" x14ac:dyDescent="0.25">
      <c r="A137" t="str" cm="1">
        <f t="array" ref="A137">IFERROR(INDEX(Mio[],_xlfn.AGGREGATE(15,7,IF((Mio[Vendedor]=$B$1)*(Mio[Anulado]=0),ROW(Mio[Vendedor])-ROW(MIo!$B$2)+1),ROWS($A$3:A137)),2),"")</f>
        <v/>
      </c>
      <c r="B137" t="str" cm="1">
        <f t="array" ref="B137">IFERROR(INDEX(Mio[],_xlfn.AGGREGATE(15,7,IF((Mio[Vendedor]=$B$1)*(Mio[Anulado]=0),ROW(Mio[Vendedor])-ROW(MIo!$B$2)+1),ROWS($A$3:A137)),6),"")</f>
        <v/>
      </c>
      <c r="C137" s="2" t="str" cm="1">
        <f t="array" ref="C137">IFERROR(INDEX(Mio[],_xlfn.AGGREGATE(15,7,IF((Mio[Vendedor]=$B$1)*(Mio[Anulado]=0),ROW(Mio[Vendedor])-ROW(MIo!$B$2)+1),ROWS($A$3:A137)),3),"")</f>
        <v/>
      </c>
      <c r="D137" s="2" t="str">
        <f t="shared" si="4"/>
        <v/>
      </c>
      <c r="E137" t="b">
        <f>Table3[[#This Row],[verificacion]]=Table3[[#This Row],[Total Mio]]</f>
        <v>1</v>
      </c>
      <c r="G137" t="str" cm="1">
        <f t="array" ref="G137">IFERROR(INDEX(Conta[],_xlfn.AGGREGATE(15,7,IF(Conta[VENDEDOR]=$B$1,ROW(Conta[VENDEDOR])-ROW('Por Factura'!$G$4)+1),ROWS($G$3:G137)),3),"")</f>
        <v/>
      </c>
      <c r="H137" t="str" cm="1">
        <f t="array" ref="H137">IFERROR(INDEX(Conta[],_xlfn.AGGREGATE(15,7,IF(Conta[VENDEDOR]=$B$1,ROW(Conta[VENDEDOR])-ROW('Por Factura'!$G$4)+1),ROWS($G$3:G137)),1),"")</f>
        <v/>
      </c>
      <c r="I137" s="2" t="str" cm="1">
        <f t="array" ref="I137">IFERROR(INDEX(Conta[],_xlfn.AGGREGATE(15,7,IF(Conta[VENDEDOR]=$B$1,ROW(Conta[VENDEDOR])-ROW('Por Factura'!$G$4)+1),ROWS($G$3:G137)),4),"")</f>
        <v/>
      </c>
      <c r="J137" s="2" t="str">
        <f t="shared" si="5"/>
        <v/>
      </c>
      <c r="K137" t="b">
        <f>Table5[[#This Row],[verificacion]]=Table5[[#This Row],[Total Conta]]</f>
        <v>1</v>
      </c>
    </row>
    <row r="138" spans="1:11" x14ac:dyDescent="0.25">
      <c r="A138" t="str" cm="1">
        <f t="array" ref="A138">IFERROR(INDEX(Mio[],_xlfn.AGGREGATE(15,7,IF((Mio[Vendedor]=$B$1)*(Mio[Anulado]=0),ROW(Mio[Vendedor])-ROW(MIo!$B$2)+1),ROWS($A$3:A138)),2),"")</f>
        <v/>
      </c>
      <c r="B138" t="str" cm="1">
        <f t="array" ref="B138">IFERROR(INDEX(Mio[],_xlfn.AGGREGATE(15,7,IF((Mio[Vendedor]=$B$1)*(Mio[Anulado]=0),ROW(Mio[Vendedor])-ROW(MIo!$B$2)+1),ROWS($A$3:A138)),6),"")</f>
        <v/>
      </c>
      <c r="C138" s="2" t="str" cm="1">
        <f t="array" ref="C138">IFERROR(INDEX(Mio[],_xlfn.AGGREGATE(15,7,IF((Mio[Vendedor]=$B$1)*(Mio[Anulado]=0),ROW(Mio[Vendedor])-ROW(MIo!$B$2)+1),ROWS($A$3:A138)),3),"")</f>
        <v/>
      </c>
      <c r="D138" s="2" t="str">
        <f t="shared" si="4"/>
        <v/>
      </c>
      <c r="E138" t="b">
        <f>Table3[[#This Row],[verificacion]]=Table3[[#This Row],[Total Mio]]</f>
        <v>1</v>
      </c>
      <c r="G138" t="str" cm="1">
        <f t="array" ref="G138">IFERROR(INDEX(Conta[],_xlfn.AGGREGATE(15,7,IF(Conta[VENDEDOR]=$B$1,ROW(Conta[VENDEDOR])-ROW('Por Factura'!$G$4)+1),ROWS($G$3:G138)),3),"")</f>
        <v/>
      </c>
      <c r="H138" t="str" cm="1">
        <f t="array" ref="H138">IFERROR(INDEX(Conta[],_xlfn.AGGREGATE(15,7,IF(Conta[VENDEDOR]=$B$1,ROW(Conta[VENDEDOR])-ROW('Por Factura'!$G$4)+1),ROWS($G$3:G138)),1),"")</f>
        <v/>
      </c>
      <c r="I138" s="2" t="str" cm="1">
        <f t="array" ref="I138">IFERROR(INDEX(Conta[],_xlfn.AGGREGATE(15,7,IF(Conta[VENDEDOR]=$B$1,ROW(Conta[VENDEDOR])-ROW('Por Factura'!$G$4)+1),ROWS($G$3:G138)),4),"")</f>
        <v/>
      </c>
      <c r="J138" s="2" t="str">
        <f t="shared" si="5"/>
        <v/>
      </c>
      <c r="K138" t="b">
        <f>Table5[[#This Row],[verificacion]]=Table5[[#This Row],[Total Conta]]</f>
        <v>1</v>
      </c>
    </row>
    <row r="139" spans="1:11" x14ac:dyDescent="0.25">
      <c r="A139" t="str" cm="1">
        <f t="array" ref="A139">IFERROR(INDEX(Mio[],_xlfn.AGGREGATE(15,7,IF((Mio[Vendedor]=$B$1)*(Mio[Anulado]=0),ROW(Mio[Vendedor])-ROW(MIo!$B$2)+1),ROWS($A$3:A139)),2),"")</f>
        <v/>
      </c>
      <c r="B139" t="str" cm="1">
        <f t="array" ref="B139">IFERROR(INDEX(Mio[],_xlfn.AGGREGATE(15,7,IF((Mio[Vendedor]=$B$1)*(Mio[Anulado]=0),ROW(Mio[Vendedor])-ROW(MIo!$B$2)+1),ROWS($A$3:A139)),6),"")</f>
        <v/>
      </c>
      <c r="C139" s="2" t="str" cm="1">
        <f t="array" ref="C139">IFERROR(INDEX(Mio[],_xlfn.AGGREGATE(15,7,IF((Mio[Vendedor]=$B$1)*(Mio[Anulado]=0),ROW(Mio[Vendedor])-ROW(MIo!$B$2)+1),ROWS($A$3:A139)),3),"")</f>
        <v/>
      </c>
      <c r="D139" s="2" t="str">
        <f t="shared" si="4"/>
        <v/>
      </c>
      <c r="E139" t="b">
        <f>Table3[[#This Row],[verificacion]]=Table3[[#This Row],[Total Mio]]</f>
        <v>1</v>
      </c>
      <c r="G139" t="str" cm="1">
        <f t="array" ref="G139">IFERROR(INDEX(Conta[],_xlfn.AGGREGATE(15,7,IF(Conta[VENDEDOR]=$B$1,ROW(Conta[VENDEDOR])-ROW('Por Factura'!$G$4)+1),ROWS($G$3:G139)),3),"")</f>
        <v/>
      </c>
      <c r="H139" t="str" cm="1">
        <f t="array" ref="H139">IFERROR(INDEX(Conta[],_xlfn.AGGREGATE(15,7,IF(Conta[VENDEDOR]=$B$1,ROW(Conta[VENDEDOR])-ROW('Por Factura'!$G$4)+1),ROWS($G$3:G139)),1),"")</f>
        <v/>
      </c>
      <c r="I139" s="2" t="str" cm="1">
        <f t="array" ref="I139">IFERROR(INDEX(Conta[],_xlfn.AGGREGATE(15,7,IF(Conta[VENDEDOR]=$B$1,ROW(Conta[VENDEDOR])-ROW('Por Factura'!$G$4)+1),ROWS($G$3:G139)),4),"")</f>
        <v/>
      </c>
      <c r="J139" s="2" t="str">
        <f t="shared" si="5"/>
        <v/>
      </c>
      <c r="K139" t="b">
        <f>Table5[[#This Row],[verificacion]]=Table5[[#This Row],[Total Conta]]</f>
        <v>1</v>
      </c>
    </row>
    <row r="140" spans="1:11" x14ac:dyDescent="0.25">
      <c r="A140" t="str" cm="1">
        <f t="array" ref="A140">IFERROR(INDEX(Mio[],_xlfn.AGGREGATE(15,7,IF((Mio[Vendedor]=$B$1)*(Mio[Anulado]=0),ROW(Mio[Vendedor])-ROW(MIo!$B$2)+1),ROWS($A$3:A140)),2),"")</f>
        <v/>
      </c>
      <c r="B140" t="str" cm="1">
        <f t="array" ref="B140">IFERROR(INDEX(Mio[],_xlfn.AGGREGATE(15,7,IF((Mio[Vendedor]=$B$1)*(Mio[Anulado]=0),ROW(Mio[Vendedor])-ROW(MIo!$B$2)+1),ROWS($A$3:A140)),6),"")</f>
        <v/>
      </c>
      <c r="C140" s="2" t="str" cm="1">
        <f t="array" ref="C140">IFERROR(INDEX(Mio[],_xlfn.AGGREGATE(15,7,IF((Mio[Vendedor]=$B$1)*(Mio[Anulado]=0),ROW(Mio[Vendedor])-ROW(MIo!$B$2)+1),ROWS($A$3:A140)),3),"")</f>
        <v/>
      </c>
      <c r="D140" s="2" t="str">
        <f t="shared" si="4"/>
        <v/>
      </c>
      <c r="E140" t="b">
        <f>Table3[[#This Row],[verificacion]]=Table3[[#This Row],[Total Mio]]</f>
        <v>1</v>
      </c>
      <c r="G140" t="str" cm="1">
        <f t="array" ref="G140">IFERROR(INDEX(Conta[],_xlfn.AGGREGATE(15,7,IF(Conta[VENDEDOR]=$B$1,ROW(Conta[VENDEDOR])-ROW('Por Factura'!$G$4)+1),ROWS($G$3:G140)),3),"")</f>
        <v/>
      </c>
      <c r="H140" t="str" cm="1">
        <f t="array" ref="H140">IFERROR(INDEX(Conta[],_xlfn.AGGREGATE(15,7,IF(Conta[VENDEDOR]=$B$1,ROW(Conta[VENDEDOR])-ROW('Por Factura'!$G$4)+1),ROWS($G$3:G140)),1),"")</f>
        <v/>
      </c>
      <c r="I140" s="2" t="str" cm="1">
        <f t="array" ref="I140">IFERROR(INDEX(Conta[],_xlfn.AGGREGATE(15,7,IF(Conta[VENDEDOR]=$B$1,ROW(Conta[VENDEDOR])-ROW('Por Factura'!$G$4)+1),ROWS($G$3:G140)),4),"")</f>
        <v/>
      </c>
      <c r="J140" s="2" t="str">
        <f t="shared" si="5"/>
        <v/>
      </c>
      <c r="K140" t="b">
        <f>Table5[[#This Row],[verificacion]]=Table5[[#This Row],[Total Conta]]</f>
        <v>1</v>
      </c>
    </row>
    <row r="141" spans="1:11" x14ac:dyDescent="0.25">
      <c r="A141" t="str" cm="1">
        <f t="array" ref="A141">IFERROR(INDEX(Mio[],_xlfn.AGGREGATE(15,7,IF((Mio[Vendedor]=$B$1)*(Mio[Anulado]=0),ROW(Mio[Vendedor])-ROW(MIo!$B$2)+1),ROWS($A$3:A141)),2),"")</f>
        <v/>
      </c>
      <c r="B141" t="str" cm="1">
        <f t="array" ref="B141">IFERROR(INDEX(Mio[],_xlfn.AGGREGATE(15,7,IF((Mio[Vendedor]=$B$1)*(Mio[Anulado]=0),ROW(Mio[Vendedor])-ROW(MIo!$B$2)+1),ROWS($A$3:A141)),6),"")</f>
        <v/>
      </c>
      <c r="C141" s="2" t="str" cm="1">
        <f t="array" ref="C141">IFERROR(INDEX(Mio[],_xlfn.AGGREGATE(15,7,IF((Mio[Vendedor]=$B$1)*(Mio[Anulado]=0),ROW(Mio[Vendedor])-ROW(MIo!$B$2)+1),ROWS($A$3:A141)),3),"")</f>
        <v/>
      </c>
      <c r="D141" s="2" t="str">
        <f t="shared" si="4"/>
        <v/>
      </c>
      <c r="E141" t="b">
        <f>Table3[[#This Row],[verificacion]]=Table3[[#This Row],[Total Mio]]</f>
        <v>1</v>
      </c>
      <c r="G141" t="str" cm="1">
        <f t="array" ref="G141">IFERROR(INDEX(Conta[],_xlfn.AGGREGATE(15,7,IF(Conta[VENDEDOR]=$B$1,ROW(Conta[VENDEDOR])-ROW('Por Factura'!$G$4)+1),ROWS($G$3:G141)),3),"")</f>
        <v/>
      </c>
      <c r="H141" t="str" cm="1">
        <f t="array" ref="H141">IFERROR(INDEX(Conta[],_xlfn.AGGREGATE(15,7,IF(Conta[VENDEDOR]=$B$1,ROW(Conta[VENDEDOR])-ROW('Por Factura'!$G$4)+1),ROWS($G$3:G141)),1),"")</f>
        <v/>
      </c>
      <c r="I141" s="2" t="str" cm="1">
        <f t="array" ref="I141">IFERROR(INDEX(Conta[],_xlfn.AGGREGATE(15,7,IF(Conta[VENDEDOR]=$B$1,ROW(Conta[VENDEDOR])-ROW('Por Factura'!$G$4)+1),ROWS($G$3:G141)),4),"")</f>
        <v/>
      </c>
      <c r="J141" s="2" t="str">
        <f t="shared" si="5"/>
        <v/>
      </c>
      <c r="K141" t="b">
        <f>Table5[[#This Row],[verificacion]]=Table5[[#This Row],[Total Conta]]</f>
        <v>1</v>
      </c>
    </row>
    <row r="142" spans="1:11" x14ac:dyDescent="0.25">
      <c r="A142" t="str" cm="1">
        <f t="array" ref="A142">IFERROR(INDEX(Mio[],_xlfn.AGGREGATE(15,7,IF((Mio[Vendedor]=$B$1)*(Mio[Anulado]=0),ROW(Mio[Vendedor])-ROW(MIo!$B$2)+1),ROWS($A$3:A142)),2),"")</f>
        <v/>
      </c>
      <c r="B142" t="str" cm="1">
        <f t="array" ref="B142">IFERROR(INDEX(Mio[],_xlfn.AGGREGATE(15,7,IF((Mio[Vendedor]=$B$1)*(Mio[Anulado]=0),ROW(Mio[Vendedor])-ROW(MIo!$B$2)+1),ROWS($A$3:A142)),6),"")</f>
        <v/>
      </c>
      <c r="C142" s="2" t="str" cm="1">
        <f t="array" ref="C142">IFERROR(INDEX(Mio[],_xlfn.AGGREGATE(15,7,IF((Mio[Vendedor]=$B$1)*(Mio[Anulado]=0),ROW(Mio[Vendedor])-ROW(MIo!$B$2)+1),ROWS($A$3:A142)),3),"")</f>
        <v/>
      </c>
      <c r="D142" s="2" t="str">
        <f t="shared" si="4"/>
        <v/>
      </c>
      <c r="E142" t="b">
        <f>Table3[[#This Row],[verificacion]]=Table3[[#This Row],[Total Mio]]</f>
        <v>1</v>
      </c>
      <c r="G142" t="str" cm="1">
        <f t="array" ref="G142">IFERROR(INDEX(Conta[],_xlfn.AGGREGATE(15,7,IF(Conta[VENDEDOR]=$B$1,ROW(Conta[VENDEDOR])-ROW('Por Factura'!$G$4)+1),ROWS($G$3:G142)),3),"")</f>
        <v/>
      </c>
      <c r="H142" t="str" cm="1">
        <f t="array" ref="H142">IFERROR(INDEX(Conta[],_xlfn.AGGREGATE(15,7,IF(Conta[VENDEDOR]=$B$1,ROW(Conta[VENDEDOR])-ROW('Por Factura'!$G$4)+1),ROWS($G$3:G142)),1),"")</f>
        <v/>
      </c>
      <c r="I142" s="2" t="str" cm="1">
        <f t="array" ref="I142">IFERROR(INDEX(Conta[],_xlfn.AGGREGATE(15,7,IF(Conta[VENDEDOR]=$B$1,ROW(Conta[VENDEDOR])-ROW('Por Factura'!$G$4)+1),ROWS($G$3:G142)),4),"")</f>
        <v/>
      </c>
      <c r="J142" s="2" t="str">
        <f t="shared" si="5"/>
        <v/>
      </c>
      <c r="K142" t="b">
        <f>Table5[[#This Row],[verificacion]]=Table5[[#This Row],[Total Conta]]</f>
        <v>1</v>
      </c>
    </row>
    <row r="143" spans="1:11" x14ac:dyDescent="0.25">
      <c r="A143" t="str" cm="1">
        <f t="array" ref="A143">IFERROR(INDEX(Mio[],_xlfn.AGGREGATE(15,7,IF((Mio[Vendedor]=$B$1)*(Mio[Anulado]=0),ROW(Mio[Vendedor])-ROW(MIo!$B$2)+1),ROWS($A$3:A143)),2),"")</f>
        <v/>
      </c>
      <c r="B143" t="str" cm="1">
        <f t="array" ref="B143">IFERROR(INDEX(Mio[],_xlfn.AGGREGATE(15,7,IF((Mio[Vendedor]=$B$1)*(Mio[Anulado]=0),ROW(Mio[Vendedor])-ROW(MIo!$B$2)+1),ROWS($A$3:A143)),6),"")</f>
        <v/>
      </c>
      <c r="C143" s="2" t="str" cm="1">
        <f t="array" ref="C143">IFERROR(INDEX(Mio[],_xlfn.AGGREGATE(15,7,IF((Mio[Vendedor]=$B$1)*(Mio[Anulado]=0),ROW(Mio[Vendedor])-ROW(MIo!$B$2)+1),ROWS($A$3:A143)),3),"")</f>
        <v/>
      </c>
      <c r="D143" s="2" t="str">
        <f t="shared" si="4"/>
        <v/>
      </c>
      <c r="E143" t="b">
        <f>Table3[[#This Row],[verificacion]]=Table3[[#This Row],[Total Mio]]</f>
        <v>1</v>
      </c>
      <c r="G143" t="str" cm="1">
        <f t="array" ref="G143">IFERROR(INDEX(Conta[],_xlfn.AGGREGATE(15,7,IF(Conta[VENDEDOR]=$B$1,ROW(Conta[VENDEDOR])-ROW('Por Factura'!$G$4)+1),ROWS($G$3:G143)),3),"")</f>
        <v/>
      </c>
      <c r="H143" t="str" cm="1">
        <f t="array" ref="H143">IFERROR(INDEX(Conta[],_xlfn.AGGREGATE(15,7,IF(Conta[VENDEDOR]=$B$1,ROW(Conta[VENDEDOR])-ROW('Por Factura'!$G$4)+1),ROWS($G$3:G143)),1),"")</f>
        <v/>
      </c>
      <c r="I143" s="2" t="str" cm="1">
        <f t="array" ref="I143">IFERROR(INDEX(Conta[],_xlfn.AGGREGATE(15,7,IF(Conta[VENDEDOR]=$B$1,ROW(Conta[VENDEDOR])-ROW('Por Factura'!$G$4)+1),ROWS($G$3:G143)),4),"")</f>
        <v/>
      </c>
      <c r="J143" s="2" t="str">
        <f t="shared" si="5"/>
        <v/>
      </c>
      <c r="K143" t="b">
        <f>Table5[[#This Row],[verificacion]]=Table5[[#This Row],[Total Conta]]</f>
        <v>1</v>
      </c>
    </row>
    <row r="144" spans="1:11" x14ac:dyDescent="0.25">
      <c r="A144" t="str" cm="1">
        <f t="array" ref="A144">IFERROR(INDEX(Mio[],_xlfn.AGGREGATE(15,7,IF((Mio[Vendedor]=$B$1)*(Mio[Anulado]=0),ROW(Mio[Vendedor])-ROW(MIo!$B$2)+1),ROWS($A$3:A144)),2),"")</f>
        <v/>
      </c>
      <c r="B144" t="str" cm="1">
        <f t="array" ref="B144">IFERROR(INDEX(Mio[],_xlfn.AGGREGATE(15,7,IF((Mio[Vendedor]=$B$1)*(Mio[Anulado]=0),ROW(Mio[Vendedor])-ROW(MIo!$B$2)+1),ROWS($A$3:A144)),6),"")</f>
        <v/>
      </c>
      <c r="C144" s="2" t="str" cm="1">
        <f t="array" ref="C144">IFERROR(INDEX(Mio[],_xlfn.AGGREGATE(15,7,IF((Mio[Vendedor]=$B$1)*(Mio[Anulado]=0),ROW(Mio[Vendedor])-ROW(MIo!$B$2)+1),ROWS($A$3:A144)),3),"")</f>
        <v/>
      </c>
      <c r="D144" s="2" t="str">
        <f t="shared" si="4"/>
        <v/>
      </c>
      <c r="E144" t="b">
        <f>Table3[[#This Row],[verificacion]]=Table3[[#This Row],[Total Mio]]</f>
        <v>1</v>
      </c>
      <c r="G144" t="str" cm="1">
        <f t="array" ref="G144">IFERROR(INDEX(Conta[],_xlfn.AGGREGATE(15,7,IF(Conta[VENDEDOR]=$B$1,ROW(Conta[VENDEDOR])-ROW('Por Factura'!$G$4)+1),ROWS($G$3:G144)),3),"")</f>
        <v/>
      </c>
      <c r="H144" t="str" cm="1">
        <f t="array" ref="H144">IFERROR(INDEX(Conta[],_xlfn.AGGREGATE(15,7,IF(Conta[VENDEDOR]=$B$1,ROW(Conta[VENDEDOR])-ROW('Por Factura'!$G$4)+1),ROWS($G$3:G144)),1),"")</f>
        <v/>
      </c>
      <c r="I144" s="2" t="str" cm="1">
        <f t="array" ref="I144">IFERROR(INDEX(Conta[],_xlfn.AGGREGATE(15,7,IF(Conta[VENDEDOR]=$B$1,ROW(Conta[VENDEDOR])-ROW('Por Factura'!$G$4)+1),ROWS($G$3:G144)),4),"")</f>
        <v/>
      </c>
      <c r="J144" s="2" t="str">
        <f t="shared" si="5"/>
        <v/>
      </c>
      <c r="K144" t="b">
        <f>Table5[[#This Row],[verificacion]]=Table5[[#This Row],[Total Conta]]</f>
        <v>1</v>
      </c>
    </row>
    <row r="145" spans="1:11" x14ac:dyDescent="0.25">
      <c r="A145" t="str" cm="1">
        <f t="array" ref="A145">IFERROR(INDEX(Mio[],_xlfn.AGGREGATE(15,7,IF((Mio[Vendedor]=$B$1)*(Mio[Anulado]=0),ROW(Mio[Vendedor])-ROW(MIo!$B$2)+1),ROWS($A$3:A145)),2),"")</f>
        <v/>
      </c>
      <c r="B145" t="str" cm="1">
        <f t="array" ref="B145">IFERROR(INDEX(Mio[],_xlfn.AGGREGATE(15,7,IF((Mio[Vendedor]=$B$1)*(Mio[Anulado]=0),ROW(Mio[Vendedor])-ROW(MIo!$B$2)+1),ROWS($A$3:A145)),6),"")</f>
        <v/>
      </c>
      <c r="C145" s="2" t="str" cm="1">
        <f t="array" ref="C145">IFERROR(INDEX(Mio[],_xlfn.AGGREGATE(15,7,IF((Mio[Vendedor]=$B$1)*(Mio[Anulado]=0),ROW(Mio[Vendedor])-ROW(MIo!$B$2)+1),ROWS($A$3:A145)),3),"")</f>
        <v/>
      </c>
      <c r="D145" s="2" t="str">
        <f t="shared" si="4"/>
        <v/>
      </c>
      <c r="E145" t="b">
        <f>Table3[[#This Row],[verificacion]]=Table3[[#This Row],[Total Mio]]</f>
        <v>1</v>
      </c>
      <c r="G145" t="str" cm="1">
        <f t="array" ref="G145">IFERROR(INDEX(Conta[],_xlfn.AGGREGATE(15,7,IF(Conta[VENDEDOR]=$B$1,ROW(Conta[VENDEDOR])-ROW('Por Factura'!$G$4)+1),ROWS($G$3:G145)),3),"")</f>
        <v/>
      </c>
      <c r="H145" t="str" cm="1">
        <f t="array" ref="H145">IFERROR(INDEX(Conta[],_xlfn.AGGREGATE(15,7,IF(Conta[VENDEDOR]=$B$1,ROW(Conta[VENDEDOR])-ROW('Por Factura'!$G$4)+1),ROWS($G$3:G145)),1),"")</f>
        <v/>
      </c>
      <c r="I145" s="2" t="str" cm="1">
        <f t="array" ref="I145">IFERROR(INDEX(Conta[],_xlfn.AGGREGATE(15,7,IF(Conta[VENDEDOR]=$B$1,ROW(Conta[VENDEDOR])-ROW('Por Factura'!$G$4)+1),ROWS($G$3:G145)),4),"")</f>
        <v/>
      </c>
      <c r="J145" s="2" t="str">
        <f t="shared" si="5"/>
        <v/>
      </c>
      <c r="K145" t="b">
        <f>Table5[[#This Row],[verificacion]]=Table5[[#This Row],[Total Conta]]</f>
        <v>1</v>
      </c>
    </row>
    <row r="146" spans="1:11" x14ac:dyDescent="0.25">
      <c r="A146" t="str" cm="1">
        <f t="array" ref="A146">IFERROR(INDEX(Mio[],_xlfn.AGGREGATE(15,7,IF((Mio[Vendedor]=$B$1)*(Mio[Anulado]=0),ROW(Mio[Vendedor])-ROW(MIo!$B$2)+1),ROWS($A$3:A146)),2),"")</f>
        <v/>
      </c>
      <c r="B146" t="str" cm="1">
        <f t="array" ref="B146">IFERROR(INDEX(Mio[],_xlfn.AGGREGATE(15,7,IF((Mio[Vendedor]=$B$1)*(Mio[Anulado]=0),ROW(Mio[Vendedor])-ROW(MIo!$B$2)+1),ROWS($A$3:A146)),6),"")</f>
        <v/>
      </c>
      <c r="C146" s="2" t="str" cm="1">
        <f t="array" ref="C146">IFERROR(INDEX(Mio[],_xlfn.AGGREGATE(15,7,IF((Mio[Vendedor]=$B$1)*(Mio[Anulado]=0),ROW(Mio[Vendedor])-ROW(MIo!$B$2)+1),ROWS($A$3:A146)),3),"")</f>
        <v/>
      </c>
      <c r="D146" s="2" t="str">
        <f t="shared" si="4"/>
        <v/>
      </c>
      <c r="E146" t="b">
        <f>Table3[[#This Row],[verificacion]]=Table3[[#This Row],[Total Mio]]</f>
        <v>1</v>
      </c>
      <c r="G146" t="str" cm="1">
        <f t="array" ref="G146">IFERROR(INDEX(Conta[],_xlfn.AGGREGATE(15,7,IF(Conta[VENDEDOR]=$B$1,ROW(Conta[VENDEDOR])-ROW('Por Factura'!$G$4)+1),ROWS($G$3:G146)),3),"")</f>
        <v/>
      </c>
      <c r="H146" t="str" cm="1">
        <f t="array" ref="H146">IFERROR(INDEX(Conta[],_xlfn.AGGREGATE(15,7,IF(Conta[VENDEDOR]=$B$1,ROW(Conta[VENDEDOR])-ROW('Por Factura'!$G$4)+1),ROWS($G$3:G146)),1),"")</f>
        <v/>
      </c>
      <c r="I146" s="2" t="str" cm="1">
        <f t="array" ref="I146">IFERROR(INDEX(Conta[],_xlfn.AGGREGATE(15,7,IF(Conta[VENDEDOR]=$B$1,ROW(Conta[VENDEDOR])-ROW('Por Factura'!$G$4)+1),ROWS($G$3:G146)),4),"")</f>
        <v/>
      </c>
      <c r="J146" s="2" t="str">
        <f t="shared" si="5"/>
        <v/>
      </c>
      <c r="K146" t="b">
        <f>Table5[[#This Row],[verificacion]]=Table5[[#This Row],[Total Conta]]</f>
        <v>1</v>
      </c>
    </row>
    <row r="147" spans="1:11" x14ac:dyDescent="0.25">
      <c r="A147" t="str" cm="1">
        <f t="array" ref="A147">IFERROR(INDEX(Mio[],_xlfn.AGGREGATE(15,7,IF((Mio[Vendedor]=$B$1)*(Mio[Anulado]=0),ROW(Mio[Vendedor])-ROW(MIo!$B$2)+1),ROWS($A$3:A147)),2),"")</f>
        <v/>
      </c>
      <c r="B147" t="str" cm="1">
        <f t="array" ref="B147">IFERROR(INDEX(Mio[],_xlfn.AGGREGATE(15,7,IF((Mio[Vendedor]=$B$1)*(Mio[Anulado]=0),ROW(Mio[Vendedor])-ROW(MIo!$B$2)+1),ROWS($A$3:A147)),6),"")</f>
        <v/>
      </c>
      <c r="C147" s="2" t="str" cm="1">
        <f t="array" ref="C147">IFERROR(INDEX(Mio[],_xlfn.AGGREGATE(15,7,IF((Mio[Vendedor]=$B$1)*(Mio[Anulado]=0),ROW(Mio[Vendedor])-ROW(MIo!$B$2)+1),ROWS($A$3:A147)),3),"")</f>
        <v/>
      </c>
      <c r="D147" s="2" t="str">
        <f t="shared" si="4"/>
        <v/>
      </c>
      <c r="E147" t="b">
        <f>Table3[[#This Row],[verificacion]]=Table3[[#This Row],[Total Mio]]</f>
        <v>1</v>
      </c>
      <c r="G147" t="str" cm="1">
        <f t="array" ref="G147">IFERROR(INDEX(Conta[],_xlfn.AGGREGATE(15,7,IF(Conta[VENDEDOR]=$B$1,ROW(Conta[VENDEDOR])-ROW('Por Factura'!$G$4)+1),ROWS($G$3:G147)),3),"")</f>
        <v/>
      </c>
      <c r="H147" t="str" cm="1">
        <f t="array" ref="H147">IFERROR(INDEX(Conta[],_xlfn.AGGREGATE(15,7,IF(Conta[VENDEDOR]=$B$1,ROW(Conta[VENDEDOR])-ROW('Por Factura'!$G$4)+1),ROWS($G$3:G147)),1),"")</f>
        <v/>
      </c>
      <c r="I147" s="2" t="str" cm="1">
        <f t="array" ref="I147">IFERROR(INDEX(Conta[],_xlfn.AGGREGATE(15,7,IF(Conta[VENDEDOR]=$B$1,ROW(Conta[VENDEDOR])-ROW('Por Factura'!$G$4)+1),ROWS($G$3:G147)),4),"")</f>
        <v/>
      </c>
      <c r="J147" s="2" t="str">
        <f t="shared" si="5"/>
        <v/>
      </c>
      <c r="K147" t="b">
        <f>Table5[[#This Row],[verificacion]]=Table5[[#This Row],[Total Conta]]</f>
        <v>1</v>
      </c>
    </row>
    <row r="148" spans="1:11" x14ac:dyDescent="0.25">
      <c r="A148" t="str" cm="1">
        <f t="array" ref="A148">IFERROR(INDEX(Mio[],_xlfn.AGGREGATE(15,7,IF((Mio[Vendedor]=$B$1)*(Mio[Anulado]=0),ROW(Mio[Vendedor])-ROW(MIo!$B$2)+1),ROWS($A$3:A148)),2),"")</f>
        <v/>
      </c>
      <c r="B148" t="str" cm="1">
        <f t="array" ref="B148">IFERROR(INDEX(Mio[],_xlfn.AGGREGATE(15,7,IF((Mio[Vendedor]=$B$1)*(Mio[Anulado]=0),ROW(Mio[Vendedor])-ROW(MIo!$B$2)+1),ROWS($A$3:A148)),6),"")</f>
        <v/>
      </c>
      <c r="C148" s="2" t="str" cm="1">
        <f t="array" ref="C148">IFERROR(INDEX(Mio[],_xlfn.AGGREGATE(15,7,IF((Mio[Vendedor]=$B$1)*(Mio[Anulado]=0),ROW(Mio[Vendedor])-ROW(MIo!$B$2)+1),ROWS($A$3:A148)),3),"")</f>
        <v/>
      </c>
      <c r="D148" s="2" t="str">
        <f t="shared" si="4"/>
        <v/>
      </c>
      <c r="E148" t="b">
        <f>Table3[[#This Row],[verificacion]]=Table3[[#This Row],[Total Mio]]</f>
        <v>1</v>
      </c>
      <c r="G148" t="str" cm="1">
        <f t="array" ref="G148">IFERROR(INDEX(Conta[],_xlfn.AGGREGATE(15,7,IF(Conta[VENDEDOR]=$B$1,ROW(Conta[VENDEDOR])-ROW('Por Factura'!$G$4)+1),ROWS($G$3:G148)),3),"")</f>
        <v/>
      </c>
      <c r="H148" t="str" cm="1">
        <f t="array" ref="H148">IFERROR(INDEX(Conta[],_xlfn.AGGREGATE(15,7,IF(Conta[VENDEDOR]=$B$1,ROW(Conta[VENDEDOR])-ROW('Por Factura'!$G$4)+1),ROWS($G$3:G148)),1),"")</f>
        <v/>
      </c>
      <c r="I148" s="2" t="str" cm="1">
        <f t="array" ref="I148">IFERROR(INDEX(Conta[],_xlfn.AGGREGATE(15,7,IF(Conta[VENDEDOR]=$B$1,ROW(Conta[VENDEDOR])-ROW('Por Factura'!$G$4)+1),ROWS($G$3:G148)),4),"")</f>
        <v/>
      </c>
      <c r="J148" s="2" t="str">
        <f t="shared" si="5"/>
        <v/>
      </c>
      <c r="K148" t="b">
        <f>Table5[[#This Row],[verificacion]]=Table5[[#This Row],[Total Conta]]</f>
        <v>1</v>
      </c>
    </row>
    <row r="149" spans="1:11" x14ac:dyDescent="0.25">
      <c r="A149" t="str" cm="1">
        <f t="array" ref="A149">IFERROR(INDEX(Mio[],_xlfn.AGGREGATE(15,7,IF((Mio[Vendedor]=$B$1)*(Mio[Anulado]=0),ROW(Mio[Vendedor])-ROW(MIo!$B$2)+1),ROWS($A$3:A149)),2),"")</f>
        <v/>
      </c>
      <c r="B149" t="str" cm="1">
        <f t="array" ref="B149">IFERROR(INDEX(Mio[],_xlfn.AGGREGATE(15,7,IF((Mio[Vendedor]=$B$1)*(Mio[Anulado]=0),ROW(Mio[Vendedor])-ROW(MIo!$B$2)+1),ROWS($A$3:A149)),6),"")</f>
        <v/>
      </c>
      <c r="C149" s="2" t="str" cm="1">
        <f t="array" ref="C149">IFERROR(INDEX(Mio[],_xlfn.AGGREGATE(15,7,IF((Mio[Vendedor]=$B$1)*(Mio[Anulado]=0),ROW(Mio[Vendedor])-ROW(MIo!$B$2)+1),ROWS($A$3:A149)),3),"")</f>
        <v/>
      </c>
      <c r="D149" s="2" t="str">
        <f t="shared" si="4"/>
        <v/>
      </c>
      <c r="E149" t="b">
        <f>Table3[[#This Row],[verificacion]]=Table3[[#This Row],[Total Mio]]</f>
        <v>1</v>
      </c>
      <c r="G149" t="str" cm="1">
        <f t="array" ref="G149">IFERROR(INDEX(Conta[],_xlfn.AGGREGATE(15,7,IF(Conta[VENDEDOR]=$B$1,ROW(Conta[VENDEDOR])-ROW('Por Factura'!$G$4)+1),ROWS($G$3:G149)),3),"")</f>
        <v/>
      </c>
      <c r="H149" t="str" cm="1">
        <f t="array" ref="H149">IFERROR(INDEX(Conta[],_xlfn.AGGREGATE(15,7,IF(Conta[VENDEDOR]=$B$1,ROW(Conta[VENDEDOR])-ROW('Por Factura'!$G$4)+1),ROWS($G$3:G149)),1),"")</f>
        <v/>
      </c>
      <c r="I149" s="2" t="str" cm="1">
        <f t="array" ref="I149">IFERROR(INDEX(Conta[],_xlfn.AGGREGATE(15,7,IF(Conta[VENDEDOR]=$B$1,ROW(Conta[VENDEDOR])-ROW('Por Factura'!$G$4)+1),ROWS($G$3:G149)),4),"")</f>
        <v/>
      </c>
      <c r="J149" s="2" t="str">
        <f t="shared" si="5"/>
        <v/>
      </c>
      <c r="K149" t="b">
        <f>Table5[[#This Row],[verificacion]]=Table5[[#This Row],[Total Conta]]</f>
        <v>1</v>
      </c>
    </row>
    <row r="150" spans="1:11" x14ac:dyDescent="0.25">
      <c r="A150" t="str" cm="1">
        <f t="array" ref="A150">IFERROR(INDEX(Mio[],_xlfn.AGGREGATE(15,7,IF((Mio[Vendedor]=$B$1)*(Mio[Anulado]=0),ROW(Mio[Vendedor])-ROW(MIo!$B$2)+1),ROWS($A$3:A150)),2),"")</f>
        <v/>
      </c>
      <c r="B150" t="str" cm="1">
        <f t="array" ref="B150">IFERROR(INDEX(Mio[],_xlfn.AGGREGATE(15,7,IF((Mio[Vendedor]=$B$1)*(Mio[Anulado]=0),ROW(Mio[Vendedor])-ROW(MIo!$B$2)+1),ROWS($A$3:A150)),6),"")</f>
        <v/>
      </c>
      <c r="C150" s="2" t="str" cm="1">
        <f t="array" ref="C150">IFERROR(INDEX(Mio[],_xlfn.AGGREGATE(15,7,IF((Mio[Vendedor]=$B$1)*(Mio[Anulado]=0),ROW(Mio[Vendedor])-ROW(MIo!$B$2)+1),ROWS($A$3:A150)),3),"")</f>
        <v/>
      </c>
      <c r="D150" s="2" t="str">
        <f t="shared" si="4"/>
        <v/>
      </c>
      <c r="E150" t="b">
        <f>Table3[[#This Row],[verificacion]]=Table3[[#This Row],[Total Mio]]</f>
        <v>1</v>
      </c>
      <c r="G150" t="str" cm="1">
        <f t="array" ref="G150">IFERROR(INDEX(Conta[],_xlfn.AGGREGATE(15,7,IF(Conta[VENDEDOR]=$B$1,ROW(Conta[VENDEDOR])-ROW('Por Factura'!$G$4)+1),ROWS($G$3:G150)),3),"")</f>
        <v/>
      </c>
      <c r="H150" t="str" cm="1">
        <f t="array" ref="H150">IFERROR(INDEX(Conta[],_xlfn.AGGREGATE(15,7,IF(Conta[VENDEDOR]=$B$1,ROW(Conta[VENDEDOR])-ROW('Por Factura'!$G$4)+1),ROWS($G$3:G150)),1),"")</f>
        <v/>
      </c>
      <c r="I150" s="2" t="str" cm="1">
        <f t="array" ref="I150">IFERROR(INDEX(Conta[],_xlfn.AGGREGATE(15,7,IF(Conta[VENDEDOR]=$B$1,ROW(Conta[VENDEDOR])-ROW('Por Factura'!$G$4)+1),ROWS($G$3:G150)),4),"")</f>
        <v/>
      </c>
      <c r="J150" s="2" t="str">
        <f t="shared" si="5"/>
        <v/>
      </c>
      <c r="K150" t="b">
        <f>Table5[[#This Row],[verificacion]]=Table5[[#This Row],[Total Conta]]</f>
        <v>1</v>
      </c>
    </row>
    <row r="151" spans="1:11" x14ac:dyDescent="0.25">
      <c r="A151" t="str" cm="1">
        <f t="array" ref="A151">IFERROR(INDEX(Mio[],_xlfn.AGGREGATE(15,7,IF((Mio[Vendedor]=$B$1)*(Mio[Anulado]=0),ROW(Mio[Vendedor])-ROW(MIo!$B$2)+1),ROWS($A$3:A151)),2),"")</f>
        <v/>
      </c>
      <c r="B151" t="str" cm="1">
        <f t="array" ref="B151">IFERROR(INDEX(Mio[],_xlfn.AGGREGATE(15,7,IF((Mio[Vendedor]=$B$1)*(Mio[Anulado]=0),ROW(Mio[Vendedor])-ROW(MIo!$B$2)+1),ROWS($A$3:A151)),6),"")</f>
        <v/>
      </c>
      <c r="C151" s="2" t="str" cm="1">
        <f t="array" ref="C151">IFERROR(INDEX(Mio[],_xlfn.AGGREGATE(15,7,IF((Mio[Vendedor]=$B$1)*(Mio[Anulado]=0),ROW(Mio[Vendedor])-ROW(MIo!$B$2)+1),ROWS($A$3:A151)),3),"")</f>
        <v/>
      </c>
      <c r="D151" s="2" t="str">
        <f t="shared" si="4"/>
        <v/>
      </c>
      <c r="E151" t="b">
        <f>Table3[[#This Row],[verificacion]]=Table3[[#This Row],[Total Mio]]</f>
        <v>1</v>
      </c>
      <c r="G151" t="str" cm="1">
        <f t="array" ref="G151">IFERROR(INDEX(Conta[],_xlfn.AGGREGATE(15,7,IF(Conta[VENDEDOR]=$B$1,ROW(Conta[VENDEDOR])-ROW('Por Factura'!$G$4)+1),ROWS($G$3:G151)),3),"")</f>
        <v/>
      </c>
      <c r="H151" t="str" cm="1">
        <f t="array" ref="H151">IFERROR(INDEX(Conta[],_xlfn.AGGREGATE(15,7,IF(Conta[VENDEDOR]=$B$1,ROW(Conta[VENDEDOR])-ROW('Por Factura'!$G$4)+1),ROWS($G$3:G151)),1),"")</f>
        <v/>
      </c>
      <c r="I151" s="2" t="str" cm="1">
        <f t="array" ref="I151">IFERROR(INDEX(Conta[],_xlfn.AGGREGATE(15,7,IF(Conta[VENDEDOR]=$B$1,ROW(Conta[VENDEDOR])-ROW('Por Factura'!$G$4)+1),ROWS($G$3:G151)),4),"")</f>
        <v/>
      </c>
      <c r="J151" s="2" t="str">
        <f t="shared" si="5"/>
        <v/>
      </c>
      <c r="K151" t="b">
        <f>Table5[[#This Row],[verificacion]]=Table5[[#This Row],[Total Conta]]</f>
        <v>1</v>
      </c>
    </row>
    <row r="152" spans="1:11" x14ac:dyDescent="0.25">
      <c r="A152" t="str" cm="1">
        <f t="array" ref="A152">IFERROR(INDEX(Mio[],_xlfn.AGGREGATE(15,7,IF((Mio[Vendedor]=$B$1)*(Mio[Anulado]=0),ROW(Mio[Vendedor])-ROW(MIo!$B$2)+1),ROWS($A$3:A152)),2),"")</f>
        <v/>
      </c>
      <c r="B152" t="str" cm="1">
        <f t="array" ref="B152">IFERROR(INDEX(Mio[],_xlfn.AGGREGATE(15,7,IF((Mio[Vendedor]=$B$1)*(Mio[Anulado]=0),ROW(Mio[Vendedor])-ROW(MIo!$B$2)+1),ROWS($A$3:A152)),6),"")</f>
        <v/>
      </c>
      <c r="C152" s="2" t="str" cm="1">
        <f t="array" ref="C152">IFERROR(INDEX(Mio[],_xlfn.AGGREGATE(15,7,IF((Mio[Vendedor]=$B$1)*(Mio[Anulado]=0),ROW(Mio[Vendedor])-ROW(MIo!$B$2)+1),ROWS($A$3:A152)),3),"")</f>
        <v/>
      </c>
      <c r="D152" s="2" t="str">
        <f t="shared" si="4"/>
        <v/>
      </c>
      <c r="E152" t="b">
        <f>Table3[[#This Row],[verificacion]]=Table3[[#This Row],[Total Mio]]</f>
        <v>1</v>
      </c>
      <c r="G152" t="str" cm="1">
        <f t="array" ref="G152">IFERROR(INDEX(Conta[],_xlfn.AGGREGATE(15,7,IF(Conta[VENDEDOR]=$B$1,ROW(Conta[VENDEDOR])-ROW('Por Factura'!$G$4)+1),ROWS($G$3:G152)),3),"")</f>
        <v/>
      </c>
      <c r="H152" t="str" cm="1">
        <f t="array" ref="H152">IFERROR(INDEX(Conta[],_xlfn.AGGREGATE(15,7,IF(Conta[VENDEDOR]=$B$1,ROW(Conta[VENDEDOR])-ROW('Por Factura'!$G$4)+1),ROWS($G$3:G152)),1),"")</f>
        <v/>
      </c>
      <c r="I152" s="2" t="str" cm="1">
        <f t="array" ref="I152">IFERROR(INDEX(Conta[],_xlfn.AGGREGATE(15,7,IF(Conta[VENDEDOR]=$B$1,ROW(Conta[VENDEDOR])-ROW('Por Factura'!$G$4)+1),ROWS($G$3:G152)),4),"")</f>
        <v/>
      </c>
      <c r="J152" s="2" t="str">
        <f t="shared" si="5"/>
        <v/>
      </c>
      <c r="K152" t="b">
        <f>Table5[[#This Row],[verificacion]]=Table5[[#This Row],[Total Conta]]</f>
        <v>1</v>
      </c>
    </row>
    <row r="153" spans="1:11" x14ac:dyDescent="0.25">
      <c r="A153" t="str" cm="1">
        <f t="array" ref="A153">IFERROR(INDEX(Mio[],_xlfn.AGGREGATE(15,7,IF((Mio[Vendedor]=$B$1)*(Mio[Anulado]=0),ROW(Mio[Vendedor])-ROW(MIo!$B$2)+1),ROWS($A$3:A153)),2),"")</f>
        <v/>
      </c>
      <c r="B153" t="str" cm="1">
        <f t="array" ref="B153">IFERROR(INDEX(Mio[],_xlfn.AGGREGATE(15,7,IF((Mio[Vendedor]=$B$1)*(Mio[Anulado]=0),ROW(Mio[Vendedor])-ROW(MIo!$B$2)+1),ROWS($A$3:A153)),6),"")</f>
        <v/>
      </c>
      <c r="C153" s="2" t="str" cm="1">
        <f t="array" ref="C153">IFERROR(INDEX(Mio[],_xlfn.AGGREGATE(15,7,IF((Mio[Vendedor]=$B$1)*(Mio[Anulado]=0),ROW(Mio[Vendedor])-ROW(MIo!$B$2)+1),ROWS($A$3:A153)),3),"")</f>
        <v/>
      </c>
      <c r="D153" s="2" t="str">
        <f t="shared" si="4"/>
        <v/>
      </c>
      <c r="E153" t="b">
        <f>Table3[[#This Row],[verificacion]]=Table3[[#This Row],[Total Mio]]</f>
        <v>1</v>
      </c>
      <c r="G153" t="str" cm="1">
        <f t="array" ref="G153">IFERROR(INDEX(Conta[],_xlfn.AGGREGATE(15,7,IF(Conta[VENDEDOR]=$B$1,ROW(Conta[VENDEDOR])-ROW('Por Factura'!$G$4)+1),ROWS($G$3:G153)),3),"")</f>
        <v/>
      </c>
      <c r="H153" t="str" cm="1">
        <f t="array" ref="H153">IFERROR(INDEX(Conta[],_xlfn.AGGREGATE(15,7,IF(Conta[VENDEDOR]=$B$1,ROW(Conta[VENDEDOR])-ROW('Por Factura'!$G$4)+1),ROWS($G$3:G153)),1),"")</f>
        <v/>
      </c>
      <c r="I153" s="2" t="str" cm="1">
        <f t="array" ref="I153">IFERROR(INDEX(Conta[],_xlfn.AGGREGATE(15,7,IF(Conta[VENDEDOR]=$B$1,ROW(Conta[VENDEDOR])-ROW('Por Factura'!$G$4)+1),ROWS($G$3:G153)),4),"")</f>
        <v/>
      </c>
      <c r="J153" s="2" t="str">
        <f t="shared" si="5"/>
        <v/>
      </c>
      <c r="K153" t="b">
        <f>Table5[[#This Row],[verificacion]]=Table5[[#This Row],[Total Conta]]</f>
        <v>1</v>
      </c>
    </row>
    <row r="154" spans="1:11" x14ac:dyDescent="0.25">
      <c r="A154" t="str" cm="1">
        <f t="array" ref="A154">IFERROR(INDEX(Mio[],_xlfn.AGGREGATE(15,7,IF((Mio[Vendedor]=$B$1)*(Mio[Anulado]=0),ROW(Mio[Vendedor])-ROW(MIo!$B$2)+1),ROWS($A$3:A154)),2),"")</f>
        <v/>
      </c>
      <c r="B154" t="str" cm="1">
        <f t="array" ref="B154">IFERROR(INDEX(Mio[],_xlfn.AGGREGATE(15,7,IF((Mio[Vendedor]=$B$1)*(Mio[Anulado]=0),ROW(Mio[Vendedor])-ROW(MIo!$B$2)+1),ROWS($A$3:A154)),6),"")</f>
        <v/>
      </c>
      <c r="C154" s="2" t="str" cm="1">
        <f t="array" ref="C154">IFERROR(INDEX(Mio[],_xlfn.AGGREGATE(15,7,IF((Mio[Vendedor]=$B$1)*(Mio[Anulado]=0),ROW(Mio[Vendedor])-ROW(MIo!$B$2)+1),ROWS($A$3:A154)),3),"")</f>
        <v/>
      </c>
      <c r="D154" s="2" t="str">
        <f t="shared" si="4"/>
        <v/>
      </c>
      <c r="E154" t="b">
        <f>Table3[[#This Row],[verificacion]]=Table3[[#This Row],[Total Mio]]</f>
        <v>1</v>
      </c>
      <c r="G154" t="str" cm="1">
        <f t="array" ref="G154">IFERROR(INDEX(Conta[],_xlfn.AGGREGATE(15,7,IF(Conta[VENDEDOR]=$B$1,ROW(Conta[VENDEDOR])-ROW('Por Factura'!$G$4)+1),ROWS($G$3:G154)),3),"")</f>
        <v/>
      </c>
      <c r="H154" t="str" cm="1">
        <f t="array" ref="H154">IFERROR(INDEX(Conta[],_xlfn.AGGREGATE(15,7,IF(Conta[VENDEDOR]=$B$1,ROW(Conta[VENDEDOR])-ROW('Por Factura'!$G$4)+1),ROWS($G$3:G154)),1),"")</f>
        <v/>
      </c>
      <c r="I154" s="2" t="str" cm="1">
        <f t="array" ref="I154">IFERROR(INDEX(Conta[],_xlfn.AGGREGATE(15,7,IF(Conta[VENDEDOR]=$B$1,ROW(Conta[VENDEDOR])-ROW('Por Factura'!$G$4)+1),ROWS($G$3:G154)),4),"")</f>
        <v/>
      </c>
      <c r="J154" s="2" t="str">
        <f t="shared" si="5"/>
        <v/>
      </c>
      <c r="K154" t="b">
        <f>Table5[[#This Row],[verificacion]]=Table5[[#This Row],[Total Conta]]</f>
        <v>1</v>
      </c>
    </row>
    <row r="155" spans="1:11" x14ac:dyDescent="0.25">
      <c r="A155" t="str" cm="1">
        <f t="array" ref="A155">IFERROR(INDEX(Mio[],_xlfn.AGGREGATE(15,7,IF((Mio[Vendedor]=$B$1)*(Mio[Anulado]=0),ROW(Mio[Vendedor])-ROW(MIo!$B$2)+1),ROWS($A$3:A155)),2),"")</f>
        <v/>
      </c>
      <c r="B155" t="str" cm="1">
        <f t="array" ref="B155">IFERROR(INDEX(Mio[],_xlfn.AGGREGATE(15,7,IF((Mio[Vendedor]=$B$1)*(Mio[Anulado]=0),ROW(Mio[Vendedor])-ROW(MIo!$B$2)+1),ROWS($A$3:A155)),6),"")</f>
        <v/>
      </c>
      <c r="C155" s="2" t="str" cm="1">
        <f t="array" ref="C155">IFERROR(INDEX(Mio[],_xlfn.AGGREGATE(15,7,IF((Mio[Vendedor]=$B$1)*(Mio[Anulado]=0),ROW(Mio[Vendedor])-ROW(MIo!$B$2)+1),ROWS($A$3:A155)),3),"")</f>
        <v/>
      </c>
      <c r="D155" s="2" t="str">
        <f t="shared" si="4"/>
        <v/>
      </c>
      <c r="E155" t="b">
        <f>Table3[[#This Row],[verificacion]]=Table3[[#This Row],[Total Mio]]</f>
        <v>1</v>
      </c>
      <c r="G155" t="str" cm="1">
        <f t="array" ref="G155">IFERROR(INDEX(Conta[],_xlfn.AGGREGATE(15,7,IF(Conta[VENDEDOR]=$B$1,ROW(Conta[VENDEDOR])-ROW('Por Factura'!$G$4)+1),ROWS($G$3:G155)),3),"")</f>
        <v/>
      </c>
      <c r="H155" t="str" cm="1">
        <f t="array" ref="H155">IFERROR(INDEX(Conta[],_xlfn.AGGREGATE(15,7,IF(Conta[VENDEDOR]=$B$1,ROW(Conta[VENDEDOR])-ROW('Por Factura'!$G$4)+1),ROWS($G$3:G155)),1),"")</f>
        <v/>
      </c>
      <c r="I155" s="2" t="str" cm="1">
        <f t="array" ref="I155">IFERROR(INDEX(Conta[],_xlfn.AGGREGATE(15,7,IF(Conta[VENDEDOR]=$B$1,ROW(Conta[VENDEDOR])-ROW('Por Factura'!$G$4)+1),ROWS($G$3:G155)),4),"")</f>
        <v/>
      </c>
      <c r="J155" s="2" t="str">
        <f t="shared" si="5"/>
        <v/>
      </c>
      <c r="K155" t="b">
        <f>Table5[[#This Row],[verificacion]]=Table5[[#This Row],[Total Conta]]</f>
        <v>1</v>
      </c>
    </row>
    <row r="156" spans="1:11" x14ac:dyDescent="0.25">
      <c r="A156" t="str" cm="1">
        <f t="array" ref="A156">IFERROR(INDEX(Mio[],_xlfn.AGGREGATE(15,7,IF((Mio[Vendedor]=$B$1)*(Mio[Anulado]=0),ROW(Mio[Vendedor])-ROW(MIo!$B$2)+1),ROWS($A$3:A156)),2),"")</f>
        <v/>
      </c>
      <c r="B156" t="str" cm="1">
        <f t="array" ref="B156">IFERROR(INDEX(Mio[],_xlfn.AGGREGATE(15,7,IF((Mio[Vendedor]=$B$1)*(Mio[Anulado]=0),ROW(Mio[Vendedor])-ROW(MIo!$B$2)+1),ROWS($A$3:A156)),6),"")</f>
        <v/>
      </c>
      <c r="C156" s="2" t="str" cm="1">
        <f t="array" ref="C156">IFERROR(INDEX(Mio[],_xlfn.AGGREGATE(15,7,IF((Mio[Vendedor]=$B$1)*(Mio[Anulado]=0),ROW(Mio[Vendedor])-ROW(MIo!$B$2)+1),ROWS($A$3:A156)),3),"")</f>
        <v/>
      </c>
      <c r="D156" s="2" t="str">
        <f t="shared" si="4"/>
        <v/>
      </c>
      <c r="E156" t="b">
        <f>Table3[[#This Row],[verificacion]]=Table3[[#This Row],[Total Mio]]</f>
        <v>1</v>
      </c>
      <c r="G156" t="str" cm="1">
        <f t="array" ref="G156">IFERROR(INDEX(Conta[],_xlfn.AGGREGATE(15,7,IF(Conta[VENDEDOR]=$B$1,ROW(Conta[VENDEDOR])-ROW('Por Factura'!$G$4)+1),ROWS($G$3:G156)),3),"")</f>
        <v/>
      </c>
      <c r="H156" t="str" cm="1">
        <f t="array" ref="H156">IFERROR(INDEX(Conta[],_xlfn.AGGREGATE(15,7,IF(Conta[VENDEDOR]=$B$1,ROW(Conta[VENDEDOR])-ROW('Por Factura'!$G$4)+1),ROWS($G$3:G156)),1),"")</f>
        <v/>
      </c>
      <c r="I156" s="2" t="str" cm="1">
        <f t="array" ref="I156">IFERROR(INDEX(Conta[],_xlfn.AGGREGATE(15,7,IF(Conta[VENDEDOR]=$B$1,ROW(Conta[VENDEDOR])-ROW('Por Factura'!$G$4)+1),ROWS($G$3:G156)),4),"")</f>
        <v/>
      </c>
      <c r="J156" s="2" t="str">
        <f t="shared" si="5"/>
        <v/>
      </c>
      <c r="K156" t="b">
        <f>Table5[[#This Row],[verificacion]]=Table5[[#This Row],[Total Conta]]</f>
        <v>1</v>
      </c>
    </row>
    <row r="157" spans="1:11" x14ac:dyDescent="0.25">
      <c r="A157" t="str" cm="1">
        <f t="array" ref="A157">IFERROR(INDEX(Mio[],_xlfn.AGGREGATE(15,7,IF((Mio[Vendedor]=$B$1)*(Mio[Anulado]=0),ROW(Mio[Vendedor])-ROW(MIo!$B$2)+1),ROWS($A$3:A157)),2),"")</f>
        <v/>
      </c>
      <c r="B157" t="str" cm="1">
        <f t="array" ref="B157">IFERROR(INDEX(Mio[],_xlfn.AGGREGATE(15,7,IF((Mio[Vendedor]=$B$1)*(Mio[Anulado]=0),ROW(Mio[Vendedor])-ROW(MIo!$B$2)+1),ROWS($A$3:A157)),6),"")</f>
        <v/>
      </c>
      <c r="C157" s="2" t="str" cm="1">
        <f t="array" ref="C157">IFERROR(INDEX(Mio[],_xlfn.AGGREGATE(15,7,IF((Mio[Vendedor]=$B$1)*(Mio[Anulado]=0),ROW(Mio[Vendedor])-ROW(MIo!$B$2)+1),ROWS($A$3:A157)),3),"")</f>
        <v/>
      </c>
      <c r="D157" s="2" t="str">
        <f t="shared" si="4"/>
        <v/>
      </c>
      <c r="E157" t="b">
        <f>Table3[[#This Row],[verificacion]]=Table3[[#This Row],[Total Mio]]</f>
        <v>1</v>
      </c>
      <c r="G157" t="str" cm="1">
        <f t="array" ref="G157">IFERROR(INDEX(Conta[],_xlfn.AGGREGATE(15,7,IF(Conta[VENDEDOR]=$B$1,ROW(Conta[VENDEDOR])-ROW('Por Factura'!$G$4)+1),ROWS($G$3:G157)),3),"")</f>
        <v/>
      </c>
      <c r="H157" t="str" cm="1">
        <f t="array" ref="H157">IFERROR(INDEX(Conta[],_xlfn.AGGREGATE(15,7,IF(Conta[VENDEDOR]=$B$1,ROW(Conta[VENDEDOR])-ROW('Por Factura'!$G$4)+1),ROWS($G$3:G157)),1),"")</f>
        <v/>
      </c>
      <c r="I157" s="2" t="str" cm="1">
        <f t="array" ref="I157">IFERROR(INDEX(Conta[],_xlfn.AGGREGATE(15,7,IF(Conta[VENDEDOR]=$B$1,ROW(Conta[VENDEDOR])-ROW('Por Factura'!$G$4)+1),ROWS($G$3:G157)),4),"")</f>
        <v/>
      </c>
      <c r="J157" s="2" t="str">
        <f t="shared" si="5"/>
        <v/>
      </c>
      <c r="K157" t="b">
        <f>Table5[[#This Row],[verificacion]]=Table5[[#This Row],[Total Conta]]</f>
        <v>1</v>
      </c>
    </row>
    <row r="158" spans="1:11" x14ac:dyDescent="0.25">
      <c r="A158" t="str" cm="1">
        <f t="array" ref="A158">IFERROR(INDEX(Mio[],_xlfn.AGGREGATE(15,7,IF((Mio[Vendedor]=$B$1)*(Mio[Anulado]=0),ROW(Mio[Vendedor])-ROW(MIo!$B$2)+1),ROWS($A$3:A158)),2),"")</f>
        <v/>
      </c>
      <c r="B158" t="str" cm="1">
        <f t="array" ref="B158">IFERROR(INDEX(Mio[],_xlfn.AGGREGATE(15,7,IF((Mio[Vendedor]=$B$1)*(Mio[Anulado]=0),ROW(Mio[Vendedor])-ROW(MIo!$B$2)+1),ROWS($A$3:A158)),6),"")</f>
        <v/>
      </c>
      <c r="C158" s="2" t="str" cm="1">
        <f t="array" ref="C158">IFERROR(INDEX(Mio[],_xlfn.AGGREGATE(15,7,IF((Mio[Vendedor]=$B$1)*(Mio[Anulado]=0),ROW(Mio[Vendedor])-ROW(MIo!$B$2)+1),ROWS($A$3:A158)),3),"")</f>
        <v/>
      </c>
      <c r="D158" s="2" t="str">
        <f t="shared" si="4"/>
        <v/>
      </c>
      <c r="E158" t="b">
        <f>Table3[[#This Row],[verificacion]]=Table3[[#This Row],[Total Mio]]</f>
        <v>1</v>
      </c>
      <c r="G158" t="str" cm="1">
        <f t="array" ref="G158">IFERROR(INDEX(Conta[],_xlfn.AGGREGATE(15,7,IF(Conta[VENDEDOR]=$B$1,ROW(Conta[VENDEDOR])-ROW('Por Factura'!$G$4)+1),ROWS($G$3:G158)),3),"")</f>
        <v/>
      </c>
      <c r="H158" t="str" cm="1">
        <f t="array" ref="H158">IFERROR(INDEX(Conta[],_xlfn.AGGREGATE(15,7,IF(Conta[VENDEDOR]=$B$1,ROW(Conta[VENDEDOR])-ROW('Por Factura'!$G$4)+1),ROWS($G$3:G158)),1),"")</f>
        <v/>
      </c>
      <c r="I158" s="2" t="str" cm="1">
        <f t="array" ref="I158">IFERROR(INDEX(Conta[],_xlfn.AGGREGATE(15,7,IF(Conta[VENDEDOR]=$B$1,ROW(Conta[VENDEDOR])-ROW('Por Factura'!$G$4)+1),ROWS($G$3:G158)),4),"")</f>
        <v/>
      </c>
      <c r="J158" s="2" t="str">
        <f t="shared" si="5"/>
        <v/>
      </c>
      <c r="K158" t="b">
        <f>Table5[[#This Row],[verificacion]]=Table5[[#This Row],[Total Conta]]</f>
        <v>1</v>
      </c>
    </row>
    <row r="159" spans="1:11" x14ac:dyDescent="0.25">
      <c r="A159" t="str" cm="1">
        <f t="array" ref="A159">IFERROR(INDEX(Mio[],_xlfn.AGGREGATE(15,7,IF((Mio[Vendedor]=$B$1)*(Mio[Anulado]=0),ROW(Mio[Vendedor])-ROW(MIo!$B$2)+1),ROWS($A$3:A159)),2),"")</f>
        <v/>
      </c>
      <c r="B159" t="str" cm="1">
        <f t="array" ref="B159">IFERROR(INDEX(Mio[],_xlfn.AGGREGATE(15,7,IF((Mio[Vendedor]=$B$1)*(Mio[Anulado]=0),ROW(Mio[Vendedor])-ROW(MIo!$B$2)+1),ROWS($A$3:A159)),6),"")</f>
        <v/>
      </c>
      <c r="C159" s="2" t="str" cm="1">
        <f t="array" ref="C159">IFERROR(INDEX(Mio[],_xlfn.AGGREGATE(15,7,IF((Mio[Vendedor]=$B$1)*(Mio[Anulado]=0),ROW(Mio[Vendedor])-ROW(MIo!$B$2)+1),ROWS($A$3:A159)),3),"")</f>
        <v/>
      </c>
      <c r="D159" s="2" t="str">
        <f t="shared" si="4"/>
        <v/>
      </c>
      <c r="E159" t="b">
        <f>Table3[[#This Row],[verificacion]]=Table3[[#This Row],[Total Mio]]</f>
        <v>1</v>
      </c>
      <c r="G159" t="str" cm="1">
        <f t="array" ref="G159">IFERROR(INDEX(Conta[],_xlfn.AGGREGATE(15,7,IF(Conta[VENDEDOR]=$B$1,ROW(Conta[VENDEDOR])-ROW('Por Factura'!$G$4)+1),ROWS($G$3:G159)),3),"")</f>
        <v/>
      </c>
      <c r="H159" t="str" cm="1">
        <f t="array" ref="H159">IFERROR(INDEX(Conta[],_xlfn.AGGREGATE(15,7,IF(Conta[VENDEDOR]=$B$1,ROW(Conta[VENDEDOR])-ROW('Por Factura'!$G$4)+1),ROWS($G$3:G159)),1),"")</f>
        <v/>
      </c>
      <c r="I159" s="2" t="str" cm="1">
        <f t="array" ref="I159">IFERROR(INDEX(Conta[],_xlfn.AGGREGATE(15,7,IF(Conta[VENDEDOR]=$B$1,ROW(Conta[VENDEDOR])-ROW('Por Factura'!$G$4)+1),ROWS($G$3:G159)),4),"")</f>
        <v/>
      </c>
      <c r="J159" s="2" t="str">
        <f t="shared" si="5"/>
        <v/>
      </c>
      <c r="K159" t="b">
        <f>Table5[[#This Row],[verificacion]]=Table5[[#This Row],[Total Conta]]</f>
        <v>1</v>
      </c>
    </row>
    <row r="160" spans="1:11" x14ac:dyDescent="0.25">
      <c r="A160" t="str" cm="1">
        <f t="array" ref="A160">IFERROR(INDEX(Mio[],_xlfn.AGGREGATE(15,7,IF((Mio[Vendedor]=$B$1)*(Mio[Anulado]=0),ROW(Mio[Vendedor])-ROW(MIo!$B$2)+1),ROWS($A$3:A160)),2),"")</f>
        <v/>
      </c>
      <c r="B160" t="str" cm="1">
        <f t="array" ref="B160">IFERROR(INDEX(Mio[],_xlfn.AGGREGATE(15,7,IF((Mio[Vendedor]=$B$1)*(Mio[Anulado]=0),ROW(Mio[Vendedor])-ROW(MIo!$B$2)+1),ROWS($A$3:A160)),6),"")</f>
        <v/>
      </c>
      <c r="C160" s="2" t="str" cm="1">
        <f t="array" ref="C160">IFERROR(INDEX(Mio[],_xlfn.AGGREGATE(15,7,IF((Mio[Vendedor]=$B$1)*(Mio[Anulado]=0),ROW(Mio[Vendedor])-ROW(MIo!$B$2)+1),ROWS($A$3:A160)),3),"")</f>
        <v/>
      </c>
      <c r="D160" s="2" t="str">
        <f t="shared" si="4"/>
        <v/>
      </c>
      <c r="E160" t="b">
        <f>Table3[[#This Row],[verificacion]]=Table3[[#This Row],[Total Mio]]</f>
        <v>1</v>
      </c>
      <c r="G160" t="str" cm="1">
        <f t="array" ref="G160">IFERROR(INDEX(Conta[],_xlfn.AGGREGATE(15,7,IF(Conta[VENDEDOR]=$B$1,ROW(Conta[VENDEDOR])-ROW('Por Factura'!$G$4)+1),ROWS($G$3:G160)),3),"")</f>
        <v/>
      </c>
      <c r="H160" t="str" cm="1">
        <f t="array" ref="H160">IFERROR(INDEX(Conta[],_xlfn.AGGREGATE(15,7,IF(Conta[VENDEDOR]=$B$1,ROW(Conta[VENDEDOR])-ROW('Por Factura'!$G$4)+1),ROWS($G$3:G160)),1),"")</f>
        <v/>
      </c>
      <c r="I160" s="2" t="str" cm="1">
        <f t="array" ref="I160">IFERROR(INDEX(Conta[],_xlfn.AGGREGATE(15,7,IF(Conta[VENDEDOR]=$B$1,ROW(Conta[VENDEDOR])-ROW('Por Factura'!$G$4)+1),ROWS($G$3:G160)),4),"")</f>
        <v/>
      </c>
      <c r="J160" s="2" t="str">
        <f t="shared" si="5"/>
        <v/>
      </c>
      <c r="K160" t="b">
        <f>Table5[[#This Row],[verificacion]]=Table5[[#This Row],[Total Conta]]</f>
        <v>1</v>
      </c>
    </row>
    <row r="161" spans="1:11" x14ac:dyDescent="0.25">
      <c r="A161" t="str" cm="1">
        <f t="array" ref="A161">IFERROR(INDEX(Mio[],_xlfn.AGGREGATE(15,7,IF((Mio[Vendedor]=$B$1)*(Mio[Anulado]=0),ROW(Mio[Vendedor])-ROW(MIo!$B$2)+1),ROWS($A$3:A161)),2),"")</f>
        <v/>
      </c>
      <c r="B161" t="str" cm="1">
        <f t="array" ref="B161">IFERROR(INDEX(Mio[],_xlfn.AGGREGATE(15,7,IF((Mio[Vendedor]=$B$1)*(Mio[Anulado]=0),ROW(Mio[Vendedor])-ROW(MIo!$B$2)+1),ROWS($A$3:A161)),6),"")</f>
        <v/>
      </c>
      <c r="C161" s="2" t="str" cm="1">
        <f t="array" ref="C161">IFERROR(INDEX(Mio[],_xlfn.AGGREGATE(15,7,IF((Mio[Vendedor]=$B$1)*(Mio[Anulado]=0),ROW(Mio[Vendedor])-ROW(MIo!$B$2)+1),ROWS($A$3:A161)),3),"")</f>
        <v/>
      </c>
      <c r="D161" s="2" t="str">
        <f t="shared" si="4"/>
        <v/>
      </c>
      <c r="E161" t="b">
        <f>Table3[[#This Row],[verificacion]]=Table3[[#This Row],[Total Mio]]</f>
        <v>1</v>
      </c>
      <c r="G161" t="str" cm="1">
        <f t="array" ref="G161">IFERROR(INDEX(Conta[],_xlfn.AGGREGATE(15,7,IF(Conta[VENDEDOR]=$B$1,ROW(Conta[VENDEDOR])-ROW('Por Factura'!$G$4)+1),ROWS($G$3:G161)),3),"")</f>
        <v/>
      </c>
      <c r="H161" t="str" cm="1">
        <f t="array" ref="H161">IFERROR(INDEX(Conta[],_xlfn.AGGREGATE(15,7,IF(Conta[VENDEDOR]=$B$1,ROW(Conta[VENDEDOR])-ROW('Por Factura'!$G$4)+1),ROWS($G$3:G161)),1),"")</f>
        <v/>
      </c>
      <c r="I161" s="2" t="str" cm="1">
        <f t="array" ref="I161">IFERROR(INDEX(Conta[],_xlfn.AGGREGATE(15,7,IF(Conta[VENDEDOR]=$B$1,ROW(Conta[VENDEDOR])-ROW('Por Factura'!$G$4)+1),ROWS($G$3:G161)),4),"")</f>
        <v/>
      </c>
      <c r="J161" s="2" t="str">
        <f t="shared" si="5"/>
        <v/>
      </c>
      <c r="K161" t="b">
        <f>Table5[[#This Row],[verificacion]]=Table5[[#This Row],[Total Conta]]</f>
        <v>1</v>
      </c>
    </row>
    <row r="162" spans="1:11" x14ac:dyDescent="0.25">
      <c r="A162" t="str" cm="1">
        <f t="array" ref="A162">IFERROR(INDEX(Mio[],_xlfn.AGGREGATE(15,7,IF((Mio[Vendedor]=$B$1)*(Mio[Anulado]=0),ROW(Mio[Vendedor])-ROW(MIo!$B$2)+1),ROWS($A$3:A162)),2),"")</f>
        <v/>
      </c>
      <c r="B162" t="str" cm="1">
        <f t="array" ref="B162">IFERROR(INDEX(Mio[],_xlfn.AGGREGATE(15,7,IF((Mio[Vendedor]=$B$1)*(Mio[Anulado]=0),ROW(Mio[Vendedor])-ROW(MIo!$B$2)+1),ROWS($A$3:A162)),6),"")</f>
        <v/>
      </c>
      <c r="C162" s="2" t="str" cm="1">
        <f t="array" ref="C162">IFERROR(INDEX(Mio[],_xlfn.AGGREGATE(15,7,IF((Mio[Vendedor]=$B$1)*(Mio[Anulado]=0),ROW(Mio[Vendedor])-ROW(MIo!$B$2)+1),ROWS($A$3:A162)),3),"")</f>
        <v/>
      </c>
      <c r="D162" s="2" t="str">
        <f t="shared" si="4"/>
        <v/>
      </c>
      <c r="E162" t="b">
        <f>Table3[[#This Row],[verificacion]]=Table3[[#This Row],[Total Mio]]</f>
        <v>1</v>
      </c>
      <c r="G162" t="str" cm="1">
        <f t="array" ref="G162">IFERROR(INDEX(Conta[],_xlfn.AGGREGATE(15,7,IF(Conta[VENDEDOR]=$B$1,ROW(Conta[VENDEDOR])-ROW('Por Factura'!$G$4)+1),ROWS($G$3:G162)),3),"")</f>
        <v/>
      </c>
      <c r="H162" t="str" cm="1">
        <f t="array" ref="H162">IFERROR(INDEX(Conta[],_xlfn.AGGREGATE(15,7,IF(Conta[VENDEDOR]=$B$1,ROW(Conta[VENDEDOR])-ROW('Por Factura'!$G$4)+1),ROWS($G$3:G162)),1),"")</f>
        <v/>
      </c>
      <c r="I162" s="2" t="str" cm="1">
        <f t="array" ref="I162">IFERROR(INDEX(Conta[],_xlfn.AGGREGATE(15,7,IF(Conta[VENDEDOR]=$B$1,ROW(Conta[VENDEDOR])-ROW('Por Factura'!$G$4)+1),ROWS($G$3:G162)),4),"")</f>
        <v/>
      </c>
      <c r="J162" s="2" t="str">
        <f t="shared" si="5"/>
        <v/>
      </c>
      <c r="K162" t="b">
        <f>Table5[[#This Row],[verificacion]]=Table5[[#This Row],[Total Conta]]</f>
        <v>1</v>
      </c>
    </row>
    <row r="163" spans="1:11" x14ac:dyDescent="0.25">
      <c r="A163" t="str" cm="1">
        <f t="array" ref="A163">IFERROR(INDEX(Mio[],_xlfn.AGGREGATE(15,7,IF((Mio[Vendedor]=$B$1)*(Mio[Anulado]=0),ROW(Mio[Vendedor])-ROW(MIo!$B$2)+1),ROWS($A$3:A163)),2),"")</f>
        <v/>
      </c>
      <c r="B163" t="str" cm="1">
        <f t="array" ref="B163">IFERROR(INDEX(Mio[],_xlfn.AGGREGATE(15,7,IF((Mio[Vendedor]=$B$1)*(Mio[Anulado]=0),ROW(Mio[Vendedor])-ROW(MIo!$B$2)+1),ROWS($A$3:A163)),6),"")</f>
        <v/>
      </c>
      <c r="C163" s="2" t="str" cm="1">
        <f t="array" ref="C163">IFERROR(INDEX(Mio[],_xlfn.AGGREGATE(15,7,IF((Mio[Vendedor]=$B$1)*(Mio[Anulado]=0),ROW(Mio[Vendedor])-ROW(MIo!$B$2)+1),ROWS($A$3:A163)),3),"")</f>
        <v/>
      </c>
      <c r="D163" s="2" t="str">
        <f t="shared" si="4"/>
        <v/>
      </c>
      <c r="E163" t="b">
        <f>Table3[[#This Row],[verificacion]]=Table3[[#This Row],[Total Mio]]</f>
        <v>1</v>
      </c>
      <c r="G163" t="str" cm="1">
        <f t="array" ref="G163">IFERROR(INDEX(Conta[],_xlfn.AGGREGATE(15,7,IF(Conta[VENDEDOR]=$B$1,ROW(Conta[VENDEDOR])-ROW('Por Factura'!$G$4)+1),ROWS($G$3:G163)),3),"")</f>
        <v/>
      </c>
      <c r="H163" t="str" cm="1">
        <f t="array" ref="H163">IFERROR(INDEX(Conta[],_xlfn.AGGREGATE(15,7,IF(Conta[VENDEDOR]=$B$1,ROW(Conta[VENDEDOR])-ROW('Por Factura'!$G$4)+1),ROWS($G$3:G163)),1),"")</f>
        <v/>
      </c>
      <c r="I163" s="2" t="str" cm="1">
        <f t="array" ref="I163">IFERROR(INDEX(Conta[],_xlfn.AGGREGATE(15,7,IF(Conta[VENDEDOR]=$B$1,ROW(Conta[VENDEDOR])-ROW('Por Factura'!$G$4)+1),ROWS($G$3:G163)),4),"")</f>
        <v/>
      </c>
      <c r="J163" s="2" t="str">
        <f t="shared" si="5"/>
        <v/>
      </c>
      <c r="K163" t="b">
        <f>Table5[[#This Row],[verificacion]]=Table5[[#This Row],[Total Conta]]</f>
        <v>1</v>
      </c>
    </row>
    <row r="164" spans="1:11" x14ac:dyDescent="0.25">
      <c r="A164" t="str" cm="1">
        <f t="array" ref="A164">IFERROR(INDEX(Mio[],_xlfn.AGGREGATE(15,7,IF((Mio[Vendedor]=$B$1)*(Mio[Anulado]=0),ROW(Mio[Vendedor])-ROW(MIo!$B$2)+1),ROWS($A$3:A164)),2),"")</f>
        <v/>
      </c>
      <c r="B164" t="str" cm="1">
        <f t="array" ref="B164">IFERROR(INDEX(Mio[],_xlfn.AGGREGATE(15,7,IF((Mio[Vendedor]=$B$1)*(Mio[Anulado]=0),ROW(Mio[Vendedor])-ROW(MIo!$B$2)+1),ROWS($A$3:A164)),6),"")</f>
        <v/>
      </c>
      <c r="C164" s="2" t="str" cm="1">
        <f t="array" ref="C164">IFERROR(INDEX(Mio[],_xlfn.AGGREGATE(15,7,IF((Mio[Vendedor]=$B$1)*(Mio[Anulado]=0),ROW(Mio[Vendedor])-ROW(MIo!$B$2)+1),ROWS($A$3:A164)),3),"")</f>
        <v/>
      </c>
      <c r="D164" s="2" t="str">
        <f t="shared" si="4"/>
        <v/>
      </c>
      <c r="E164" t="b">
        <f>Table3[[#This Row],[verificacion]]=Table3[[#This Row],[Total Mio]]</f>
        <v>1</v>
      </c>
      <c r="G164" t="str" cm="1">
        <f t="array" ref="G164">IFERROR(INDEX(Conta[],_xlfn.AGGREGATE(15,7,IF(Conta[VENDEDOR]=$B$1,ROW(Conta[VENDEDOR])-ROW('Por Factura'!$G$4)+1),ROWS($G$3:G164)),3),"")</f>
        <v/>
      </c>
      <c r="H164" t="str" cm="1">
        <f t="array" ref="H164">IFERROR(INDEX(Conta[],_xlfn.AGGREGATE(15,7,IF(Conta[VENDEDOR]=$B$1,ROW(Conta[VENDEDOR])-ROW('Por Factura'!$G$4)+1),ROWS($G$3:G164)),1),"")</f>
        <v/>
      </c>
      <c r="I164" s="2" t="str" cm="1">
        <f t="array" ref="I164">IFERROR(INDEX(Conta[],_xlfn.AGGREGATE(15,7,IF(Conta[VENDEDOR]=$B$1,ROW(Conta[VENDEDOR])-ROW('Por Factura'!$G$4)+1),ROWS($G$3:G164)),4),"")</f>
        <v/>
      </c>
      <c r="J164" s="2" t="str">
        <f t="shared" si="5"/>
        <v/>
      </c>
      <c r="K164" t="b">
        <f>Table5[[#This Row],[verificacion]]=Table5[[#This Row],[Total Conta]]</f>
        <v>1</v>
      </c>
    </row>
    <row r="165" spans="1:11" x14ac:dyDescent="0.25">
      <c r="A165" t="str" cm="1">
        <f t="array" ref="A165">IFERROR(INDEX(Mio[],_xlfn.AGGREGATE(15,7,IF((Mio[Vendedor]=$B$1)*(Mio[Anulado]=0),ROW(Mio[Vendedor])-ROW(MIo!$B$2)+1),ROWS($A$3:A165)),2),"")</f>
        <v/>
      </c>
      <c r="B165" t="str" cm="1">
        <f t="array" ref="B165">IFERROR(INDEX(Mio[],_xlfn.AGGREGATE(15,7,IF((Mio[Vendedor]=$B$1)*(Mio[Anulado]=0),ROW(Mio[Vendedor])-ROW(MIo!$B$2)+1),ROWS($A$3:A165)),6),"")</f>
        <v/>
      </c>
      <c r="C165" s="2" t="str" cm="1">
        <f t="array" ref="C165">IFERROR(INDEX(Mio[],_xlfn.AGGREGATE(15,7,IF((Mio[Vendedor]=$B$1)*(Mio[Anulado]=0),ROW(Mio[Vendedor])-ROW(MIo!$B$2)+1),ROWS($A$3:A165)),3),"")</f>
        <v/>
      </c>
      <c r="D165" s="2" t="str">
        <f t="shared" si="4"/>
        <v/>
      </c>
      <c r="E165" t="b">
        <f>Table3[[#This Row],[verificacion]]=Table3[[#This Row],[Total Mio]]</f>
        <v>1</v>
      </c>
      <c r="G165" t="str" cm="1">
        <f t="array" ref="G165">IFERROR(INDEX(Conta[],_xlfn.AGGREGATE(15,7,IF(Conta[VENDEDOR]=$B$1,ROW(Conta[VENDEDOR])-ROW('Por Factura'!$G$4)+1),ROWS($G$3:G165)),3),"")</f>
        <v/>
      </c>
      <c r="H165" t="str" cm="1">
        <f t="array" ref="H165">IFERROR(INDEX(Conta[],_xlfn.AGGREGATE(15,7,IF(Conta[VENDEDOR]=$B$1,ROW(Conta[VENDEDOR])-ROW('Por Factura'!$G$4)+1),ROWS($G$3:G165)),1),"")</f>
        <v/>
      </c>
      <c r="I165" s="2" t="str" cm="1">
        <f t="array" ref="I165">IFERROR(INDEX(Conta[],_xlfn.AGGREGATE(15,7,IF(Conta[VENDEDOR]=$B$1,ROW(Conta[VENDEDOR])-ROW('Por Factura'!$G$4)+1),ROWS($G$3:G165)),4),"")</f>
        <v/>
      </c>
      <c r="J165" s="2" t="str">
        <f t="shared" si="5"/>
        <v/>
      </c>
      <c r="K165" t="b">
        <f>Table5[[#This Row],[verificacion]]=Table5[[#This Row],[Total Conta]]</f>
        <v>1</v>
      </c>
    </row>
    <row r="166" spans="1:11" x14ac:dyDescent="0.25">
      <c r="A166" t="str" cm="1">
        <f t="array" ref="A166">IFERROR(INDEX(Mio[],_xlfn.AGGREGATE(15,7,IF((Mio[Vendedor]=$B$1)*(Mio[Anulado]=0),ROW(Mio[Vendedor])-ROW(MIo!$B$2)+1),ROWS($A$3:A166)),2),"")</f>
        <v/>
      </c>
      <c r="B166" t="str" cm="1">
        <f t="array" ref="B166">IFERROR(INDEX(Mio[],_xlfn.AGGREGATE(15,7,IF((Mio[Vendedor]=$B$1)*(Mio[Anulado]=0),ROW(Mio[Vendedor])-ROW(MIo!$B$2)+1),ROWS($A$3:A166)),6),"")</f>
        <v/>
      </c>
      <c r="C166" s="2" t="str" cm="1">
        <f t="array" ref="C166">IFERROR(INDEX(Mio[],_xlfn.AGGREGATE(15,7,IF((Mio[Vendedor]=$B$1)*(Mio[Anulado]=0),ROW(Mio[Vendedor])-ROW(MIo!$B$2)+1),ROWS($A$3:A166)),3),"")</f>
        <v/>
      </c>
      <c r="D166" s="2" t="str">
        <f t="shared" si="4"/>
        <v/>
      </c>
      <c r="E166" t="b">
        <f>Table3[[#This Row],[verificacion]]=Table3[[#This Row],[Total Mio]]</f>
        <v>1</v>
      </c>
      <c r="G166" t="str" cm="1">
        <f t="array" ref="G166">IFERROR(INDEX(Conta[],_xlfn.AGGREGATE(15,7,IF(Conta[VENDEDOR]=$B$1,ROW(Conta[VENDEDOR])-ROW('Por Factura'!$G$4)+1),ROWS($G$3:G166)),3),"")</f>
        <v/>
      </c>
      <c r="H166" t="str" cm="1">
        <f t="array" ref="H166">IFERROR(INDEX(Conta[],_xlfn.AGGREGATE(15,7,IF(Conta[VENDEDOR]=$B$1,ROW(Conta[VENDEDOR])-ROW('Por Factura'!$G$4)+1),ROWS($G$3:G166)),1),"")</f>
        <v/>
      </c>
      <c r="I166" s="2" t="str" cm="1">
        <f t="array" ref="I166">IFERROR(INDEX(Conta[],_xlfn.AGGREGATE(15,7,IF(Conta[VENDEDOR]=$B$1,ROW(Conta[VENDEDOR])-ROW('Por Factura'!$G$4)+1),ROWS($G$3:G166)),4),"")</f>
        <v/>
      </c>
      <c r="J166" s="2" t="str">
        <f t="shared" si="5"/>
        <v/>
      </c>
      <c r="K166" t="b">
        <f>Table5[[#This Row],[verificacion]]=Table5[[#This Row],[Total Conta]]</f>
        <v>1</v>
      </c>
    </row>
    <row r="167" spans="1:11" x14ac:dyDescent="0.25">
      <c r="A167" t="str" cm="1">
        <f t="array" ref="A167">IFERROR(INDEX(Mio[],_xlfn.AGGREGATE(15,7,IF((Mio[Vendedor]=$B$1)*(Mio[Anulado]=0),ROW(Mio[Vendedor])-ROW(MIo!$B$2)+1),ROWS($A$3:A167)),2),"")</f>
        <v/>
      </c>
      <c r="B167" t="str" cm="1">
        <f t="array" ref="B167">IFERROR(INDEX(Mio[],_xlfn.AGGREGATE(15,7,IF((Mio[Vendedor]=$B$1)*(Mio[Anulado]=0),ROW(Mio[Vendedor])-ROW(MIo!$B$2)+1),ROWS($A$3:A167)),6),"")</f>
        <v/>
      </c>
      <c r="C167" s="2" t="str" cm="1">
        <f t="array" ref="C167">IFERROR(INDEX(Mio[],_xlfn.AGGREGATE(15,7,IF((Mio[Vendedor]=$B$1)*(Mio[Anulado]=0),ROW(Mio[Vendedor])-ROW(MIo!$B$2)+1),ROWS($A$3:A167)),3),"")</f>
        <v/>
      </c>
      <c r="D167" s="2" t="str">
        <f t="shared" si="4"/>
        <v/>
      </c>
      <c r="E167" t="b">
        <f>Table3[[#This Row],[verificacion]]=Table3[[#This Row],[Total Mio]]</f>
        <v>1</v>
      </c>
      <c r="G167" t="str" cm="1">
        <f t="array" ref="G167">IFERROR(INDEX(Conta[],_xlfn.AGGREGATE(15,7,IF(Conta[VENDEDOR]=$B$1,ROW(Conta[VENDEDOR])-ROW('Por Factura'!$G$4)+1),ROWS($G$3:G167)),3),"")</f>
        <v/>
      </c>
      <c r="H167" t="str" cm="1">
        <f t="array" ref="H167">IFERROR(INDEX(Conta[],_xlfn.AGGREGATE(15,7,IF(Conta[VENDEDOR]=$B$1,ROW(Conta[VENDEDOR])-ROW('Por Factura'!$G$4)+1),ROWS($G$3:G167)),1),"")</f>
        <v/>
      </c>
      <c r="I167" s="2" t="str" cm="1">
        <f t="array" ref="I167">IFERROR(INDEX(Conta[],_xlfn.AGGREGATE(15,7,IF(Conta[VENDEDOR]=$B$1,ROW(Conta[VENDEDOR])-ROW('Por Factura'!$G$4)+1),ROWS($G$3:G167)),4),"")</f>
        <v/>
      </c>
      <c r="J167" s="2" t="str">
        <f t="shared" si="5"/>
        <v/>
      </c>
      <c r="K167" t="b">
        <f>Table5[[#This Row],[verificacion]]=Table5[[#This Row],[Total Conta]]</f>
        <v>1</v>
      </c>
    </row>
    <row r="168" spans="1:11" x14ac:dyDescent="0.25">
      <c r="A168" t="str" cm="1">
        <f t="array" ref="A168">IFERROR(INDEX(Mio[],_xlfn.AGGREGATE(15,7,IF((Mio[Vendedor]=$B$1)*(Mio[Anulado]=0),ROW(Mio[Vendedor])-ROW(MIo!$B$2)+1),ROWS($A$3:A168)),2),"")</f>
        <v/>
      </c>
      <c r="B168" t="str" cm="1">
        <f t="array" ref="B168">IFERROR(INDEX(Mio[],_xlfn.AGGREGATE(15,7,IF((Mio[Vendedor]=$B$1)*(Mio[Anulado]=0),ROW(Mio[Vendedor])-ROW(MIo!$B$2)+1),ROWS($A$3:A168)),6),"")</f>
        <v/>
      </c>
      <c r="C168" s="2" t="str" cm="1">
        <f t="array" ref="C168">IFERROR(INDEX(Mio[],_xlfn.AGGREGATE(15,7,IF((Mio[Vendedor]=$B$1)*(Mio[Anulado]=0),ROW(Mio[Vendedor])-ROW(MIo!$B$2)+1),ROWS($A$3:A168)),3),"")</f>
        <v/>
      </c>
      <c r="D168" s="2" t="str">
        <f t="shared" si="4"/>
        <v/>
      </c>
      <c r="E168" t="b">
        <f>Table3[[#This Row],[verificacion]]=Table3[[#This Row],[Total Mio]]</f>
        <v>1</v>
      </c>
      <c r="G168" t="str" cm="1">
        <f t="array" ref="G168">IFERROR(INDEX(Conta[],_xlfn.AGGREGATE(15,7,IF(Conta[VENDEDOR]=$B$1,ROW(Conta[VENDEDOR])-ROW('Por Factura'!$G$4)+1),ROWS($G$3:G168)),3),"")</f>
        <v/>
      </c>
      <c r="H168" t="str" cm="1">
        <f t="array" ref="H168">IFERROR(INDEX(Conta[],_xlfn.AGGREGATE(15,7,IF(Conta[VENDEDOR]=$B$1,ROW(Conta[VENDEDOR])-ROW('Por Factura'!$G$4)+1),ROWS($G$3:G168)),1),"")</f>
        <v/>
      </c>
      <c r="I168" s="2" t="str" cm="1">
        <f t="array" ref="I168">IFERROR(INDEX(Conta[],_xlfn.AGGREGATE(15,7,IF(Conta[VENDEDOR]=$B$1,ROW(Conta[VENDEDOR])-ROW('Por Factura'!$G$4)+1),ROWS($G$3:G168)),4),"")</f>
        <v/>
      </c>
      <c r="J168" s="2" t="str">
        <f t="shared" si="5"/>
        <v/>
      </c>
      <c r="K168" t="b">
        <f>Table5[[#This Row],[verificacion]]=Table5[[#This Row],[Total Conta]]</f>
        <v>1</v>
      </c>
    </row>
    <row r="169" spans="1:11" x14ac:dyDescent="0.25">
      <c r="A169" t="str" cm="1">
        <f t="array" ref="A169">IFERROR(INDEX(Mio[],_xlfn.AGGREGATE(15,7,IF((Mio[Vendedor]=$B$1)*(Mio[Anulado]=0),ROW(Mio[Vendedor])-ROW(MIo!$B$2)+1),ROWS($A$3:A169)),2),"")</f>
        <v/>
      </c>
      <c r="B169" t="str" cm="1">
        <f t="array" ref="B169">IFERROR(INDEX(Mio[],_xlfn.AGGREGATE(15,7,IF((Mio[Vendedor]=$B$1)*(Mio[Anulado]=0),ROW(Mio[Vendedor])-ROW(MIo!$B$2)+1),ROWS($A$3:A169)),6),"")</f>
        <v/>
      </c>
      <c r="C169" s="2" t="str" cm="1">
        <f t="array" ref="C169">IFERROR(INDEX(Mio[],_xlfn.AGGREGATE(15,7,IF((Mio[Vendedor]=$B$1)*(Mio[Anulado]=0),ROW(Mio[Vendedor])-ROW(MIo!$B$2)+1),ROWS($A$3:A169)),3),"")</f>
        <v/>
      </c>
      <c r="D169" s="2" t="str">
        <f t="shared" si="4"/>
        <v/>
      </c>
      <c r="E169" t="b">
        <f>Table3[[#This Row],[verificacion]]=Table3[[#This Row],[Total Mio]]</f>
        <v>1</v>
      </c>
      <c r="G169" t="str" cm="1">
        <f t="array" ref="G169">IFERROR(INDEX(Conta[],_xlfn.AGGREGATE(15,7,IF(Conta[VENDEDOR]=$B$1,ROW(Conta[VENDEDOR])-ROW('Por Factura'!$G$4)+1),ROWS($G$3:G169)),3),"")</f>
        <v/>
      </c>
      <c r="H169" t="str" cm="1">
        <f t="array" ref="H169">IFERROR(INDEX(Conta[],_xlfn.AGGREGATE(15,7,IF(Conta[VENDEDOR]=$B$1,ROW(Conta[VENDEDOR])-ROW('Por Factura'!$G$4)+1),ROWS($G$3:G169)),1),"")</f>
        <v/>
      </c>
      <c r="I169" s="2" t="str" cm="1">
        <f t="array" ref="I169">IFERROR(INDEX(Conta[],_xlfn.AGGREGATE(15,7,IF(Conta[VENDEDOR]=$B$1,ROW(Conta[VENDEDOR])-ROW('Por Factura'!$G$4)+1),ROWS($G$3:G169)),4),"")</f>
        <v/>
      </c>
      <c r="J169" s="2" t="str">
        <f t="shared" si="5"/>
        <v/>
      </c>
      <c r="K169" t="b">
        <f>Table5[[#This Row],[verificacion]]=Table5[[#This Row],[Total Conta]]</f>
        <v>1</v>
      </c>
    </row>
    <row r="170" spans="1:11" x14ac:dyDescent="0.25">
      <c r="A170" t="str" cm="1">
        <f t="array" ref="A170">IFERROR(INDEX(Mio[],_xlfn.AGGREGATE(15,7,IF((Mio[Vendedor]=$B$1)*(Mio[Anulado]=0),ROW(Mio[Vendedor])-ROW(MIo!$B$2)+1),ROWS($A$3:A170)),2),"")</f>
        <v/>
      </c>
      <c r="B170" t="str" cm="1">
        <f t="array" ref="B170">IFERROR(INDEX(Mio[],_xlfn.AGGREGATE(15,7,IF((Mio[Vendedor]=$B$1)*(Mio[Anulado]=0),ROW(Mio[Vendedor])-ROW(MIo!$B$2)+1),ROWS($A$3:A170)),6),"")</f>
        <v/>
      </c>
      <c r="C170" s="2" t="str" cm="1">
        <f t="array" ref="C170">IFERROR(INDEX(Mio[],_xlfn.AGGREGATE(15,7,IF((Mio[Vendedor]=$B$1)*(Mio[Anulado]=0),ROW(Mio[Vendedor])-ROW(MIo!$B$2)+1),ROWS($A$3:A170)),3),"")</f>
        <v/>
      </c>
      <c r="D170" s="2" t="str">
        <f t="shared" si="4"/>
        <v/>
      </c>
      <c r="E170" t="b">
        <f>Table3[[#This Row],[verificacion]]=Table3[[#This Row],[Total Mio]]</f>
        <v>1</v>
      </c>
      <c r="G170" t="str" cm="1">
        <f t="array" ref="G170">IFERROR(INDEX(Conta[],_xlfn.AGGREGATE(15,7,IF(Conta[VENDEDOR]=$B$1,ROW(Conta[VENDEDOR])-ROW('Por Factura'!$G$4)+1),ROWS($G$3:G170)),3),"")</f>
        <v/>
      </c>
      <c r="H170" t="str" cm="1">
        <f t="array" ref="H170">IFERROR(INDEX(Conta[],_xlfn.AGGREGATE(15,7,IF(Conta[VENDEDOR]=$B$1,ROW(Conta[VENDEDOR])-ROW('Por Factura'!$G$4)+1),ROWS($G$3:G170)),1),"")</f>
        <v/>
      </c>
      <c r="I170" s="2" t="str" cm="1">
        <f t="array" ref="I170">IFERROR(INDEX(Conta[],_xlfn.AGGREGATE(15,7,IF(Conta[VENDEDOR]=$B$1,ROW(Conta[VENDEDOR])-ROW('Por Factura'!$G$4)+1),ROWS($G$3:G170)),4),"")</f>
        <v/>
      </c>
      <c r="J170" s="2" t="str">
        <f t="shared" si="5"/>
        <v/>
      </c>
      <c r="K170" t="b">
        <f>Table5[[#This Row],[verificacion]]=Table5[[#This Row],[Total Conta]]</f>
        <v>1</v>
      </c>
    </row>
    <row r="171" spans="1:11" x14ac:dyDescent="0.25">
      <c r="A171" t="str" cm="1">
        <f t="array" ref="A171">IFERROR(INDEX(Mio[],_xlfn.AGGREGATE(15,7,IF((Mio[Vendedor]=$B$1)*(Mio[Anulado]=0),ROW(Mio[Vendedor])-ROW(MIo!$B$2)+1),ROWS($A$3:A171)),2),"")</f>
        <v/>
      </c>
      <c r="B171" t="str" cm="1">
        <f t="array" ref="B171">IFERROR(INDEX(Mio[],_xlfn.AGGREGATE(15,7,IF((Mio[Vendedor]=$B$1)*(Mio[Anulado]=0),ROW(Mio[Vendedor])-ROW(MIo!$B$2)+1),ROWS($A$3:A171)),6),"")</f>
        <v/>
      </c>
      <c r="C171" s="2" t="str" cm="1">
        <f t="array" ref="C171">IFERROR(INDEX(Mio[],_xlfn.AGGREGATE(15,7,IF((Mio[Vendedor]=$B$1)*(Mio[Anulado]=0),ROW(Mio[Vendedor])-ROW(MIo!$B$2)+1),ROWS($A$3:A171)),3),"")</f>
        <v/>
      </c>
      <c r="D171" s="2" t="str">
        <f t="shared" si="4"/>
        <v/>
      </c>
      <c r="E171" t="b">
        <f>Table3[[#This Row],[verificacion]]=Table3[[#This Row],[Total Mio]]</f>
        <v>1</v>
      </c>
      <c r="G171" t="str" cm="1">
        <f t="array" ref="G171">IFERROR(INDEX(Conta[],_xlfn.AGGREGATE(15,7,IF(Conta[VENDEDOR]=$B$1,ROW(Conta[VENDEDOR])-ROW('Por Factura'!$G$4)+1),ROWS($G$3:G171)),3),"")</f>
        <v/>
      </c>
      <c r="H171" t="str" cm="1">
        <f t="array" ref="H171">IFERROR(INDEX(Conta[],_xlfn.AGGREGATE(15,7,IF(Conta[VENDEDOR]=$B$1,ROW(Conta[VENDEDOR])-ROW('Por Factura'!$G$4)+1),ROWS($G$3:G171)),1),"")</f>
        <v/>
      </c>
      <c r="I171" s="2" t="str" cm="1">
        <f t="array" ref="I171">IFERROR(INDEX(Conta[],_xlfn.AGGREGATE(15,7,IF(Conta[VENDEDOR]=$B$1,ROW(Conta[VENDEDOR])-ROW('Por Factura'!$G$4)+1),ROWS($G$3:G171)),4),"")</f>
        <v/>
      </c>
      <c r="J171" s="2" t="str">
        <f t="shared" si="5"/>
        <v/>
      </c>
      <c r="K171" t="b">
        <f>Table5[[#This Row],[verificacion]]=Table5[[#This Row],[Total Conta]]</f>
        <v>1</v>
      </c>
    </row>
    <row r="172" spans="1:11" x14ac:dyDescent="0.25">
      <c r="A172" t="str" cm="1">
        <f t="array" ref="A172">IFERROR(INDEX(Mio[],_xlfn.AGGREGATE(15,7,IF((Mio[Vendedor]=$B$1)*(Mio[Anulado]=0),ROW(Mio[Vendedor])-ROW(MIo!$B$2)+1),ROWS($A$3:A172)),2),"")</f>
        <v/>
      </c>
      <c r="B172" t="str" cm="1">
        <f t="array" ref="B172">IFERROR(INDEX(Mio[],_xlfn.AGGREGATE(15,7,IF((Mio[Vendedor]=$B$1)*(Mio[Anulado]=0),ROW(Mio[Vendedor])-ROW(MIo!$B$2)+1),ROWS($A$3:A172)),6),"")</f>
        <v/>
      </c>
      <c r="C172" s="2" t="str" cm="1">
        <f t="array" ref="C172">IFERROR(INDEX(Mio[],_xlfn.AGGREGATE(15,7,IF((Mio[Vendedor]=$B$1)*(Mio[Anulado]=0),ROW(Mio[Vendedor])-ROW(MIo!$B$2)+1),ROWS($A$3:A172)),3),"")</f>
        <v/>
      </c>
      <c r="D172" s="2" t="str">
        <f t="shared" si="4"/>
        <v/>
      </c>
      <c r="E172" t="b">
        <f>Table3[[#This Row],[verificacion]]=Table3[[#This Row],[Total Mio]]</f>
        <v>1</v>
      </c>
      <c r="G172" t="str" cm="1">
        <f t="array" ref="G172">IFERROR(INDEX(Conta[],_xlfn.AGGREGATE(15,7,IF(Conta[VENDEDOR]=$B$1,ROW(Conta[VENDEDOR])-ROW('Por Factura'!$G$4)+1),ROWS($G$3:G172)),3),"")</f>
        <v/>
      </c>
      <c r="H172" t="str" cm="1">
        <f t="array" ref="H172">IFERROR(INDEX(Conta[],_xlfn.AGGREGATE(15,7,IF(Conta[VENDEDOR]=$B$1,ROW(Conta[VENDEDOR])-ROW('Por Factura'!$G$4)+1),ROWS($G$3:G172)),1),"")</f>
        <v/>
      </c>
      <c r="I172" s="2" t="str" cm="1">
        <f t="array" ref="I172">IFERROR(INDEX(Conta[],_xlfn.AGGREGATE(15,7,IF(Conta[VENDEDOR]=$B$1,ROW(Conta[VENDEDOR])-ROW('Por Factura'!$G$4)+1),ROWS($G$3:G172)),4),"")</f>
        <v/>
      </c>
      <c r="J172" s="2" t="str">
        <f t="shared" si="5"/>
        <v/>
      </c>
      <c r="K172" t="b">
        <f>Table5[[#This Row],[verificacion]]=Table5[[#This Row],[Total Conta]]</f>
        <v>1</v>
      </c>
    </row>
    <row r="173" spans="1:11" x14ac:dyDescent="0.25">
      <c r="A173" t="str" cm="1">
        <f t="array" ref="A173">IFERROR(INDEX(Mio[],_xlfn.AGGREGATE(15,7,IF((Mio[Vendedor]=$B$1)*(Mio[Anulado]=0),ROW(Mio[Vendedor])-ROW(MIo!$B$2)+1),ROWS($A$3:A173)),2),"")</f>
        <v/>
      </c>
      <c r="B173" t="str" cm="1">
        <f t="array" ref="B173">IFERROR(INDEX(Mio[],_xlfn.AGGREGATE(15,7,IF((Mio[Vendedor]=$B$1)*(Mio[Anulado]=0),ROW(Mio[Vendedor])-ROW(MIo!$B$2)+1),ROWS($A$3:A173)),6),"")</f>
        <v/>
      </c>
      <c r="C173" s="2" t="str" cm="1">
        <f t="array" ref="C173">IFERROR(INDEX(Mio[],_xlfn.AGGREGATE(15,7,IF((Mio[Vendedor]=$B$1)*(Mio[Anulado]=0),ROW(Mio[Vendedor])-ROW(MIo!$B$2)+1),ROWS($A$3:A173)),3),"")</f>
        <v/>
      </c>
      <c r="D173" s="2" t="str">
        <f t="shared" si="4"/>
        <v/>
      </c>
      <c r="E173" t="b">
        <f>Table3[[#This Row],[verificacion]]=Table3[[#This Row],[Total Mio]]</f>
        <v>1</v>
      </c>
      <c r="G173" t="str" cm="1">
        <f t="array" ref="G173">IFERROR(INDEX(Conta[],_xlfn.AGGREGATE(15,7,IF(Conta[VENDEDOR]=$B$1,ROW(Conta[VENDEDOR])-ROW('Por Factura'!$G$4)+1),ROWS($G$3:G173)),3),"")</f>
        <v/>
      </c>
      <c r="H173" t="str" cm="1">
        <f t="array" ref="H173">IFERROR(INDEX(Conta[],_xlfn.AGGREGATE(15,7,IF(Conta[VENDEDOR]=$B$1,ROW(Conta[VENDEDOR])-ROW('Por Factura'!$G$4)+1),ROWS($G$3:G173)),1),"")</f>
        <v/>
      </c>
      <c r="I173" s="2" t="str" cm="1">
        <f t="array" ref="I173">IFERROR(INDEX(Conta[],_xlfn.AGGREGATE(15,7,IF(Conta[VENDEDOR]=$B$1,ROW(Conta[VENDEDOR])-ROW('Por Factura'!$G$4)+1),ROWS($G$3:G173)),4),"")</f>
        <v/>
      </c>
      <c r="J173" s="2" t="str">
        <f t="shared" si="5"/>
        <v/>
      </c>
      <c r="K173" t="b">
        <f>Table5[[#This Row],[verificacion]]=Table5[[#This Row],[Total Conta]]</f>
        <v>1</v>
      </c>
    </row>
    <row r="174" spans="1:11" x14ac:dyDescent="0.25">
      <c r="A174" t="str" cm="1">
        <f t="array" ref="A174">IFERROR(INDEX(Mio[],_xlfn.AGGREGATE(15,7,IF((Mio[Vendedor]=$B$1)*(Mio[Anulado]=0),ROW(Mio[Vendedor])-ROW(MIo!$B$2)+1),ROWS($A$3:A174)),2),"")</f>
        <v/>
      </c>
      <c r="B174" t="str" cm="1">
        <f t="array" ref="B174">IFERROR(INDEX(Mio[],_xlfn.AGGREGATE(15,7,IF((Mio[Vendedor]=$B$1)*(Mio[Anulado]=0),ROW(Mio[Vendedor])-ROW(MIo!$B$2)+1),ROWS($A$3:A174)),6),"")</f>
        <v/>
      </c>
      <c r="C174" s="2" t="str" cm="1">
        <f t="array" ref="C174">IFERROR(INDEX(Mio[],_xlfn.AGGREGATE(15,7,IF((Mio[Vendedor]=$B$1)*(Mio[Anulado]=0),ROW(Mio[Vendedor])-ROW(MIo!$B$2)+1),ROWS($A$3:A174)),3),"")</f>
        <v/>
      </c>
      <c r="D174" s="2" t="str">
        <f t="shared" si="4"/>
        <v/>
      </c>
      <c r="E174" t="b">
        <f>Table3[[#This Row],[verificacion]]=Table3[[#This Row],[Total Mio]]</f>
        <v>1</v>
      </c>
      <c r="G174" t="str" cm="1">
        <f t="array" ref="G174">IFERROR(INDEX(Conta[],_xlfn.AGGREGATE(15,7,IF(Conta[VENDEDOR]=$B$1,ROW(Conta[VENDEDOR])-ROW('Por Factura'!$G$4)+1),ROWS($G$3:G174)),3),"")</f>
        <v/>
      </c>
      <c r="H174" t="str" cm="1">
        <f t="array" ref="H174">IFERROR(INDEX(Conta[],_xlfn.AGGREGATE(15,7,IF(Conta[VENDEDOR]=$B$1,ROW(Conta[VENDEDOR])-ROW('Por Factura'!$G$4)+1),ROWS($G$3:G174)),1),"")</f>
        <v/>
      </c>
      <c r="I174" s="2" t="str" cm="1">
        <f t="array" ref="I174">IFERROR(INDEX(Conta[],_xlfn.AGGREGATE(15,7,IF(Conta[VENDEDOR]=$B$1,ROW(Conta[VENDEDOR])-ROW('Por Factura'!$G$4)+1),ROWS($G$3:G174)),4),"")</f>
        <v/>
      </c>
      <c r="J174" s="2" t="str">
        <f t="shared" si="5"/>
        <v/>
      </c>
      <c r="K174" t="b">
        <f>Table5[[#This Row],[verificacion]]=Table5[[#This Row],[Total Conta]]</f>
        <v>1</v>
      </c>
    </row>
    <row r="175" spans="1:11" x14ac:dyDescent="0.25">
      <c r="A175" t="str" cm="1">
        <f t="array" ref="A175">IFERROR(INDEX(Mio[],_xlfn.AGGREGATE(15,7,IF((Mio[Vendedor]=$B$1)*(Mio[Anulado]=0),ROW(Mio[Vendedor])-ROW(MIo!$B$2)+1),ROWS($A$3:A175)),2),"")</f>
        <v/>
      </c>
      <c r="B175" t="str" cm="1">
        <f t="array" ref="B175">IFERROR(INDEX(Mio[],_xlfn.AGGREGATE(15,7,IF((Mio[Vendedor]=$B$1)*(Mio[Anulado]=0),ROW(Mio[Vendedor])-ROW(MIo!$B$2)+1),ROWS($A$3:A175)),6),"")</f>
        <v/>
      </c>
      <c r="C175" s="2" t="str" cm="1">
        <f t="array" ref="C175">IFERROR(INDEX(Mio[],_xlfn.AGGREGATE(15,7,IF((Mio[Vendedor]=$B$1)*(Mio[Anulado]=0),ROW(Mio[Vendedor])-ROW(MIo!$B$2)+1),ROWS($A$3:A175)),3),"")</f>
        <v/>
      </c>
      <c r="D175" s="2" t="str">
        <f t="shared" si="4"/>
        <v/>
      </c>
      <c r="E175" t="b">
        <f>Table3[[#This Row],[verificacion]]=Table3[[#This Row],[Total Mio]]</f>
        <v>1</v>
      </c>
      <c r="G175" t="str" cm="1">
        <f t="array" ref="G175">IFERROR(INDEX(Conta[],_xlfn.AGGREGATE(15,7,IF(Conta[VENDEDOR]=$B$1,ROW(Conta[VENDEDOR])-ROW('Por Factura'!$G$4)+1),ROWS($G$3:G175)),3),"")</f>
        <v/>
      </c>
      <c r="H175" t="str" cm="1">
        <f t="array" ref="H175">IFERROR(INDEX(Conta[],_xlfn.AGGREGATE(15,7,IF(Conta[VENDEDOR]=$B$1,ROW(Conta[VENDEDOR])-ROW('Por Factura'!$G$4)+1),ROWS($G$3:G175)),1),"")</f>
        <v/>
      </c>
      <c r="I175" s="2" t="str" cm="1">
        <f t="array" ref="I175">IFERROR(INDEX(Conta[],_xlfn.AGGREGATE(15,7,IF(Conta[VENDEDOR]=$B$1,ROW(Conta[VENDEDOR])-ROW('Por Factura'!$G$4)+1),ROWS($G$3:G175)),4),"")</f>
        <v/>
      </c>
      <c r="J175" s="2" t="str">
        <f t="shared" si="5"/>
        <v/>
      </c>
      <c r="K175" t="b">
        <f>Table5[[#This Row],[verificacion]]=Table5[[#This Row],[Total Conta]]</f>
        <v>1</v>
      </c>
    </row>
    <row r="176" spans="1:11" x14ac:dyDescent="0.25">
      <c r="A176" t="str" cm="1">
        <f t="array" ref="A176">IFERROR(INDEX(Mio[],_xlfn.AGGREGATE(15,7,IF((Mio[Vendedor]=$B$1)*(Mio[Anulado]=0),ROW(Mio[Vendedor])-ROW(MIo!$B$2)+1),ROWS($A$3:A176)),2),"")</f>
        <v/>
      </c>
      <c r="B176" t="str" cm="1">
        <f t="array" ref="B176">IFERROR(INDEX(Mio[],_xlfn.AGGREGATE(15,7,IF((Mio[Vendedor]=$B$1)*(Mio[Anulado]=0),ROW(Mio[Vendedor])-ROW(MIo!$B$2)+1),ROWS($A$3:A176)),6),"")</f>
        <v/>
      </c>
      <c r="C176" s="2" t="str" cm="1">
        <f t="array" ref="C176">IFERROR(INDEX(Mio[],_xlfn.AGGREGATE(15,7,IF((Mio[Vendedor]=$B$1)*(Mio[Anulado]=0),ROW(Mio[Vendedor])-ROW(MIo!$B$2)+1),ROWS($A$3:A176)),3),"")</f>
        <v/>
      </c>
      <c r="D176" s="2" t="str">
        <f t="shared" si="4"/>
        <v/>
      </c>
      <c r="E176" t="b">
        <f>Table3[[#This Row],[verificacion]]=Table3[[#This Row],[Total Mio]]</f>
        <v>1</v>
      </c>
      <c r="G176" t="str" cm="1">
        <f t="array" ref="G176">IFERROR(INDEX(Conta[],_xlfn.AGGREGATE(15,7,IF(Conta[VENDEDOR]=$B$1,ROW(Conta[VENDEDOR])-ROW('Por Factura'!$G$4)+1),ROWS($G$3:G176)),3),"")</f>
        <v/>
      </c>
      <c r="H176" t="str" cm="1">
        <f t="array" ref="H176">IFERROR(INDEX(Conta[],_xlfn.AGGREGATE(15,7,IF(Conta[VENDEDOR]=$B$1,ROW(Conta[VENDEDOR])-ROW('Por Factura'!$G$4)+1),ROWS($G$3:G176)),1),"")</f>
        <v/>
      </c>
      <c r="I176" s="2" t="str" cm="1">
        <f t="array" ref="I176">IFERROR(INDEX(Conta[],_xlfn.AGGREGATE(15,7,IF(Conta[VENDEDOR]=$B$1,ROW(Conta[VENDEDOR])-ROW('Por Factura'!$G$4)+1),ROWS($G$3:G176)),4),"")</f>
        <v/>
      </c>
      <c r="J176" s="2" t="str">
        <f t="shared" si="5"/>
        <v/>
      </c>
      <c r="K176" t="b">
        <f>Table5[[#This Row],[verificacion]]=Table5[[#This Row],[Total Conta]]</f>
        <v>1</v>
      </c>
    </row>
    <row r="177" spans="1:11" x14ac:dyDescent="0.25">
      <c r="A177" t="str" cm="1">
        <f t="array" ref="A177">IFERROR(INDEX(Mio[],_xlfn.AGGREGATE(15,7,IF((Mio[Vendedor]=$B$1)*(Mio[Anulado]=0),ROW(Mio[Vendedor])-ROW(MIo!$B$2)+1),ROWS($A$3:A177)),2),"")</f>
        <v/>
      </c>
      <c r="B177" t="str" cm="1">
        <f t="array" ref="B177">IFERROR(INDEX(Mio[],_xlfn.AGGREGATE(15,7,IF((Mio[Vendedor]=$B$1)*(Mio[Anulado]=0),ROW(Mio[Vendedor])-ROW(MIo!$B$2)+1),ROWS($A$3:A177)),6),"")</f>
        <v/>
      </c>
      <c r="C177" s="2" t="str" cm="1">
        <f t="array" ref="C177">IFERROR(INDEX(Mio[],_xlfn.AGGREGATE(15,7,IF((Mio[Vendedor]=$B$1)*(Mio[Anulado]=0),ROW(Mio[Vendedor])-ROW(MIo!$B$2)+1),ROWS($A$3:A177)),3),"")</f>
        <v/>
      </c>
      <c r="D177" s="2" t="str">
        <f t="shared" si="4"/>
        <v/>
      </c>
      <c r="E177" t="b">
        <f>Table3[[#This Row],[verificacion]]=Table3[[#This Row],[Total Mio]]</f>
        <v>1</v>
      </c>
      <c r="G177" t="str" cm="1">
        <f t="array" ref="G177">IFERROR(INDEX(Conta[],_xlfn.AGGREGATE(15,7,IF(Conta[VENDEDOR]=$B$1,ROW(Conta[VENDEDOR])-ROW('Por Factura'!$G$4)+1),ROWS($G$3:G177)),3),"")</f>
        <v/>
      </c>
      <c r="H177" t="str" cm="1">
        <f t="array" ref="H177">IFERROR(INDEX(Conta[],_xlfn.AGGREGATE(15,7,IF(Conta[VENDEDOR]=$B$1,ROW(Conta[VENDEDOR])-ROW('Por Factura'!$G$4)+1),ROWS($G$3:G177)),1),"")</f>
        <v/>
      </c>
      <c r="I177" s="2" t="str" cm="1">
        <f t="array" ref="I177">IFERROR(INDEX(Conta[],_xlfn.AGGREGATE(15,7,IF(Conta[VENDEDOR]=$B$1,ROW(Conta[VENDEDOR])-ROW('Por Factura'!$G$4)+1),ROWS($G$3:G177)),4),"")</f>
        <v/>
      </c>
      <c r="J177" s="2" t="str">
        <f t="shared" si="5"/>
        <v/>
      </c>
      <c r="K177" t="b">
        <f>Table5[[#This Row],[verificacion]]=Table5[[#This Row],[Total Conta]]</f>
        <v>1</v>
      </c>
    </row>
    <row r="178" spans="1:11" x14ac:dyDescent="0.25">
      <c r="A178" t="str" cm="1">
        <f t="array" ref="A178">IFERROR(INDEX(Mio[],_xlfn.AGGREGATE(15,7,IF((Mio[Vendedor]=$B$1)*(Mio[Anulado]=0),ROW(Mio[Vendedor])-ROW(MIo!$B$2)+1),ROWS($A$3:A178)),2),"")</f>
        <v/>
      </c>
      <c r="B178" t="str" cm="1">
        <f t="array" ref="B178">IFERROR(INDEX(Mio[],_xlfn.AGGREGATE(15,7,IF((Mio[Vendedor]=$B$1)*(Mio[Anulado]=0),ROW(Mio[Vendedor])-ROW(MIo!$B$2)+1),ROWS($A$3:A178)),6),"")</f>
        <v/>
      </c>
      <c r="C178" s="2" t="str" cm="1">
        <f t="array" ref="C178">IFERROR(INDEX(Mio[],_xlfn.AGGREGATE(15,7,IF((Mio[Vendedor]=$B$1)*(Mio[Anulado]=0),ROW(Mio[Vendedor])-ROW(MIo!$B$2)+1),ROWS($A$3:A178)),3),"")</f>
        <v/>
      </c>
      <c r="D178" s="2" t="str">
        <f t="shared" si="4"/>
        <v/>
      </c>
      <c r="E178" t="b">
        <f>Table3[[#This Row],[verificacion]]=Table3[[#This Row],[Total Mio]]</f>
        <v>1</v>
      </c>
      <c r="G178" t="str" cm="1">
        <f t="array" ref="G178">IFERROR(INDEX(Conta[],_xlfn.AGGREGATE(15,7,IF(Conta[VENDEDOR]=$B$1,ROW(Conta[VENDEDOR])-ROW('Por Factura'!$G$4)+1),ROWS($G$3:G178)),3),"")</f>
        <v/>
      </c>
      <c r="H178" t="str" cm="1">
        <f t="array" ref="H178">IFERROR(INDEX(Conta[],_xlfn.AGGREGATE(15,7,IF(Conta[VENDEDOR]=$B$1,ROW(Conta[VENDEDOR])-ROW('Por Factura'!$G$4)+1),ROWS($G$3:G178)),1),"")</f>
        <v/>
      </c>
      <c r="I178" s="2" t="str" cm="1">
        <f t="array" ref="I178">IFERROR(INDEX(Conta[],_xlfn.AGGREGATE(15,7,IF(Conta[VENDEDOR]=$B$1,ROW(Conta[VENDEDOR])-ROW('Por Factura'!$G$4)+1),ROWS($G$3:G178)),4),"")</f>
        <v/>
      </c>
      <c r="J178" s="2" t="str">
        <f t="shared" si="5"/>
        <v/>
      </c>
      <c r="K178" t="b">
        <f>Table5[[#This Row],[verificacion]]=Table5[[#This Row],[Total Conta]]</f>
        <v>1</v>
      </c>
    </row>
    <row r="179" spans="1:11" x14ac:dyDescent="0.25">
      <c r="A179" t="str" cm="1">
        <f t="array" ref="A179">IFERROR(INDEX(Mio[],_xlfn.AGGREGATE(15,7,IF((Mio[Vendedor]=$B$1)*(Mio[Anulado]=0),ROW(Mio[Vendedor])-ROW(MIo!$B$2)+1),ROWS($A$3:A179)),2),"")</f>
        <v/>
      </c>
      <c r="B179" t="str" cm="1">
        <f t="array" ref="B179">IFERROR(INDEX(Mio[],_xlfn.AGGREGATE(15,7,IF((Mio[Vendedor]=$B$1)*(Mio[Anulado]=0),ROW(Mio[Vendedor])-ROW(MIo!$B$2)+1),ROWS($A$3:A179)),6),"")</f>
        <v/>
      </c>
      <c r="C179" s="2" t="str" cm="1">
        <f t="array" ref="C179">IFERROR(INDEX(Mio[],_xlfn.AGGREGATE(15,7,IF((Mio[Vendedor]=$B$1)*(Mio[Anulado]=0),ROW(Mio[Vendedor])-ROW(MIo!$B$2)+1),ROWS($A$3:A179)),3),"")</f>
        <v/>
      </c>
      <c r="D179" s="2" t="str">
        <f t="shared" si="4"/>
        <v/>
      </c>
      <c r="E179" t="b">
        <f>Table3[[#This Row],[verificacion]]=Table3[[#This Row],[Total Mio]]</f>
        <v>1</v>
      </c>
      <c r="G179" t="str" cm="1">
        <f t="array" ref="G179">IFERROR(INDEX(Conta[],_xlfn.AGGREGATE(15,7,IF(Conta[VENDEDOR]=$B$1,ROW(Conta[VENDEDOR])-ROW('Por Factura'!$G$4)+1),ROWS($G$3:G179)),3),"")</f>
        <v/>
      </c>
      <c r="H179" t="str" cm="1">
        <f t="array" ref="H179">IFERROR(INDEX(Conta[],_xlfn.AGGREGATE(15,7,IF(Conta[VENDEDOR]=$B$1,ROW(Conta[VENDEDOR])-ROW('Por Factura'!$G$4)+1),ROWS($G$3:G179)),1),"")</f>
        <v/>
      </c>
      <c r="I179" s="2" t="str" cm="1">
        <f t="array" ref="I179">IFERROR(INDEX(Conta[],_xlfn.AGGREGATE(15,7,IF(Conta[VENDEDOR]=$B$1,ROW(Conta[VENDEDOR])-ROW('Por Factura'!$G$4)+1),ROWS($G$3:G179)),4),"")</f>
        <v/>
      </c>
      <c r="J179" s="2" t="str">
        <f t="shared" si="5"/>
        <v/>
      </c>
      <c r="K179" t="b">
        <f>Table5[[#This Row],[verificacion]]=Table5[[#This Row],[Total Conta]]</f>
        <v>1</v>
      </c>
    </row>
    <row r="180" spans="1:11" x14ac:dyDescent="0.25">
      <c r="A180" t="str" cm="1">
        <f t="array" ref="A180">IFERROR(INDEX(Mio[],_xlfn.AGGREGATE(15,7,IF((Mio[Vendedor]=$B$1)*(Mio[Anulado]=0),ROW(Mio[Vendedor])-ROW(MIo!$B$2)+1),ROWS($A$3:A180)),2),"")</f>
        <v/>
      </c>
      <c r="B180" t="str" cm="1">
        <f t="array" ref="B180">IFERROR(INDEX(Mio[],_xlfn.AGGREGATE(15,7,IF((Mio[Vendedor]=$B$1)*(Mio[Anulado]=0),ROW(Mio[Vendedor])-ROW(MIo!$B$2)+1),ROWS($A$3:A180)),6),"")</f>
        <v/>
      </c>
      <c r="C180" s="2" t="str" cm="1">
        <f t="array" ref="C180">IFERROR(INDEX(Mio[],_xlfn.AGGREGATE(15,7,IF((Mio[Vendedor]=$B$1)*(Mio[Anulado]=0),ROW(Mio[Vendedor])-ROW(MIo!$B$2)+1),ROWS($A$3:A180)),3),"")</f>
        <v/>
      </c>
      <c r="D180" s="2" t="str">
        <f t="shared" si="4"/>
        <v/>
      </c>
      <c r="E180" t="b">
        <f>Table3[[#This Row],[verificacion]]=Table3[[#This Row],[Total Mio]]</f>
        <v>1</v>
      </c>
      <c r="G180" t="str" cm="1">
        <f t="array" ref="G180">IFERROR(INDEX(Conta[],_xlfn.AGGREGATE(15,7,IF(Conta[VENDEDOR]=$B$1,ROW(Conta[VENDEDOR])-ROW('Por Factura'!$G$4)+1),ROWS($G$3:G180)),3),"")</f>
        <v/>
      </c>
      <c r="H180" t="str" cm="1">
        <f t="array" ref="H180">IFERROR(INDEX(Conta[],_xlfn.AGGREGATE(15,7,IF(Conta[VENDEDOR]=$B$1,ROW(Conta[VENDEDOR])-ROW('Por Factura'!$G$4)+1),ROWS($G$3:G180)),1),"")</f>
        <v/>
      </c>
      <c r="I180" s="2" t="str" cm="1">
        <f t="array" ref="I180">IFERROR(INDEX(Conta[],_xlfn.AGGREGATE(15,7,IF(Conta[VENDEDOR]=$B$1,ROW(Conta[VENDEDOR])-ROW('Por Factura'!$G$4)+1),ROWS($G$3:G180)),4),"")</f>
        <v/>
      </c>
      <c r="J180" s="2" t="str">
        <f t="shared" si="5"/>
        <v/>
      </c>
      <c r="K180" t="b">
        <f>Table5[[#This Row],[verificacion]]=Table5[[#This Row],[Total Conta]]</f>
        <v>1</v>
      </c>
    </row>
    <row r="181" spans="1:11" x14ac:dyDescent="0.25">
      <c r="A181" t="str" cm="1">
        <f t="array" ref="A181">IFERROR(INDEX(Mio[],_xlfn.AGGREGATE(15,7,IF((Mio[Vendedor]=$B$1)*(Mio[Anulado]=0),ROW(Mio[Vendedor])-ROW(MIo!$B$2)+1),ROWS($A$3:A181)),2),"")</f>
        <v/>
      </c>
      <c r="B181" t="str" cm="1">
        <f t="array" ref="B181">IFERROR(INDEX(Mio[],_xlfn.AGGREGATE(15,7,IF((Mio[Vendedor]=$B$1)*(Mio[Anulado]=0),ROW(Mio[Vendedor])-ROW(MIo!$B$2)+1),ROWS($A$3:A181)),6),"")</f>
        <v/>
      </c>
      <c r="C181" s="2" t="str" cm="1">
        <f t="array" ref="C181">IFERROR(INDEX(Mio[],_xlfn.AGGREGATE(15,7,IF((Mio[Vendedor]=$B$1)*(Mio[Anulado]=0),ROW(Mio[Vendedor])-ROW(MIo!$B$2)+1),ROWS($A$3:A181)),3),"")</f>
        <v/>
      </c>
      <c r="D181" s="2" t="str">
        <f t="shared" si="4"/>
        <v/>
      </c>
      <c r="E181" t="b">
        <f>Table3[[#This Row],[verificacion]]=Table3[[#This Row],[Total Mio]]</f>
        <v>1</v>
      </c>
      <c r="G181" t="str" cm="1">
        <f t="array" ref="G181">IFERROR(INDEX(Conta[],_xlfn.AGGREGATE(15,7,IF(Conta[VENDEDOR]=$B$1,ROW(Conta[VENDEDOR])-ROW('Por Factura'!$G$4)+1),ROWS($G$3:G181)),3),"")</f>
        <v/>
      </c>
      <c r="H181" t="str" cm="1">
        <f t="array" ref="H181">IFERROR(INDEX(Conta[],_xlfn.AGGREGATE(15,7,IF(Conta[VENDEDOR]=$B$1,ROW(Conta[VENDEDOR])-ROW('Por Factura'!$G$4)+1),ROWS($G$3:G181)),1),"")</f>
        <v/>
      </c>
      <c r="I181" s="2" t="str" cm="1">
        <f t="array" ref="I181">IFERROR(INDEX(Conta[],_xlfn.AGGREGATE(15,7,IF(Conta[VENDEDOR]=$B$1,ROW(Conta[VENDEDOR])-ROW('Por Factura'!$G$4)+1),ROWS($G$3:G181)),4),"")</f>
        <v/>
      </c>
      <c r="J181" s="2" t="str">
        <f t="shared" si="5"/>
        <v/>
      </c>
      <c r="K181" t="b">
        <f>Table5[[#This Row],[verificacion]]=Table5[[#This Row],[Total Conta]]</f>
        <v>1</v>
      </c>
    </row>
    <row r="182" spans="1:11" x14ac:dyDescent="0.25">
      <c r="A182" t="str" cm="1">
        <f t="array" ref="A182">IFERROR(INDEX(Mio[],_xlfn.AGGREGATE(15,7,IF((Mio[Vendedor]=$B$1)*(Mio[Anulado]=0),ROW(Mio[Vendedor])-ROW(MIo!$B$2)+1),ROWS($A$3:A182)),2),"")</f>
        <v/>
      </c>
      <c r="B182" t="str" cm="1">
        <f t="array" ref="B182">IFERROR(INDEX(Mio[],_xlfn.AGGREGATE(15,7,IF((Mio[Vendedor]=$B$1)*(Mio[Anulado]=0),ROW(Mio[Vendedor])-ROW(MIo!$B$2)+1),ROWS($A$3:A182)),6),"")</f>
        <v/>
      </c>
      <c r="C182" s="2" t="str" cm="1">
        <f t="array" ref="C182">IFERROR(INDEX(Mio[],_xlfn.AGGREGATE(15,7,IF((Mio[Vendedor]=$B$1)*(Mio[Anulado]=0),ROW(Mio[Vendedor])-ROW(MIo!$B$2)+1),ROWS($A$3:A182)),3),"")</f>
        <v/>
      </c>
      <c r="D182" s="2" t="str">
        <f t="shared" si="4"/>
        <v/>
      </c>
      <c r="E182" t="b">
        <f>Table3[[#This Row],[verificacion]]=Table3[[#This Row],[Total Mio]]</f>
        <v>1</v>
      </c>
      <c r="G182" t="str" cm="1">
        <f t="array" ref="G182">IFERROR(INDEX(Conta[],_xlfn.AGGREGATE(15,7,IF(Conta[VENDEDOR]=$B$1,ROW(Conta[VENDEDOR])-ROW('Por Factura'!$G$4)+1),ROWS($G$3:G182)),3),"")</f>
        <v/>
      </c>
      <c r="H182" t="str" cm="1">
        <f t="array" ref="H182">IFERROR(INDEX(Conta[],_xlfn.AGGREGATE(15,7,IF(Conta[VENDEDOR]=$B$1,ROW(Conta[VENDEDOR])-ROW('Por Factura'!$G$4)+1),ROWS($G$3:G182)),1),"")</f>
        <v/>
      </c>
      <c r="I182" s="2" t="str" cm="1">
        <f t="array" ref="I182">IFERROR(INDEX(Conta[],_xlfn.AGGREGATE(15,7,IF(Conta[VENDEDOR]=$B$1,ROW(Conta[VENDEDOR])-ROW('Por Factura'!$G$4)+1),ROWS($G$3:G182)),4),"")</f>
        <v/>
      </c>
      <c r="J182" s="2" t="str">
        <f t="shared" si="5"/>
        <v/>
      </c>
      <c r="K182" t="b">
        <f>Table5[[#This Row],[verificacion]]=Table5[[#This Row],[Total Conta]]</f>
        <v>1</v>
      </c>
    </row>
    <row r="183" spans="1:11" x14ac:dyDescent="0.25">
      <c r="A183" t="str" cm="1">
        <f t="array" ref="A183">IFERROR(INDEX(Mio[],_xlfn.AGGREGATE(15,7,IF((Mio[Vendedor]=$B$1)*(Mio[Anulado]=0),ROW(Mio[Vendedor])-ROW(MIo!$B$2)+1),ROWS($A$3:A183)),2),"")</f>
        <v/>
      </c>
      <c r="B183" t="str" cm="1">
        <f t="array" ref="B183">IFERROR(INDEX(Mio[],_xlfn.AGGREGATE(15,7,IF((Mio[Vendedor]=$B$1)*(Mio[Anulado]=0),ROW(Mio[Vendedor])-ROW(MIo!$B$2)+1),ROWS($A$3:A183)),6),"")</f>
        <v/>
      </c>
      <c r="C183" s="2" t="str" cm="1">
        <f t="array" ref="C183">IFERROR(INDEX(Mio[],_xlfn.AGGREGATE(15,7,IF((Mio[Vendedor]=$B$1)*(Mio[Anulado]=0),ROW(Mio[Vendedor])-ROW(MIo!$B$2)+1),ROWS($A$3:A183)),3),"")</f>
        <v/>
      </c>
      <c r="D183" s="2" t="str">
        <f t="shared" si="4"/>
        <v/>
      </c>
      <c r="E183" t="b">
        <f>Table3[[#This Row],[verificacion]]=Table3[[#This Row],[Total Mio]]</f>
        <v>1</v>
      </c>
      <c r="G183" t="str" cm="1">
        <f t="array" ref="G183">IFERROR(INDEX(Conta[],_xlfn.AGGREGATE(15,7,IF(Conta[VENDEDOR]=$B$1,ROW(Conta[VENDEDOR])-ROW('Por Factura'!$G$4)+1),ROWS($G$3:G183)),3),"")</f>
        <v/>
      </c>
      <c r="H183" t="str" cm="1">
        <f t="array" ref="H183">IFERROR(INDEX(Conta[],_xlfn.AGGREGATE(15,7,IF(Conta[VENDEDOR]=$B$1,ROW(Conta[VENDEDOR])-ROW('Por Factura'!$G$4)+1),ROWS($G$3:G183)),1),"")</f>
        <v/>
      </c>
      <c r="I183" s="2" t="str" cm="1">
        <f t="array" ref="I183">IFERROR(INDEX(Conta[],_xlfn.AGGREGATE(15,7,IF(Conta[VENDEDOR]=$B$1,ROW(Conta[VENDEDOR])-ROW('Por Factura'!$G$4)+1),ROWS($G$3:G183)),4),"")</f>
        <v/>
      </c>
      <c r="J183" s="2" t="str">
        <f t="shared" si="5"/>
        <v/>
      </c>
      <c r="K183" t="b">
        <f>Table5[[#This Row],[verificacion]]=Table5[[#This Row],[Total Conta]]</f>
        <v>1</v>
      </c>
    </row>
    <row r="184" spans="1:11" x14ac:dyDescent="0.25">
      <c r="A184" t="str" cm="1">
        <f t="array" ref="A184">IFERROR(INDEX(Mio[],_xlfn.AGGREGATE(15,7,IF((Mio[Vendedor]=$B$1)*(Mio[Anulado]=0),ROW(Mio[Vendedor])-ROW(MIo!$B$2)+1),ROWS($A$3:A184)),2),"")</f>
        <v/>
      </c>
      <c r="B184" t="str" cm="1">
        <f t="array" ref="B184">IFERROR(INDEX(Mio[],_xlfn.AGGREGATE(15,7,IF((Mio[Vendedor]=$B$1)*(Mio[Anulado]=0),ROW(Mio[Vendedor])-ROW(MIo!$B$2)+1),ROWS($A$3:A184)),6),"")</f>
        <v/>
      </c>
      <c r="C184" s="2" t="str" cm="1">
        <f t="array" ref="C184">IFERROR(INDEX(Mio[],_xlfn.AGGREGATE(15,7,IF((Mio[Vendedor]=$B$1)*(Mio[Anulado]=0),ROW(Mio[Vendedor])-ROW(MIo!$B$2)+1),ROWS($A$3:A184)),3),"")</f>
        <v/>
      </c>
      <c r="D184" s="2" t="str">
        <f t="shared" si="4"/>
        <v/>
      </c>
      <c r="E184" t="b">
        <f>Table3[[#This Row],[verificacion]]=Table3[[#This Row],[Total Mio]]</f>
        <v>1</v>
      </c>
      <c r="G184" t="str" cm="1">
        <f t="array" ref="G184">IFERROR(INDEX(Conta[],_xlfn.AGGREGATE(15,7,IF(Conta[VENDEDOR]=$B$1,ROW(Conta[VENDEDOR])-ROW('Por Factura'!$G$4)+1),ROWS($G$3:G184)),3),"")</f>
        <v/>
      </c>
      <c r="H184" t="str" cm="1">
        <f t="array" ref="H184">IFERROR(INDEX(Conta[],_xlfn.AGGREGATE(15,7,IF(Conta[VENDEDOR]=$B$1,ROW(Conta[VENDEDOR])-ROW('Por Factura'!$G$4)+1),ROWS($G$3:G184)),1),"")</f>
        <v/>
      </c>
      <c r="I184" s="2" t="str" cm="1">
        <f t="array" ref="I184">IFERROR(INDEX(Conta[],_xlfn.AGGREGATE(15,7,IF(Conta[VENDEDOR]=$B$1,ROW(Conta[VENDEDOR])-ROW('Por Factura'!$G$4)+1),ROWS($G$3:G184)),4),"")</f>
        <v/>
      </c>
      <c r="J184" s="2" t="str">
        <f t="shared" si="5"/>
        <v/>
      </c>
      <c r="K184" t="b">
        <f>Table5[[#This Row],[verificacion]]=Table5[[#This Row],[Total Conta]]</f>
        <v>1</v>
      </c>
    </row>
    <row r="185" spans="1:11" x14ac:dyDescent="0.25">
      <c r="A185" t="str" cm="1">
        <f t="array" ref="A185">IFERROR(INDEX(Mio[],_xlfn.AGGREGATE(15,7,IF((Mio[Vendedor]=$B$1)*(Mio[Anulado]=0),ROW(Mio[Vendedor])-ROW(MIo!$B$2)+1),ROWS($A$3:A185)),2),"")</f>
        <v/>
      </c>
      <c r="B185" t="str" cm="1">
        <f t="array" ref="B185">IFERROR(INDEX(Mio[],_xlfn.AGGREGATE(15,7,IF((Mio[Vendedor]=$B$1)*(Mio[Anulado]=0),ROW(Mio[Vendedor])-ROW(MIo!$B$2)+1),ROWS($A$3:A185)),6),"")</f>
        <v/>
      </c>
      <c r="C185" s="2" t="str" cm="1">
        <f t="array" ref="C185">IFERROR(INDEX(Mio[],_xlfn.AGGREGATE(15,7,IF((Mio[Vendedor]=$B$1)*(Mio[Anulado]=0),ROW(Mio[Vendedor])-ROW(MIo!$B$2)+1),ROWS($A$3:A185)),3),"")</f>
        <v/>
      </c>
      <c r="D185" s="2" t="str">
        <f t="shared" si="4"/>
        <v/>
      </c>
      <c r="E185" t="b">
        <f>Table3[[#This Row],[verificacion]]=Table3[[#This Row],[Total Mio]]</f>
        <v>1</v>
      </c>
      <c r="G185" t="str" cm="1">
        <f t="array" ref="G185">IFERROR(INDEX(Conta[],_xlfn.AGGREGATE(15,7,IF(Conta[VENDEDOR]=$B$1,ROW(Conta[VENDEDOR])-ROW('Por Factura'!$G$4)+1),ROWS($G$3:G185)),3),"")</f>
        <v/>
      </c>
      <c r="H185" t="str" cm="1">
        <f t="array" ref="H185">IFERROR(INDEX(Conta[],_xlfn.AGGREGATE(15,7,IF(Conta[VENDEDOR]=$B$1,ROW(Conta[VENDEDOR])-ROW('Por Factura'!$G$4)+1),ROWS($G$3:G185)),1),"")</f>
        <v/>
      </c>
      <c r="I185" s="2" t="str" cm="1">
        <f t="array" ref="I185">IFERROR(INDEX(Conta[],_xlfn.AGGREGATE(15,7,IF(Conta[VENDEDOR]=$B$1,ROW(Conta[VENDEDOR])-ROW('Por Factura'!$G$4)+1),ROWS($G$3:G185)),4),"")</f>
        <v/>
      </c>
      <c r="J185" s="2" t="str">
        <f t="shared" si="5"/>
        <v/>
      </c>
      <c r="K185" t="b">
        <f>Table5[[#This Row],[verificacion]]=Table5[[#This Row],[Total Conta]]</f>
        <v>1</v>
      </c>
    </row>
    <row r="186" spans="1:11" x14ac:dyDescent="0.25">
      <c r="A186" t="str" cm="1">
        <f t="array" ref="A186">IFERROR(INDEX(Mio[],_xlfn.AGGREGATE(15,7,IF((Mio[Vendedor]=$B$1)*(Mio[Anulado]=0),ROW(Mio[Vendedor])-ROW(MIo!$B$2)+1),ROWS($A$3:A186)),2),"")</f>
        <v/>
      </c>
      <c r="B186" t="str" cm="1">
        <f t="array" ref="B186">IFERROR(INDEX(Mio[],_xlfn.AGGREGATE(15,7,IF((Mio[Vendedor]=$B$1)*(Mio[Anulado]=0),ROW(Mio[Vendedor])-ROW(MIo!$B$2)+1),ROWS($A$3:A186)),6),"")</f>
        <v/>
      </c>
      <c r="C186" s="2" t="str" cm="1">
        <f t="array" ref="C186">IFERROR(INDEX(Mio[],_xlfn.AGGREGATE(15,7,IF((Mio[Vendedor]=$B$1)*(Mio[Anulado]=0),ROW(Mio[Vendedor])-ROW(MIo!$B$2)+1),ROWS($A$3:A186)),3),"")</f>
        <v/>
      </c>
      <c r="D186" s="2" t="str">
        <f t="shared" si="4"/>
        <v/>
      </c>
      <c r="E186" t="b">
        <f>Table3[[#This Row],[verificacion]]=Table3[[#This Row],[Total Mio]]</f>
        <v>1</v>
      </c>
      <c r="G186" t="str" cm="1">
        <f t="array" ref="G186">IFERROR(INDEX(Conta[],_xlfn.AGGREGATE(15,7,IF(Conta[VENDEDOR]=$B$1,ROW(Conta[VENDEDOR])-ROW('Por Factura'!$G$4)+1),ROWS($G$3:G186)),3),"")</f>
        <v/>
      </c>
      <c r="H186" t="str" cm="1">
        <f t="array" ref="H186">IFERROR(INDEX(Conta[],_xlfn.AGGREGATE(15,7,IF(Conta[VENDEDOR]=$B$1,ROW(Conta[VENDEDOR])-ROW('Por Factura'!$G$4)+1),ROWS($G$3:G186)),1),"")</f>
        <v/>
      </c>
      <c r="I186" s="2" t="str" cm="1">
        <f t="array" ref="I186">IFERROR(INDEX(Conta[],_xlfn.AGGREGATE(15,7,IF(Conta[VENDEDOR]=$B$1,ROW(Conta[VENDEDOR])-ROW('Por Factura'!$G$4)+1),ROWS($G$3:G186)),4),"")</f>
        <v/>
      </c>
      <c r="J186" s="2" t="str">
        <f t="shared" si="5"/>
        <v/>
      </c>
      <c r="K186" t="b">
        <f>Table5[[#This Row],[verificacion]]=Table5[[#This Row],[Total Conta]]</f>
        <v>1</v>
      </c>
    </row>
    <row r="187" spans="1:11" x14ac:dyDescent="0.25">
      <c r="A187" t="str" cm="1">
        <f t="array" ref="A187">IFERROR(INDEX(Mio[],_xlfn.AGGREGATE(15,7,IF((Mio[Vendedor]=$B$1)*(Mio[Anulado]=0),ROW(Mio[Vendedor])-ROW(MIo!$B$2)+1),ROWS($A$3:A187)),2),"")</f>
        <v/>
      </c>
      <c r="B187" t="str" cm="1">
        <f t="array" ref="B187">IFERROR(INDEX(Mio[],_xlfn.AGGREGATE(15,7,IF((Mio[Vendedor]=$B$1)*(Mio[Anulado]=0),ROW(Mio[Vendedor])-ROW(MIo!$B$2)+1),ROWS($A$3:A187)),6),"")</f>
        <v/>
      </c>
      <c r="C187" s="2" t="str" cm="1">
        <f t="array" ref="C187">IFERROR(INDEX(Mio[],_xlfn.AGGREGATE(15,7,IF((Mio[Vendedor]=$B$1)*(Mio[Anulado]=0),ROW(Mio[Vendedor])-ROW(MIo!$B$2)+1),ROWS($A$3:A187)),3),"")</f>
        <v/>
      </c>
      <c r="D187" s="2" t="str">
        <f t="shared" si="4"/>
        <v/>
      </c>
      <c r="E187" t="b">
        <f>Table3[[#This Row],[verificacion]]=Table3[[#This Row],[Total Mio]]</f>
        <v>1</v>
      </c>
      <c r="G187" t="str" cm="1">
        <f t="array" ref="G187">IFERROR(INDEX(Conta[],_xlfn.AGGREGATE(15,7,IF(Conta[VENDEDOR]=$B$1,ROW(Conta[VENDEDOR])-ROW('Por Factura'!$G$4)+1),ROWS($G$3:G187)),3),"")</f>
        <v/>
      </c>
      <c r="H187" t="str" cm="1">
        <f t="array" ref="H187">IFERROR(INDEX(Conta[],_xlfn.AGGREGATE(15,7,IF(Conta[VENDEDOR]=$B$1,ROW(Conta[VENDEDOR])-ROW('Por Factura'!$G$4)+1),ROWS($G$3:G187)),1),"")</f>
        <v/>
      </c>
      <c r="I187" s="2" t="str" cm="1">
        <f t="array" ref="I187">IFERROR(INDEX(Conta[],_xlfn.AGGREGATE(15,7,IF(Conta[VENDEDOR]=$B$1,ROW(Conta[VENDEDOR])-ROW('Por Factura'!$G$4)+1),ROWS($G$3:G187)),4),"")</f>
        <v/>
      </c>
      <c r="J187" s="2" t="str">
        <f t="shared" si="5"/>
        <v/>
      </c>
      <c r="K187" t="b">
        <f>Table5[[#This Row],[verificacion]]=Table5[[#This Row],[Total Conta]]</f>
        <v>1</v>
      </c>
    </row>
    <row r="188" spans="1:11" x14ac:dyDescent="0.25">
      <c r="A188" t="str" cm="1">
        <f t="array" ref="A188">IFERROR(INDEX(Mio[],_xlfn.AGGREGATE(15,7,IF((Mio[Vendedor]=$B$1)*(Mio[Anulado]=0),ROW(Mio[Vendedor])-ROW(MIo!$B$2)+1),ROWS($A$3:A188)),2),"")</f>
        <v/>
      </c>
      <c r="B188" t="str" cm="1">
        <f t="array" ref="B188">IFERROR(INDEX(Mio[],_xlfn.AGGREGATE(15,7,IF((Mio[Vendedor]=$B$1)*(Mio[Anulado]=0),ROW(Mio[Vendedor])-ROW(MIo!$B$2)+1),ROWS($A$3:A188)),6),"")</f>
        <v/>
      </c>
      <c r="C188" s="2" t="str" cm="1">
        <f t="array" ref="C188">IFERROR(INDEX(Mio[],_xlfn.AGGREGATE(15,7,IF((Mio[Vendedor]=$B$1)*(Mio[Anulado]=0),ROW(Mio[Vendedor])-ROW(MIo!$B$2)+1),ROWS($A$3:A188)),3),"")</f>
        <v/>
      </c>
      <c r="D188" s="2" t="str">
        <f t="shared" si="4"/>
        <v/>
      </c>
      <c r="E188" t="b">
        <f>Table3[[#This Row],[verificacion]]=Table3[[#This Row],[Total Mio]]</f>
        <v>1</v>
      </c>
      <c r="G188" t="str" cm="1">
        <f t="array" ref="G188">IFERROR(INDEX(Conta[],_xlfn.AGGREGATE(15,7,IF(Conta[VENDEDOR]=$B$1,ROW(Conta[VENDEDOR])-ROW('Por Factura'!$G$4)+1),ROWS($G$3:G188)),3),"")</f>
        <v/>
      </c>
      <c r="H188" t="str" cm="1">
        <f t="array" ref="H188">IFERROR(INDEX(Conta[],_xlfn.AGGREGATE(15,7,IF(Conta[VENDEDOR]=$B$1,ROW(Conta[VENDEDOR])-ROW('Por Factura'!$G$4)+1),ROWS($G$3:G188)),1),"")</f>
        <v/>
      </c>
      <c r="I188" s="2" t="str" cm="1">
        <f t="array" ref="I188">IFERROR(INDEX(Conta[],_xlfn.AGGREGATE(15,7,IF(Conta[VENDEDOR]=$B$1,ROW(Conta[VENDEDOR])-ROW('Por Factura'!$G$4)+1),ROWS($G$3:G188)),4),"")</f>
        <v/>
      </c>
      <c r="J188" s="2" t="str">
        <f t="shared" si="5"/>
        <v/>
      </c>
      <c r="K188" t="b">
        <f>Table5[[#This Row],[verificacion]]=Table5[[#This Row],[Total Conta]]</f>
        <v>1</v>
      </c>
    </row>
    <row r="189" spans="1:11" x14ac:dyDescent="0.25">
      <c r="A189" t="str" cm="1">
        <f t="array" ref="A189">IFERROR(INDEX(Mio[],_xlfn.AGGREGATE(15,7,IF((Mio[Vendedor]=$B$1)*(Mio[Anulado]=0),ROW(Mio[Vendedor])-ROW(MIo!$B$2)+1),ROWS($A$3:A189)),2),"")</f>
        <v/>
      </c>
      <c r="B189" t="str" cm="1">
        <f t="array" ref="B189">IFERROR(INDEX(Mio[],_xlfn.AGGREGATE(15,7,IF((Mio[Vendedor]=$B$1)*(Mio[Anulado]=0),ROW(Mio[Vendedor])-ROW(MIo!$B$2)+1),ROWS($A$3:A189)),6),"")</f>
        <v/>
      </c>
      <c r="C189" s="2" t="str" cm="1">
        <f t="array" ref="C189">IFERROR(INDEX(Mio[],_xlfn.AGGREGATE(15,7,IF((Mio[Vendedor]=$B$1)*(Mio[Anulado]=0),ROW(Mio[Vendedor])-ROW(MIo!$B$2)+1),ROWS($A$3:A189)),3),"")</f>
        <v/>
      </c>
      <c r="D189" s="2" t="str">
        <f t="shared" si="4"/>
        <v/>
      </c>
      <c r="E189" t="b">
        <f>Table3[[#This Row],[verificacion]]=Table3[[#This Row],[Total Mio]]</f>
        <v>1</v>
      </c>
      <c r="G189" t="str" cm="1">
        <f t="array" ref="G189">IFERROR(INDEX(Conta[],_xlfn.AGGREGATE(15,7,IF(Conta[VENDEDOR]=$B$1,ROW(Conta[VENDEDOR])-ROW('Por Factura'!$G$4)+1),ROWS($G$3:G189)),3),"")</f>
        <v/>
      </c>
      <c r="H189" t="str" cm="1">
        <f t="array" ref="H189">IFERROR(INDEX(Conta[],_xlfn.AGGREGATE(15,7,IF(Conta[VENDEDOR]=$B$1,ROW(Conta[VENDEDOR])-ROW('Por Factura'!$G$4)+1),ROWS($G$3:G189)),1),"")</f>
        <v/>
      </c>
      <c r="I189" s="2" t="str" cm="1">
        <f t="array" ref="I189">IFERROR(INDEX(Conta[],_xlfn.AGGREGATE(15,7,IF(Conta[VENDEDOR]=$B$1,ROW(Conta[VENDEDOR])-ROW('Por Factura'!$G$4)+1),ROWS($G$3:G189)),4),"")</f>
        <v/>
      </c>
      <c r="J189" s="2" t="str">
        <f t="shared" si="5"/>
        <v/>
      </c>
      <c r="K189" t="b">
        <f>Table5[[#This Row],[verificacion]]=Table5[[#This Row],[Total Conta]]</f>
        <v>1</v>
      </c>
    </row>
    <row r="190" spans="1:11" x14ac:dyDescent="0.25">
      <c r="A190" t="str" cm="1">
        <f t="array" ref="A190">IFERROR(INDEX(Mio[],_xlfn.AGGREGATE(15,7,IF((Mio[Vendedor]=$B$1)*(Mio[Anulado]=0),ROW(Mio[Vendedor])-ROW(MIo!$B$2)+1),ROWS($A$3:A190)),2),"")</f>
        <v/>
      </c>
      <c r="B190" t="str" cm="1">
        <f t="array" ref="B190">IFERROR(INDEX(Mio[],_xlfn.AGGREGATE(15,7,IF((Mio[Vendedor]=$B$1)*(Mio[Anulado]=0),ROW(Mio[Vendedor])-ROW(MIo!$B$2)+1),ROWS($A$3:A190)),6),"")</f>
        <v/>
      </c>
      <c r="C190" s="2" t="str" cm="1">
        <f t="array" ref="C190">IFERROR(INDEX(Mio[],_xlfn.AGGREGATE(15,7,IF((Mio[Vendedor]=$B$1)*(Mio[Anulado]=0),ROW(Mio[Vendedor])-ROW(MIo!$B$2)+1),ROWS($A$3:A190)),3),"")</f>
        <v/>
      </c>
      <c r="D190" s="2" t="str">
        <f t="shared" si="4"/>
        <v/>
      </c>
      <c r="E190" t="b">
        <f>Table3[[#This Row],[verificacion]]=Table3[[#This Row],[Total Mio]]</f>
        <v>1</v>
      </c>
      <c r="G190" t="str" cm="1">
        <f t="array" ref="G190">IFERROR(INDEX(Conta[],_xlfn.AGGREGATE(15,7,IF(Conta[VENDEDOR]=$B$1,ROW(Conta[VENDEDOR])-ROW('Por Factura'!$G$4)+1),ROWS($G$3:G190)),3),"")</f>
        <v/>
      </c>
      <c r="H190" t="str" cm="1">
        <f t="array" ref="H190">IFERROR(INDEX(Conta[],_xlfn.AGGREGATE(15,7,IF(Conta[VENDEDOR]=$B$1,ROW(Conta[VENDEDOR])-ROW('Por Factura'!$G$4)+1),ROWS($G$3:G190)),1),"")</f>
        <v/>
      </c>
      <c r="I190" s="2" t="str" cm="1">
        <f t="array" ref="I190">IFERROR(INDEX(Conta[],_xlfn.AGGREGATE(15,7,IF(Conta[VENDEDOR]=$B$1,ROW(Conta[VENDEDOR])-ROW('Por Factura'!$G$4)+1),ROWS($G$3:G190)),4),"")</f>
        <v/>
      </c>
      <c r="J190" s="2" t="str">
        <f t="shared" si="5"/>
        <v/>
      </c>
      <c r="K190" t="b">
        <f>Table5[[#This Row],[verificacion]]=Table5[[#This Row],[Total Conta]]</f>
        <v>1</v>
      </c>
    </row>
    <row r="191" spans="1:11" x14ac:dyDescent="0.25">
      <c r="A191" t="str" cm="1">
        <f t="array" ref="A191">IFERROR(INDEX(Mio[],_xlfn.AGGREGATE(15,7,IF((Mio[Vendedor]=$B$1)*(Mio[Anulado]=0),ROW(Mio[Vendedor])-ROW(MIo!$B$2)+1),ROWS($A$3:A191)),2),"")</f>
        <v/>
      </c>
      <c r="B191" t="str" cm="1">
        <f t="array" ref="B191">IFERROR(INDEX(Mio[],_xlfn.AGGREGATE(15,7,IF((Mio[Vendedor]=$B$1)*(Mio[Anulado]=0),ROW(Mio[Vendedor])-ROW(MIo!$B$2)+1),ROWS($A$3:A191)),6),"")</f>
        <v/>
      </c>
      <c r="C191" s="2" t="str" cm="1">
        <f t="array" ref="C191">IFERROR(INDEX(Mio[],_xlfn.AGGREGATE(15,7,IF((Mio[Vendedor]=$B$1)*(Mio[Anulado]=0),ROW(Mio[Vendedor])-ROW(MIo!$B$2)+1),ROWS($A$3:A191)),3),"")</f>
        <v/>
      </c>
      <c r="D191" s="2" t="str">
        <f t="shared" si="4"/>
        <v/>
      </c>
      <c r="E191" t="b">
        <f>Table3[[#This Row],[verificacion]]=Table3[[#This Row],[Total Mio]]</f>
        <v>1</v>
      </c>
      <c r="G191" t="str" cm="1">
        <f t="array" ref="G191">IFERROR(INDEX(Conta[],_xlfn.AGGREGATE(15,7,IF(Conta[VENDEDOR]=$B$1,ROW(Conta[VENDEDOR])-ROW('Por Factura'!$G$4)+1),ROWS($G$3:G191)),3),"")</f>
        <v/>
      </c>
      <c r="H191" t="str" cm="1">
        <f t="array" ref="H191">IFERROR(INDEX(Conta[],_xlfn.AGGREGATE(15,7,IF(Conta[VENDEDOR]=$B$1,ROW(Conta[VENDEDOR])-ROW('Por Factura'!$G$4)+1),ROWS($G$3:G191)),1),"")</f>
        <v/>
      </c>
      <c r="I191" s="2" t="str" cm="1">
        <f t="array" ref="I191">IFERROR(INDEX(Conta[],_xlfn.AGGREGATE(15,7,IF(Conta[VENDEDOR]=$B$1,ROW(Conta[VENDEDOR])-ROW('Por Factura'!$G$4)+1),ROWS($G$3:G191)),4),"")</f>
        <v/>
      </c>
      <c r="J191" s="2" t="str">
        <f t="shared" si="5"/>
        <v/>
      </c>
      <c r="K191" t="b">
        <f>Table5[[#This Row],[verificacion]]=Table5[[#This Row],[Total Conta]]</f>
        <v>1</v>
      </c>
    </row>
    <row r="192" spans="1:11" x14ac:dyDescent="0.25">
      <c r="A192" t="str" cm="1">
        <f t="array" ref="A192">IFERROR(INDEX(Mio[],_xlfn.AGGREGATE(15,7,IF((Mio[Vendedor]=$B$1)*(Mio[Anulado]=0),ROW(Mio[Vendedor])-ROW(MIo!$B$2)+1),ROWS($A$3:A192)),2),"")</f>
        <v/>
      </c>
      <c r="B192" t="str" cm="1">
        <f t="array" ref="B192">IFERROR(INDEX(Mio[],_xlfn.AGGREGATE(15,7,IF((Mio[Vendedor]=$B$1)*(Mio[Anulado]=0),ROW(Mio[Vendedor])-ROW(MIo!$B$2)+1),ROWS($A$3:A192)),6),"")</f>
        <v/>
      </c>
      <c r="C192" s="2" t="str" cm="1">
        <f t="array" ref="C192">IFERROR(INDEX(Mio[],_xlfn.AGGREGATE(15,7,IF((Mio[Vendedor]=$B$1)*(Mio[Anulado]=0),ROW(Mio[Vendedor])-ROW(MIo!$B$2)+1),ROWS($A$3:A192)),3),"")</f>
        <v/>
      </c>
      <c r="D192" s="2" t="str">
        <f t="shared" si="4"/>
        <v/>
      </c>
      <c r="E192" t="b">
        <f>Table3[[#This Row],[verificacion]]=Table3[[#This Row],[Total Mio]]</f>
        <v>1</v>
      </c>
      <c r="G192" t="str" cm="1">
        <f t="array" ref="G192">IFERROR(INDEX(Conta[],_xlfn.AGGREGATE(15,7,IF(Conta[VENDEDOR]=$B$1,ROW(Conta[VENDEDOR])-ROW('Por Factura'!$G$4)+1),ROWS($G$3:G192)),3),"")</f>
        <v/>
      </c>
      <c r="H192" t="str" cm="1">
        <f t="array" ref="H192">IFERROR(INDEX(Conta[],_xlfn.AGGREGATE(15,7,IF(Conta[VENDEDOR]=$B$1,ROW(Conta[VENDEDOR])-ROW('Por Factura'!$G$4)+1),ROWS($G$3:G192)),1),"")</f>
        <v/>
      </c>
      <c r="I192" s="2" t="str" cm="1">
        <f t="array" ref="I192">IFERROR(INDEX(Conta[],_xlfn.AGGREGATE(15,7,IF(Conta[VENDEDOR]=$B$1,ROW(Conta[VENDEDOR])-ROW('Por Factura'!$G$4)+1),ROWS($G$3:G192)),4),"")</f>
        <v/>
      </c>
      <c r="J192" s="2" t="str">
        <f t="shared" si="5"/>
        <v/>
      </c>
      <c r="K192" t="b">
        <f>Table5[[#This Row],[verificacion]]=Table5[[#This Row],[Total Conta]]</f>
        <v>1</v>
      </c>
    </row>
    <row r="193" spans="1:11" x14ac:dyDescent="0.25">
      <c r="A193" t="str" cm="1">
        <f t="array" ref="A193">IFERROR(INDEX(Mio[],_xlfn.AGGREGATE(15,7,IF((Mio[Vendedor]=$B$1)*(Mio[Anulado]=0),ROW(Mio[Vendedor])-ROW(MIo!$B$2)+1),ROWS($A$3:A193)),2),"")</f>
        <v/>
      </c>
      <c r="B193" t="str" cm="1">
        <f t="array" ref="B193">IFERROR(INDEX(Mio[],_xlfn.AGGREGATE(15,7,IF((Mio[Vendedor]=$B$1)*(Mio[Anulado]=0),ROW(Mio[Vendedor])-ROW(MIo!$B$2)+1),ROWS($A$3:A193)),6),"")</f>
        <v/>
      </c>
      <c r="C193" s="2" t="str" cm="1">
        <f t="array" ref="C193">IFERROR(INDEX(Mio[],_xlfn.AGGREGATE(15,7,IF((Mio[Vendedor]=$B$1)*(Mio[Anulado]=0),ROW(Mio[Vendedor])-ROW(MIo!$B$2)+1),ROWS($A$3:A193)),3),"")</f>
        <v/>
      </c>
      <c r="D193" s="2" t="str">
        <f t="shared" si="4"/>
        <v/>
      </c>
      <c r="E193" t="b">
        <f>Table3[[#This Row],[verificacion]]=Table3[[#This Row],[Total Mio]]</f>
        <v>1</v>
      </c>
      <c r="G193" t="str" cm="1">
        <f t="array" ref="G193">IFERROR(INDEX(Conta[],_xlfn.AGGREGATE(15,7,IF(Conta[VENDEDOR]=$B$1,ROW(Conta[VENDEDOR])-ROW('Por Factura'!$G$4)+1),ROWS($G$3:G193)),3),"")</f>
        <v/>
      </c>
      <c r="H193" t="str" cm="1">
        <f t="array" ref="H193">IFERROR(INDEX(Conta[],_xlfn.AGGREGATE(15,7,IF(Conta[VENDEDOR]=$B$1,ROW(Conta[VENDEDOR])-ROW('Por Factura'!$G$4)+1),ROWS($G$3:G193)),1),"")</f>
        <v/>
      </c>
      <c r="I193" s="2" t="str" cm="1">
        <f t="array" ref="I193">IFERROR(INDEX(Conta[],_xlfn.AGGREGATE(15,7,IF(Conta[VENDEDOR]=$B$1,ROW(Conta[VENDEDOR])-ROW('Por Factura'!$G$4)+1),ROWS($G$3:G193)),4),"")</f>
        <v/>
      </c>
      <c r="J193" s="2" t="str">
        <f t="shared" si="5"/>
        <v/>
      </c>
      <c r="K193" t="b">
        <f>Table5[[#This Row],[verificacion]]=Table5[[#This Row],[Total Conta]]</f>
        <v>1</v>
      </c>
    </row>
    <row r="194" spans="1:11" x14ac:dyDescent="0.25">
      <c r="A194" t="str" cm="1">
        <f t="array" ref="A194">IFERROR(INDEX(Mio[],_xlfn.AGGREGATE(15,7,IF((Mio[Vendedor]=$B$1)*(Mio[Anulado]=0),ROW(Mio[Vendedor])-ROW(MIo!$B$2)+1),ROWS($A$3:A194)),2),"")</f>
        <v/>
      </c>
      <c r="B194" t="str" cm="1">
        <f t="array" ref="B194">IFERROR(INDEX(Mio[],_xlfn.AGGREGATE(15,7,IF((Mio[Vendedor]=$B$1)*(Mio[Anulado]=0),ROW(Mio[Vendedor])-ROW(MIo!$B$2)+1),ROWS($A$3:A194)),6),"")</f>
        <v/>
      </c>
      <c r="C194" s="2" t="str" cm="1">
        <f t="array" ref="C194">IFERROR(INDEX(Mio[],_xlfn.AGGREGATE(15,7,IF((Mio[Vendedor]=$B$1)*(Mio[Anulado]=0),ROW(Mio[Vendedor])-ROW(MIo!$B$2)+1),ROWS($A$3:A194)),3),"")</f>
        <v/>
      </c>
      <c r="D194" s="2" t="str">
        <f t="shared" si="4"/>
        <v/>
      </c>
      <c r="E194" t="b">
        <f>Table3[[#This Row],[verificacion]]=Table3[[#This Row],[Total Mio]]</f>
        <v>1</v>
      </c>
      <c r="G194" t="str" cm="1">
        <f t="array" ref="G194">IFERROR(INDEX(Conta[],_xlfn.AGGREGATE(15,7,IF(Conta[VENDEDOR]=$B$1,ROW(Conta[VENDEDOR])-ROW('Por Factura'!$G$4)+1),ROWS($G$3:G194)),3),"")</f>
        <v/>
      </c>
      <c r="H194" t="str" cm="1">
        <f t="array" ref="H194">IFERROR(INDEX(Conta[],_xlfn.AGGREGATE(15,7,IF(Conta[VENDEDOR]=$B$1,ROW(Conta[VENDEDOR])-ROW('Por Factura'!$G$4)+1),ROWS($G$3:G194)),1),"")</f>
        <v/>
      </c>
      <c r="I194" s="2" t="str" cm="1">
        <f t="array" ref="I194">IFERROR(INDEX(Conta[],_xlfn.AGGREGATE(15,7,IF(Conta[VENDEDOR]=$B$1,ROW(Conta[VENDEDOR])-ROW('Por Factura'!$G$4)+1),ROWS($G$3:G194)),4),"")</f>
        <v/>
      </c>
      <c r="J194" s="2" t="str">
        <f t="shared" si="5"/>
        <v/>
      </c>
      <c r="K194" t="b">
        <f>Table5[[#This Row],[verificacion]]=Table5[[#This Row],[Total Conta]]</f>
        <v>1</v>
      </c>
    </row>
    <row r="195" spans="1:11" x14ac:dyDescent="0.25">
      <c r="A195" t="str" cm="1">
        <f t="array" ref="A195">IFERROR(INDEX(Mio[],_xlfn.AGGREGATE(15,7,IF((Mio[Vendedor]=$B$1)*(Mio[Anulado]=0),ROW(Mio[Vendedor])-ROW(MIo!$B$2)+1),ROWS($A$3:A195)),2),"")</f>
        <v/>
      </c>
      <c r="B195" t="str" cm="1">
        <f t="array" ref="B195">IFERROR(INDEX(Mio[],_xlfn.AGGREGATE(15,7,IF((Mio[Vendedor]=$B$1)*(Mio[Anulado]=0),ROW(Mio[Vendedor])-ROW(MIo!$B$2)+1),ROWS($A$3:A195)),6),"")</f>
        <v/>
      </c>
      <c r="C195" s="2" t="str" cm="1">
        <f t="array" ref="C195">IFERROR(INDEX(Mio[],_xlfn.AGGREGATE(15,7,IF((Mio[Vendedor]=$B$1)*(Mio[Anulado]=0),ROW(Mio[Vendedor])-ROW(MIo!$B$2)+1),ROWS($A$3:A195)),3),"")</f>
        <v/>
      </c>
      <c r="D195" s="2" t="str">
        <f t="shared" si="4"/>
        <v/>
      </c>
      <c r="E195" t="b">
        <f>Table3[[#This Row],[verificacion]]=Table3[[#This Row],[Total Mio]]</f>
        <v>1</v>
      </c>
      <c r="G195" t="str" cm="1">
        <f t="array" ref="G195">IFERROR(INDEX(Conta[],_xlfn.AGGREGATE(15,7,IF(Conta[VENDEDOR]=$B$1,ROW(Conta[VENDEDOR])-ROW('Por Factura'!$G$4)+1),ROWS($G$3:G195)),3),"")</f>
        <v/>
      </c>
      <c r="H195" t="str" cm="1">
        <f t="array" ref="H195">IFERROR(INDEX(Conta[],_xlfn.AGGREGATE(15,7,IF(Conta[VENDEDOR]=$B$1,ROW(Conta[VENDEDOR])-ROW('Por Factura'!$G$4)+1),ROWS($G$3:G195)),1),"")</f>
        <v/>
      </c>
      <c r="I195" s="2" t="str" cm="1">
        <f t="array" ref="I195">IFERROR(INDEX(Conta[],_xlfn.AGGREGATE(15,7,IF(Conta[VENDEDOR]=$B$1,ROW(Conta[VENDEDOR])-ROW('Por Factura'!$G$4)+1),ROWS($G$3:G195)),4),"")</f>
        <v/>
      </c>
      <c r="J195" s="2" t="str">
        <f t="shared" si="5"/>
        <v/>
      </c>
      <c r="K195" t="b">
        <f>Table5[[#This Row],[verificacion]]=Table5[[#This Row],[Total Conta]]</f>
        <v>1</v>
      </c>
    </row>
    <row r="196" spans="1:11" x14ac:dyDescent="0.25">
      <c r="A196" t="str" cm="1">
        <f t="array" ref="A196">IFERROR(INDEX(Mio[],_xlfn.AGGREGATE(15,7,IF((Mio[Vendedor]=$B$1)*(Mio[Anulado]=0),ROW(Mio[Vendedor])-ROW(MIo!$B$2)+1),ROWS($A$3:A196)),2),"")</f>
        <v/>
      </c>
      <c r="B196" t="str" cm="1">
        <f t="array" ref="B196">IFERROR(INDEX(Mio[],_xlfn.AGGREGATE(15,7,IF((Mio[Vendedor]=$B$1)*(Mio[Anulado]=0),ROW(Mio[Vendedor])-ROW(MIo!$B$2)+1),ROWS($A$3:A196)),6),"")</f>
        <v/>
      </c>
      <c r="C196" s="2" t="str" cm="1">
        <f t="array" ref="C196">IFERROR(INDEX(Mio[],_xlfn.AGGREGATE(15,7,IF((Mio[Vendedor]=$B$1)*(Mio[Anulado]=0),ROW(Mio[Vendedor])-ROW(MIo!$B$2)+1),ROWS($A$3:A196)),3),"")</f>
        <v/>
      </c>
      <c r="D196" s="2" t="str">
        <f t="shared" ref="D196:D259" si="6">VLOOKUP(A196,$G$3:$I$600,3,FALSE)</f>
        <v/>
      </c>
      <c r="E196" t="b">
        <f>Table3[[#This Row],[verificacion]]=Table3[[#This Row],[Total Mio]]</f>
        <v>1</v>
      </c>
      <c r="G196" t="str" cm="1">
        <f t="array" ref="G196">IFERROR(INDEX(Conta[],_xlfn.AGGREGATE(15,7,IF(Conta[VENDEDOR]=$B$1,ROW(Conta[VENDEDOR])-ROW('Por Factura'!$G$4)+1),ROWS($G$3:G196)),3),"")</f>
        <v/>
      </c>
      <c r="H196" t="str" cm="1">
        <f t="array" ref="H196">IFERROR(INDEX(Conta[],_xlfn.AGGREGATE(15,7,IF(Conta[VENDEDOR]=$B$1,ROW(Conta[VENDEDOR])-ROW('Por Factura'!$G$4)+1),ROWS($G$3:G196)),1),"")</f>
        <v/>
      </c>
      <c r="I196" s="2" t="str" cm="1">
        <f t="array" ref="I196">IFERROR(INDEX(Conta[],_xlfn.AGGREGATE(15,7,IF(Conta[VENDEDOR]=$B$1,ROW(Conta[VENDEDOR])-ROW('Por Factura'!$G$4)+1),ROWS($G$3:G196)),4),"")</f>
        <v/>
      </c>
      <c r="J196" s="2" t="str">
        <f t="shared" ref="J196:J259" si="7">VLOOKUP(G196,$A$3:$C$600,3,FALSE)</f>
        <v/>
      </c>
      <c r="K196" t="b">
        <f>Table5[[#This Row],[verificacion]]=Table5[[#This Row],[Total Conta]]</f>
        <v>1</v>
      </c>
    </row>
    <row r="197" spans="1:11" x14ac:dyDescent="0.25">
      <c r="A197" t="str" cm="1">
        <f t="array" ref="A197">IFERROR(INDEX(Mio[],_xlfn.AGGREGATE(15,7,IF((Mio[Vendedor]=$B$1)*(Mio[Anulado]=0),ROW(Mio[Vendedor])-ROW(MIo!$B$2)+1),ROWS($A$3:A197)),2),"")</f>
        <v/>
      </c>
      <c r="B197" t="str" cm="1">
        <f t="array" ref="B197">IFERROR(INDEX(Mio[],_xlfn.AGGREGATE(15,7,IF((Mio[Vendedor]=$B$1)*(Mio[Anulado]=0),ROW(Mio[Vendedor])-ROW(MIo!$B$2)+1),ROWS($A$3:A197)),6),"")</f>
        <v/>
      </c>
      <c r="C197" s="2" t="str" cm="1">
        <f t="array" ref="C197">IFERROR(INDEX(Mio[],_xlfn.AGGREGATE(15,7,IF((Mio[Vendedor]=$B$1)*(Mio[Anulado]=0),ROW(Mio[Vendedor])-ROW(MIo!$B$2)+1),ROWS($A$3:A197)),3),"")</f>
        <v/>
      </c>
      <c r="D197" s="2" t="str">
        <f t="shared" si="6"/>
        <v/>
      </c>
      <c r="E197" t="b">
        <f>Table3[[#This Row],[verificacion]]=Table3[[#This Row],[Total Mio]]</f>
        <v>1</v>
      </c>
      <c r="G197" t="str" cm="1">
        <f t="array" ref="G197">IFERROR(INDEX(Conta[],_xlfn.AGGREGATE(15,7,IF(Conta[VENDEDOR]=$B$1,ROW(Conta[VENDEDOR])-ROW('Por Factura'!$G$4)+1),ROWS($G$3:G197)),3),"")</f>
        <v/>
      </c>
      <c r="H197" t="str" cm="1">
        <f t="array" ref="H197">IFERROR(INDEX(Conta[],_xlfn.AGGREGATE(15,7,IF(Conta[VENDEDOR]=$B$1,ROW(Conta[VENDEDOR])-ROW('Por Factura'!$G$4)+1),ROWS($G$3:G197)),1),"")</f>
        <v/>
      </c>
      <c r="I197" s="2" t="str" cm="1">
        <f t="array" ref="I197">IFERROR(INDEX(Conta[],_xlfn.AGGREGATE(15,7,IF(Conta[VENDEDOR]=$B$1,ROW(Conta[VENDEDOR])-ROW('Por Factura'!$G$4)+1),ROWS($G$3:G197)),4),"")</f>
        <v/>
      </c>
      <c r="J197" s="2" t="str">
        <f t="shared" si="7"/>
        <v/>
      </c>
      <c r="K197" t="b">
        <f>Table5[[#This Row],[verificacion]]=Table5[[#This Row],[Total Conta]]</f>
        <v>1</v>
      </c>
    </row>
    <row r="198" spans="1:11" x14ac:dyDescent="0.25">
      <c r="A198" t="str" cm="1">
        <f t="array" ref="A198">IFERROR(INDEX(Mio[],_xlfn.AGGREGATE(15,7,IF((Mio[Vendedor]=$B$1)*(Mio[Anulado]=0),ROW(Mio[Vendedor])-ROW(MIo!$B$2)+1),ROWS($A$3:A198)),2),"")</f>
        <v/>
      </c>
      <c r="B198" t="str" cm="1">
        <f t="array" ref="B198">IFERROR(INDEX(Mio[],_xlfn.AGGREGATE(15,7,IF((Mio[Vendedor]=$B$1)*(Mio[Anulado]=0),ROW(Mio[Vendedor])-ROW(MIo!$B$2)+1),ROWS($A$3:A198)),6),"")</f>
        <v/>
      </c>
      <c r="C198" s="2" t="str" cm="1">
        <f t="array" ref="C198">IFERROR(INDEX(Mio[],_xlfn.AGGREGATE(15,7,IF((Mio[Vendedor]=$B$1)*(Mio[Anulado]=0),ROW(Mio[Vendedor])-ROW(MIo!$B$2)+1),ROWS($A$3:A198)),3),"")</f>
        <v/>
      </c>
      <c r="D198" s="2" t="str">
        <f t="shared" si="6"/>
        <v/>
      </c>
      <c r="E198" t="b">
        <f>Table3[[#This Row],[verificacion]]=Table3[[#This Row],[Total Mio]]</f>
        <v>1</v>
      </c>
      <c r="G198" t="str" cm="1">
        <f t="array" ref="G198">IFERROR(INDEX(Conta[],_xlfn.AGGREGATE(15,7,IF(Conta[VENDEDOR]=$B$1,ROW(Conta[VENDEDOR])-ROW('Por Factura'!$G$4)+1),ROWS($G$3:G198)),3),"")</f>
        <v/>
      </c>
      <c r="H198" t="str" cm="1">
        <f t="array" ref="H198">IFERROR(INDEX(Conta[],_xlfn.AGGREGATE(15,7,IF(Conta[VENDEDOR]=$B$1,ROW(Conta[VENDEDOR])-ROW('Por Factura'!$G$4)+1),ROWS($G$3:G198)),1),"")</f>
        <v/>
      </c>
      <c r="I198" s="2" t="str" cm="1">
        <f t="array" ref="I198">IFERROR(INDEX(Conta[],_xlfn.AGGREGATE(15,7,IF(Conta[VENDEDOR]=$B$1,ROW(Conta[VENDEDOR])-ROW('Por Factura'!$G$4)+1),ROWS($G$3:G198)),4),"")</f>
        <v/>
      </c>
      <c r="J198" s="2" t="str">
        <f t="shared" si="7"/>
        <v/>
      </c>
      <c r="K198" t="b">
        <f>Table5[[#This Row],[verificacion]]=Table5[[#This Row],[Total Conta]]</f>
        <v>1</v>
      </c>
    </row>
    <row r="199" spans="1:11" x14ac:dyDescent="0.25">
      <c r="A199" t="str" cm="1">
        <f t="array" ref="A199">IFERROR(INDEX(Mio[],_xlfn.AGGREGATE(15,7,IF((Mio[Vendedor]=$B$1)*(Mio[Anulado]=0),ROW(Mio[Vendedor])-ROW(MIo!$B$2)+1),ROWS($A$3:A199)),2),"")</f>
        <v/>
      </c>
      <c r="B199" t="str" cm="1">
        <f t="array" ref="B199">IFERROR(INDEX(Mio[],_xlfn.AGGREGATE(15,7,IF((Mio[Vendedor]=$B$1)*(Mio[Anulado]=0),ROW(Mio[Vendedor])-ROW(MIo!$B$2)+1),ROWS($A$3:A199)),6),"")</f>
        <v/>
      </c>
      <c r="C199" s="2" t="str" cm="1">
        <f t="array" ref="C199">IFERROR(INDEX(Mio[],_xlfn.AGGREGATE(15,7,IF((Mio[Vendedor]=$B$1)*(Mio[Anulado]=0),ROW(Mio[Vendedor])-ROW(MIo!$B$2)+1),ROWS($A$3:A199)),3),"")</f>
        <v/>
      </c>
      <c r="D199" s="2" t="str">
        <f t="shared" si="6"/>
        <v/>
      </c>
      <c r="E199" t="b">
        <f>Table3[[#This Row],[verificacion]]=Table3[[#This Row],[Total Mio]]</f>
        <v>1</v>
      </c>
      <c r="G199" t="str" cm="1">
        <f t="array" ref="G199">IFERROR(INDEX(Conta[],_xlfn.AGGREGATE(15,7,IF(Conta[VENDEDOR]=$B$1,ROW(Conta[VENDEDOR])-ROW('Por Factura'!$G$4)+1),ROWS($G$3:G199)),3),"")</f>
        <v/>
      </c>
      <c r="H199" t="str" cm="1">
        <f t="array" ref="H199">IFERROR(INDEX(Conta[],_xlfn.AGGREGATE(15,7,IF(Conta[VENDEDOR]=$B$1,ROW(Conta[VENDEDOR])-ROW('Por Factura'!$G$4)+1),ROWS($G$3:G199)),1),"")</f>
        <v/>
      </c>
      <c r="I199" s="2" t="str" cm="1">
        <f t="array" ref="I199">IFERROR(INDEX(Conta[],_xlfn.AGGREGATE(15,7,IF(Conta[VENDEDOR]=$B$1,ROW(Conta[VENDEDOR])-ROW('Por Factura'!$G$4)+1),ROWS($G$3:G199)),4),"")</f>
        <v/>
      </c>
      <c r="J199" s="2" t="str">
        <f t="shared" si="7"/>
        <v/>
      </c>
      <c r="K199" t="b">
        <f>Table5[[#This Row],[verificacion]]=Table5[[#This Row],[Total Conta]]</f>
        <v>1</v>
      </c>
    </row>
    <row r="200" spans="1:11" x14ac:dyDescent="0.25">
      <c r="A200" t="str" cm="1">
        <f t="array" ref="A200">IFERROR(INDEX(Mio[],_xlfn.AGGREGATE(15,7,IF((Mio[Vendedor]=$B$1)*(Mio[Anulado]=0),ROW(Mio[Vendedor])-ROW(MIo!$B$2)+1),ROWS($A$3:A200)),2),"")</f>
        <v/>
      </c>
      <c r="B200" t="str" cm="1">
        <f t="array" ref="B200">IFERROR(INDEX(Mio[],_xlfn.AGGREGATE(15,7,IF((Mio[Vendedor]=$B$1)*(Mio[Anulado]=0),ROW(Mio[Vendedor])-ROW(MIo!$B$2)+1),ROWS($A$3:A200)),6),"")</f>
        <v/>
      </c>
      <c r="C200" s="2" t="str" cm="1">
        <f t="array" ref="C200">IFERROR(INDEX(Mio[],_xlfn.AGGREGATE(15,7,IF((Mio[Vendedor]=$B$1)*(Mio[Anulado]=0),ROW(Mio[Vendedor])-ROW(MIo!$B$2)+1),ROWS($A$3:A200)),3),"")</f>
        <v/>
      </c>
      <c r="D200" s="2" t="str">
        <f t="shared" si="6"/>
        <v/>
      </c>
      <c r="E200" t="b">
        <f>Table3[[#This Row],[verificacion]]=Table3[[#This Row],[Total Mio]]</f>
        <v>1</v>
      </c>
      <c r="G200" t="str" cm="1">
        <f t="array" ref="G200">IFERROR(INDEX(Conta[],_xlfn.AGGREGATE(15,7,IF(Conta[VENDEDOR]=$B$1,ROW(Conta[VENDEDOR])-ROW('Por Factura'!$G$4)+1),ROWS($G$3:G200)),3),"")</f>
        <v/>
      </c>
      <c r="H200" t="str" cm="1">
        <f t="array" ref="H200">IFERROR(INDEX(Conta[],_xlfn.AGGREGATE(15,7,IF(Conta[VENDEDOR]=$B$1,ROW(Conta[VENDEDOR])-ROW('Por Factura'!$G$4)+1),ROWS($G$3:G200)),1),"")</f>
        <v/>
      </c>
      <c r="I200" s="2" t="str" cm="1">
        <f t="array" ref="I200">IFERROR(INDEX(Conta[],_xlfn.AGGREGATE(15,7,IF(Conta[VENDEDOR]=$B$1,ROW(Conta[VENDEDOR])-ROW('Por Factura'!$G$4)+1),ROWS($G$3:G200)),4),"")</f>
        <v/>
      </c>
      <c r="J200" s="2" t="str">
        <f t="shared" si="7"/>
        <v/>
      </c>
      <c r="K200" t="b">
        <f>Table5[[#This Row],[verificacion]]=Table5[[#This Row],[Total Conta]]</f>
        <v>1</v>
      </c>
    </row>
    <row r="201" spans="1:11" x14ac:dyDescent="0.25">
      <c r="A201" t="str" cm="1">
        <f t="array" ref="A201">IFERROR(INDEX(Mio[],_xlfn.AGGREGATE(15,7,IF((Mio[Vendedor]=$B$1)*(Mio[Anulado]=0),ROW(Mio[Vendedor])-ROW(MIo!$B$2)+1),ROWS($A$3:A201)),2),"")</f>
        <v/>
      </c>
      <c r="B201" t="str" cm="1">
        <f t="array" ref="B201">IFERROR(INDEX(Mio[],_xlfn.AGGREGATE(15,7,IF((Mio[Vendedor]=$B$1)*(Mio[Anulado]=0),ROW(Mio[Vendedor])-ROW(MIo!$B$2)+1),ROWS($A$3:A201)),6),"")</f>
        <v/>
      </c>
      <c r="C201" s="2" t="str" cm="1">
        <f t="array" ref="C201">IFERROR(INDEX(Mio[],_xlfn.AGGREGATE(15,7,IF((Mio[Vendedor]=$B$1)*(Mio[Anulado]=0),ROW(Mio[Vendedor])-ROW(MIo!$B$2)+1),ROWS($A$3:A201)),3),"")</f>
        <v/>
      </c>
      <c r="D201" s="2" t="str">
        <f t="shared" si="6"/>
        <v/>
      </c>
      <c r="E201" t="b">
        <f>Table3[[#This Row],[verificacion]]=Table3[[#This Row],[Total Mio]]</f>
        <v>1</v>
      </c>
      <c r="G201" t="str" cm="1">
        <f t="array" ref="G201">IFERROR(INDEX(Conta[],_xlfn.AGGREGATE(15,7,IF(Conta[VENDEDOR]=$B$1,ROW(Conta[VENDEDOR])-ROW('Por Factura'!$G$4)+1),ROWS($G$3:G201)),3),"")</f>
        <v/>
      </c>
      <c r="H201" t="str" cm="1">
        <f t="array" ref="H201">IFERROR(INDEX(Conta[],_xlfn.AGGREGATE(15,7,IF(Conta[VENDEDOR]=$B$1,ROW(Conta[VENDEDOR])-ROW('Por Factura'!$G$4)+1),ROWS($G$3:G201)),1),"")</f>
        <v/>
      </c>
      <c r="I201" s="2" t="str" cm="1">
        <f t="array" ref="I201">IFERROR(INDEX(Conta[],_xlfn.AGGREGATE(15,7,IF(Conta[VENDEDOR]=$B$1,ROW(Conta[VENDEDOR])-ROW('Por Factura'!$G$4)+1),ROWS($G$3:G201)),4),"")</f>
        <v/>
      </c>
      <c r="J201" s="2" t="str">
        <f t="shared" si="7"/>
        <v/>
      </c>
      <c r="K201" t="b">
        <f>Table5[[#This Row],[verificacion]]=Table5[[#This Row],[Total Conta]]</f>
        <v>1</v>
      </c>
    </row>
    <row r="202" spans="1:11" x14ac:dyDescent="0.25">
      <c r="A202" t="str" cm="1">
        <f t="array" ref="A202">IFERROR(INDEX(Mio[],_xlfn.AGGREGATE(15,7,IF((Mio[Vendedor]=$B$1)*(Mio[Anulado]=0),ROW(Mio[Vendedor])-ROW(MIo!$B$2)+1),ROWS($A$3:A202)),2),"")</f>
        <v/>
      </c>
      <c r="B202" t="str" cm="1">
        <f t="array" ref="B202">IFERROR(INDEX(Mio[],_xlfn.AGGREGATE(15,7,IF((Mio[Vendedor]=$B$1)*(Mio[Anulado]=0),ROW(Mio[Vendedor])-ROW(MIo!$B$2)+1),ROWS($A$3:A202)),6),"")</f>
        <v/>
      </c>
      <c r="C202" s="2" t="str" cm="1">
        <f t="array" ref="C202">IFERROR(INDEX(Mio[],_xlfn.AGGREGATE(15,7,IF((Mio[Vendedor]=$B$1)*(Mio[Anulado]=0),ROW(Mio[Vendedor])-ROW(MIo!$B$2)+1),ROWS($A$3:A202)),3),"")</f>
        <v/>
      </c>
      <c r="D202" s="2" t="str">
        <f t="shared" si="6"/>
        <v/>
      </c>
      <c r="E202" t="b">
        <f>Table3[[#This Row],[verificacion]]=Table3[[#This Row],[Total Mio]]</f>
        <v>1</v>
      </c>
      <c r="G202" t="str" cm="1">
        <f t="array" ref="G202">IFERROR(INDEX(Conta[],_xlfn.AGGREGATE(15,7,IF(Conta[VENDEDOR]=$B$1,ROW(Conta[VENDEDOR])-ROW('Por Factura'!$G$4)+1),ROWS($G$3:G202)),3),"")</f>
        <v/>
      </c>
      <c r="H202" t="str" cm="1">
        <f t="array" ref="H202">IFERROR(INDEX(Conta[],_xlfn.AGGREGATE(15,7,IF(Conta[VENDEDOR]=$B$1,ROW(Conta[VENDEDOR])-ROW('Por Factura'!$G$4)+1),ROWS($G$3:G202)),1),"")</f>
        <v/>
      </c>
      <c r="I202" s="2" t="str" cm="1">
        <f t="array" ref="I202">IFERROR(INDEX(Conta[],_xlfn.AGGREGATE(15,7,IF(Conta[VENDEDOR]=$B$1,ROW(Conta[VENDEDOR])-ROW('Por Factura'!$G$4)+1),ROWS($G$3:G202)),4),"")</f>
        <v/>
      </c>
      <c r="J202" s="2" t="str">
        <f t="shared" si="7"/>
        <v/>
      </c>
      <c r="K202" t="b">
        <f>Table5[[#This Row],[verificacion]]=Table5[[#This Row],[Total Conta]]</f>
        <v>1</v>
      </c>
    </row>
    <row r="203" spans="1:11" x14ac:dyDescent="0.25">
      <c r="A203" t="str" cm="1">
        <f t="array" ref="A203">IFERROR(INDEX(Mio[],_xlfn.AGGREGATE(15,7,IF((Mio[Vendedor]=$B$1)*(Mio[Anulado]=0),ROW(Mio[Vendedor])-ROW(MIo!$B$2)+1),ROWS($A$3:A203)),2),"")</f>
        <v/>
      </c>
      <c r="B203" t="str" cm="1">
        <f t="array" ref="B203">IFERROR(INDEX(Mio[],_xlfn.AGGREGATE(15,7,IF((Mio[Vendedor]=$B$1)*(Mio[Anulado]=0),ROW(Mio[Vendedor])-ROW(MIo!$B$2)+1),ROWS($A$3:A203)),6),"")</f>
        <v/>
      </c>
      <c r="C203" s="2" t="str" cm="1">
        <f t="array" ref="C203">IFERROR(INDEX(Mio[],_xlfn.AGGREGATE(15,7,IF((Mio[Vendedor]=$B$1)*(Mio[Anulado]=0),ROW(Mio[Vendedor])-ROW(MIo!$B$2)+1),ROWS($A$3:A203)),3),"")</f>
        <v/>
      </c>
      <c r="D203" s="2" t="str">
        <f t="shared" si="6"/>
        <v/>
      </c>
      <c r="E203" t="b">
        <f>Table3[[#This Row],[verificacion]]=Table3[[#This Row],[Total Mio]]</f>
        <v>1</v>
      </c>
      <c r="G203" t="str" cm="1">
        <f t="array" ref="G203">IFERROR(INDEX(Conta[],_xlfn.AGGREGATE(15,7,IF(Conta[VENDEDOR]=$B$1,ROW(Conta[VENDEDOR])-ROW('Por Factura'!$G$4)+1),ROWS($G$3:G203)),3),"")</f>
        <v/>
      </c>
      <c r="H203" t="str" cm="1">
        <f t="array" ref="H203">IFERROR(INDEX(Conta[],_xlfn.AGGREGATE(15,7,IF(Conta[VENDEDOR]=$B$1,ROW(Conta[VENDEDOR])-ROW('Por Factura'!$G$4)+1),ROWS($G$3:G203)),1),"")</f>
        <v/>
      </c>
      <c r="I203" s="2" t="str" cm="1">
        <f t="array" ref="I203">IFERROR(INDEX(Conta[],_xlfn.AGGREGATE(15,7,IF(Conta[VENDEDOR]=$B$1,ROW(Conta[VENDEDOR])-ROW('Por Factura'!$G$4)+1),ROWS($G$3:G203)),4),"")</f>
        <v/>
      </c>
      <c r="J203" s="2" t="str">
        <f t="shared" si="7"/>
        <v/>
      </c>
      <c r="K203" t="b">
        <f>Table5[[#This Row],[verificacion]]=Table5[[#This Row],[Total Conta]]</f>
        <v>1</v>
      </c>
    </row>
    <row r="204" spans="1:11" x14ac:dyDescent="0.25">
      <c r="A204" t="str" cm="1">
        <f t="array" ref="A204">IFERROR(INDEX(Mio[],_xlfn.AGGREGATE(15,7,IF((Mio[Vendedor]=$B$1)*(Mio[Anulado]=0),ROW(Mio[Vendedor])-ROW(MIo!$B$2)+1),ROWS($A$3:A204)),2),"")</f>
        <v/>
      </c>
      <c r="B204" t="str" cm="1">
        <f t="array" ref="B204">IFERROR(INDEX(Mio[],_xlfn.AGGREGATE(15,7,IF((Mio[Vendedor]=$B$1)*(Mio[Anulado]=0),ROW(Mio[Vendedor])-ROW(MIo!$B$2)+1),ROWS($A$3:A204)),6),"")</f>
        <v/>
      </c>
      <c r="C204" s="2" t="str" cm="1">
        <f t="array" ref="C204">IFERROR(INDEX(Mio[],_xlfn.AGGREGATE(15,7,IF((Mio[Vendedor]=$B$1)*(Mio[Anulado]=0),ROW(Mio[Vendedor])-ROW(MIo!$B$2)+1),ROWS($A$3:A204)),3),"")</f>
        <v/>
      </c>
      <c r="D204" s="2" t="str">
        <f t="shared" si="6"/>
        <v/>
      </c>
      <c r="E204" t="b">
        <f>Table3[[#This Row],[verificacion]]=Table3[[#This Row],[Total Mio]]</f>
        <v>1</v>
      </c>
      <c r="G204" t="str" cm="1">
        <f t="array" ref="G204">IFERROR(INDEX(Conta[],_xlfn.AGGREGATE(15,7,IF(Conta[VENDEDOR]=$B$1,ROW(Conta[VENDEDOR])-ROW('Por Factura'!$G$4)+1),ROWS($G$3:G204)),3),"")</f>
        <v/>
      </c>
      <c r="H204" t="str" cm="1">
        <f t="array" ref="H204">IFERROR(INDEX(Conta[],_xlfn.AGGREGATE(15,7,IF(Conta[VENDEDOR]=$B$1,ROW(Conta[VENDEDOR])-ROW('Por Factura'!$G$4)+1),ROWS($G$3:G204)),1),"")</f>
        <v/>
      </c>
      <c r="I204" s="2" t="str" cm="1">
        <f t="array" ref="I204">IFERROR(INDEX(Conta[],_xlfn.AGGREGATE(15,7,IF(Conta[VENDEDOR]=$B$1,ROW(Conta[VENDEDOR])-ROW('Por Factura'!$G$4)+1),ROWS($G$3:G204)),4),"")</f>
        <v/>
      </c>
      <c r="J204" s="2" t="str">
        <f t="shared" si="7"/>
        <v/>
      </c>
      <c r="K204" t="b">
        <f>Table5[[#This Row],[verificacion]]=Table5[[#This Row],[Total Conta]]</f>
        <v>1</v>
      </c>
    </row>
    <row r="205" spans="1:11" x14ac:dyDescent="0.25">
      <c r="A205" t="str" cm="1">
        <f t="array" ref="A205">IFERROR(INDEX(Mio[],_xlfn.AGGREGATE(15,7,IF((Mio[Vendedor]=$B$1)*(Mio[Anulado]=0),ROW(Mio[Vendedor])-ROW(MIo!$B$2)+1),ROWS($A$3:A205)),2),"")</f>
        <v/>
      </c>
      <c r="B205" t="str" cm="1">
        <f t="array" ref="B205">IFERROR(INDEX(Mio[],_xlfn.AGGREGATE(15,7,IF((Mio[Vendedor]=$B$1)*(Mio[Anulado]=0),ROW(Mio[Vendedor])-ROW(MIo!$B$2)+1),ROWS($A$3:A205)),6),"")</f>
        <v/>
      </c>
      <c r="C205" s="2" t="str" cm="1">
        <f t="array" ref="C205">IFERROR(INDEX(Mio[],_xlfn.AGGREGATE(15,7,IF((Mio[Vendedor]=$B$1)*(Mio[Anulado]=0),ROW(Mio[Vendedor])-ROW(MIo!$B$2)+1),ROWS($A$3:A205)),3),"")</f>
        <v/>
      </c>
      <c r="D205" s="2" t="str">
        <f t="shared" si="6"/>
        <v/>
      </c>
      <c r="E205" t="b">
        <f>Table3[[#This Row],[verificacion]]=Table3[[#This Row],[Total Mio]]</f>
        <v>1</v>
      </c>
      <c r="G205" t="str" cm="1">
        <f t="array" ref="G205">IFERROR(INDEX(Conta[],_xlfn.AGGREGATE(15,7,IF(Conta[VENDEDOR]=$B$1,ROW(Conta[VENDEDOR])-ROW('Por Factura'!$G$4)+1),ROWS($G$3:G205)),3),"")</f>
        <v/>
      </c>
      <c r="H205" t="str" cm="1">
        <f t="array" ref="H205">IFERROR(INDEX(Conta[],_xlfn.AGGREGATE(15,7,IF(Conta[VENDEDOR]=$B$1,ROW(Conta[VENDEDOR])-ROW('Por Factura'!$G$4)+1),ROWS($G$3:G205)),1),"")</f>
        <v/>
      </c>
      <c r="I205" s="2" t="str" cm="1">
        <f t="array" ref="I205">IFERROR(INDEX(Conta[],_xlfn.AGGREGATE(15,7,IF(Conta[VENDEDOR]=$B$1,ROW(Conta[VENDEDOR])-ROW('Por Factura'!$G$4)+1),ROWS($G$3:G205)),4),"")</f>
        <v/>
      </c>
      <c r="J205" s="2" t="str">
        <f t="shared" si="7"/>
        <v/>
      </c>
      <c r="K205" t="b">
        <f>Table5[[#This Row],[verificacion]]=Table5[[#This Row],[Total Conta]]</f>
        <v>1</v>
      </c>
    </row>
    <row r="206" spans="1:11" x14ac:dyDescent="0.25">
      <c r="A206" t="str" cm="1">
        <f t="array" ref="A206">IFERROR(INDEX(Mio[],_xlfn.AGGREGATE(15,7,IF((Mio[Vendedor]=$B$1)*(Mio[Anulado]=0),ROW(Mio[Vendedor])-ROW(MIo!$B$2)+1),ROWS($A$3:A206)),2),"")</f>
        <v/>
      </c>
      <c r="B206" t="str" cm="1">
        <f t="array" ref="B206">IFERROR(INDEX(Mio[],_xlfn.AGGREGATE(15,7,IF((Mio[Vendedor]=$B$1)*(Mio[Anulado]=0),ROW(Mio[Vendedor])-ROW(MIo!$B$2)+1),ROWS($A$3:A206)),6),"")</f>
        <v/>
      </c>
      <c r="C206" s="2" t="str" cm="1">
        <f t="array" ref="C206">IFERROR(INDEX(Mio[],_xlfn.AGGREGATE(15,7,IF((Mio[Vendedor]=$B$1)*(Mio[Anulado]=0),ROW(Mio[Vendedor])-ROW(MIo!$B$2)+1),ROWS($A$3:A206)),3),"")</f>
        <v/>
      </c>
      <c r="D206" s="2" t="str">
        <f t="shared" si="6"/>
        <v/>
      </c>
      <c r="E206" t="b">
        <f>Table3[[#This Row],[verificacion]]=Table3[[#This Row],[Total Mio]]</f>
        <v>1</v>
      </c>
      <c r="G206" t="str" cm="1">
        <f t="array" ref="G206">IFERROR(INDEX(Conta[],_xlfn.AGGREGATE(15,7,IF(Conta[VENDEDOR]=$B$1,ROW(Conta[VENDEDOR])-ROW('Por Factura'!$G$4)+1),ROWS($G$3:G206)),3),"")</f>
        <v/>
      </c>
      <c r="H206" t="str" cm="1">
        <f t="array" ref="H206">IFERROR(INDEX(Conta[],_xlfn.AGGREGATE(15,7,IF(Conta[VENDEDOR]=$B$1,ROW(Conta[VENDEDOR])-ROW('Por Factura'!$G$4)+1),ROWS($G$3:G206)),1),"")</f>
        <v/>
      </c>
      <c r="I206" s="2" t="str" cm="1">
        <f t="array" ref="I206">IFERROR(INDEX(Conta[],_xlfn.AGGREGATE(15,7,IF(Conta[VENDEDOR]=$B$1,ROW(Conta[VENDEDOR])-ROW('Por Factura'!$G$4)+1),ROWS($G$3:G206)),4),"")</f>
        <v/>
      </c>
      <c r="J206" s="2" t="str">
        <f t="shared" si="7"/>
        <v/>
      </c>
      <c r="K206" t="b">
        <f>Table5[[#This Row],[verificacion]]=Table5[[#This Row],[Total Conta]]</f>
        <v>1</v>
      </c>
    </row>
    <row r="207" spans="1:11" x14ac:dyDescent="0.25">
      <c r="A207" t="str" cm="1">
        <f t="array" ref="A207">IFERROR(INDEX(Mio[],_xlfn.AGGREGATE(15,7,IF((Mio[Vendedor]=$B$1)*(Mio[Anulado]=0),ROW(Mio[Vendedor])-ROW(MIo!$B$2)+1),ROWS($A$3:A207)),2),"")</f>
        <v/>
      </c>
      <c r="B207" t="str" cm="1">
        <f t="array" ref="B207">IFERROR(INDEX(Mio[],_xlfn.AGGREGATE(15,7,IF((Mio[Vendedor]=$B$1)*(Mio[Anulado]=0),ROW(Mio[Vendedor])-ROW(MIo!$B$2)+1),ROWS($A$3:A207)),6),"")</f>
        <v/>
      </c>
      <c r="C207" s="2" t="str" cm="1">
        <f t="array" ref="C207">IFERROR(INDEX(Mio[],_xlfn.AGGREGATE(15,7,IF((Mio[Vendedor]=$B$1)*(Mio[Anulado]=0),ROW(Mio[Vendedor])-ROW(MIo!$B$2)+1),ROWS($A$3:A207)),3),"")</f>
        <v/>
      </c>
      <c r="D207" s="2" t="str">
        <f t="shared" si="6"/>
        <v/>
      </c>
      <c r="E207" t="b">
        <f>Table3[[#This Row],[verificacion]]=Table3[[#This Row],[Total Mio]]</f>
        <v>1</v>
      </c>
      <c r="G207" t="str" cm="1">
        <f t="array" ref="G207">IFERROR(INDEX(Conta[],_xlfn.AGGREGATE(15,7,IF(Conta[VENDEDOR]=$B$1,ROW(Conta[VENDEDOR])-ROW('Por Factura'!$G$4)+1),ROWS($G$3:G207)),3),"")</f>
        <v/>
      </c>
      <c r="H207" t="str" cm="1">
        <f t="array" ref="H207">IFERROR(INDEX(Conta[],_xlfn.AGGREGATE(15,7,IF(Conta[VENDEDOR]=$B$1,ROW(Conta[VENDEDOR])-ROW('Por Factura'!$G$4)+1),ROWS($G$3:G207)),1),"")</f>
        <v/>
      </c>
      <c r="I207" s="2" t="str" cm="1">
        <f t="array" ref="I207">IFERROR(INDEX(Conta[],_xlfn.AGGREGATE(15,7,IF(Conta[VENDEDOR]=$B$1,ROW(Conta[VENDEDOR])-ROW('Por Factura'!$G$4)+1),ROWS($G$3:G207)),4),"")</f>
        <v/>
      </c>
      <c r="J207" s="2" t="str">
        <f t="shared" si="7"/>
        <v/>
      </c>
      <c r="K207" t="b">
        <f>Table5[[#This Row],[verificacion]]=Table5[[#This Row],[Total Conta]]</f>
        <v>1</v>
      </c>
    </row>
    <row r="208" spans="1:11" x14ac:dyDescent="0.25">
      <c r="A208" t="str" cm="1">
        <f t="array" ref="A208">IFERROR(INDEX(Mio[],_xlfn.AGGREGATE(15,7,IF((Mio[Vendedor]=$B$1)*(Mio[Anulado]=0),ROW(Mio[Vendedor])-ROW(MIo!$B$2)+1),ROWS($A$3:A208)),2),"")</f>
        <v/>
      </c>
      <c r="B208" t="str" cm="1">
        <f t="array" ref="B208">IFERROR(INDEX(Mio[],_xlfn.AGGREGATE(15,7,IF((Mio[Vendedor]=$B$1)*(Mio[Anulado]=0),ROW(Mio[Vendedor])-ROW(MIo!$B$2)+1),ROWS($A$3:A208)),6),"")</f>
        <v/>
      </c>
      <c r="C208" s="2" t="str" cm="1">
        <f t="array" ref="C208">IFERROR(INDEX(Mio[],_xlfn.AGGREGATE(15,7,IF((Mio[Vendedor]=$B$1)*(Mio[Anulado]=0),ROW(Mio[Vendedor])-ROW(MIo!$B$2)+1),ROWS($A$3:A208)),3),"")</f>
        <v/>
      </c>
      <c r="D208" s="2" t="str">
        <f t="shared" si="6"/>
        <v/>
      </c>
      <c r="E208" t="b">
        <f>Table3[[#This Row],[verificacion]]=Table3[[#This Row],[Total Mio]]</f>
        <v>1</v>
      </c>
      <c r="G208" t="str" cm="1">
        <f t="array" ref="G208">IFERROR(INDEX(Conta[],_xlfn.AGGREGATE(15,7,IF(Conta[VENDEDOR]=$B$1,ROW(Conta[VENDEDOR])-ROW('Por Factura'!$G$4)+1),ROWS($G$3:G208)),3),"")</f>
        <v/>
      </c>
      <c r="H208" t="str" cm="1">
        <f t="array" ref="H208">IFERROR(INDEX(Conta[],_xlfn.AGGREGATE(15,7,IF(Conta[VENDEDOR]=$B$1,ROW(Conta[VENDEDOR])-ROW('Por Factura'!$G$4)+1),ROWS($G$3:G208)),1),"")</f>
        <v/>
      </c>
      <c r="I208" s="2" t="str" cm="1">
        <f t="array" ref="I208">IFERROR(INDEX(Conta[],_xlfn.AGGREGATE(15,7,IF(Conta[VENDEDOR]=$B$1,ROW(Conta[VENDEDOR])-ROW('Por Factura'!$G$4)+1),ROWS($G$3:G208)),4),"")</f>
        <v/>
      </c>
      <c r="J208" s="2" t="str">
        <f t="shared" si="7"/>
        <v/>
      </c>
      <c r="K208" t="b">
        <f>Table5[[#This Row],[verificacion]]=Table5[[#This Row],[Total Conta]]</f>
        <v>1</v>
      </c>
    </row>
    <row r="209" spans="1:11" x14ac:dyDescent="0.25">
      <c r="A209" t="str" cm="1">
        <f t="array" ref="A209">IFERROR(INDEX(Mio[],_xlfn.AGGREGATE(15,7,IF((Mio[Vendedor]=$B$1)*(Mio[Anulado]=0),ROW(Mio[Vendedor])-ROW(MIo!$B$2)+1),ROWS($A$3:A209)),2),"")</f>
        <v/>
      </c>
      <c r="B209" t="str" cm="1">
        <f t="array" ref="B209">IFERROR(INDEX(Mio[],_xlfn.AGGREGATE(15,7,IF((Mio[Vendedor]=$B$1)*(Mio[Anulado]=0),ROW(Mio[Vendedor])-ROW(MIo!$B$2)+1),ROWS($A$3:A209)),6),"")</f>
        <v/>
      </c>
      <c r="C209" s="2" t="str" cm="1">
        <f t="array" ref="C209">IFERROR(INDEX(Mio[],_xlfn.AGGREGATE(15,7,IF((Mio[Vendedor]=$B$1)*(Mio[Anulado]=0),ROW(Mio[Vendedor])-ROW(MIo!$B$2)+1),ROWS($A$3:A209)),3),"")</f>
        <v/>
      </c>
      <c r="D209" s="2" t="str">
        <f t="shared" si="6"/>
        <v/>
      </c>
      <c r="E209" t="b">
        <f>Table3[[#This Row],[verificacion]]=Table3[[#This Row],[Total Mio]]</f>
        <v>1</v>
      </c>
      <c r="G209" t="str" cm="1">
        <f t="array" ref="G209">IFERROR(INDEX(Conta[],_xlfn.AGGREGATE(15,7,IF(Conta[VENDEDOR]=$B$1,ROW(Conta[VENDEDOR])-ROW('Por Factura'!$G$4)+1),ROWS($G$3:G209)),3),"")</f>
        <v/>
      </c>
      <c r="H209" t="str" cm="1">
        <f t="array" ref="H209">IFERROR(INDEX(Conta[],_xlfn.AGGREGATE(15,7,IF(Conta[VENDEDOR]=$B$1,ROW(Conta[VENDEDOR])-ROW('Por Factura'!$G$4)+1),ROWS($G$3:G209)),1),"")</f>
        <v/>
      </c>
      <c r="I209" s="2" t="str" cm="1">
        <f t="array" ref="I209">IFERROR(INDEX(Conta[],_xlfn.AGGREGATE(15,7,IF(Conta[VENDEDOR]=$B$1,ROW(Conta[VENDEDOR])-ROW('Por Factura'!$G$4)+1),ROWS($G$3:G209)),4),"")</f>
        <v/>
      </c>
      <c r="J209" s="2" t="str">
        <f t="shared" si="7"/>
        <v/>
      </c>
      <c r="K209" t="b">
        <f>Table5[[#This Row],[verificacion]]=Table5[[#This Row],[Total Conta]]</f>
        <v>1</v>
      </c>
    </row>
    <row r="210" spans="1:11" x14ac:dyDescent="0.25">
      <c r="A210" t="str" cm="1">
        <f t="array" ref="A210">IFERROR(INDEX(Mio[],_xlfn.AGGREGATE(15,7,IF((Mio[Vendedor]=$B$1)*(Mio[Anulado]=0),ROW(Mio[Vendedor])-ROW(MIo!$B$2)+1),ROWS($A$3:A210)),2),"")</f>
        <v/>
      </c>
      <c r="B210" t="str" cm="1">
        <f t="array" ref="B210">IFERROR(INDEX(Mio[],_xlfn.AGGREGATE(15,7,IF((Mio[Vendedor]=$B$1)*(Mio[Anulado]=0),ROW(Mio[Vendedor])-ROW(MIo!$B$2)+1),ROWS($A$3:A210)),6),"")</f>
        <v/>
      </c>
      <c r="C210" s="2" t="str" cm="1">
        <f t="array" ref="C210">IFERROR(INDEX(Mio[],_xlfn.AGGREGATE(15,7,IF((Mio[Vendedor]=$B$1)*(Mio[Anulado]=0),ROW(Mio[Vendedor])-ROW(MIo!$B$2)+1),ROWS($A$3:A210)),3),"")</f>
        <v/>
      </c>
      <c r="D210" s="2" t="str">
        <f t="shared" si="6"/>
        <v/>
      </c>
      <c r="E210" t="b">
        <f>Table3[[#This Row],[verificacion]]=Table3[[#This Row],[Total Mio]]</f>
        <v>1</v>
      </c>
      <c r="G210" t="str" cm="1">
        <f t="array" ref="G210">IFERROR(INDEX(Conta[],_xlfn.AGGREGATE(15,7,IF(Conta[VENDEDOR]=$B$1,ROW(Conta[VENDEDOR])-ROW('Por Factura'!$G$4)+1),ROWS($G$3:G210)),3),"")</f>
        <v/>
      </c>
      <c r="H210" t="str" cm="1">
        <f t="array" ref="H210">IFERROR(INDEX(Conta[],_xlfn.AGGREGATE(15,7,IF(Conta[VENDEDOR]=$B$1,ROW(Conta[VENDEDOR])-ROW('Por Factura'!$G$4)+1),ROWS($G$3:G210)),1),"")</f>
        <v/>
      </c>
      <c r="I210" s="2" t="str" cm="1">
        <f t="array" ref="I210">IFERROR(INDEX(Conta[],_xlfn.AGGREGATE(15,7,IF(Conta[VENDEDOR]=$B$1,ROW(Conta[VENDEDOR])-ROW('Por Factura'!$G$4)+1),ROWS($G$3:G210)),4),"")</f>
        <v/>
      </c>
      <c r="J210" s="2" t="str">
        <f t="shared" si="7"/>
        <v/>
      </c>
      <c r="K210" t="b">
        <f>Table5[[#This Row],[verificacion]]=Table5[[#This Row],[Total Conta]]</f>
        <v>1</v>
      </c>
    </row>
    <row r="211" spans="1:11" x14ac:dyDescent="0.25">
      <c r="A211" t="str" cm="1">
        <f t="array" ref="A211">IFERROR(INDEX(Mio[],_xlfn.AGGREGATE(15,7,IF((Mio[Vendedor]=$B$1)*(Mio[Anulado]=0),ROW(Mio[Vendedor])-ROW(MIo!$B$2)+1),ROWS($A$3:A211)),2),"")</f>
        <v/>
      </c>
      <c r="B211" t="str" cm="1">
        <f t="array" ref="B211">IFERROR(INDEX(Mio[],_xlfn.AGGREGATE(15,7,IF((Mio[Vendedor]=$B$1)*(Mio[Anulado]=0),ROW(Mio[Vendedor])-ROW(MIo!$B$2)+1),ROWS($A$3:A211)),6),"")</f>
        <v/>
      </c>
      <c r="C211" s="2" t="str" cm="1">
        <f t="array" ref="C211">IFERROR(INDEX(Mio[],_xlfn.AGGREGATE(15,7,IF((Mio[Vendedor]=$B$1)*(Mio[Anulado]=0),ROW(Mio[Vendedor])-ROW(MIo!$B$2)+1),ROWS($A$3:A211)),3),"")</f>
        <v/>
      </c>
      <c r="D211" s="2" t="str">
        <f t="shared" si="6"/>
        <v/>
      </c>
      <c r="E211" t="b">
        <f>Table3[[#This Row],[verificacion]]=Table3[[#This Row],[Total Mio]]</f>
        <v>1</v>
      </c>
      <c r="G211" t="str" cm="1">
        <f t="array" ref="G211">IFERROR(INDEX(Conta[],_xlfn.AGGREGATE(15,7,IF(Conta[VENDEDOR]=$B$1,ROW(Conta[VENDEDOR])-ROW('Por Factura'!$G$4)+1),ROWS($G$3:G211)),3),"")</f>
        <v/>
      </c>
      <c r="H211" t="str" cm="1">
        <f t="array" ref="H211">IFERROR(INDEX(Conta[],_xlfn.AGGREGATE(15,7,IF(Conta[VENDEDOR]=$B$1,ROW(Conta[VENDEDOR])-ROW('Por Factura'!$G$4)+1),ROWS($G$3:G211)),1),"")</f>
        <v/>
      </c>
      <c r="I211" s="2" t="str" cm="1">
        <f t="array" ref="I211">IFERROR(INDEX(Conta[],_xlfn.AGGREGATE(15,7,IF(Conta[VENDEDOR]=$B$1,ROW(Conta[VENDEDOR])-ROW('Por Factura'!$G$4)+1),ROWS($G$3:G211)),4),"")</f>
        <v/>
      </c>
      <c r="J211" s="2" t="str">
        <f t="shared" si="7"/>
        <v/>
      </c>
      <c r="K211" t="b">
        <f>Table5[[#This Row],[verificacion]]=Table5[[#This Row],[Total Conta]]</f>
        <v>1</v>
      </c>
    </row>
    <row r="212" spans="1:11" x14ac:dyDescent="0.25">
      <c r="A212" t="str" cm="1">
        <f t="array" ref="A212">IFERROR(INDEX(Mio[],_xlfn.AGGREGATE(15,7,IF((Mio[Vendedor]=$B$1)*(Mio[Anulado]=0),ROW(Mio[Vendedor])-ROW(MIo!$B$2)+1),ROWS($A$3:A212)),2),"")</f>
        <v/>
      </c>
      <c r="B212" t="str" cm="1">
        <f t="array" ref="B212">IFERROR(INDEX(Mio[],_xlfn.AGGREGATE(15,7,IF((Mio[Vendedor]=$B$1)*(Mio[Anulado]=0),ROW(Mio[Vendedor])-ROW(MIo!$B$2)+1),ROWS($A$3:A212)),6),"")</f>
        <v/>
      </c>
      <c r="C212" s="2" t="str" cm="1">
        <f t="array" ref="C212">IFERROR(INDEX(Mio[],_xlfn.AGGREGATE(15,7,IF((Mio[Vendedor]=$B$1)*(Mio[Anulado]=0),ROW(Mio[Vendedor])-ROW(MIo!$B$2)+1),ROWS($A$3:A212)),3),"")</f>
        <v/>
      </c>
      <c r="D212" s="2" t="str">
        <f t="shared" si="6"/>
        <v/>
      </c>
      <c r="E212" t="b">
        <f>Table3[[#This Row],[verificacion]]=Table3[[#This Row],[Total Mio]]</f>
        <v>1</v>
      </c>
      <c r="G212" t="str" cm="1">
        <f t="array" ref="G212">IFERROR(INDEX(Conta[],_xlfn.AGGREGATE(15,7,IF(Conta[VENDEDOR]=$B$1,ROW(Conta[VENDEDOR])-ROW('Por Factura'!$G$4)+1),ROWS($G$3:G212)),3),"")</f>
        <v/>
      </c>
      <c r="H212" t="str" cm="1">
        <f t="array" ref="H212">IFERROR(INDEX(Conta[],_xlfn.AGGREGATE(15,7,IF(Conta[VENDEDOR]=$B$1,ROW(Conta[VENDEDOR])-ROW('Por Factura'!$G$4)+1),ROWS($G$3:G212)),1),"")</f>
        <v/>
      </c>
      <c r="I212" s="2" t="str" cm="1">
        <f t="array" ref="I212">IFERROR(INDEX(Conta[],_xlfn.AGGREGATE(15,7,IF(Conta[VENDEDOR]=$B$1,ROW(Conta[VENDEDOR])-ROW('Por Factura'!$G$4)+1),ROWS($G$3:G212)),4),"")</f>
        <v/>
      </c>
      <c r="J212" s="2" t="str">
        <f t="shared" si="7"/>
        <v/>
      </c>
      <c r="K212" t="b">
        <f>Table5[[#This Row],[verificacion]]=Table5[[#This Row],[Total Conta]]</f>
        <v>1</v>
      </c>
    </row>
    <row r="213" spans="1:11" x14ac:dyDescent="0.25">
      <c r="A213" t="str" cm="1">
        <f t="array" ref="A213">IFERROR(INDEX(Mio[],_xlfn.AGGREGATE(15,7,IF((Mio[Vendedor]=$B$1)*(Mio[Anulado]=0),ROW(Mio[Vendedor])-ROW(MIo!$B$2)+1),ROWS($A$3:A213)),2),"")</f>
        <v/>
      </c>
      <c r="B213" t="str" cm="1">
        <f t="array" ref="B213">IFERROR(INDEX(Mio[],_xlfn.AGGREGATE(15,7,IF((Mio[Vendedor]=$B$1)*(Mio[Anulado]=0),ROW(Mio[Vendedor])-ROW(MIo!$B$2)+1),ROWS($A$3:A213)),6),"")</f>
        <v/>
      </c>
      <c r="C213" s="2" t="str" cm="1">
        <f t="array" ref="C213">IFERROR(INDEX(Mio[],_xlfn.AGGREGATE(15,7,IF((Mio[Vendedor]=$B$1)*(Mio[Anulado]=0),ROW(Mio[Vendedor])-ROW(MIo!$B$2)+1),ROWS($A$3:A213)),3),"")</f>
        <v/>
      </c>
      <c r="D213" s="2" t="str">
        <f t="shared" si="6"/>
        <v/>
      </c>
      <c r="E213" t="b">
        <f>Table3[[#This Row],[verificacion]]=Table3[[#This Row],[Total Mio]]</f>
        <v>1</v>
      </c>
      <c r="G213" t="str" cm="1">
        <f t="array" ref="G213">IFERROR(INDEX(Conta[],_xlfn.AGGREGATE(15,7,IF(Conta[VENDEDOR]=$B$1,ROW(Conta[VENDEDOR])-ROW('Por Factura'!$G$4)+1),ROWS($G$3:G213)),3),"")</f>
        <v/>
      </c>
      <c r="H213" t="str" cm="1">
        <f t="array" ref="H213">IFERROR(INDEX(Conta[],_xlfn.AGGREGATE(15,7,IF(Conta[VENDEDOR]=$B$1,ROW(Conta[VENDEDOR])-ROW('Por Factura'!$G$4)+1),ROWS($G$3:G213)),1),"")</f>
        <v/>
      </c>
      <c r="I213" s="2" t="str" cm="1">
        <f t="array" ref="I213">IFERROR(INDEX(Conta[],_xlfn.AGGREGATE(15,7,IF(Conta[VENDEDOR]=$B$1,ROW(Conta[VENDEDOR])-ROW('Por Factura'!$G$4)+1),ROWS($G$3:G213)),4),"")</f>
        <v/>
      </c>
      <c r="J213" s="2" t="str">
        <f t="shared" si="7"/>
        <v/>
      </c>
      <c r="K213" t="b">
        <f>Table5[[#This Row],[verificacion]]=Table5[[#This Row],[Total Conta]]</f>
        <v>1</v>
      </c>
    </row>
    <row r="214" spans="1:11" x14ac:dyDescent="0.25">
      <c r="A214" t="str" cm="1">
        <f t="array" ref="A214">IFERROR(INDEX(Mio[],_xlfn.AGGREGATE(15,7,IF((Mio[Vendedor]=$B$1)*(Mio[Anulado]=0),ROW(Mio[Vendedor])-ROW(MIo!$B$2)+1),ROWS($A$3:A214)),2),"")</f>
        <v/>
      </c>
      <c r="B214" t="str" cm="1">
        <f t="array" ref="B214">IFERROR(INDEX(Mio[],_xlfn.AGGREGATE(15,7,IF((Mio[Vendedor]=$B$1)*(Mio[Anulado]=0),ROW(Mio[Vendedor])-ROW(MIo!$B$2)+1),ROWS($A$3:A214)),6),"")</f>
        <v/>
      </c>
      <c r="C214" s="2" t="str" cm="1">
        <f t="array" ref="C214">IFERROR(INDEX(Mio[],_xlfn.AGGREGATE(15,7,IF((Mio[Vendedor]=$B$1)*(Mio[Anulado]=0),ROW(Mio[Vendedor])-ROW(MIo!$B$2)+1),ROWS($A$3:A214)),3),"")</f>
        <v/>
      </c>
      <c r="D214" s="2" t="str">
        <f t="shared" si="6"/>
        <v/>
      </c>
      <c r="E214" t="b">
        <f>Table3[[#This Row],[verificacion]]=Table3[[#This Row],[Total Mio]]</f>
        <v>1</v>
      </c>
      <c r="G214" t="str" cm="1">
        <f t="array" ref="G214">IFERROR(INDEX(Conta[],_xlfn.AGGREGATE(15,7,IF(Conta[VENDEDOR]=$B$1,ROW(Conta[VENDEDOR])-ROW('Por Factura'!$G$4)+1),ROWS($G$3:G214)),3),"")</f>
        <v/>
      </c>
      <c r="H214" t="str" cm="1">
        <f t="array" ref="H214">IFERROR(INDEX(Conta[],_xlfn.AGGREGATE(15,7,IF(Conta[VENDEDOR]=$B$1,ROW(Conta[VENDEDOR])-ROW('Por Factura'!$G$4)+1),ROWS($G$3:G214)),1),"")</f>
        <v/>
      </c>
      <c r="I214" s="2" t="str" cm="1">
        <f t="array" ref="I214">IFERROR(INDEX(Conta[],_xlfn.AGGREGATE(15,7,IF(Conta[VENDEDOR]=$B$1,ROW(Conta[VENDEDOR])-ROW('Por Factura'!$G$4)+1),ROWS($G$3:G214)),4),"")</f>
        <v/>
      </c>
      <c r="J214" s="2" t="str">
        <f t="shared" si="7"/>
        <v/>
      </c>
      <c r="K214" t="b">
        <f>Table5[[#This Row],[verificacion]]=Table5[[#This Row],[Total Conta]]</f>
        <v>1</v>
      </c>
    </row>
    <row r="215" spans="1:11" x14ac:dyDescent="0.25">
      <c r="A215" t="str" cm="1">
        <f t="array" ref="A215">IFERROR(INDEX(Mio[],_xlfn.AGGREGATE(15,7,IF((Mio[Vendedor]=$B$1)*(Mio[Anulado]=0),ROW(Mio[Vendedor])-ROW(MIo!$B$2)+1),ROWS($A$3:A215)),2),"")</f>
        <v/>
      </c>
      <c r="B215" t="str" cm="1">
        <f t="array" ref="B215">IFERROR(INDEX(Mio[],_xlfn.AGGREGATE(15,7,IF((Mio[Vendedor]=$B$1)*(Mio[Anulado]=0),ROW(Mio[Vendedor])-ROW(MIo!$B$2)+1),ROWS($A$3:A215)),6),"")</f>
        <v/>
      </c>
      <c r="C215" s="2" t="str" cm="1">
        <f t="array" ref="C215">IFERROR(INDEX(Mio[],_xlfn.AGGREGATE(15,7,IF((Mio[Vendedor]=$B$1)*(Mio[Anulado]=0),ROW(Mio[Vendedor])-ROW(MIo!$B$2)+1),ROWS($A$3:A215)),3),"")</f>
        <v/>
      </c>
      <c r="D215" s="2" t="str">
        <f t="shared" si="6"/>
        <v/>
      </c>
      <c r="E215" t="b">
        <f>Table3[[#This Row],[verificacion]]=Table3[[#This Row],[Total Mio]]</f>
        <v>1</v>
      </c>
      <c r="G215" t="str" cm="1">
        <f t="array" ref="G215">IFERROR(INDEX(Conta[],_xlfn.AGGREGATE(15,7,IF(Conta[VENDEDOR]=$B$1,ROW(Conta[VENDEDOR])-ROW('Por Factura'!$G$4)+1),ROWS($G$3:G215)),3),"")</f>
        <v/>
      </c>
      <c r="H215" t="str" cm="1">
        <f t="array" ref="H215">IFERROR(INDEX(Conta[],_xlfn.AGGREGATE(15,7,IF(Conta[VENDEDOR]=$B$1,ROW(Conta[VENDEDOR])-ROW('Por Factura'!$G$4)+1),ROWS($G$3:G215)),1),"")</f>
        <v/>
      </c>
      <c r="I215" s="2" t="str" cm="1">
        <f t="array" ref="I215">IFERROR(INDEX(Conta[],_xlfn.AGGREGATE(15,7,IF(Conta[VENDEDOR]=$B$1,ROW(Conta[VENDEDOR])-ROW('Por Factura'!$G$4)+1),ROWS($G$3:G215)),4),"")</f>
        <v/>
      </c>
      <c r="J215" s="2" t="str">
        <f t="shared" si="7"/>
        <v/>
      </c>
      <c r="K215" t="b">
        <f>Table5[[#This Row],[verificacion]]=Table5[[#This Row],[Total Conta]]</f>
        <v>1</v>
      </c>
    </row>
    <row r="216" spans="1:11" x14ac:dyDescent="0.25">
      <c r="A216" t="str" cm="1">
        <f t="array" ref="A216">IFERROR(INDEX(Mio[],_xlfn.AGGREGATE(15,7,IF((Mio[Vendedor]=$B$1)*(Mio[Anulado]=0),ROW(Mio[Vendedor])-ROW(MIo!$B$2)+1),ROWS($A$3:A216)),2),"")</f>
        <v/>
      </c>
      <c r="B216" t="str" cm="1">
        <f t="array" ref="B216">IFERROR(INDEX(Mio[],_xlfn.AGGREGATE(15,7,IF((Mio[Vendedor]=$B$1)*(Mio[Anulado]=0),ROW(Mio[Vendedor])-ROW(MIo!$B$2)+1),ROWS($A$3:A216)),6),"")</f>
        <v/>
      </c>
      <c r="C216" s="2" t="str" cm="1">
        <f t="array" ref="C216">IFERROR(INDEX(Mio[],_xlfn.AGGREGATE(15,7,IF((Mio[Vendedor]=$B$1)*(Mio[Anulado]=0),ROW(Mio[Vendedor])-ROW(MIo!$B$2)+1),ROWS($A$3:A216)),3),"")</f>
        <v/>
      </c>
      <c r="D216" s="2" t="str">
        <f t="shared" si="6"/>
        <v/>
      </c>
      <c r="E216" t="b">
        <f>Table3[[#This Row],[verificacion]]=Table3[[#This Row],[Total Mio]]</f>
        <v>1</v>
      </c>
      <c r="G216" t="str" cm="1">
        <f t="array" ref="G216">IFERROR(INDEX(Conta[],_xlfn.AGGREGATE(15,7,IF(Conta[VENDEDOR]=$B$1,ROW(Conta[VENDEDOR])-ROW('Por Factura'!$G$4)+1),ROWS($G$3:G216)),3),"")</f>
        <v/>
      </c>
      <c r="H216" t="str" cm="1">
        <f t="array" ref="H216">IFERROR(INDEX(Conta[],_xlfn.AGGREGATE(15,7,IF(Conta[VENDEDOR]=$B$1,ROW(Conta[VENDEDOR])-ROW('Por Factura'!$G$4)+1),ROWS($G$3:G216)),1),"")</f>
        <v/>
      </c>
      <c r="I216" s="2" t="str" cm="1">
        <f t="array" ref="I216">IFERROR(INDEX(Conta[],_xlfn.AGGREGATE(15,7,IF(Conta[VENDEDOR]=$B$1,ROW(Conta[VENDEDOR])-ROW('Por Factura'!$G$4)+1),ROWS($G$3:G216)),4),"")</f>
        <v/>
      </c>
      <c r="J216" s="2" t="str">
        <f t="shared" si="7"/>
        <v/>
      </c>
      <c r="K216" t="b">
        <f>Table5[[#This Row],[verificacion]]=Table5[[#This Row],[Total Conta]]</f>
        <v>1</v>
      </c>
    </row>
    <row r="217" spans="1:11" x14ac:dyDescent="0.25">
      <c r="A217" t="str" cm="1">
        <f t="array" ref="A217">IFERROR(INDEX(Mio[],_xlfn.AGGREGATE(15,7,IF((Mio[Vendedor]=$B$1)*(Mio[Anulado]=0),ROW(Mio[Vendedor])-ROW(MIo!$B$2)+1),ROWS($A$3:A217)),2),"")</f>
        <v/>
      </c>
      <c r="B217" t="str" cm="1">
        <f t="array" ref="B217">IFERROR(INDEX(Mio[],_xlfn.AGGREGATE(15,7,IF((Mio[Vendedor]=$B$1)*(Mio[Anulado]=0),ROW(Mio[Vendedor])-ROW(MIo!$B$2)+1),ROWS($A$3:A217)),6),"")</f>
        <v/>
      </c>
      <c r="C217" s="2" t="str" cm="1">
        <f t="array" ref="C217">IFERROR(INDEX(Mio[],_xlfn.AGGREGATE(15,7,IF((Mio[Vendedor]=$B$1)*(Mio[Anulado]=0),ROW(Mio[Vendedor])-ROW(MIo!$B$2)+1),ROWS($A$3:A217)),3),"")</f>
        <v/>
      </c>
      <c r="D217" s="2" t="str">
        <f t="shared" si="6"/>
        <v/>
      </c>
      <c r="E217" t="b">
        <f>Table3[[#This Row],[verificacion]]=Table3[[#This Row],[Total Mio]]</f>
        <v>1</v>
      </c>
      <c r="G217" t="str" cm="1">
        <f t="array" ref="G217">IFERROR(INDEX(Conta[],_xlfn.AGGREGATE(15,7,IF(Conta[VENDEDOR]=$B$1,ROW(Conta[VENDEDOR])-ROW('Por Factura'!$G$4)+1),ROWS($G$3:G217)),3),"")</f>
        <v/>
      </c>
      <c r="H217" t="str" cm="1">
        <f t="array" ref="H217">IFERROR(INDEX(Conta[],_xlfn.AGGREGATE(15,7,IF(Conta[VENDEDOR]=$B$1,ROW(Conta[VENDEDOR])-ROW('Por Factura'!$G$4)+1),ROWS($G$3:G217)),1),"")</f>
        <v/>
      </c>
      <c r="I217" s="2" t="str" cm="1">
        <f t="array" ref="I217">IFERROR(INDEX(Conta[],_xlfn.AGGREGATE(15,7,IF(Conta[VENDEDOR]=$B$1,ROW(Conta[VENDEDOR])-ROW('Por Factura'!$G$4)+1),ROWS($G$3:G217)),4),"")</f>
        <v/>
      </c>
      <c r="J217" s="2" t="str">
        <f t="shared" si="7"/>
        <v/>
      </c>
      <c r="K217" t="b">
        <f>Table5[[#This Row],[verificacion]]=Table5[[#This Row],[Total Conta]]</f>
        <v>1</v>
      </c>
    </row>
    <row r="218" spans="1:11" x14ac:dyDescent="0.25">
      <c r="A218" t="str" cm="1">
        <f t="array" ref="A218">IFERROR(INDEX(Mio[],_xlfn.AGGREGATE(15,7,IF((Mio[Vendedor]=$B$1)*(Mio[Anulado]=0),ROW(Mio[Vendedor])-ROW(MIo!$B$2)+1),ROWS($A$3:A218)),2),"")</f>
        <v/>
      </c>
      <c r="B218" t="str" cm="1">
        <f t="array" ref="B218">IFERROR(INDEX(Mio[],_xlfn.AGGREGATE(15,7,IF((Mio[Vendedor]=$B$1)*(Mio[Anulado]=0),ROW(Mio[Vendedor])-ROW(MIo!$B$2)+1),ROWS($A$3:A218)),6),"")</f>
        <v/>
      </c>
      <c r="C218" s="2" t="str" cm="1">
        <f t="array" ref="C218">IFERROR(INDEX(Mio[],_xlfn.AGGREGATE(15,7,IF((Mio[Vendedor]=$B$1)*(Mio[Anulado]=0),ROW(Mio[Vendedor])-ROW(MIo!$B$2)+1),ROWS($A$3:A218)),3),"")</f>
        <v/>
      </c>
      <c r="D218" s="2" t="str">
        <f t="shared" si="6"/>
        <v/>
      </c>
      <c r="E218" t="b">
        <f>Table3[[#This Row],[verificacion]]=Table3[[#This Row],[Total Mio]]</f>
        <v>1</v>
      </c>
      <c r="G218" t="str" cm="1">
        <f t="array" ref="G218">IFERROR(INDEX(Conta[],_xlfn.AGGREGATE(15,7,IF(Conta[VENDEDOR]=$B$1,ROW(Conta[VENDEDOR])-ROW('Por Factura'!$G$4)+1),ROWS($G$3:G218)),3),"")</f>
        <v/>
      </c>
      <c r="H218" t="str" cm="1">
        <f t="array" ref="H218">IFERROR(INDEX(Conta[],_xlfn.AGGREGATE(15,7,IF(Conta[VENDEDOR]=$B$1,ROW(Conta[VENDEDOR])-ROW('Por Factura'!$G$4)+1),ROWS($G$3:G218)),1),"")</f>
        <v/>
      </c>
      <c r="I218" s="2" t="str" cm="1">
        <f t="array" ref="I218">IFERROR(INDEX(Conta[],_xlfn.AGGREGATE(15,7,IF(Conta[VENDEDOR]=$B$1,ROW(Conta[VENDEDOR])-ROW('Por Factura'!$G$4)+1),ROWS($G$3:G218)),4),"")</f>
        <v/>
      </c>
      <c r="J218" s="2" t="str">
        <f t="shared" si="7"/>
        <v/>
      </c>
      <c r="K218" t="b">
        <f>Table5[[#This Row],[verificacion]]=Table5[[#This Row],[Total Conta]]</f>
        <v>1</v>
      </c>
    </row>
    <row r="219" spans="1:11" x14ac:dyDescent="0.25">
      <c r="A219" t="str" cm="1">
        <f t="array" ref="A219">IFERROR(INDEX(Mio[],_xlfn.AGGREGATE(15,7,IF((Mio[Vendedor]=$B$1)*(Mio[Anulado]=0),ROW(Mio[Vendedor])-ROW(MIo!$B$2)+1),ROWS($A$3:A219)),2),"")</f>
        <v/>
      </c>
      <c r="B219" t="str" cm="1">
        <f t="array" ref="B219">IFERROR(INDEX(Mio[],_xlfn.AGGREGATE(15,7,IF((Mio[Vendedor]=$B$1)*(Mio[Anulado]=0),ROW(Mio[Vendedor])-ROW(MIo!$B$2)+1),ROWS($A$3:A219)),6),"")</f>
        <v/>
      </c>
      <c r="C219" s="2" t="str" cm="1">
        <f t="array" ref="C219">IFERROR(INDEX(Mio[],_xlfn.AGGREGATE(15,7,IF((Mio[Vendedor]=$B$1)*(Mio[Anulado]=0),ROW(Mio[Vendedor])-ROW(MIo!$B$2)+1),ROWS($A$3:A219)),3),"")</f>
        <v/>
      </c>
      <c r="D219" s="2" t="str">
        <f t="shared" si="6"/>
        <v/>
      </c>
      <c r="E219" t="b">
        <f>Table3[[#This Row],[verificacion]]=Table3[[#This Row],[Total Mio]]</f>
        <v>1</v>
      </c>
      <c r="G219" t="str" cm="1">
        <f t="array" ref="G219">IFERROR(INDEX(Conta[],_xlfn.AGGREGATE(15,7,IF(Conta[VENDEDOR]=$B$1,ROW(Conta[VENDEDOR])-ROW('Por Factura'!$G$4)+1),ROWS($G$3:G219)),3),"")</f>
        <v/>
      </c>
      <c r="H219" t="str" cm="1">
        <f t="array" ref="H219">IFERROR(INDEX(Conta[],_xlfn.AGGREGATE(15,7,IF(Conta[VENDEDOR]=$B$1,ROW(Conta[VENDEDOR])-ROW('Por Factura'!$G$4)+1),ROWS($G$3:G219)),1),"")</f>
        <v/>
      </c>
      <c r="I219" s="2" t="str" cm="1">
        <f t="array" ref="I219">IFERROR(INDEX(Conta[],_xlfn.AGGREGATE(15,7,IF(Conta[VENDEDOR]=$B$1,ROW(Conta[VENDEDOR])-ROW('Por Factura'!$G$4)+1),ROWS($G$3:G219)),4),"")</f>
        <v/>
      </c>
      <c r="J219" s="2" t="str">
        <f t="shared" si="7"/>
        <v/>
      </c>
      <c r="K219" t="b">
        <f>Table5[[#This Row],[verificacion]]=Table5[[#This Row],[Total Conta]]</f>
        <v>1</v>
      </c>
    </row>
    <row r="220" spans="1:11" x14ac:dyDescent="0.25">
      <c r="A220" t="str" cm="1">
        <f t="array" ref="A220">IFERROR(INDEX(Mio[],_xlfn.AGGREGATE(15,7,IF((Mio[Vendedor]=$B$1)*(Mio[Anulado]=0),ROW(Mio[Vendedor])-ROW(MIo!$B$2)+1),ROWS($A$3:A220)),2),"")</f>
        <v/>
      </c>
      <c r="B220" t="str" cm="1">
        <f t="array" ref="B220">IFERROR(INDEX(Mio[],_xlfn.AGGREGATE(15,7,IF((Mio[Vendedor]=$B$1)*(Mio[Anulado]=0),ROW(Mio[Vendedor])-ROW(MIo!$B$2)+1),ROWS($A$3:A220)),6),"")</f>
        <v/>
      </c>
      <c r="C220" s="2" t="str" cm="1">
        <f t="array" ref="C220">IFERROR(INDEX(Mio[],_xlfn.AGGREGATE(15,7,IF((Mio[Vendedor]=$B$1)*(Mio[Anulado]=0),ROW(Mio[Vendedor])-ROW(MIo!$B$2)+1),ROWS($A$3:A220)),3),"")</f>
        <v/>
      </c>
      <c r="D220" s="2" t="str">
        <f t="shared" si="6"/>
        <v/>
      </c>
      <c r="E220" t="b">
        <f>Table3[[#This Row],[verificacion]]=Table3[[#This Row],[Total Mio]]</f>
        <v>1</v>
      </c>
      <c r="G220" t="str" cm="1">
        <f t="array" ref="G220">IFERROR(INDEX(Conta[],_xlfn.AGGREGATE(15,7,IF(Conta[VENDEDOR]=$B$1,ROW(Conta[VENDEDOR])-ROW('Por Factura'!$G$4)+1),ROWS($G$3:G220)),3),"")</f>
        <v/>
      </c>
      <c r="H220" t="str" cm="1">
        <f t="array" ref="H220">IFERROR(INDEX(Conta[],_xlfn.AGGREGATE(15,7,IF(Conta[VENDEDOR]=$B$1,ROW(Conta[VENDEDOR])-ROW('Por Factura'!$G$4)+1),ROWS($G$3:G220)),1),"")</f>
        <v/>
      </c>
      <c r="I220" s="2" t="str" cm="1">
        <f t="array" ref="I220">IFERROR(INDEX(Conta[],_xlfn.AGGREGATE(15,7,IF(Conta[VENDEDOR]=$B$1,ROW(Conta[VENDEDOR])-ROW('Por Factura'!$G$4)+1),ROWS($G$3:G220)),4),"")</f>
        <v/>
      </c>
      <c r="J220" s="2" t="str">
        <f t="shared" si="7"/>
        <v/>
      </c>
      <c r="K220" t="b">
        <f>Table5[[#This Row],[verificacion]]=Table5[[#This Row],[Total Conta]]</f>
        <v>1</v>
      </c>
    </row>
    <row r="221" spans="1:11" x14ac:dyDescent="0.25">
      <c r="A221" t="str" cm="1">
        <f t="array" ref="A221">IFERROR(INDEX(Mio[],_xlfn.AGGREGATE(15,7,IF((Mio[Vendedor]=$B$1)*(Mio[Anulado]=0),ROW(Mio[Vendedor])-ROW(MIo!$B$2)+1),ROWS($A$3:A221)),2),"")</f>
        <v/>
      </c>
      <c r="B221" t="str" cm="1">
        <f t="array" ref="B221">IFERROR(INDEX(Mio[],_xlfn.AGGREGATE(15,7,IF((Mio[Vendedor]=$B$1)*(Mio[Anulado]=0),ROW(Mio[Vendedor])-ROW(MIo!$B$2)+1),ROWS($A$3:A221)),6),"")</f>
        <v/>
      </c>
      <c r="C221" s="2" t="str" cm="1">
        <f t="array" ref="C221">IFERROR(INDEX(Mio[],_xlfn.AGGREGATE(15,7,IF((Mio[Vendedor]=$B$1)*(Mio[Anulado]=0),ROW(Mio[Vendedor])-ROW(MIo!$B$2)+1),ROWS($A$3:A221)),3),"")</f>
        <v/>
      </c>
      <c r="D221" s="2" t="str">
        <f t="shared" si="6"/>
        <v/>
      </c>
      <c r="E221" t="b">
        <f>Table3[[#This Row],[verificacion]]=Table3[[#This Row],[Total Mio]]</f>
        <v>1</v>
      </c>
      <c r="G221" t="str" cm="1">
        <f t="array" ref="G221">IFERROR(INDEX(Conta[],_xlfn.AGGREGATE(15,7,IF(Conta[VENDEDOR]=$B$1,ROW(Conta[VENDEDOR])-ROW('Por Factura'!$G$4)+1),ROWS($G$3:G221)),3),"")</f>
        <v/>
      </c>
      <c r="H221" t="str" cm="1">
        <f t="array" ref="H221">IFERROR(INDEX(Conta[],_xlfn.AGGREGATE(15,7,IF(Conta[VENDEDOR]=$B$1,ROW(Conta[VENDEDOR])-ROW('Por Factura'!$G$4)+1),ROWS($G$3:G221)),1),"")</f>
        <v/>
      </c>
      <c r="I221" s="2" t="str" cm="1">
        <f t="array" ref="I221">IFERROR(INDEX(Conta[],_xlfn.AGGREGATE(15,7,IF(Conta[VENDEDOR]=$B$1,ROW(Conta[VENDEDOR])-ROW('Por Factura'!$G$4)+1),ROWS($G$3:G221)),4),"")</f>
        <v/>
      </c>
      <c r="J221" s="2" t="str">
        <f t="shared" si="7"/>
        <v/>
      </c>
      <c r="K221" t="b">
        <f>Table5[[#This Row],[verificacion]]=Table5[[#This Row],[Total Conta]]</f>
        <v>1</v>
      </c>
    </row>
    <row r="222" spans="1:11" x14ac:dyDescent="0.25">
      <c r="A222" t="str" cm="1">
        <f t="array" ref="A222">IFERROR(INDEX(Mio[],_xlfn.AGGREGATE(15,7,IF((Mio[Vendedor]=$B$1)*(Mio[Anulado]=0),ROW(Mio[Vendedor])-ROW(MIo!$B$2)+1),ROWS($A$3:A222)),2),"")</f>
        <v/>
      </c>
      <c r="B222" t="str" cm="1">
        <f t="array" ref="B222">IFERROR(INDEX(Mio[],_xlfn.AGGREGATE(15,7,IF((Mio[Vendedor]=$B$1)*(Mio[Anulado]=0),ROW(Mio[Vendedor])-ROW(MIo!$B$2)+1),ROWS($A$3:A222)),6),"")</f>
        <v/>
      </c>
      <c r="C222" s="2" t="str" cm="1">
        <f t="array" ref="C222">IFERROR(INDEX(Mio[],_xlfn.AGGREGATE(15,7,IF((Mio[Vendedor]=$B$1)*(Mio[Anulado]=0),ROW(Mio[Vendedor])-ROW(MIo!$B$2)+1),ROWS($A$3:A222)),3),"")</f>
        <v/>
      </c>
      <c r="D222" s="2" t="str">
        <f t="shared" si="6"/>
        <v/>
      </c>
      <c r="E222" t="b">
        <f>Table3[[#This Row],[verificacion]]=Table3[[#This Row],[Total Mio]]</f>
        <v>1</v>
      </c>
      <c r="G222" t="str" cm="1">
        <f t="array" ref="G222">IFERROR(INDEX(Conta[],_xlfn.AGGREGATE(15,7,IF(Conta[VENDEDOR]=$B$1,ROW(Conta[VENDEDOR])-ROW('Por Factura'!$G$4)+1),ROWS($G$3:G222)),3),"")</f>
        <v/>
      </c>
      <c r="H222" t="str" cm="1">
        <f t="array" ref="H222">IFERROR(INDEX(Conta[],_xlfn.AGGREGATE(15,7,IF(Conta[VENDEDOR]=$B$1,ROW(Conta[VENDEDOR])-ROW('Por Factura'!$G$4)+1),ROWS($G$3:G222)),1),"")</f>
        <v/>
      </c>
      <c r="I222" s="2" t="str" cm="1">
        <f t="array" ref="I222">IFERROR(INDEX(Conta[],_xlfn.AGGREGATE(15,7,IF(Conta[VENDEDOR]=$B$1,ROW(Conta[VENDEDOR])-ROW('Por Factura'!$G$4)+1),ROWS($G$3:G222)),4),"")</f>
        <v/>
      </c>
      <c r="J222" s="2" t="str">
        <f t="shared" si="7"/>
        <v/>
      </c>
      <c r="K222" t="b">
        <f>Table5[[#This Row],[verificacion]]=Table5[[#This Row],[Total Conta]]</f>
        <v>1</v>
      </c>
    </row>
    <row r="223" spans="1:11" x14ac:dyDescent="0.25">
      <c r="A223" t="str" cm="1">
        <f t="array" ref="A223">IFERROR(INDEX(Mio[],_xlfn.AGGREGATE(15,7,IF((Mio[Vendedor]=$B$1)*(Mio[Anulado]=0),ROW(Mio[Vendedor])-ROW(MIo!$B$2)+1),ROWS($A$3:A223)),2),"")</f>
        <v/>
      </c>
      <c r="B223" t="str" cm="1">
        <f t="array" ref="B223">IFERROR(INDEX(Mio[],_xlfn.AGGREGATE(15,7,IF((Mio[Vendedor]=$B$1)*(Mio[Anulado]=0),ROW(Mio[Vendedor])-ROW(MIo!$B$2)+1),ROWS($A$3:A223)),6),"")</f>
        <v/>
      </c>
      <c r="C223" s="2" t="str" cm="1">
        <f t="array" ref="C223">IFERROR(INDEX(Mio[],_xlfn.AGGREGATE(15,7,IF((Mio[Vendedor]=$B$1)*(Mio[Anulado]=0),ROW(Mio[Vendedor])-ROW(MIo!$B$2)+1),ROWS($A$3:A223)),3),"")</f>
        <v/>
      </c>
      <c r="D223" s="2" t="str">
        <f t="shared" si="6"/>
        <v/>
      </c>
      <c r="E223" t="b">
        <f>Table3[[#This Row],[verificacion]]=Table3[[#This Row],[Total Mio]]</f>
        <v>1</v>
      </c>
      <c r="G223" t="str" cm="1">
        <f t="array" ref="G223">IFERROR(INDEX(Conta[],_xlfn.AGGREGATE(15,7,IF(Conta[VENDEDOR]=$B$1,ROW(Conta[VENDEDOR])-ROW('Por Factura'!$G$4)+1),ROWS($G$3:G223)),3),"")</f>
        <v/>
      </c>
      <c r="H223" t="str" cm="1">
        <f t="array" ref="H223">IFERROR(INDEX(Conta[],_xlfn.AGGREGATE(15,7,IF(Conta[VENDEDOR]=$B$1,ROW(Conta[VENDEDOR])-ROW('Por Factura'!$G$4)+1),ROWS($G$3:G223)),1),"")</f>
        <v/>
      </c>
      <c r="I223" s="2" t="str" cm="1">
        <f t="array" ref="I223">IFERROR(INDEX(Conta[],_xlfn.AGGREGATE(15,7,IF(Conta[VENDEDOR]=$B$1,ROW(Conta[VENDEDOR])-ROW('Por Factura'!$G$4)+1),ROWS($G$3:G223)),4),"")</f>
        <v/>
      </c>
      <c r="J223" s="2" t="str">
        <f t="shared" si="7"/>
        <v/>
      </c>
      <c r="K223" t="b">
        <f>Table5[[#This Row],[verificacion]]=Table5[[#This Row],[Total Conta]]</f>
        <v>1</v>
      </c>
    </row>
    <row r="224" spans="1:11" x14ac:dyDescent="0.25">
      <c r="A224" t="str" cm="1">
        <f t="array" ref="A224">IFERROR(INDEX(Mio[],_xlfn.AGGREGATE(15,7,IF((Mio[Vendedor]=$B$1)*(Mio[Anulado]=0),ROW(Mio[Vendedor])-ROW(MIo!$B$2)+1),ROWS($A$3:A224)),2),"")</f>
        <v/>
      </c>
      <c r="B224" t="str" cm="1">
        <f t="array" ref="B224">IFERROR(INDEX(Mio[],_xlfn.AGGREGATE(15,7,IF((Mio[Vendedor]=$B$1)*(Mio[Anulado]=0),ROW(Mio[Vendedor])-ROW(MIo!$B$2)+1),ROWS($A$3:A224)),6),"")</f>
        <v/>
      </c>
      <c r="C224" s="2" t="str" cm="1">
        <f t="array" ref="C224">IFERROR(INDEX(Mio[],_xlfn.AGGREGATE(15,7,IF((Mio[Vendedor]=$B$1)*(Mio[Anulado]=0),ROW(Mio[Vendedor])-ROW(MIo!$B$2)+1),ROWS($A$3:A224)),3),"")</f>
        <v/>
      </c>
      <c r="D224" s="2" t="str">
        <f t="shared" si="6"/>
        <v/>
      </c>
      <c r="E224" t="b">
        <f>Table3[[#This Row],[verificacion]]=Table3[[#This Row],[Total Mio]]</f>
        <v>1</v>
      </c>
      <c r="G224" t="str" cm="1">
        <f t="array" ref="G224">IFERROR(INDEX(Conta[],_xlfn.AGGREGATE(15,7,IF(Conta[VENDEDOR]=$B$1,ROW(Conta[VENDEDOR])-ROW('Por Factura'!$G$4)+1),ROWS($G$3:G224)),3),"")</f>
        <v/>
      </c>
      <c r="H224" t="str" cm="1">
        <f t="array" ref="H224">IFERROR(INDEX(Conta[],_xlfn.AGGREGATE(15,7,IF(Conta[VENDEDOR]=$B$1,ROW(Conta[VENDEDOR])-ROW('Por Factura'!$G$4)+1),ROWS($G$3:G224)),1),"")</f>
        <v/>
      </c>
      <c r="I224" s="2" t="str" cm="1">
        <f t="array" ref="I224">IFERROR(INDEX(Conta[],_xlfn.AGGREGATE(15,7,IF(Conta[VENDEDOR]=$B$1,ROW(Conta[VENDEDOR])-ROW('Por Factura'!$G$4)+1),ROWS($G$3:G224)),4),"")</f>
        <v/>
      </c>
      <c r="J224" s="2" t="str">
        <f t="shared" si="7"/>
        <v/>
      </c>
      <c r="K224" t="b">
        <f>Table5[[#This Row],[verificacion]]=Table5[[#This Row],[Total Conta]]</f>
        <v>1</v>
      </c>
    </row>
    <row r="225" spans="1:11" x14ac:dyDescent="0.25">
      <c r="A225" t="str" cm="1">
        <f t="array" ref="A225">IFERROR(INDEX(Mio[],_xlfn.AGGREGATE(15,7,IF((Mio[Vendedor]=$B$1)*(Mio[Anulado]=0),ROW(Mio[Vendedor])-ROW(MIo!$B$2)+1),ROWS($A$3:A225)),2),"")</f>
        <v/>
      </c>
      <c r="B225" t="str" cm="1">
        <f t="array" ref="B225">IFERROR(INDEX(Mio[],_xlfn.AGGREGATE(15,7,IF((Mio[Vendedor]=$B$1)*(Mio[Anulado]=0),ROW(Mio[Vendedor])-ROW(MIo!$B$2)+1),ROWS($A$3:A225)),6),"")</f>
        <v/>
      </c>
      <c r="C225" s="2" t="str" cm="1">
        <f t="array" ref="C225">IFERROR(INDEX(Mio[],_xlfn.AGGREGATE(15,7,IF((Mio[Vendedor]=$B$1)*(Mio[Anulado]=0),ROW(Mio[Vendedor])-ROW(MIo!$B$2)+1),ROWS($A$3:A225)),3),"")</f>
        <v/>
      </c>
      <c r="D225" s="2" t="str">
        <f t="shared" si="6"/>
        <v/>
      </c>
      <c r="E225" t="b">
        <f>Table3[[#This Row],[verificacion]]=Table3[[#This Row],[Total Mio]]</f>
        <v>1</v>
      </c>
      <c r="G225" t="str" cm="1">
        <f t="array" ref="G225">IFERROR(INDEX(Conta[],_xlfn.AGGREGATE(15,7,IF(Conta[VENDEDOR]=$B$1,ROW(Conta[VENDEDOR])-ROW('Por Factura'!$G$4)+1),ROWS($G$3:G225)),3),"")</f>
        <v/>
      </c>
      <c r="H225" t="str" cm="1">
        <f t="array" ref="H225">IFERROR(INDEX(Conta[],_xlfn.AGGREGATE(15,7,IF(Conta[VENDEDOR]=$B$1,ROW(Conta[VENDEDOR])-ROW('Por Factura'!$G$4)+1),ROWS($G$3:G225)),1),"")</f>
        <v/>
      </c>
      <c r="I225" s="2" t="str" cm="1">
        <f t="array" ref="I225">IFERROR(INDEX(Conta[],_xlfn.AGGREGATE(15,7,IF(Conta[VENDEDOR]=$B$1,ROW(Conta[VENDEDOR])-ROW('Por Factura'!$G$4)+1),ROWS($G$3:G225)),4),"")</f>
        <v/>
      </c>
      <c r="J225" s="2" t="str">
        <f t="shared" si="7"/>
        <v/>
      </c>
      <c r="K225" t="b">
        <f>Table5[[#This Row],[verificacion]]=Table5[[#This Row],[Total Conta]]</f>
        <v>1</v>
      </c>
    </row>
    <row r="226" spans="1:11" x14ac:dyDescent="0.25">
      <c r="A226" t="str" cm="1">
        <f t="array" ref="A226">IFERROR(INDEX(Mio[],_xlfn.AGGREGATE(15,7,IF((Mio[Vendedor]=$B$1)*(Mio[Anulado]=0),ROW(Mio[Vendedor])-ROW(MIo!$B$2)+1),ROWS($A$3:A226)),2),"")</f>
        <v/>
      </c>
      <c r="B226" t="str" cm="1">
        <f t="array" ref="B226">IFERROR(INDEX(Mio[],_xlfn.AGGREGATE(15,7,IF((Mio[Vendedor]=$B$1)*(Mio[Anulado]=0),ROW(Mio[Vendedor])-ROW(MIo!$B$2)+1),ROWS($A$3:A226)),6),"")</f>
        <v/>
      </c>
      <c r="C226" s="2" t="str" cm="1">
        <f t="array" ref="C226">IFERROR(INDEX(Mio[],_xlfn.AGGREGATE(15,7,IF((Mio[Vendedor]=$B$1)*(Mio[Anulado]=0),ROW(Mio[Vendedor])-ROW(MIo!$B$2)+1),ROWS($A$3:A226)),3),"")</f>
        <v/>
      </c>
      <c r="D226" s="2" t="str">
        <f t="shared" si="6"/>
        <v/>
      </c>
      <c r="E226" t="b">
        <f>Table3[[#This Row],[verificacion]]=Table3[[#This Row],[Total Mio]]</f>
        <v>1</v>
      </c>
      <c r="G226" t="str" cm="1">
        <f t="array" ref="G226">IFERROR(INDEX(Conta[],_xlfn.AGGREGATE(15,7,IF(Conta[VENDEDOR]=$B$1,ROW(Conta[VENDEDOR])-ROW('Por Factura'!$G$4)+1),ROWS($G$3:G226)),3),"")</f>
        <v/>
      </c>
      <c r="H226" t="str" cm="1">
        <f t="array" ref="H226">IFERROR(INDEX(Conta[],_xlfn.AGGREGATE(15,7,IF(Conta[VENDEDOR]=$B$1,ROW(Conta[VENDEDOR])-ROW('Por Factura'!$G$4)+1),ROWS($G$3:G226)),1),"")</f>
        <v/>
      </c>
      <c r="I226" s="2" t="str" cm="1">
        <f t="array" ref="I226">IFERROR(INDEX(Conta[],_xlfn.AGGREGATE(15,7,IF(Conta[VENDEDOR]=$B$1,ROW(Conta[VENDEDOR])-ROW('Por Factura'!$G$4)+1),ROWS($G$3:G226)),4),"")</f>
        <v/>
      </c>
      <c r="J226" s="2" t="str">
        <f t="shared" si="7"/>
        <v/>
      </c>
      <c r="K226" t="b">
        <f>Table5[[#This Row],[verificacion]]=Table5[[#This Row],[Total Conta]]</f>
        <v>1</v>
      </c>
    </row>
    <row r="227" spans="1:11" x14ac:dyDescent="0.25">
      <c r="A227" t="str" cm="1">
        <f t="array" ref="A227">IFERROR(INDEX(Mio[],_xlfn.AGGREGATE(15,7,IF((Mio[Vendedor]=$B$1)*(Mio[Anulado]=0),ROW(Mio[Vendedor])-ROW(MIo!$B$2)+1),ROWS($A$3:A227)),2),"")</f>
        <v/>
      </c>
      <c r="B227" t="str" cm="1">
        <f t="array" ref="B227">IFERROR(INDEX(Mio[],_xlfn.AGGREGATE(15,7,IF((Mio[Vendedor]=$B$1)*(Mio[Anulado]=0),ROW(Mio[Vendedor])-ROW(MIo!$B$2)+1),ROWS($A$3:A227)),6),"")</f>
        <v/>
      </c>
      <c r="C227" s="2" t="str" cm="1">
        <f t="array" ref="C227">IFERROR(INDEX(Mio[],_xlfn.AGGREGATE(15,7,IF((Mio[Vendedor]=$B$1)*(Mio[Anulado]=0),ROW(Mio[Vendedor])-ROW(MIo!$B$2)+1),ROWS($A$3:A227)),3),"")</f>
        <v/>
      </c>
      <c r="D227" s="2" t="str">
        <f t="shared" si="6"/>
        <v/>
      </c>
      <c r="E227" t="b">
        <f>Table3[[#This Row],[verificacion]]=Table3[[#This Row],[Total Mio]]</f>
        <v>1</v>
      </c>
      <c r="G227" t="str" cm="1">
        <f t="array" ref="G227">IFERROR(INDEX(Conta[],_xlfn.AGGREGATE(15,7,IF(Conta[VENDEDOR]=$B$1,ROW(Conta[VENDEDOR])-ROW('Por Factura'!$G$4)+1),ROWS($G$3:G227)),3),"")</f>
        <v/>
      </c>
      <c r="H227" t="str" cm="1">
        <f t="array" ref="H227">IFERROR(INDEX(Conta[],_xlfn.AGGREGATE(15,7,IF(Conta[VENDEDOR]=$B$1,ROW(Conta[VENDEDOR])-ROW('Por Factura'!$G$4)+1),ROWS($G$3:G227)),1),"")</f>
        <v/>
      </c>
      <c r="I227" s="2" t="str" cm="1">
        <f t="array" ref="I227">IFERROR(INDEX(Conta[],_xlfn.AGGREGATE(15,7,IF(Conta[VENDEDOR]=$B$1,ROW(Conta[VENDEDOR])-ROW('Por Factura'!$G$4)+1),ROWS($G$3:G227)),4),"")</f>
        <v/>
      </c>
      <c r="J227" s="2" t="str">
        <f t="shared" si="7"/>
        <v/>
      </c>
      <c r="K227" t="b">
        <f>Table5[[#This Row],[verificacion]]=Table5[[#This Row],[Total Conta]]</f>
        <v>1</v>
      </c>
    </row>
    <row r="228" spans="1:11" x14ac:dyDescent="0.25">
      <c r="A228" t="str" cm="1">
        <f t="array" ref="A228">IFERROR(INDEX(Mio[],_xlfn.AGGREGATE(15,7,IF((Mio[Vendedor]=$B$1)*(Mio[Anulado]=0),ROW(Mio[Vendedor])-ROW(MIo!$B$2)+1),ROWS($A$3:A228)),2),"")</f>
        <v/>
      </c>
      <c r="B228" t="str" cm="1">
        <f t="array" ref="B228">IFERROR(INDEX(Mio[],_xlfn.AGGREGATE(15,7,IF((Mio[Vendedor]=$B$1)*(Mio[Anulado]=0),ROW(Mio[Vendedor])-ROW(MIo!$B$2)+1),ROWS($A$3:A228)),6),"")</f>
        <v/>
      </c>
      <c r="C228" s="2" t="str" cm="1">
        <f t="array" ref="C228">IFERROR(INDEX(Mio[],_xlfn.AGGREGATE(15,7,IF((Mio[Vendedor]=$B$1)*(Mio[Anulado]=0),ROW(Mio[Vendedor])-ROW(MIo!$B$2)+1),ROWS($A$3:A228)),3),"")</f>
        <v/>
      </c>
      <c r="D228" s="2" t="str">
        <f t="shared" si="6"/>
        <v/>
      </c>
      <c r="E228" t="b">
        <f>Table3[[#This Row],[verificacion]]=Table3[[#This Row],[Total Mio]]</f>
        <v>1</v>
      </c>
      <c r="G228" t="str" cm="1">
        <f t="array" ref="G228">IFERROR(INDEX(Conta[],_xlfn.AGGREGATE(15,7,IF(Conta[VENDEDOR]=$B$1,ROW(Conta[VENDEDOR])-ROW('Por Factura'!$G$4)+1),ROWS($G$3:G228)),3),"")</f>
        <v/>
      </c>
      <c r="H228" t="str" cm="1">
        <f t="array" ref="H228">IFERROR(INDEX(Conta[],_xlfn.AGGREGATE(15,7,IF(Conta[VENDEDOR]=$B$1,ROW(Conta[VENDEDOR])-ROW('Por Factura'!$G$4)+1),ROWS($G$3:G228)),1),"")</f>
        <v/>
      </c>
      <c r="I228" s="2" t="str" cm="1">
        <f t="array" ref="I228">IFERROR(INDEX(Conta[],_xlfn.AGGREGATE(15,7,IF(Conta[VENDEDOR]=$B$1,ROW(Conta[VENDEDOR])-ROW('Por Factura'!$G$4)+1),ROWS($G$3:G228)),4),"")</f>
        <v/>
      </c>
      <c r="J228" s="2" t="str">
        <f t="shared" si="7"/>
        <v/>
      </c>
      <c r="K228" t="b">
        <f>Table5[[#This Row],[verificacion]]=Table5[[#This Row],[Total Conta]]</f>
        <v>1</v>
      </c>
    </row>
    <row r="229" spans="1:11" x14ac:dyDescent="0.25">
      <c r="A229" t="str" cm="1">
        <f t="array" ref="A229">IFERROR(INDEX(Mio[],_xlfn.AGGREGATE(15,7,IF((Mio[Vendedor]=$B$1)*(Mio[Anulado]=0),ROW(Mio[Vendedor])-ROW(MIo!$B$2)+1),ROWS($A$3:A229)),2),"")</f>
        <v/>
      </c>
      <c r="B229" t="str" cm="1">
        <f t="array" ref="B229">IFERROR(INDEX(Mio[],_xlfn.AGGREGATE(15,7,IF((Mio[Vendedor]=$B$1)*(Mio[Anulado]=0),ROW(Mio[Vendedor])-ROW(MIo!$B$2)+1),ROWS($A$3:A229)),6),"")</f>
        <v/>
      </c>
      <c r="C229" s="2" t="str" cm="1">
        <f t="array" ref="C229">IFERROR(INDEX(Mio[],_xlfn.AGGREGATE(15,7,IF((Mio[Vendedor]=$B$1)*(Mio[Anulado]=0),ROW(Mio[Vendedor])-ROW(MIo!$B$2)+1),ROWS($A$3:A229)),3),"")</f>
        <v/>
      </c>
      <c r="D229" s="2" t="str">
        <f t="shared" si="6"/>
        <v/>
      </c>
      <c r="E229" t="b">
        <f>Table3[[#This Row],[verificacion]]=Table3[[#This Row],[Total Mio]]</f>
        <v>1</v>
      </c>
      <c r="G229" t="str" cm="1">
        <f t="array" ref="G229">IFERROR(INDEX(Conta[],_xlfn.AGGREGATE(15,7,IF(Conta[VENDEDOR]=$B$1,ROW(Conta[VENDEDOR])-ROW('Por Factura'!$G$4)+1),ROWS($G$3:G229)),3),"")</f>
        <v/>
      </c>
      <c r="H229" t="str" cm="1">
        <f t="array" ref="H229">IFERROR(INDEX(Conta[],_xlfn.AGGREGATE(15,7,IF(Conta[VENDEDOR]=$B$1,ROW(Conta[VENDEDOR])-ROW('Por Factura'!$G$4)+1),ROWS($G$3:G229)),1),"")</f>
        <v/>
      </c>
      <c r="I229" s="2" t="str" cm="1">
        <f t="array" ref="I229">IFERROR(INDEX(Conta[],_xlfn.AGGREGATE(15,7,IF(Conta[VENDEDOR]=$B$1,ROW(Conta[VENDEDOR])-ROW('Por Factura'!$G$4)+1),ROWS($G$3:G229)),4),"")</f>
        <v/>
      </c>
      <c r="J229" s="2" t="str">
        <f t="shared" si="7"/>
        <v/>
      </c>
      <c r="K229" t="b">
        <f>Table5[[#This Row],[verificacion]]=Table5[[#This Row],[Total Conta]]</f>
        <v>1</v>
      </c>
    </row>
    <row r="230" spans="1:11" x14ac:dyDescent="0.25">
      <c r="A230" t="str" cm="1">
        <f t="array" ref="A230">IFERROR(INDEX(Mio[],_xlfn.AGGREGATE(15,7,IF((Mio[Vendedor]=$B$1)*(Mio[Anulado]=0),ROW(Mio[Vendedor])-ROW(MIo!$B$2)+1),ROWS($A$3:A230)),2),"")</f>
        <v/>
      </c>
      <c r="B230" t="str" cm="1">
        <f t="array" ref="B230">IFERROR(INDEX(Mio[],_xlfn.AGGREGATE(15,7,IF((Mio[Vendedor]=$B$1)*(Mio[Anulado]=0),ROW(Mio[Vendedor])-ROW(MIo!$B$2)+1),ROWS($A$3:A230)),6),"")</f>
        <v/>
      </c>
      <c r="C230" s="2" t="str" cm="1">
        <f t="array" ref="C230">IFERROR(INDEX(Mio[],_xlfn.AGGREGATE(15,7,IF((Mio[Vendedor]=$B$1)*(Mio[Anulado]=0),ROW(Mio[Vendedor])-ROW(MIo!$B$2)+1),ROWS($A$3:A230)),3),"")</f>
        <v/>
      </c>
      <c r="D230" s="2" t="str">
        <f t="shared" si="6"/>
        <v/>
      </c>
      <c r="E230" t="b">
        <f>Table3[[#This Row],[verificacion]]=Table3[[#This Row],[Total Mio]]</f>
        <v>1</v>
      </c>
      <c r="G230" t="str" cm="1">
        <f t="array" ref="G230">IFERROR(INDEX(Conta[],_xlfn.AGGREGATE(15,7,IF(Conta[VENDEDOR]=$B$1,ROW(Conta[VENDEDOR])-ROW('Por Factura'!$G$4)+1),ROWS($G$3:G230)),3),"")</f>
        <v/>
      </c>
      <c r="H230" t="str" cm="1">
        <f t="array" ref="H230">IFERROR(INDEX(Conta[],_xlfn.AGGREGATE(15,7,IF(Conta[VENDEDOR]=$B$1,ROW(Conta[VENDEDOR])-ROW('Por Factura'!$G$4)+1),ROWS($G$3:G230)),1),"")</f>
        <v/>
      </c>
      <c r="I230" s="2" t="str" cm="1">
        <f t="array" ref="I230">IFERROR(INDEX(Conta[],_xlfn.AGGREGATE(15,7,IF(Conta[VENDEDOR]=$B$1,ROW(Conta[VENDEDOR])-ROW('Por Factura'!$G$4)+1),ROWS($G$3:G230)),4),"")</f>
        <v/>
      </c>
      <c r="J230" s="2" t="str">
        <f t="shared" si="7"/>
        <v/>
      </c>
      <c r="K230" t="b">
        <f>Table5[[#This Row],[verificacion]]=Table5[[#This Row],[Total Conta]]</f>
        <v>1</v>
      </c>
    </row>
    <row r="231" spans="1:11" x14ac:dyDescent="0.25">
      <c r="A231" t="str" cm="1">
        <f t="array" ref="A231">IFERROR(INDEX(Mio[],_xlfn.AGGREGATE(15,7,IF((Mio[Vendedor]=$B$1)*(Mio[Anulado]=0),ROW(Mio[Vendedor])-ROW(MIo!$B$2)+1),ROWS($A$3:A231)),2),"")</f>
        <v/>
      </c>
      <c r="B231" t="str" cm="1">
        <f t="array" ref="B231">IFERROR(INDEX(Mio[],_xlfn.AGGREGATE(15,7,IF((Mio[Vendedor]=$B$1)*(Mio[Anulado]=0),ROW(Mio[Vendedor])-ROW(MIo!$B$2)+1),ROWS($A$3:A231)),6),"")</f>
        <v/>
      </c>
      <c r="C231" s="2" t="str" cm="1">
        <f t="array" ref="C231">IFERROR(INDEX(Mio[],_xlfn.AGGREGATE(15,7,IF((Mio[Vendedor]=$B$1)*(Mio[Anulado]=0),ROW(Mio[Vendedor])-ROW(MIo!$B$2)+1),ROWS($A$3:A231)),3),"")</f>
        <v/>
      </c>
      <c r="D231" s="2" t="str">
        <f t="shared" si="6"/>
        <v/>
      </c>
      <c r="E231" t="b">
        <f>Table3[[#This Row],[verificacion]]=Table3[[#This Row],[Total Mio]]</f>
        <v>1</v>
      </c>
      <c r="G231" t="str" cm="1">
        <f t="array" ref="G231">IFERROR(INDEX(Conta[],_xlfn.AGGREGATE(15,7,IF(Conta[VENDEDOR]=$B$1,ROW(Conta[VENDEDOR])-ROW('Por Factura'!$G$4)+1),ROWS($G$3:G231)),3),"")</f>
        <v/>
      </c>
      <c r="H231" t="str" cm="1">
        <f t="array" ref="H231">IFERROR(INDEX(Conta[],_xlfn.AGGREGATE(15,7,IF(Conta[VENDEDOR]=$B$1,ROW(Conta[VENDEDOR])-ROW('Por Factura'!$G$4)+1),ROWS($G$3:G231)),1),"")</f>
        <v/>
      </c>
      <c r="I231" s="2" t="str" cm="1">
        <f t="array" ref="I231">IFERROR(INDEX(Conta[],_xlfn.AGGREGATE(15,7,IF(Conta[VENDEDOR]=$B$1,ROW(Conta[VENDEDOR])-ROW('Por Factura'!$G$4)+1),ROWS($G$3:G231)),4),"")</f>
        <v/>
      </c>
      <c r="J231" s="2" t="str">
        <f t="shared" si="7"/>
        <v/>
      </c>
      <c r="K231" t="b">
        <f>Table5[[#This Row],[verificacion]]=Table5[[#This Row],[Total Conta]]</f>
        <v>1</v>
      </c>
    </row>
    <row r="232" spans="1:11" x14ac:dyDescent="0.25">
      <c r="A232" t="str" cm="1">
        <f t="array" ref="A232">IFERROR(INDEX(Mio[],_xlfn.AGGREGATE(15,7,IF((Mio[Vendedor]=$B$1)*(Mio[Anulado]=0),ROW(Mio[Vendedor])-ROW(MIo!$B$2)+1),ROWS($A$3:A232)),2),"")</f>
        <v/>
      </c>
      <c r="B232" t="str" cm="1">
        <f t="array" ref="B232">IFERROR(INDEX(Mio[],_xlfn.AGGREGATE(15,7,IF((Mio[Vendedor]=$B$1)*(Mio[Anulado]=0),ROW(Mio[Vendedor])-ROW(MIo!$B$2)+1),ROWS($A$3:A232)),6),"")</f>
        <v/>
      </c>
      <c r="C232" s="2" t="str" cm="1">
        <f t="array" ref="C232">IFERROR(INDEX(Mio[],_xlfn.AGGREGATE(15,7,IF((Mio[Vendedor]=$B$1)*(Mio[Anulado]=0),ROW(Mio[Vendedor])-ROW(MIo!$B$2)+1),ROWS($A$3:A232)),3),"")</f>
        <v/>
      </c>
      <c r="D232" s="2" t="str">
        <f t="shared" si="6"/>
        <v/>
      </c>
      <c r="E232" t="b">
        <f>Table3[[#This Row],[verificacion]]=Table3[[#This Row],[Total Mio]]</f>
        <v>1</v>
      </c>
      <c r="G232" t="str" cm="1">
        <f t="array" ref="G232">IFERROR(INDEX(Conta[],_xlfn.AGGREGATE(15,7,IF(Conta[VENDEDOR]=$B$1,ROW(Conta[VENDEDOR])-ROW('Por Factura'!$G$4)+1),ROWS($G$3:G232)),3),"")</f>
        <v/>
      </c>
      <c r="H232" t="str" cm="1">
        <f t="array" ref="H232">IFERROR(INDEX(Conta[],_xlfn.AGGREGATE(15,7,IF(Conta[VENDEDOR]=$B$1,ROW(Conta[VENDEDOR])-ROW('Por Factura'!$G$4)+1),ROWS($G$3:G232)),1),"")</f>
        <v/>
      </c>
      <c r="I232" s="2" t="str" cm="1">
        <f t="array" ref="I232">IFERROR(INDEX(Conta[],_xlfn.AGGREGATE(15,7,IF(Conta[VENDEDOR]=$B$1,ROW(Conta[VENDEDOR])-ROW('Por Factura'!$G$4)+1),ROWS($G$3:G232)),4),"")</f>
        <v/>
      </c>
      <c r="J232" s="2" t="str">
        <f t="shared" si="7"/>
        <v/>
      </c>
      <c r="K232" t="b">
        <f>Table5[[#This Row],[verificacion]]=Table5[[#This Row],[Total Conta]]</f>
        <v>1</v>
      </c>
    </row>
    <row r="233" spans="1:11" x14ac:dyDescent="0.25">
      <c r="A233" t="str" cm="1">
        <f t="array" ref="A233">IFERROR(INDEX(Mio[],_xlfn.AGGREGATE(15,7,IF((Mio[Vendedor]=$B$1)*(Mio[Anulado]=0),ROW(Mio[Vendedor])-ROW(MIo!$B$2)+1),ROWS($A$3:A233)),2),"")</f>
        <v/>
      </c>
      <c r="B233" t="str" cm="1">
        <f t="array" ref="B233">IFERROR(INDEX(Mio[],_xlfn.AGGREGATE(15,7,IF((Mio[Vendedor]=$B$1)*(Mio[Anulado]=0),ROW(Mio[Vendedor])-ROW(MIo!$B$2)+1),ROWS($A$3:A233)),6),"")</f>
        <v/>
      </c>
      <c r="C233" s="2" t="str" cm="1">
        <f t="array" ref="C233">IFERROR(INDEX(Mio[],_xlfn.AGGREGATE(15,7,IF((Mio[Vendedor]=$B$1)*(Mio[Anulado]=0),ROW(Mio[Vendedor])-ROW(MIo!$B$2)+1),ROWS($A$3:A233)),3),"")</f>
        <v/>
      </c>
      <c r="D233" s="2" t="str">
        <f t="shared" si="6"/>
        <v/>
      </c>
      <c r="E233" t="b">
        <f>Table3[[#This Row],[verificacion]]=Table3[[#This Row],[Total Mio]]</f>
        <v>1</v>
      </c>
      <c r="G233" t="str" cm="1">
        <f t="array" ref="G233">IFERROR(INDEX(Conta[],_xlfn.AGGREGATE(15,7,IF(Conta[VENDEDOR]=$B$1,ROW(Conta[VENDEDOR])-ROW('Por Factura'!$G$4)+1),ROWS($G$3:G233)),3),"")</f>
        <v/>
      </c>
      <c r="H233" t="str" cm="1">
        <f t="array" ref="H233">IFERROR(INDEX(Conta[],_xlfn.AGGREGATE(15,7,IF(Conta[VENDEDOR]=$B$1,ROW(Conta[VENDEDOR])-ROW('Por Factura'!$G$4)+1),ROWS($G$3:G233)),1),"")</f>
        <v/>
      </c>
      <c r="I233" s="2" t="str" cm="1">
        <f t="array" ref="I233">IFERROR(INDEX(Conta[],_xlfn.AGGREGATE(15,7,IF(Conta[VENDEDOR]=$B$1,ROW(Conta[VENDEDOR])-ROW('Por Factura'!$G$4)+1),ROWS($G$3:G233)),4),"")</f>
        <v/>
      </c>
      <c r="J233" s="2" t="str">
        <f t="shared" si="7"/>
        <v/>
      </c>
      <c r="K233" t="b">
        <f>Table5[[#This Row],[verificacion]]=Table5[[#This Row],[Total Conta]]</f>
        <v>1</v>
      </c>
    </row>
    <row r="234" spans="1:11" x14ac:dyDescent="0.25">
      <c r="A234" t="str" cm="1">
        <f t="array" ref="A234">IFERROR(INDEX(Mio[],_xlfn.AGGREGATE(15,7,IF((Mio[Vendedor]=$B$1)*(Mio[Anulado]=0),ROW(Mio[Vendedor])-ROW(MIo!$B$2)+1),ROWS($A$3:A234)),2),"")</f>
        <v/>
      </c>
      <c r="B234" t="str" cm="1">
        <f t="array" ref="B234">IFERROR(INDEX(Mio[],_xlfn.AGGREGATE(15,7,IF((Mio[Vendedor]=$B$1)*(Mio[Anulado]=0),ROW(Mio[Vendedor])-ROW(MIo!$B$2)+1),ROWS($A$3:A234)),6),"")</f>
        <v/>
      </c>
      <c r="C234" s="2" t="str" cm="1">
        <f t="array" ref="C234">IFERROR(INDEX(Mio[],_xlfn.AGGREGATE(15,7,IF((Mio[Vendedor]=$B$1)*(Mio[Anulado]=0),ROW(Mio[Vendedor])-ROW(MIo!$B$2)+1),ROWS($A$3:A234)),3),"")</f>
        <v/>
      </c>
      <c r="D234" s="2" t="str">
        <f t="shared" si="6"/>
        <v/>
      </c>
      <c r="E234" t="b">
        <f>Table3[[#This Row],[verificacion]]=Table3[[#This Row],[Total Mio]]</f>
        <v>1</v>
      </c>
      <c r="G234" t="str" cm="1">
        <f t="array" ref="G234">IFERROR(INDEX(Conta[],_xlfn.AGGREGATE(15,7,IF(Conta[VENDEDOR]=$B$1,ROW(Conta[VENDEDOR])-ROW('Por Factura'!$G$4)+1),ROWS($G$3:G234)),3),"")</f>
        <v/>
      </c>
      <c r="H234" t="str" cm="1">
        <f t="array" ref="H234">IFERROR(INDEX(Conta[],_xlfn.AGGREGATE(15,7,IF(Conta[VENDEDOR]=$B$1,ROW(Conta[VENDEDOR])-ROW('Por Factura'!$G$4)+1),ROWS($G$3:G234)),1),"")</f>
        <v/>
      </c>
      <c r="I234" s="2" t="str" cm="1">
        <f t="array" ref="I234">IFERROR(INDEX(Conta[],_xlfn.AGGREGATE(15,7,IF(Conta[VENDEDOR]=$B$1,ROW(Conta[VENDEDOR])-ROW('Por Factura'!$G$4)+1),ROWS($G$3:G234)),4),"")</f>
        <v/>
      </c>
      <c r="J234" s="2" t="str">
        <f t="shared" si="7"/>
        <v/>
      </c>
      <c r="K234" t="b">
        <f>Table5[[#This Row],[verificacion]]=Table5[[#This Row],[Total Conta]]</f>
        <v>1</v>
      </c>
    </row>
    <row r="235" spans="1:11" x14ac:dyDescent="0.25">
      <c r="A235" t="str" cm="1">
        <f t="array" ref="A235">IFERROR(INDEX(Mio[],_xlfn.AGGREGATE(15,7,IF((Mio[Vendedor]=$B$1)*(Mio[Anulado]=0),ROW(Mio[Vendedor])-ROW(MIo!$B$2)+1),ROWS($A$3:A235)),2),"")</f>
        <v/>
      </c>
      <c r="B235" t="str" cm="1">
        <f t="array" ref="B235">IFERROR(INDEX(Mio[],_xlfn.AGGREGATE(15,7,IF((Mio[Vendedor]=$B$1)*(Mio[Anulado]=0),ROW(Mio[Vendedor])-ROW(MIo!$B$2)+1),ROWS($A$3:A235)),6),"")</f>
        <v/>
      </c>
      <c r="C235" s="2" t="str" cm="1">
        <f t="array" ref="C235">IFERROR(INDEX(Mio[],_xlfn.AGGREGATE(15,7,IF((Mio[Vendedor]=$B$1)*(Mio[Anulado]=0),ROW(Mio[Vendedor])-ROW(MIo!$B$2)+1),ROWS($A$3:A235)),3),"")</f>
        <v/>
      </c>
      <c r="D235" s="2" t="str">
        <f t="shared" si="6"/>
        <v/>
      </c>
      <c r="E235" t="b">
        <f>Table3[[#This Row],[verificacion]]=Table3[[#This Row],[Total Mio]]</f>
        <v>1</v>
      </c>
      <c r="G235" t="str" cm="1">
        <f t="array" ref="G235">IFERROR(INDEX(Conta[],_xlfn.AGGREGATE(15,7,IF(Conta[VENDEDOR]=$B$1,ROW(Conta[VENDEDOR])-ROW('Por Factura'!$G$4)+1),ROWS($G$3:G235)),3),"")</f>
        <v/>
      </c>
      <c r="H235" t="str" cm="1">
        <f t="array" ref="H235">IFERROR(INDEX(Conta[],_xlfn.AGGREGATE(15,7,IF(Conta[VENDEDOR]=$B$1,ROW(Conta[VENDEDOR])-ROW('Por Factura'!$G$4)+1),ROWS($G$3:G235)),1),"")</f>
        <v/>
      </c>
      <c r="I235" s="2" t="str" cm="1">
        <f t="array" ref="I235">IFERROR(INDEX(Conta[],_xlfn.AGGREGATE(15,7,IF(Conta[VENDEDOR]=$B$1,ROW(Conta[VENDEDOR])-ROW('Por Factura'!$G$4)+1),ROWS($G$3:G235)),4),"")</f>
        <v/>
      </c>
      <c r="J235" s="2" t="str">
        <f t="shared" si="7"/>
        <v/>
      </c>
      <c r="K235" t="b">
        <f>Table5[[#This Row],[verificacion]]=Table5[[#This Row],[Total Conta]]</f>
        <v>1</v>
      </c>
    </row>
    <row r="236" spans="1:11" x14ac:dyDescent="0.25">
      <c r="A236" t="str" cm="1">
        <f t="array" ref="A236">IFERROR(INDEX(Mio[],_xlfn.AGGREGATE(15,7,IF((Mio[Vendedor]=$B$1)*(Mio[Anulado]=0),ROW(Mio[Vendedor])-ROW(MIo!$B$2)+1),ROWS($A$3:A236)),2),"")</f>
        <v/>
      </c>
      <c r="B236" t="str" cm="1">
        <f t="array" ref="B236">IFERROR(INDEX(Mio[],_xlfn.AGGREGATE(15,7,IF((Mio[Vendedor]=$B$1)*(Mio[Anulado]=0),ROW(Mio[Vendedor])-ROW(MIo!$B$2)+1),ROWS($A$3:A236)),6),"")</f>
        <v/>
      </c>
      <c r="C236" s="2" t="str" cm="1">
        <f t="array" ref="C236">IFERROR(INDEX(Mio[],_xlfn.AGGREGATE(15,7,IF((Mio[Vendedor]=$B$1)*(Mio[Anulado]=0),ROW(Mio[Vendedor])-ROW(MIo!$B$2)+1),ROWS($A$3:A236)),3),"")</f>
        <v/>
      </c>
      <c r="D236" s="2" t="str">
        <f t="shared" si="6"/>
        <v/>
      </c>
      <c r="E236" t="b">
        <f>Table3[[#This Row],[verificacion]]=Table3[[#This Row],[Total Mio]]</f>
        <v>1</v>
      </c>
      <c r="G236" t="str" cm="1">
        <f t="array" ref="G236">IFERROR(INDEX(Conta[],_xlfn.AGGREGATE(15,7,IF(Conta[VENDEDOR]=$B$1,ROW(Conta[VENDEDOR])-ROW('Por Factura'!$G$4)+1),ROWS($G$3:G236)),3),"")</f>
        <v/>
      </c>
      <c r="H236" t="str" cm="1">
        <f t="array" ref="H236">IFERROR(INDEX(Conta[],_xlfn.AGGREGATE(15,7,IF(Conta[VENDEDOR]=$B$1,ROW(Conta[VENDEDOR])-ROW('Por Factura'!$G$4)+1),ROWS($G$3:G236)),1),"")</f>
        <v/>
      </c>
      <c r="I236" s="2" t="str" cm="1">
        <f t="array" ref="I236">IFERROR(INDEX(Conta[],_xlfn.AGGREGATE(15,7,IF(Conta[VENDEDOR]=$B$1,ROW(Conta[VENDEDOR])-ROW('Por Factura'!$G$4)+1),ROWS($G$3:G236)),4),"")</f>
        <v/>
      </c>
      <c r="J236" s="2" t="str">
        <f t="shared" si="7"/>
        <v/>
      </c>
      <c r="K236" t="b">
        <f>Table5[[#This Row],[verificacion]]=Table5[[#This Row],[Total Conta]]</f>
        <v>1</v>
      </c>
    </row>
    <row r="237" spans="1:11" x14ac:dyDescent="0.25">
      <c r="A237" t="str" cm="1">
        <f t="array" ref="A237">IFERROR(INDEX(Mio[],_xlfn.AGGREGATE(15,7,IF((Mio[Vendedor]=$B$1)*(Mio[Anulado]=0),ROW(Mio[Vendedor])-ROW(MIo!$B$2)+1),ROWS($A$3:A237)),2),"")</f>
        <v/>
      </c>
      <c r="B237" t="str" cm="1">
        <f t="array" ref="B237">IFERROR(INDEX(Mio[],_xlfn.AGGREGATE(15,7,IF((Mio[Vendedor]=$B$1)*(Mio[Anulado]=0),ROW(Mio[Vendedor])-ROW(MIo!$B$2)+1),ROWS($A$3:A237)),6),"")</f>
        <v/>
      </c>
      <c r="C237" s="2" t="str" cm="1">
        <f t="array" ref="C237">IFERROR(INDEX(Mio[],_xlfn.AGGREGATE(15,7,IF((Mio[Vendedor]=$B$1)*(Mio[Anulado]=0),ROW(Mio[Vendedor])-ROW(MIo!$B$2)+1),ROWS($A$3:A237)),3),"")</f>
        <v/>
      </c>
      <c r="D237" s="2" t="str">
        <f t="shared" si="6"/>
        <v/>
      </c>
      <c r="E237" t="b">
        <f>Table3[[#This Row],[verificacion]]=Table3[[#This Row],[Total Mio]]</f>
        <v>1</v>
      </c>
      <c r="G237" t="str" cm="1">
        <f t="array" ref="G237">IFERROR(INDEX(Conta[],_xlfn.AGGREGATE(15,7,IF(Conta[VENDEDOR]=$B$1,ROW(Conta[VENDEDOR])-ROW('Por Factura'!$G$4)+1),ROWS($G$3:G237)),3),"")</f>
        <v/>
      </c>
      <c r="H237" t="str" cm="1">
        <f t="array" ref="H237">IFERROR(INDEX(Conta[],_xlfn.AGGREGATE(15,7,IF(Conta[VENDEDOR]=$B$1,ROW(Conta[VENDEDOR])-ROW('Por Factura'!$G$4)+1),ROWS($G$3:G237)),1),"")</f>
        <v/>
      </c>
      <c r="I237" s="2" t="str" cm="1">
        <f t="array" ref="I237">IFERROR(INDEX(Conta[],_xlfn.AGGREGATE(15,7,IF(Conta[VENDEDOR]=$B$1,ROW(Conta[VENDEDOR])-ROW('Por Factura'!$G$4)+1),ROWS($G$3:G237)),4),"")</f>
        <v/>
      </c>
      <c r="J237" s="2" t="str">
        <f t="shared" si="7"/>
        <v/>
      </c>
      <c r="K237" t="b">
        <f>Table5[[#This Row],[verificacion]]=Table5[[#This Row],[Total Conta]]</f>
        <v>1</v>
      </c>
    </row>
    <row r="238" spans="1:11" x14ac:dyDescent="0.25">
      <c r="A238" t="str" cm="1">
        <f t="array" ref="A238">IFERROR(INDEX(Mio[],_xlfn.AGGREGATE(15,7,IF((Mio[Vendedor]=$B$1)*(Mio[Anulado]=0),ROW(Mio[Vendedor])-ROW(MIo!$B$2)+1),ROWS($A$3:A238)),2),"")</f>
        <v/>
      </c>
      <c r="B238" t="str" cm="1">
        <f t="array" ref="B238">IFERROR(INDEX(Mio[],_xlfn.AGGREGATE(15,7,IF((Mio[Vendedor]=$B$1)*(Mio[Anulado]=0),ROW(Mio[Vendedor])-ROW(MIo!$B$2)+1),ROWS($A$3:A238)),6),"")</f>
        <v/>
      </c>
      <c r="C238" s="2" t="str" cm="1">
        <f t="array" ref="C238">IFERROR(INDEX(Mio[],_xlfn.AGGREGATE(15,7,IF((Mio[Vendedor]=$B$1)*(Mio[Anulado]=0),ROW(Mio[Vendedor])-ROW(MIo!$B$2)+1),ROWS($A$3:A238)),3),"")</f>
        <v/>
      </c>
      <c r="D238" s="2" t="str">
        <f t="shared" si="6"/>
        <v/>
      </c>
      <c r="E238" t="b">
        <f>Table3[[#This Row],[verificacion]]=Table3[[#This Row],[Total Mio]]</f>
        <v>1</v>
      </c>
      <c r="G238" t="str" cm="1">
        <f t="array" ref="G238">IFERROR(INDEX(Conta[],_xlfn.AGGREGATE(15,7,IF(Conta[VENDEDOR]=$B$1,ROW(Conta[VENDEDOR])-ROW('Por Factura'!$G$4)+1),ROWS($G$3:G238)),3),"")</f>
        <v/>
      </c>
      <c r="H238" t="str" cm="1">
        <f t="array" ref="H238">IFERROR(INDEX(Conta[],_xlfn.AGGREGATE(15,7,IF(Conta[VENDEDOR]=$B$1,ROW(Conta[VENDEDOR])-ROW('Por Factura'!$G$4)+1),ROWS($G$3:G238)),1),"")</f>
        <v/>
      </c>
      <c r="I238" s="2" t="str" cm="1">
        <f t="array" ref="I238">IFERROR(INDEX(Conta[],_xlfn.AGGREGATE(15,7,IF(Conta[VENDEDOR]=$B$1,ROW(Conta[VENDEDOR])-ROW('Por Factura'!$G$4)+1),ROWS($G$3:G238)),4),"")</f>
        <v/>
      </c>
      <c r="J238" s="2" t="str">
        <f t="shared" si="7"/>
        <v/>
      </c>
      <c r="K238" t="b">
        <f>Table5[[#This Row],[verificacion]]=Table5[[#This Row],[Total Conta]]</f>
        <v>1</v>
      </c>
    </row>
    <row r="239" spans="1:11" x14ac:dyDescent="0.25">
      <c r="A239" t="str" cm="1">
        <f t="array" ref="A239">IFERROR(INDEX(Mio[],_xlfn.AGGREGATE(15,7,IF((Mio[Vendedor]=$B$1)*(Mio[Anulado]=0),ROW(Mio[Vendedor])-ROW(MIo!$B$2)+1),ROWS($A$3:A239)),2),"")</f>
        <v/>
      </c>
      <c r="B239" t="str" cm="1">
        <f t="array" ref="B239">IFERROR(INDEX(Mio[],_xlfn.AGGREGATE(15,7,IF((Mio[Vendedor]=$B$1)*(Mio[Anulado]=0),ROW(Mio[Vendedor])-ROW(MIo!$B$2)+1),ROWS($A$3:A239)),6),"")</f>
        <v/>
      </c>
      <c r="C239" s="2" t="str" cm="1">
        <f t="array" ref="C239">IFERROR(INDEX(Mio[],_xlfn.AGGREGATE(15,7,IF((Mio[Vendedor]=$B$1)*(Mio[Anulado]=0),ROW(Mio[Vendedor])-ROW(MIo!$B$2)+1),ROWS($A$3:A239)),3),"")</f>
        <v/>
      </c>
      <c r="D239" s="2" t="str">
        <f t="shared" si="6"/>
        <v/>
      </c>
      <c r="E239" t="b">
        <f>Table3[[#This Row],[verificacion]]=Table3[[#This Row],[Total Mio]]</f>
        <v>1</v>
      </c>
      <c r="G239" t="str" cm="1">
        <f t="array" ref="G239">IFERROR(INDEX(Conta[],_xlfn.AGGREGATE(15,7,IF(Conta[VENDEDOR]=$B$1,ROW(Conta[VENDEDOR])-ROW('Por Factura'!$G$4)+1),ROWS($G$3:G239)),3),"")</f>
        <v/>
      </c>
      <c r="H239" t="str" cm="1">
        <f t="array" ref="H239">IFERROR(INDEX(Conta[],_xlfn.AGGREGATE(15,7,IF(Conta[VENDEDOR]=$B$1,ROW(Conta[VENDEDOR])-ROW('Por Factura'!$G$4)+1),ROWS($G$3:G239)),1),"")</f>
        <v/>
      </c>
      <c r="I239" s="2" t="str" cm="1">
        <f t="array" ref="I239">IFERROR(INDEX(Conta[],_xlfn.AGGREGATE(15,7,IF(Conta[VENDEDOR]=$B$1,ROW(Conta[VENDEDOR])-ROW('Por Factura'!$G$4)+1),ROWS($G$3:G239)),4),"")</f>
        <v/>
      </c>
      <c r="J239" s="2" t="str">
        <f t="shared" si="7"/>
        <v/>
      </c>
      <c r="K239" t="b">
        <f>Table5[[#This Row],[verificacion]]=Table5[[#This Row],[Total Conta]]</f>
        <v>1</v>
      </c>
    </row>
    <row r="240" spans="1:11" x14ac:dyDescent="0.25">
      <c r="A240" t="str" cm="1">
        <f t="array" ref="A240">IFERROR(INDEX(Mio[],_xlfn.AGGREGATE(15,7,IF((Mio[Vendedor]=$B$1)*(Mio[Anulado]=0),ROW(Mio[Vendedor])-ROW(MIo!$B$2)+1),ROWS($A$3:A240)),2),"")</f>
        <v/>
      </c>
      <c r="B240" t="str" cm="1">
        <f t="array" ref="B240">IFERROR(INDEX(Mio[],_xlfn.AGGREGATE(15,7,IF((Mio[Vendedor]=$B$1)*(Mio[Anulado]=0),ROW(Mio[Vendedor])-ROW(MIo!$B$2)+1),ROWS($A$3:A240)),6),"")</f>
        <v/>
      </c>
      <c r="C240" s="2" t="str" cm="1">
        <f t="array" ref="C240">IFERROR(INDEX(Mio[],_xlfn.AGGREGATE(15,7,IF((Mio[Vendedor]=$B$1)*(Mio[Anulado]=0),ROW(Mio[Vendedor])-ROW(MIo!$B$2)+1),ROWS($A$3:A240)),3),"")</f>
        <v/>
      </c>
      <c r="D240" s="2" t="str">
        <f t="shared" si="6"/>
        <v/>
      </c>
      <c r="E240" t="b">
        <f>Table3[[#This Row],[verificacion]]=Table3[[#This Row],[Total Mio]]</f>
        <v>1</v>
      </c>
      <c r="G240" t="str" cm="1">
        <f t="array" ref="G240">IFERROR(INDEX(Conta[],_xlfn.AGGREGATE(15,7,IF(Conta[VENDEDOR]=$B$1,ROW(Conta[VENDEDOR])-ROW('Por Factura'!$G$4)+1),ROWS($G$3:G240)),3),"")</f>
        <v/>
      </c>
      <c r="H240" t="str" cm="1">
        <f t="array" ref="H240">IFERROR(INDEX(Conta[],_xlfn.AGGREGATE(15,7,IF(Conta[VENDEDOR]=$B$1,ROW(Conta[VENDEDOR])-ROW('Por Factura'!$G$4)+1),ROWS($G$3:G240)),1),"")</f>
        <v/>
      </c>
      <c r="I240" s="2" t="str" cm="1">
        <f t="array" ref="I240">IFERROR(INDEX(Conta[],_xlfn.AGGREGATE(15,7,IF(Conta[VENDEDOR]=$B$1,ROW(Conta[VENDEDOR])-ROW('Por Factura'!$G$4)+1),ROWS($G$3:G240)),4),"")</f>
        <v/>
      </c>
      <c r="J240" s="2" t="str">
        <f t="shared" si="7"/>
        <v/>
      </c>
      <c r="K240" t="b">
        <f>Table5[[#This Row],[verificacion]]=Table5[[#This Row],[Total Conta]]</f>
        <v>1</v>
      </c>
    </row>
    <row r="241" spans="1:11" x14ac:dyDescent="0.25">
      <c r="A241" t="str" cm="1">
        <f t="array" ref="A241">IFERROR(INDEX(Mio[],_xlfn.AGGREGATE(15,7,IF((Mio[Vendedor]=$B$1)*(Mio[Anulado]=0),ROW(Mio[Vendedor])-ROW(MIo!$B$2)+1),ROWS($A$3:A241)),2),"")</f>
        <v/>
      </c>
      <c r="B241" t="str" cm="1">
        <f t="array" ref="B241">IFERROR(INDEX(Mio[],_xlfn.AGGREGATE(15,7,IF((Mio[Vendedor]=$B$1)*(Mio[Anulado]=0),ROW(Mio[Vendedor])-ROW(MIo!$B$2)+1),ROWS($A$3:A241)),6),"")</f>
        <v/>
      </c>
      <c r="C241" s="2" t="str" cm="1">
        <f t="array" ref="C241">IFERROR(INDEX(Mio[],_xlfn.AGGREGATE(15,7,IF((Mio[Vendedor]=$B$1)*(Mio[Anulado]=0),ROW(Mio[Vendedor])-ROW(MIo!$B$2)+1),ROWS($A$3:A241)),3),"")</f>
        <v/>
      </c>
      <c r="D241" s="2" t="str">
        <f t="shared" si="6"/>
        <v/>
      </c>
      <c r="E241" t="b">
        <f>Table3[[#This Row],[verificacion]]=Table3[[#This Row],[Total Mio]]</f>
        <v>1</v>
      </c>
      <c r="G241" t="str" cm="1">
        <f t="array" ref="G241">IFERROR(INDEX(Conta[],_xlfn.AGGREGATE(15,7,IF(Conta[VENDEDOR]=$B$1,ROW(Conta[VENDEDOR])-ROW('Por Factura'!$G$4)+1),ROWS($G$3:G241)),3),"")</f>
        <v/>
      </c>
      <c r="H241" t="str" cm="1">
        <f t="array" ref="H241">IFERROR(INDEX(Conta[],_xlfn.AGGREGATE(15,7,IF(Conta[VENDEDOR]=$B$1,ROW(Conta[VENDEDOR])-ROW('Por Factura'!$G$4)+1),ROWS($G$3:G241)),1),"")</f>
        <v/>
      </c>
      <c r="I241" s="2" t="str" cm="1">
        <f t="array" ref="I241">IFERROR(INDEX(Conta[],_xlfn.AGGREGATE(15,7,IF(Conta[VENDEDOR]=$B$1,ROW(Conta[VENDEDOR])-ROW('Por Factura'!$G$4)+1),ROWS($G$3:G241)),4),"")</f>
        <v/>
      </c>
      <c r="J241" s="2" t="str">
        <f t="shared" si="7"/>
        <v/>
      </c>
      <c r="K241" t="b">
        <f>Table5[[#This Row],[verificacion]]=Table5[[#This Row],[Total Conta]]</f>
        <v>1</v>
      </c>
    </row>
    <row r="242" spans="1:11" x14ac:dyDescent="0.25">
      <c r="A242" t="str" cm="1">
        <f t="array" ref="A242">IFERROR(INDEX(Mio[],_xlfn.AGGREGATE(15,7,IF((Mio[Vendedor]=$B$1)*(Mio[Anulado]=0),ROW(Mio[Vendedor])-ROW(MIo!$B$2)+1),ROWS($A$3:A242)),2),"")</f>
        <v/>
      </c>
      <c r="B242" t="str" cm="1">
        <f t="array" ref="B242">IFERROR(INDEX(Mio[],_xlfn.AGGREGATE(15,7,IF((Mio[Vendedor]=$B$1)*(Mio[Anulado]=0),ROW(Mio[Vendedor])-ROW(MIo!$B$2)+1),ROWS($A$3:A242)),6),"")</f>
        <v/>
      </c>
      <c r="C242" s="2" t="str" cm="1">
        <f t="array" ref="C242">IFERROR(INDEX(Mio[],_xlfn.AGGREGATE(15,7,IF((Mio[Vendedor]=$B$1)*(Mio[Anulado]=0),ROW(Mio[Vendedor])-ROW(MIo!$B$2)+1),ROWS($A$3:A242)),3),"")</f>
        <v/>
      </c>
      <c r="D242" s="2" t="str">
        <f t="shared" si="6"/>
        <v/>
      </c>
      <c r="E242" t="b">
        <f>Table3[[#This Row],[verificacion]]=Table3[[#This Row],[Total Mio]]</f>
        <v>1</v>
      </c>
      <c r="G242" t="str" cm="1">
        <f t="array" ref="G242">IFERROR(INDEX(Conta[],_xlfn.AGGREGATE(15,7,IF(Conta[VENDEDOR]=$B$1,ROW(Conta[VENDEDOR])-ROW('Por Factura'!$G$4)+1),ROWS($G$3:G242)),3),"")</f>
        <v/>
      </c>
      <c r="H242" t="str" cm="1">
        <f t="array" ref="H242">IFERROR(INDEX(Conta[],_xlfn.AGGREGATE(15,7,IF(Conta[VENDEDOR]=$B$1,ROW(Conta[VENDEDOR])-ROW('Por Factura'!$G$4)+1),ROWS($G$3:G242)),1),"")</f>
        <v/>
      </c>
      <c r="I242" s="2" t="str" cm="1">
        <f t="array" ref="I242">IFERROR(INDEX(Conta[],_xlfn.AGGREGATE(15,7,IF(Conta[VENDEDOR]=$B$1,ROW(Conta[VENDEDOR])-ROW('Por Factura'!$G$4)+1),ROWS($G$3:G242)),4),"")</f>
        <v/>
      </c>
      <c r="J242" s="2" t="str">
        <f t="shared" si="7"/>
        <v/>
      </c>
      <c r="K242" t="b">
        <f>Table5[[#This Row],[verificacion]]=Table5[[#This Row],[Total Conta]]</f>
        <v>1</v>
      </c>
    </row>
    <row r="243" spans="1:11" x14ac:dyDescent="0.25">
      <c r="A243" t="str" cm="1">
        <f t="array" ref="A243">IFERROR(INDEX(Mio[],_xlfn.AGGREGATE(15,7,IF((Mio[Vendedor]=$B$1)*(Mio[Anulado]=0),ROW(Mio[Vendedor])-ROW(MIo!$B$2)+1),ROWS($A$3:A243)),2),"")</f>
        <v/>
      </c>
      <c r="B243" t="str" cm="1">
        <f t="array" ref="B243">IFERROR(INDEX(Mio[],_xlfn.AGGREGATE(15,7,IF((Mio[Vendedor]=$B$1)*(Mio[Anulado]=0),ROW(Mio[Vendedor])-ROW(MIo!$B$2)+1),ROWS($A$3:A243)),6),"")</f>
        <v/>
      </c>
      <c r="C243" s="2" t="str" cm="1">
        <f t="array" ref="C243">IFERROR(INDEX(Mio[],_xlfn.AGGREGATE(15,7,IF((Mio[Vendedor]=$B$1)*(Mio[Anulado]=0),ROW(Mio[Vendedor])-ROW(MIo!$B$2)+1),ROWS($A$3:A243)),3),"")</f>
        <v/>
      </c>
      <c r="D243" s="2" t="str">
        <f t="shared" si="6"/>
        <v/>
      </c>
      <c r="E243" t="b">
        <f>Table3[[#This Row],[verificacion]]=Table3[[#This Row],[Total Mio]]</f>
        <v>1</v>
      </c>
      <c r="G243" t="str" cm="1">
        <f t="array" ref="G243">IFERROR(INDEX(Conta[],_xlfn.AGGREGATE(15,7,IF(Conta[VENDEDOR]=$B$1,ROW(Conta[VENDEDOR])-ROW('Por Factura'!$G$4)+1),ROWS($G$3:G243)),3),"")</f>
        <v/>
      </c>
      <c r="H243" t="str" cm="1">
        <f t="array" ref="H243">IFERROR(INDEX(Conta[],_xlfn.AGGREGATE(15,7,IF(Conta[VENDEDOR]=$B$1,ROW(Conta[VENDEDOR])-ROW('Por Factura'!$G$4)+1),ROWS($G$3:G243)),1),"")</f>
        <v/>
      </c>
      <c r="I243" s="2" t="str" cm="1">
        <f t="array" ref="I243">IFERROR(INDEX(Conta[],_xlfn.AGGREGATE(15,7,IF(Conta[VENDEDOR]=$B$1,ROW(Conta[VENDEDOR])-ROW('Por Factura'!$G$4)+1),ROWS($G$3:G243)),4),"")</f>
        <v/>
      </c>
      <c r="J243" s="2" t="str">
        <f t="shared" si="7"/>
        <v/>
      </c>
      <c r="K243" t="b">
        <f>Table5[[#This Row],[verificacion]]=Table5[[#This Row],[Total Conta]]</f>
        <v>1</v>
      </c>
    </row>
    <row r="244" spans="1:11" x14ac:dyDescent="0.25">
      <c r="A244" t="str" cm="1">
        <f t="array" ref="A244">IFERROR(INDEX(Mio[],_xlfn.AGGREGATE(15,7,IF((Mio[Vendedor]=$B$1)*(Mio[Anulado]=0),ROW(Mio[Vendedor])-ROW(MIo!$B$2)+1),ROWS($A$3:A244)),2),"")</f>
        <v/>
      </c>
      <c r="B244" t="str" cm="1">
        <f t="array" ref="B244">IFERROR(INDEX(Mio[],_xlfn.AGGREGATE(15,7,IF((Mio[Vendedor]=$B$1)*(Mio[Anulado]=0),ROW(Mio[Vendedor])-ROW(MIo!$B$2)+1),ROWS($A$3:A244)),6),"")</f>
        <v/>
      </c>
      <c r="C244" s="2" t="str" cm="1">
        <f t="array" ref="C244">IFERROR(INDEX(Mio[],_xlfn.AGGREGATE(15,7,IF((Mio[Vendedor]=$B$1)*(Mio[Anulado]=0),ROW(Mio[Vendedor])-ROW(MIo!$B$2)+1),ROWS($A$3:A244)),3),"")</f>
        <v/>
      </c>
      <c r="D244" s="2" t="str">
        <f t="shared" si="6"/>
        <v/>
      </c>
      <c r="E244" t="b">
        <f>Table3[[#This Row],[verificacion]]=Table3[[#This Row],[Total Mio]]</f>
        <v>1</v>
      </c>
      <c r="G244" t="str" cm="1">
        <f t="array" ref="G244">IFERROR(INDEX(Conta[],_xlfn.AGGREGATE(15,7,IF(Conta[VENDEDOR]=$B$1,ROW(Conta[VENDEDOR])-ROW('Por Factura'!$G$4)+1),ROWS($G$3:G244)),3),"")</f>
        <v/>
      </c>
      <c r="H244" t="str" cm="1">
        <f t="array" ref="H244">IFERROR(INDEX(Conta[],_xlfn.AGGREGATE(15,7,IF(Conta[VENDEDOR]=$B$1,ROW(Conta[VENDEDOR])-ROW('Por Factura'!$G$4)+1),ROWS($G$3:G244)),1),"")</f>
        <v/>
      </c>
      <c r="I244" s="2" t="str" cm="1">
        <f t="array" ref="I244">IFERROR(INDEX(Conta[],_xlfn.AGGREGATE(15,7,IF(Conta[VENDEDOR]=$B$1,ROW(Conta[VENDEDOR])-ROW('Por Factura'!$G$4)+1),ROWS($G$3:G244)),4),"")</f>
        <v/>
      </c>
      <c r="J244" s="2" t="str">
        <f t="shared" si="7"/>
        <v/>
      </c>
      <c r="K244" t="b">
        <f>Table5[[#This Row],[verificacion]]=Table5[[#This Row],[Total Conta]]</f>
        <v>1</v>
      </c>
    </row>
    <row r="245" spans="1:11" x14ac:dyDescent="0.25">
      <c r="A245" t="str" cm="1">
        <f t="array" ref="A245">IFERROR(INDEX(Mio[],_xlfn.AGGREGATE(15,7,IF((Mio[Vendedor]=$B$1)*(Mio[Anulado]=0),ROW(Mio[Vendedor])-ROW(MIo!$B$2)+1),ROWS($A$3:A245)),2),"")</f>
        <v/>
      </c>
      <c r="B245" t="str" cm="1">
        <f t="array" ref="B245">IFERROR(INDEX(Mio[],_xlfn.AGGREGATE(15,7,IF((Mio[Vendedor]=$B$1)*(Mio[Anulado]=0),ROW(Mio[Vendedor])-ROW(MIo!$B$2)+1),ROWS($A$3:A245)),6),"")</f>
        <v/>
      </c>
      <c r="C245" s="2" t="str" cm="1">
        <f t="array" ref="C245">IFERROR(INDEX(Mio[],_xlfn.AGGREGATE(15,7,IF((Mio[Vendedor]=$B$1)*(Mio[Anulado]=0),ROW(Mio[Vendedor])-ROW(MIo!$B$2)+1),ROWS($A$3:A245)),3),"")</f>
        <v/>
      </c>
      <c r="D245" s="2" t="str">
        <f t="shared" si="6"/>
        <v/>
      </c>
      <c r="E245" t="b">
        <f>Table3[[#This Row],[verificacion]]=Table3[[#This Row],[Total Mio]]</f>
        <v>1</v>
      </c>
      <c r="G245" t="str" cm="1">
        <f t="array" ref="G245">IFERROR(INDEX(Conta[],_xlfn.AGGREGATE(15,7,IF(Conta[VENDEDOR]=$B$1,ROW(Conta[VENDEDOR])-ROW('Por Factura'!$G$4)+1),ROWS($G$3:G245)),3),"")</f>
        <v/>
      </c>
      <c r="H245" t="str" cm="1">
        <f t="array" ref="H245">IFERROR(INDEX(Conta[],_xlfn.AGGREGATE(15,7,IF(Conta[VENDEDOR]=$B$1,ROW(Conta[VENDEDOR])-ROW('Por Factura'!$G$4)+1),ROWS($G$3:G245)),1),"")</f>
        <v/>
      </c>
      <c r="I245" s="2" t="str" cm="1">
        <f t="array" ref="I245">IFERROR(INDEX(Conta[],_xlfn.AGGREGATE(15,7,IF(Conta[VENDEDOR]=$B$1,ROW(Conta[VENDEDOR])-ROW('Por Factura'!$G$4)+1),ROWS($G$3:G245)),4),"")</f>
        <v/>
      </c>
      <c r="J245" s="2" t="str">
        <f t="shared" si="7"/>
        <v/>
      </c>
      <c r="K245" t="b">
        <f>Table5[[#This Row],[verificacion]]=Table5[[#This Row],[Total Conta]]</f>
        <v>1</v>
      </c>
    </row>
    <row r="246" spans="1:11" x14ac:dyDescent="0.25">
      <c r="A246" t="str" cm="1">
        <f t="array" ref="A246">IFERROR(INDEX(Mio[],_xlfn.AGGREGATE(15,7,IF((Mio[Vendedor]=$B$1)*(Mio[Anulado]=0),ROW(Mio[Vendedor])-ROW(MIo!$B$2)+1),ROWS($A$3:A246)),2),"")</f>
        <v/>
      </c>
      <c r="B246" t="str" cm="1">
        <f t="array" ref="B246">IFERROR(INDEX(Mio[],_xlfn.AGGREGATE(15,7,IF((Mio[Vendedor]=$B$1)*(Mio[Anulado]=0),ROW(Mio[Vendedor])-ROW(MIo!$B$2)+1),ROWS($A$3:A246)),6),"")</f>
        <v/>
      </c>
      <c r="C246" s="2" t="str" cm="1">
        <f t="array" ref="C246">IFERROR(INDEX(Mio[],_xlfn.AGGREGATE(15,7,IF((Mio[Vendedor]=$B$1)*(Mio[Anulado]=0),ROW(Mio[Vendedor])-ROW(MIo!$B$2)+1),ROWS($A$3:A246)),3),"")</f>
        <v/>
      </c>
      <c r="D246" s="2" t="str">
        <f t="shared" si="6"/>
        <v/>
      </c>
      <c r="E246" t="b">
        <f>Table3[[#This Row],[verificacion]]=Table3[[#This Row],[Total Mio]]</f>
        <v>1</v>
      </c>
      <c r="G246" t="str" cm="1">
        <f t="array" ref="G246">IFERROR(INDEX(Conta[],_xlfn.AGGREGATE(15,7,IF(Conta[VENDEDOR]=$B$1,ROW(Conta[VENDEDOR])-ROW('Por Factura'!$G$4)+1),ROWS($G$3:G246)),3),"")</f>
        <v/>
      </c>
      <c r="H246" t="str" cm="1">
        <f t="array" ref="H246">IFERROR(INDEX(Conta[],_xlfn.AGGREGATE(15,7,IF(Conta[VENDEDOR]=$B$1,ROW(Conta[VENDEDOR])-ROW('Por Factura'!$G$4)+1),ROWS($G$3:G246)),1),"")</f>
        <v/>
      </c>
      <c r="I246" s="2" t="str" cm="1">
        <f t="array" ref="I246">IFERROR(INDEX(Conta[],_xlfn.AGGREGATE(15,7,IF(Conta[VENDEDOR]=$B$1,ROW(Conta[VENDEDOR])-ROW('Por Factura'!$G$4)+1),ROWS($G$3:G246)),4),"")</f>
        <v/>
      </c>
      <c r="J246" s="2" t="str">
        <f t="shared" si="7"/>
        <v/>
      </c>
      <c r="K246" t="b">
        <f>Table5[[#This Row],[verificacion]]=Table5[[#This Row],[Total Conta]]</f>
        <v>1</v>
      </c>
    </row>
    <row r="247" spans="1:11" x14ac:dyDescent="0.25">
      <c r="A247" t="str" cm="1">
        <f t="array" ref="A247">IFERROR(INDEX(Mio[],_xlfn.AGGREGATE(15,7,IF((Mio[Vendedor]=$B$1)*(Mio[Anulado]=0),ROW(Mio[Vendedor])-ROW(MIo!$B$2)+1),ROWS($A$3:A247)),2),"")</f>
        <v/>
      </c>
      <c r="B247" t="str" cm="1">
        <f t="array" ref="B247">IFERROR(INDEX(Mio[],_xlfn.AGGREGATE(15,7,IF((Mio[Vendedor]=$B$1)*(Mio[Anulado]=0),ROW(Mio[Vendedor])-ROW(MIo!$B$2)+1),ROWS($A$3:A247)),6),"")</f>
        <v/>
      </c>
      <c r="C247" s="2" t="str" cm="1">
        <f t="array" ref="C247">IFERROR(INDEX(Mio[],_xlfn.AGGREGATE(15,7,IF((Mio[Vendedor]=$B$1)*(Mio[Anulado]=0),ROW(Mio[Vendedor])-ROW(MIo!$B$2)+1),ROWS($A$3:A247)),3),"")</f>
        <v/>
      </c>
      <c r="D247" s="2" t="str">
        <f t="shared" si="6"/>
        <v/>
      </c>
      <c r="E247" t="b">
        <f>Table3[[#This Row],[verificacion]]=Table3[[#This Row],[Total Mio]]</f>
        <v>1</v>
      </c>
      <c r="G247" t="str" cm="1">
        <f t="array" ref="G247">IFERROR(INDEX(Conta[],_xlfn.AGGREGATE(15,7,IF(Conta[VENDEDOR]=$B$1,ROW(Conta[VENDEDOR])-ROW('Por Factura'!$G$4)+1),ROWS($G$3:G247)),3),"")</f>
        <v/>
      </c>
      <c r="H247" t="str" cm="1">
        <f t="array" ref="H247">IFERROR(INDEX(Conta[],_xlfn.AGGREGATE(15,7,IF(Conta[VENDEDOR]=$B$1,ROW(Conta[VENDEDOR])-ROW('Por Factura'!$G$4)+1),ROWS($G$3:G247)),1),"")</f>
        <v/>
      </c>
      <c r="I247" s="2" t="str" cm="1">
        <f t="array" ref="I247">IFERROR(INDEX(Conta[],_xlfn.AGGREGATE(15,7,IF(Conta[VENDEDOR]=$B$1,ROW(Conta[VENDEDOR])-ROW('Por Factura'!$G$4)+1),ROWS($G$3:G247)),4),"")</f>
        <v/>
      </c>
      <c r="J247" s="2" t="str">
        <f t="shared" si="7"/>
        <v/>
      </c>
      <c r="K247" t="b">
        <f>Table5[[#This Row],[verificacion]]=Table5[[#This Row],[Total Conta]]</f>
        <v>1</v>
      </c>
    </row>
    <row r="248" spans="1:11" x14ac:dyDescent="0.25">
      <c r="A248" t="str" cm="1">
        <f t="array" ref="A248">IFERROR(INDEX(Mio[],_xlfn.AGGREGATE(15,7,IF((Mio[Vendedor]=$B$1)*(Mio[Anulado]=0),ROW(Mio[Vendedor])-ROW(MIo!$B$2)+1),ROWS($A$3:A248)),2),"")</f>
        <v/>
      </c>
      <c r="B248" t="str" cm="1">
        <f t="array" ref="B248">IFERROR(INDEX(Mio[],_xlfn.AGGREGATE(15,7,IF((Mio[Vendedor]=$B$1)*(Mio[Anulado]=0),ROW(Mio[Vendedor])-ROW(MIo!$B$2)+1),ROWS($A$3:A248)),6),"")</f>
        <v/>
      </c>
      <c r="C248" s="2" t="str" cm="1">
        <f t="array" ref="C248">IFERROR(INDEX(Mio[],_xlfn.AGGREGATE(15,7,IF((Mio[Vendedor]=$B$1)*(Mio[Anulado]=0),ROW(Mio[Vendedor])-ROW(MIo!$B$2)+1),ROWS($A$3:A248)),3),"")</f>
        <v/>
      </c>
      <c r="D248" s="2" t="str">
        <f t="shared" si="6"/>
        <v/>
      </c>
      <c r="E248" t="b">
        <f>Table3[[#This Row],[verificacion]]=Table3[[#This Row],[Total Mio]]</f>
        <v>1</v>
      </c>
      <c r="G248" t="str" cm="1">
        <f t="array" ref="G248">IFERROR(INDEX(Conta[],_xlfn.AGGREGATE(15,7,IF(Conta[VENDEDOR]=$B$1,ROW(Conta[VENDEDOR])-ROW('Por Factura'!$G$4)+1),ROWS($G$3:G248)),3),"")</f>
        <v/>
      </c>
      <c r="H248" t="str" cm="1">
        <f t="array" ref="H248">IFERROR(INDEX(Conta[],_xlfn.AGGREGATE(15,7,IF(Conta[VENDEDOR]=$B$1,ROW(Conta[VENDEDOR])-ROW('Por Factura'!$G$4)+1),ROWS($G$3:G248)),1),"")</f>
        <v/>
      </c>
      <c r="I248" s="2" t="str" cm="1">
        <f t="array" ref="I248">IFERROR(INDEX(Conta[],_xlfn.AGGREGATE(15,7,IF(Conta[VENDEDOR]=$B$1,ROW(Conta[VENDEDOR])-ROW('Por Factura'!$G$4)+1),ROWS($G$3:G248)),4),"")</f>
        <v/>
      </c>
      <c r="J248" s="2" t="str">
        <f t="shared" si="7"/>
        <v/>
      </c>
      <c r="K248" t="b">
        <f>Table5[[#This Row],[verificacion]]=Table5[[#This Row],[Total Conta]]</f>
        <v>1</v>
      </c>
    </row>
    <row r="249" spans="1:11" x14ac:dyDescent="0.25">
      <c r="A249" t="str" cm="1">
        <f t="array" ref="A249">IFERROR(INDEX(Mio[],_xlfn.AGGREGATE(15,7,IF((Mio[Vendedor]=$B$1)*(Mio[Anulado]=0),ROW(Mio[Vendedor])-ROW(MIo!$B$2)+1),ROWS($A$3:A249)),2),"")</f>
        <v/>
      </c>
      <c r="B249" t="str" cm="1">
        <f t="array" ref="B249">IFERROR(INDEX(Mio[],_xlfn.AGGREGATE(15,7,IF((Mio[Vendedor]=$B$1)*(Mio[Anulado]=0),ROW(Mio[Vendedor])-ROW(MIo!$B$2)+1),ROWS($A$3:A249)),6),"")</f>
        <v/>
      </c>
      <c r="C249" s="2" t="str" cm="1">
        <f t="array" ref="C249">IFERROR(INDEX(Mio[],_xlfn.AGGREGATE(15,7,IF((Mio[Vendedor]=$B$1)*(Mio[Anulado]=0),ROW(Mio[Vendedor])-ROW(MIo!$B$2)+1),ROWS($A$3:A249)),3),"")</f>
        <v/>
      </c>
      <c r="D249" s="2" t="str">
        <f t="shared" si="6"/>
        <v/>
      </c>
      <c r="E249" t="b">
        <f>Table3[[#This Row],[verificacion]]=Table3[[#This Row],[Total Mio]]</f>
        <v>1</v>
      </c>
      <c r="G249" t="str" cm="1">
        <f t="array" ref="G249">IFERROR(INDEX(Conta[],_xlfn.AGGREGATE(15,7,IF(Conta[VENDEDOR]=$B$1,ROW(Conta[VENDEDOR])-ROW('Por Factura'!$G$4)+1),ROWS($G$3:G249)),3),"")</f>
        <v/>
      </c>
      <c r="H249" t="str" cm="1">
        <f t="array" ref="H249">IFERROR(INDEX(Conta[],_xlfn.AGGREGATE(15,7,IF(Conta[VENDEDOR]=$B$1,ROW(Conta[VENDEDOR])-ROW('Por Factura'!$G$4)+1),ROWS($G$3:G249)),1),"")</f>
        <v/>
      </c>
      <c r="I249" s="2" t="str" cm="1">
        <f t="array" ref="I249">IFERROR(INDEX(Conta[],_xlfn.AGGREGATE(15,7,IF(Conta[VENDEDOR]=$B$1,ROW(Conta[VENDEDOR])-ROW('Por Factura'!$G$4)+1),ROWS($G$3:G249)),4),"")</f>
        <v/>
      </c>
      <c r="J249" s="2" t="str">
        <f t="shared" si="7"/>
        <v/>
      </c>
      <c r="K249" t="b">
        <f>Table5[[#This Row],[verificacion]]=Table5[[#This Row],[Total Conta]]</f>
        <v>1</v>
      </c>
    </row>
    <row r="250" spans="1:11" x14ac:dyDescent="0.25">
      <c r="A250" t="str" cm="1">
        <f t="array" ref="A250">IFERROR(INDEX(Mio[],_xlfn.AGGREGATE(15,7,IF((Mio[Vendedor]=$B$1)*(Mio[Anulado]=0),ROW(Mio[Vendedor])-ROW(MIo!$B$2)+1),ROWS($A$3:A250)),2),"")</f>
        <v/>
      </c>
      <c r="B250" t="str" cm="1">
        <f t="array" ref="B250">IFERROR(INDEX(Mio[],_xlfn.AGGREGATE(15,7,IF((Mio[Vendedor]=$B$1)*(Mio[Anulado]=0),ROW(Mio[Vendedor])-ROW(MIo!$B$2)+1),ROWS($A$3:A250)),6),"")</f>
        <v/>
      </c>
      <c r="C250" s="2" t="str" cm="1">
        <f t="array" ref="C250">IFERROR(INDEX(Mio[],_xlfn.AGGREGATE(15,7,IF((Mio[Vendedor]=$B$1)*(Mio[Anulado]=0),ROW(Mio[Vendedor])-ROW(MIo!$B$2)+1),ROWS($A$3:A250)),3),"")</f>
        <v/>
      </c>
      <c r="D250" s="2" t="str">
        <f t="shared" si="6"/>
        <v/>
      </c>
      <c r="E250" t="b">
        <f>Table3[[#This Row],[verificacion]]=Table3[[#This Row],[Total Mio]]</f>
        <v>1</v>
      </c>
      <c r="G250" t="str" cm="1">
        <f t="array" ref="G250">IFERROR(INDEX(Conta[],_xlfn.AGGREGATE(15,7,IF(Conta[VENDEDOR]=$B$1,ROW(Conta[VENDEDOR])-ROW('Por Factura'!$G$4)+1),ROWS($G$3:G250)),3),"")</f>
        <v/>
      </c>
      <c r="H250" t="str" cm="1">
        <f t="array" ref="H250">IFERROR(INDEX(Conta[],_xlfn.AGGREGATE(15,7,IF(Conta[VENDEDOR]=$B$1,ROW(Conta[VENDEDOR])-ROW('Por Factura'!$G$4)+1),ROWS($G$3:G250)),1),"")</f>
        <v/>
      </c>
      <c r="I250" s="2" t="str" cm="1">
        <f t="array" ref="I250">IFERROR(INDEX(Conta[],_xlfn.AGGREGATE(15,7,IF(Conta[VENDEDOR]=$B$1,ROW(Conta[VENDEDOR])-ROW('Por Factura'!$G$4)+1),ROWS($G$3:G250)),4),"")</f>
        <v/>
      </c>
      <c r="J250" s="2" t="str">
        <f t="shared" si="7"/>
        <v/>
      </c>
      <c r="K250" t="b">
        <f>Table5[[#This Row],[verificacion]]=Table5[[#This Row],[Total Conta]]</f>
        <v>1</v>
      </c>
    </row>
    <row r="251" spans="1:11" x14ac:dyDescent="0.25">
      <c r="A251" t="str" cm="1">
        <f t="array" ref="A251">IFERROR(INDEX(Mio[],_xlfn.AGGREGATE(15,7,IF((Mio[Vendedor]=$B$1)*(Mio[Anulado]=0),ROW(Mio[Vendedor])-ROW(MIo!$B$2)+1),ROWS($A$3:A251)),2),"")</f>
        <v/>
      </c>
      <c r="B251" t="str" cm="1">
        <f t="array" ref="B251">IFERROR(INDEX(Mio[],_xlfn.AGGREGATE(15,7,IF((Mio[Vendedor]=$B$1)*(Mio[Anulado]=0),ROW(Mio[Vendedor])-ROW(MIo!$B$2)+1),ROWS($A$3:A251)),6),"")</f>
        <v/>
      </c>
      <c r="C251" s="2" t="str" cm="1">
        <f t="array" ref="C251">IFERROR(INDEX(Mio[],_xlfn.AGGREGATE(15,7,IF((Mio[Vendedor]=$B$1)*(Mio[Anulado]=0),ROW(Mio[Vendedor])-ROW(MIo!$B$2)+1),ROWS($A$3:A251)),3),"")</f>
        <v/>
      </c>
      <c r="D251" s="2" t="str">
        <f t="shared" si="6"/>
        <v/>
      </c>
      <c r="E251" t="b">
        <f>Table3[[#This Row],[verificacion]]=Table3[[#This Row],[Total Mio]]</f>
        <v>1</v>
      </c>
      <c r="G251" t="str" cm="1">
        <f t="array" ref="G251">IFERROR(INDEX(Conta[],_xlfn.AGGREGATE(15,7,IF(Conta[VENDEDOR]=$B$1,ROW(Conta[VENDEDOR])-ROW('Por Factura'!$G$4)+1),ROWS($G$3:G251)),3),"")</f>
        <v/>
      </c>
      <c r="H251" t="str" cm="1">
        <f t="array" ref="H251">IFERROR(INDEX(Conta[],_xlfn.AGGREGATE(15,7,IF(Conta[VENDEDOR]=$B$1,ROW(Conta[VENDEDOR])-ROW('Por Factura'!$G$4)+1),ROWS($G$3:G251)),1),"")</f>
        <v/>
      </c>
      <c r="I251" s="2" t="str" cm="1">
        <f t="array" ref="I251">IFERROR(INDEX(Conta[],_xlfn.AGGREGATE(15,7,IF(Conta[VENDEDOR]=$B$1,ROW(Conta[VENDEDOR])-ROW('Por Factura'!$G$4)+1),ROWS($G$3:G251)),4),"")</f>
        <v/>
      </c>
      <c r="J251" s="2" t="str">
        <f t="shared" si="7"/>
        <v/>
      </c>
      <c r="K251" t="b">
        <f>Table5[[#This Row],[verificacion]]=Table5[[#This Row],[Total Conta]]</f>
        <v>1</v>
      </c>
    </row>
    <row r="252" spans="1:11" x14ac:dyDescent="0.25">
      <c r="A252" t="str" cm="1">
        <f t="array" ref="A252">IFERROR(INDEX(Mio[],_xlfn.AGGREGATE(15,7,IF((Mio[Vendedor]=$B$1)*(Mio[Anulado]=0),ROW(Mio[Vendedor])-ROW(MIo!$B$2)+1),ROWS($A$3:A252)),2),"")</f>
        <v/>
      </c>
      <c r="B252" t="str" cm="1">
        <f t="array" ref="B252">IFERROR(INDEX(Mio[],_xlfn.AGGREGATE(15,7,IF((Mio[Vendedor]=$B$1)*(Mio[Anulado]=0),ROW(Mio[Vendedor])-ROW(MIo!$B$2)+1),ROWS($A$3:A252)),6),"")</f>
        <v/>
      </c>
      <c r="C252" s="2" t="str" cm="1">
        <f t="array" ref="C252">IFERROR(INDEX(Mio[],_xlfn.AGGREGATE(15,7,IF((Mio[Vendedor]=$B$1)*(Mio[Anulado]=0),ROW(Mio[Vendedor])-ROW(MIo!$B$2)+1),ROWS($A$3:A252)),3),"")</f>
        <v/>
      </c>
      <c r="D252" s="2" t="str">
        <f t="shared" si="6"/>
        <v/>
      </c>
      <c r="E252" t="b">
        <f>Table3[[#This Row],[verificacion]]=Table3[[#This Row],[Total Mio]]</f>
        <v>1</v>
      </c>
      <c r="G252" t="str" cm="1">
        <f t="array" ref="G252">IFERROR(INDEX(Conta[],_xlfn.AGGREGATE(15,7,IF(Conta[VENDEDOR]=$B$1,ROW(Conta[VENDEDOR])-ROW('Por Factura'!$G$4)+1),ROWS($G$3:G252)),3),"")</f>
        <v/>
      </c>
      <c r="H252" t="str" cm="1">
        <f t="array" ref="H252">IFERROR(INDEX(Conta[],_xlfn.AGGREGATE(15,7,IF(Conta[VENDEDOR]=$B$1,ROW(Conta[VENDEDOR])-ROW('Por Factura'!$G$4)+1),ROWS($G$3:G252)),1),"")</f>
        <v/>
      </c>
      <c r="I252" s="2" t="str" cm="1">
        <f t="array" ref="I252">IFERROR(INDEX(Conta[],_xlfn.AGGREGATE(15,7,IF(Conta[VENDEDOR]=$B$1,ROW(Conta[VENDEDOR])-ROW('Por Factura'!$G$4)+1),ROWS($G$3:G252)),4),"")</f>
        <v/>
      </c>
      <c r="J252" s="2" t="str">
        <f t="shared" si="7"/>
        <v/>
      </c>
      <c r="K252" t="b">
        <f>Table5[[#This Row],[verificacion]]=Table5[[#This Row],[Total Conta]]</f>
        <v>1</v>
      </c>
    </row>
    <row r="253" spans="1:11" x14ac:dyDescent="0.25">
      <c r="A253" t="str" cm="1">
        <f t="array" ref="A253">IFERROR(INDEX(Mio[],_xlfn.AGGREGATE(15,7,IF((Mio[Vendedor]=$B$1)*(Mio[Anulado]=0),ROW(Mio[Vendedor])-ROW(MIo!$B$2)+1),ROWS($A$3:A253)),2),"")</f>
        <v/>
      </c>
      <c r="B253" t="str" cm="1">
        <f t="array" ref="B253">IFERROR(INDEX(Mio[],_xlfn.AGGREGATE(15,7,IF((Mio[Vendedor]=$B$1)*(Mio[Anulado]=0),ROW(Mio[Vendedor])-ROW(MIo!$B$2)+1),ROWS($A$3:A253)),6),"")</f>
        <v/>
      </c>
      <c r="C253" s="2" t="str" cm="1">
        <f t="array" ref="C253">IFERROR(INDEX(Mio[],_xlfn.AGGREGATE(15,7,IF((Mio[Vendedor]=$B$1)*(Mio[Anulado]=0),ROW(Mio[Vendedor])-ROW(MIo!$B$2)+1),ROWS($A$3:A253)),3),"")</f>
        <v/>
      </c>
      <c r="D253" s="2" t="str">
        <f t="shared" si="6"/>
        <v/>
      </c>
      <c r="E253" t="b">
        <f>Table3[[#This Row],[verificacion]]=Table3[[#This Row],[Total Mio]]</f>
        <v>1</v>
      </c>
      <c r="G253" t="str" cm="1">
        <f t="array" ref="G253">IFERROR(INDEX(Conta[],_xlfn.AGGREGATE(15,7,IF(Conta[VENDEDOR]=$B$1,ROW(Conta[VENDEDOR])-ROW('Por Factura'!$G$4)+1),ROWS($G$3:G253)),3),"")</f>
        <v/>
      </c>
      <c r="H253" t="str" cm="1">
        <f t="array" ref="H253">IFERROR(INDEX(Conta[],_xlfn.AGGREGATE(15,7,IF(Conta[VENDEDOR]=$B$1,ROW(Conta[VENDEDOR])-ROW('Por Factura'!$G$4)+1),ROWS($G$3:G253)),1),"")</f>
        <v/>
      </c>
      <c r="I253" s="2" t="str" cm="1">
        <f t="array" ref="I253">IFERROR(INDEX(Conta[],_xlfn.AGGREGATE(15,7,IF(Conta[VENDEDOR]=$B$1,ROW(Conta[VENDEDOR])-ROW('Por Factura'!$G$4)+1),ROWS($G$3:G253)),4),"")</f>
        <v/>
      </c>
      <c r="J253" s="2" t="str">
        <f t="shared" si="7"/>
        <v/>
      </c>
      <c r="K253" t="b">
        <f>Table5[[#This Row],[verificacion]]=Table5[[#This Row],[Total Conta]]</f>
        <v>1</v>
      </c>
    </row>
    <row r="254" spans="1:11" x14ac:dyDescent="0.25">
      <c r="A254" t="str" cm="1">
        <f t="array" ref="A254">IFERROR(INDEX(Mio[],_xlfn.AGGREGATE(15,7,IF((Mio[Vendedor]=$B$1)*(Mio[Anulado]=0),ROW(Mio[Vendedor])-ROW(MIo!$B$2)+1),ROWS($A$3:A254)),2),"")</f>
        <v/>
      </c>
      <c r="B254" t="str" cm="1">
        <f t="array" ref="B254">IFERROR(INDEX(Mio[],_xlfn.AGGREGATE(15,7,IF((Mio[Vendedor]=$B$1)*(Mio[Anulado]=0),ROW(Mio[Vendedor])-ROW(MIo!$B$2)+1),ROWS($A$3:A254)),6),"")</f>
        <v/>
      </c>
      <c r="C254" s="2" t="str" cm="1">
        <f t="array" ref="C254">IFERROR(INDEX(Mio[],_xlfn.AGGREGATE(15,7,IF((Mio[Vendedor]=$B$1)*(Mio[Anulado]=0),ROW(Mio[Vendedor])-ROW(MIo!$B$2)+1),ROWS($A$3:A254)),3),"")</f>
        <v/>
      </c>
      <c r="D254" s="2" t="str">
        <f t="shared" si="6"/>
        <v/>
      </c>
      <c r="E254" t="b">
        <f>Table3[[#This Row],[verificacion]]=Table3[[#This Row],[Total Mio]]</f>
        <v>1</v>
      </c>
      <c r="G254" t="str" cm="1">
        <f t="array" ref="G254">IFERROR(INDEX(Conta[],_xlfn.AGGREGATE(15,7,IF(Conta[VENDEDOR]=$B$1,ROW(Conta[VENDEDOR])-ROW('Por Factura'!$G$4)+1),ROWS($G$3:G254)),3),"")</f>
        <v/>
      </c>
      <c r="H254" t="str" cm="1">
        <f t="array" ref="H254">IFERROR(INDEX(Conta[],_xlfn.AGGREGATE(15,7,IF(Conta[VENDEDOR]=$B$1,ROW(Conta[VENDEDOR])-ROW('Por Factura'!$G$4)+1),ROWS($G$3:G254)),1),"")</f>
        <v/>
      </c>
      <c r="I254" s="2" t="str" cm="1">
        <f t="array" ref="I254">IFERROR(INDEX(Conta[],_xlfn.AGGREGATE(15,7,IF(Conta[VENDEDOR]=$B$1,ROW(Conta[VENDEDOR])-ROW('Por Factura'!$G$4)+1),ROWS($G$3:G254)),4),"")</f>
        <v/>
      </c>
      <c r="J254" s="2" t="str">
        <f t="shared" si="7"/>
        <v/>
      </c>
      <c r="K254" t="b">
        <f>Table5[[#This Row],[verificacion]]=Table5[[#This Row],[Total Conta]]</f>
        <v>1</v>
      </c>
    </row>
    <row r="255" spans="1:11" x14ac:dyDescent="0.25">
      <c r="A255" t="str" cm="1">
        <f t="array" ref="A255">IFERROR(INDEX(Mio[],_xlfn.AGGREGATE(15,7,IF((Mio[Vendedor]=$B$1)*(Mio[Anulado]=0),ROW(Mio[Vendedor])-ROW(MIo!$B$2)+1),ROWS($A$3:A255)),2),"")</f>
        <v/>
      </c>
      <c r="B255" t="str" cm="1">
        <f t="array" ref="B255">IFERROR(INDEX(Mio[],_xlfn.AGGREGATE(15,7,IF((Mio[Vendedor]=$B$1)*(Mio[Anulado]=0),ROW(Mio[Vendedor])-ROW(MIo!$B$2)+1),ROWS($A$3:A255)),6),"")</f>
        <v/>
      </c>
      <c r="C255" s="2" t="str" cm="1">
        <f t="array" ref="C255">IFERROR(INDEX(Mio[],_xlfn.AGGREGATE(15,7,IF((Mio[Vendedor]=$B$1)*(Mio[Anulado]=0),ROW(Mio[Vendedor])-ROW(MIo!$B$2)+1),ROWS($A$3:A255)),3),"")</f>
        <v/>
      </c>
      <c r="D255" s="2" t="str">
        <f t="shared" si="6"/>
        <v/>
      </c>
      <c r="E255" t="b">
        <f>Table3[[#This Row],[verificacion]]=Table3[[#This Row],[Total Mio]]</f>
        <v>1</v>
      </c>
      <c r="G255" t="str" cm="1">
        <f t="array" ref="G255">IFERROR(INDEX(Conta[],_xlfn.AGGREGATE(15,7,IF(Conta[VENDEDOR]=$B$1,ROW(Conta[VENDEDOR])-ROW('Por Factura'!$G$4)+1),ROWS($G$3:G255)),3),"")</f>
        <v/>
      </c>
      <c r="H255" t="str" cm="1">
        <f t="array" ref="H255">IFERROR(INDEX(Conta[],_xlfn.AGGREGATE(15,7,IF(Conta[VENDEDOR]=$B$1,ROW(Conta[VENDEDOR])-ROW('Por Factura'!$G$4)+1),ROWS($G$3:G255)),1),"")</f>
        <v/>
      </c>
      <c r="I255" s="2" t="str" cm="1">
        <f t="array" ref="I255">IFERROR(INDEX(Conta[],_xlfn.AGGREGATE(15,7,IF(Conta[VENDEDOR]=$B$1,ROW(Conta[VENDEDOR])-ROW('Por Factura'!$G$4)+1),ROWS($G$3:G255)),4),"")</f>
        <v/>
      </c>
      <c r="J255" s="2" t="str">
        <f t="shared" si="7"/>
        <v/>
      </c>
      <c r="K255" t="b">
        <f>Table5[[#This Row],[verificacion]]=Table5[[#This Row],[Total Conta]]</f>
        <v>1</v>
      </c>
    </row>
    <row r="256" spans="1:11" x14ac:dyDescent="0.25">
      <c r="A256" t="str" cm="1">
        <f t="array" ref="A256">IFERROR(INDEX(Mio[],_xlfn.AGGREGATE(15,7,IF((Mio[Vendedor]=$B$1)*(Mio[Anulado]=0),ROW(Mio[Vendedor])-ROW(MIo!$B$2)+1),ROWS($A$3:A256)),2),"")</f>
        <v/>
      </c>
      <c r="B256" t="str" cm="1">
        <f t="array" ref="B256">IFERROR(INDEX(Mio[],_xlfn.AGGREGATE(15,7,IF((Mio[Vendedor]=$B$1)*(Mio[Anulado]=0),ROW(Mio[Vendedor])-ROW(MIo!$B$2)+1),ROWS($A$3:A256)),6),"")</f>
        <v/>
      </c>
      <c r="C256" s="2" t="str" cm="1">
        <f t="array" ref="C256">IFERROR(INDEX(Mio[],_xlfn.AGGREGATE(15,7,IF((Mio[Vendedor]=$B$1)*(Mio[Anulado]=0),ROW(Mio[Vendedor])-ROW(MIo!$B$2)+1),ROWS($A$3:A256)),3),"")</f>
        <v/>
      </c>
      <c r="D256" s="2" t="str">
        <f t="shared" si="6"/>
        <v/>
      </c>
      <c r="E256" t="b">
        <f>Table3[[#This Row],[verificacion]]=Table3[[#This Row],[Total Mio]]</f>
        <v>1</v>
      </c>
      <c r="G256" t="str" cm="1">
        <f t="array" ref="G256">IFERROR(INDEX(Conta[],_xlfn.AGGREGATE(15,7,IF(Conta[VENDEDOR]=$B$1,ROW(Conta[VENDEDOR])-ROW('Por Factura'!$G$4)+1),ROWS($G$3:G256)),3),"")</f>
        <v/>
      </c>
      <c r="H256" t="str" cm="1">
        <f t="array" ref="H256">IFERROR(INDEX(Conta[],_xlfn.AGGREGATE(15,7,IF(Conta[VENDEDOR]=$B$1,ROW(Conta[VENDEDOR])-ROW('Por Factura'!$G$4)+1),ROWS($G$3:G256)),1),"")</f>
        <v/>
      </c>
      <c r="I256" s="2" t="str" cm="1">
        <f t="array" ref="I256">IFERROR(INDEX(Conta[],_xlfn.AGGREGATE(15,7,IF(Conta[VENDEDOR]=$B$1,ROW(Conta[VENDEDOR])-ROW('Por Factura'!$G$4)+1),ROWS($G$3:G256)),4),"")</f>
        <v/>
      </c>
      <c r="J256" s="2" t="str">
        <f t="shared" si="7"/>
        <v/>
      </c>
      <c r="K256" t="b">
        <f>Table5[[#This Row],[verificacion]]=Table5[[#This Row],[Total Conta]]</f>
        <v>1</v>
      </c>
    </row>
    <row r="257" spans="1:11" x14ac:dyDescent="0.25">
      <c r="A257" t="str" cm="1">
        <f t="array" ref="A257">IFERROR(INDEX(Mio[],_xlfn.AGGREGATE(15,7,IF((Mio[Vendedor]=$B$1)*(Mio[Anulado]=0),ROW(Mio[Vendedor])-ROW(MIo!$B$2)+1),ROWS($A$3:A257)),2),"")</f>
        <v/>
      </c>
      <c r="B257" t="str" cm="1">
        <f t="array" ref="B257">IFERROR(INDEX(Mio[],_xlfn.AGGREGATE(15,7,IF((Mio[Vendedor]=$B$1)*(Mio[Anulado]=0),ROW(Mio[Vendedor])-ROW(MIo!$B$2)+1),ROWS($A$3:A257)),6),"")</f>
        <v/>
      </c>
      <c r="C257" s="2" t="str" cm="1">
        <f t="array" ref="C257">IFERROR(INDEX(Mio[],_xlfn.AGGREGATE(15,7,IF((Mio[Vendedor]=$B$1)*(Mio[Anulado]=0),ROW(Mio[Vendedor])-ROW(MIo!$B$2)+1),ROWS($A$3:A257)),3),"")</f>
        <v/>
      </c>
      <c r="D257" s="2" t="str">
        <f t="shared" si="6"/>
        <v/>
      </c>
      <c r="E257" t="b">
        <f>Table3[[#This Row],[verificacion]]=Table3[[#This Row],[Total Mio]]</f>
        <v>1</v>
      </c>
      <c r="G257" t="str" cm="1">
        <f t="array" ref="G257">IFERROR(INDEX(Conta[],_xlfn.AGGREGATE(15,7,IF(Conta[VENDEDOR]=$B$1,ROW(Conta[VENDEDOR])-ROW('Por Factura'!$G$4)+1),ROWS($G$3:G257)),3),"")</f>
        <v/>
      </c>
      <c r="H257" t="str" cm="1">
        <f t="array" ref="H257">IFERROR(INDEX(Conta[],_xlfn.AGGREGATE(15,7,IF(Conta[VENDEDOR]=$B$1,ROW(Conta[VENDEDOR])-ROW('Por Factura'!$G$4)+1),ROWS($G$3:G257)),1),"")</f>
        <v/>
      </c>
      <c r="I257" s="2" t="str" cm="1">
        <f t="array" ref="I257">IFERROR(INDEX(Conta[],_xlfn.AGGREGATE(15,7,IF(Conta[VENDEDOR]=$B$1,ROW(Conta[VENDEDOR])-ROW('Por Factura'!$G$4)+1),ROWS($G$3:G257)),4),"")</f>
        <v/>
      </c>
      <c r="J257" s="2" t="str">
        <f t="shared" si="7"/>
        <v/>
      </c>
      <c r="K257" t="b">
        <f>Table5[[#This Row],[verificacion]]=Table5[[#This Row],[Total Conta]]</f>
        <v>1</v>
      </c>
    </row>
    <row r="258" spans="1:11" x14ac:dyDescent="0.25">
      <c r="A258" t="str" cm="1">
        <f t="array" ref="A258">IFERROR(INDEX(Mio[],_xlfn.AGGREGATE(15,7,IF((Mio[Vendedor]=$B$1)*(Mio[Anulado]=0),ROW(Mio[Vendedor])-ROW(MIo!$B$2)+1),ROWS($A$3:A258)),2),"")</f>
        <v/>
      </c>
      <c r="B258" t="str" cm="1">
        <f t="array" ref="B258">IFERROR(INDEX(Mio[],_xlfn.AGGREGATE(15,7,IF((Mio[Vendedor]=$B$1)*(Mio[Anulado]=0),ROW(Mio[Vendedor])-ROW(MIo!$B$2)+1),ROWS($A$3:A258)),6),"")</f>
        <v/>
      </c>
      <c r="C258" s="2" t="str" cm="1">
        <f t="array" ref="C258">IFERROR(INDEX(Mio[],_xlfn.AGGREGATE(15,7,IF((Mio[Vendedor]=$B$1)*(Mio[Anulado]=0),ROW(Mio[Vendedor])-ROW(MIo!$B$2)+1),ROWS($A$3:A258)),3),"")</f>
        <v/>
      </c>
      <c r="D258" s="2" t="str">
        <f t="shared" si="6"/>
        <v/>
      </c>
      <c r="E258" t="b">
        <f>Table3[[#This Row],[verificacion]]=Table3[[#This Row],[Total Mio]]</f>
        <v>1</v>
      </c>
      <c r="G258" t="str" cm="1">
        <f t="array" ref="G258">IFERROR(INDEX(Conta[],_xlfn.AGGREGATE(15,7,IF(Conta[VENDEDOR]=$B$1,ROW(Conta[VENDEDOR])-ROW('Por Factura'!$G$4)+1),ROWS($G$3:G258)),3),"")</f>
        <v/>
      </c>
      <c r="H258" t="str" cm="1">
        <f t="array" ref="H258">IFERROR(INDEX(Conta[],_xlfn.AGGREGATE(15,7,IF(Conta[VENDEDOR]=$B$1,ROW(Conta[VENDEDOR])-ROW('Por Factura'!$G$4)+1),ROWS($G$3:G258)),1),"")</f>
        <v/>
      </c>
      <c r="I258" s="2" t="str" cm="1">
        <f t="array" ref="I258">IFERROR(INDEX(Conta[],_xlfn.AGGREGATE(15,7,IF(Conta[VENDEDOR]=$B$1,ROW(Conta[VENDEDOR])-ROW('Por Factura'!$G$4)+1),ROWS($G$3:G258)),4),"")</f>
        <v/>
      </c>
      <c r="J258" s="2" t="str">
        <f t="shared" si="7"/>
        <v/>
      </c>
      <c r="K258" t="b">
        <f>Table5[[#This Row],[verificacion]]=Table5[[#This Row],[Total Conta]]</f>
        <v>1</v>
      </c>
    </row>
    <row r="259" spans="1:11" x14ac:dyDescent="0.25">
      <c r="A259" t="str" cm="1">
        <f t="array" ref="A259">IFERROR(INDEX(Mio[],_xlfn.AGGREGATE(15,7,IF((Mio[Vendedor]=$B$1)*(Mio[Anulado]=0),ROW(Mio[Vendedor])-ROW(MIo!$B$2)+1),ROWS($A$3:A259)),2),"")</f>
        <v/>
      </c>
      <c r="B259" t="str" cm="1">
        <f t="array" ref="B259">IFERROR(INDEX(Mio[],_xlfn.AGGREGATE(15,7,IF((Mio[Vendedor]=$B$1)*(Mio[Anulado]=0),ROW(Mio[Vendedor])-ROW(MIo!$B$2)+1),ROWS($A$3:A259)),6),"")</f>
        <v/>
      </c>
      <c r="C259" s="2" t="str" cm="1">
        <f t="array" ref="C259">IFERROR(INDEX(Mio[],_xlfn.AGGREGATE(15,7,IF((Mio[Vendedor]=$B$1)*(Mio[Anulado]=0),ROW(Mio[Vendedor])-ROW(MIo!$B$2)+1),ROWS($A$3:A259)),3),"")</f>
        <v/>
      </c>
      <c r="D259" s="2" t="str">
        <f t="shared" si="6"/>
        <v/>
      </c>
      <c r="E259" t="b">
        <f>Table3[[#This Row],[verificacion]]=Table3[[#This Row],[Total Mio]]</f>
        <v>1</v>
      </c>
      <c r="G259" t="str" cm="1">
        <f t="array" ref="G259">IFERROR(INDEX(Conta[],_xlfn.AGGREGATE(15,7,IF(Conta[VENDEDOR]=$B$1,ROW(Conta[VENDEDOR])-ROW('Por Factura'!$G$4)+1),ROWS($G$3:G259)),3),"")</f>
        <v/>
      </c>
      <c r="H259" t="str" cm="1">
        <f t="array" ref="H259">IFERROR(INDEX(Conta[],_xlfn.AGGREGATE(15,7,IF(Conta[VENDEDOR]=$B$1,ROW(Conta[VENDEDOR])-ROW('Por Factura'!$G$4)+1),ROWS($G$3:G259)),1),"")</f>
        <v/>
      </c>
      <c r="I259" s="2" t="str" cm="1">
        <f t="array" ref="I259">IFERROR(INDEX(Conta[],_xlfn.AGGREGATE(15,7,IF(Conta[VENDEDOR]=$B$1,ROW(Conta[VENDEDOR])-ROW('Por Factura'!$G$4)+1),ROWS($G$3:G259)),4),"")</f>
        <v/>
      </c>
      <c r="J259" s="2" t="str">
        <f t="shared" si="7"/>
        <v/>
      </c>
      <c r="K259" t="b">
        <f>Table5[[#This Row],[verificacion]]=Table5[[#This Row],[Total Conta]]</f>
        <v>1</v>
      </c>
    </row>
    <row r="260" spans="1:11" x14ac:dyDescent="0.25">
      <c r="A260" t="str" cm="1">
        <f t="array" ref="A260">IFERROR(INDEX(Mio[],_xlfn.AGGREGATE(15,7,IF((Mio[Vendedor]=$B$1)*(Mio[Anulado]=0),ROW(Mio[Vendedor])-ROW(MIo!$B$2)+1),ROWS($A$3:A260)),2),"")</f>
        <v/>
      </c>
      <c r="B260" t="str" cm="1">
        <f t="array" ref="B260">IFERROR(INDEX(Mio[],_xlfn.AGGREGATE(15,7,IF((Mio[Vendedor]=$B$1)*(Mio[Anulado]=0),ROW(Mio[Vendedor])-ROW(MIo!$B$2)+1),ROWS($A$3:A260)),6),"")</f>
        <v/>
      </c>
      <c r="C260" s="2" t="str" cm="1">
        <f t="array" ref="C260">IFERROR(INDEX(Mio[],_xlfn.AGGREGATE(15,7,IF((Mio[Vendedor]=$B$1)*(Mio[Anulado]=0),ROW(Mio[Vendedor])-ROW(MIo!$B$2)+1),ROWS($A$3:A260)),3),"")</f>
        <v/>
      </c>
      <c r="D260" s="2" t="str">
        <f t="shared" ref="D260:D323" si="8">VLOOKUP(A260,$G$3:$I$600,3,FALSE)</f>
        <v/>
      </c>
      <c r="E260" t="b">
        <f>Table3[[#This Row],[verificacion]]=Table3[[#This Row],[Total Mio]]</f>
        <v>1</v>
      </c>
      <c r="G260" t="str" cm="1">
        <f t="array" ref="G260">IFERROR(INDEX(Conta[],_xlfn.AGGREGATE(15,7,IF(Conta[VENDEDOR]=$B$1,ROW(Conta[VENDEDOR])-ROW('Por Factura'!$G$4)+1),ROWS($G$3:G260)),3),"")</f>
        <v/>
      </c>
      <c r="H260" t="str" cm="1">
        <f t="array" ref="H260">IFERROR(INDEX(Conta[],_xlfn.AGGREGATE(15,7,IF(Conta[VENDEDOR]=$B$1,ROW(Conta[VENDEDOR])-ROW('Por Factura'!$G$4)+1),ROWS($G$3:G260)),1),"")</f>
        <v/>
      </c>
      <c r="I260" s="2" t="str" cm="1">
        <f t="array" ref="I260">IFERROR(INDEX(Conta[],_xlfn.AGGREGATE(15,7,IF(Conta[VENDEDOR]=$B$1,ROW(Conta[VENDEDOR])-ROW('Por Factura'!$G$4)+1),ROWS($G$3:G260)),4),"")</f>
        <v/>
      </c>
      <c r="J260" s="2" t="str">
        <f t="shared" ref="J260:J323" si="9">VLOOKUP(G260,$A$3:$C$600,3,FALSE)</f>
        <v/>
      </c>
      <c r="K260" t="b">
        <f>Table5[[#This Row],[verificacion]]=Table5[[#This Row],[Total Conta]]</f>
        <v>1</v>
      </c>
    </row>
    <row r="261" spans="1:11" x14ac:dyDescent="0.25">
      <c r="A261" t="str" cm="1">
        <f t="array" ref="A261">IFERROR(INDEX(Mio[],_xlfn.AGGREGATE(15,7,IF((Mio[Vendedor]=$B$1)*(Mio[Anulado]=0),ROW(Mio[Vendedor])-ROW(MIo!$B$2)+1),ROWS($A$3:A261)),2),"")</f>
        <v/>
      </c>
      <c r="B261" t="str" cm="1">
        <f t="array" ref="B261">IFERROR(INDEX(Mio[],_xlfn.AGGREGATE(15,7,IF((Mio[Vendedor]=$B$1)*(Mio[Anulado]=0),ROW(Mio[Vendedor])-ROW(MIo!$B$2)+1),ROWS($A$3:A261)),6),"")</f>
        <v/>
      </c>
      <c r="C261" s="2" t="str" cm="1">
        <f t="array" ref="C261">IFERROR(INDEX(Mio[],_xlfn.AGGREGATE(15,7,IF((Mio[Vendedor]=$B$1)*(Mio[Anulado]=0),ROW(Mio[Vendedor])-ROW(MIo!$B$2)+1),ROWS($A$3:A261)),3),"")</f>
        <v/>
      </c>
      <c r="D261" s="2" t="str">
        <f t="shared" si="8"/>
        <v/>
      </c>
      <c r="E261" t="b">
        <f>Table3[[#This Row],[verificacion]]=Table3[[#This Row],[Total Mio]]</f>
        <v>1</v>
      </c>
      <c r="G261" t="str" cm="1">
        <f t="array" ref="G261">IFERROR(INDEX(Conta[],_xlfn.AGGREGATE(15,7,IF(Conta[VENDEDOR]=$B$1,ROW(Conta[VENDEDOR])-ROW('Por Factura'!$G$4)+1),ROWS($G$3:G261)),3),"")</f>
        <v/>
      </c>
      <c r="H261" t="str" cm="1">
        <f t="array" ref="H261">IFERROR(INDEX(Conta[],_xlfn.AGGREGATE(15,7,IF(Conta[VENDEDOR]=$B$1,ROW(Conta[VENDEDOR])-ROW('Por Factura'!$G$4)+1),ROWS($G$3:G261)),1),"")</f>
        <v/>
      </c>
      <c r="I261" s="2" t="str" cm="1">
        <f t="array" ref="I261">IFERROR(INDEX(Conta[],_xlfn.AGGREGATE(15,7,IF(Conta[VENDEDOR]=$B$1,ROW(Conta[VENDEDOR])-ROW('Por Factura'!$G$4)+1),ROWS($G$3:G261)),4),"")</f>
        <v/>
      </c>
      <c r="J261" s="2" t="str">
        <f t="shared" si="9"/>
        <v/>
      </c>
      <c r="K261" t="b">
        <f>Table5[[#This Row],[verificacion]]=Table5[[#This Row],[Total Conta]]</f>
        <v>1</v>
      </c>
    </row>
    <row r="262" spans="1:11" x14ac:dyDescent="0.25">
      <c r="A262" t="str" cm="1">
        <f t="array" ref="A262">IFERROR(INDEX(Mio[],_xlfn.AGGREGATE(15,7,IF((Mio[Vendedor]=$B$1)*(Mio[Anulado]=0),ROW(Mio[Vendedor])-ROW(MIo!$B$2)+1),ROWS($A$3:A262)),2),"")</f>
        <v/>
      </c>
      <c r="B262" t="str" cm="1">
        <f t="array" ref="B262">IFERROR(INDEX(Mio[],_xlfn.AGGREGATE(15,7,IF((Mio[Vendedor]=$B$1)*(Mio[Anulado]=0),ROW(Mio[Vendedor])-ROW(MIo!$B$2)+1),ROWS($A$3:A262)),6),"")</f>
        <v/>
      </c>
      <c r="C262" s="2" t="str" cm="1">
        <f t="array" ref="C262">IFERROR(INDEX(Mio[],_xlfn.AGGREGATE(15,7,IF((Mio[Vendedor]=$B$1)*(Mio[Anulado]=0),ROW(Mio[Vendedor])-ROW(MIo!$B$2)+1),ROWS($A$3:A262)),3),"")</f>
        <v/>
      </c>
      <c r="D262" s="2" t="str">
        <f t="shared" si="8"/>
        <v/>
      </c>
      <c r="E262" t="b">
        <f>Table3[[#This Row],[verificacion]]=Table3[[#This Row],[Total Mio]]</f>
        <v>1</v>
      </c>
      <c r="G262" t="str" cm="1">
        <f t="array" ref="G262">IFERROR(INDEX(Conta[],_xlfn.AGGREGATE(15,7,IF(Conta[VENDEDOR]=$B$1,ROW(Conta[VENDEDOR])-ROW('Por Factura'!$G$4)+1),ROWS($G$3:G262)),3),"")</f>
        <v/>
      </c>
      <c r="H262" t="str" cm="1">
        <f t="array" ref="H262">IFERROR(INDEX(Conta[],_xlfn.AGGREGATE(15,7,IF(Conta[VENDEDOR]=$B$1,ROW(Conta[VENDEDOR])-ROW('Por Factura'!$G$4)+1),ROWS($G$3:G262)),1),"")</f>
        <v/>
      </c>
      <c r="I262" s="2" t="str" cm="1">
        <f t="array" ref="I262">IFERROR(INDEX(Conta[],_xlfn.AGGREGATE(15,7,IF(Conta[VENDEDOR]=$B$1,ROW(Conta[VENDEDOR])-ROW('Por Factura'!$G$4)+1),ROWS($G$3:G262)),4),"")</f>
        <v/>
      </c>
      <c r="J262" s="2" t="str">
        <f t="shared" si="9"/>
        <v/>
      </c>
      <c r="K262" t="b">
        <f>Table5[[#This Row],[verificacion]]=Table5[[#This Row],[Total Conta]]</f>
        <v>1</v>
      </c>
    </row>
    <row r="263" spans="1:11" x14ac:dyDescent="0.25">
      <c r="A263" t="str" cm="1">
        <f t="array" ref="A263">IFERROR(INDEX(Mio[],_xlfn.AGGREGATE(15,7,IF((Mio[Vendedor]=$B$1)*(Mio[Anulado]=0),ROW(Mio[Vendedor])-ROW(MIo!$B$2)+1),ROWS($A$3:A263)),2),"")</f>
        <v/>
      </c>
      <c r="B263" t="str" cm="1">
        <f t="array" ref="B263">IFERROR(INDEX(Mio[],_xlfn.AGGREGATE(15,7,IF((Mio[Vendedor]=$B$1)*(Mio[Anulado]=0),ROW(Mio[Vendedor])-ROW(MIo!$B$2)+1),ROWS($A$3:A263)),6),"")</f>
        <v/>
      </c>
      <c r="C263" s="2" t="str" cm="1">
        <f t="array" ref="C263">IFERROR(INDEX(Mio[],_xlfn.AGGREGATE(15,7,IF((Mio[Vendedor]=$B$1)*(Mio[Anulado]=0),ROW(Mio[Vendedor])-ROW(MIo!$B$2)+1),ROWS($A$3:A263)),3),"")</f>
        <v/>
      </c>
      <c r="D263" s="2" t="str">
        <f t="shared" si="8"/>
        <v/>
      </c>
      <c r="E263" t="b">
        <f>Table3[[#This Row],[verificacion]]=Table3[[#This Row],[Total Mio]]</f>
        <v>1</v>
      </c>
      <c r="G263" t="str" cm="1">
        <f t="array" ref="G263">IFERROR(INDEX(Conta[],_xlfn.AGGREGATE(15,7,IF(Conta[VENDEDOR]=$B$1,ROW(Conta[VENDEDOR])-ROW('Por Factura'!$G$4)+1),ROWS($G$3:G263)),3),"")</f>
        <v/>
      </c>
      <c r="H263" t="str" cm="1">
        <f t="array" ref="H263">IFERROR(INDEX(Conta[],_xlfn.AGGREGATE(15,7,IF(Conta[VENDEDOR]=$B$1,ROW(Conta[VENDEDOR])-ROW('Por Factura'!$G$4)+1),ROWS($G$3:G263)),1),"")</f>
        <v/>
      </c>
      <c r="I263" s="2" t="str" cm="1">
        <f t="array" ref="I263">IFERROR(INDEX(Conta[],_xlfn.AGGREGATE(15,7,IF(Conta[VENDEDOR]=$B$1,ROW(Conta[VENDEDOR])-ROW('Por Factura'!$G$4)+1),ROWS($G$3:G263)),4),"")</f>
        <v/>
      </c>
      <c r="J263" s="2" t="str">
        <f t="shared" si="9"/>
        <v/>
      </c>
      <c r="K263" t="b">
        <f>Table5[[#This Row],[verificacion]]=Table5[[#This Row],[Total Conta]]</f>
        <v>1</v>
      </c>
    </row>
    <row r="264" spans="1:11" x14ac:dyDescent="0.25">
      <c r="A264" t="str" cm="1">
        <f t="array" ref="A264">IFERROR(INDEX(Mio[],_xlfn.AGGREGATE(15,7,IF((Mio[Vendedor]=$B$1)*(Mio[Anulado]=0),ROW(Mio[Vendedor])-ROW(MIo!$B$2)+1),ROWS($A$3:A264)),2),"")</f>
        <v/>
      </c>
      <c r="B264" t="str" cm="1">
        <f t="array" ref="B264">IFERROR(INDEX(Mio[],_xlfn.AGGREGATE(15,7,IF((Mio[Vendedor]=$B$1)*(Mio[Anulado]=0),ROW(Mio[Vendedor])-ROW(MIo!$B$2)+1),ROWS($A$3:A264)),6),"")</f>
        <v/>
      </c>
      <c r="C264" s="2" t="str" cm="1">
        <f t="array" ref="C264">IFERROR(INDEX(Mio[],_xlfn.AGGREGATE(15,7,IF((Mio[Vendedor]=$B$1)*(Mio[Anulado]=0),ROW(Mio[Vendedor])-ROW(MIo!$B$2)+1),ROWS($A$3:A264)),3),"")</f>
        <v/>
      </c>
      <c r="D264" s="2" t="str">
        <f t="shared" si="8"/>
        <v/>
      </c>
      <c r="E264" t="b">
        <f>Table3[[#This Row],[verificacion]]=Table3[[#This Row],[Total Mio]]</f>
        <v>1</v>
      </c>
      <c r="G264" t="str" cm="1">
        <f t="array" ref="G264">IFERROR(INDEX(Conta[],_xlfn.AGGREGATE(15,7,IF(Conta[VENDEDOR]=$B$1,ROW(Conta[VENDEDOR])-ROW('Por Factura'!$G$4)+1),ROWS($G$3:G264)),3),"")</f>
        <v/>
      </c>
      <c r="H264" t="str" cm="1">
        <f t="array" ref="H264">IFERROR(INDEX(Conta[],_xlfn.AGGREGATE(15,7,IF(Conta[VENDEDOR]=$B$1,ROW(Conta[VENDEDOR])-ROW('Por Factura'!$G$4)+1),ROWS($G$3:G264)),1),"")</f>
        <v/>
      </c>
      <c r="I264" s="2" t="str" cm="1">
        <f t="array" ref="I264">IFERROR(INDEX(Conta[],_xlfn.AGGREGATE(15,7,IF(Conta[VENDEDOR]=$B$1,ROW(Conta[VENDEDOR])-ROW('Por Factura'!$G$4)+1),ROWS($G$3:G264)),4),"")</f>
        <v/>
      </c>
      <c r="J264" s="2" t="str">
        <f t="shared" si="9"/>
        <v/>
      </c>
      <c r="K264" t="b">
        <f>Table5[[#This Row],[verificacion]]=Table5[[#This Row],[Total Conta]]</f>
        <v>1</v>
      </c>
    </row>
    <row r="265" spans="1:11" x14ac:dyDescent="0.25">
      <c r="A265" t="str" cm="1">
        <f t="array" ref="A265">IFERROR(INDEX(Mio[],_xlfn.AGGREGATE(15,7,IF((Mio[Vendedor]=$B$1)*(Mio[Anulado]=0),ROW(Mio[Vendedor])-ROW(MIo!$B$2)+1),ROWS($A$3:A265)),2),"")</f>
        <v/>
      </c>
      <c r="B265" t="str" cm="1">
        <f t="array" ref="B265">IFERROR(INDEX(Mio[],_xlfn.AGGREGATE(15,7,IF((Mio[Vendedor]=$B$1)*(Mio[Anulado]=0),ROW(Mio[Vendedor])-ROW(MIo!$B$2)+1),ROWS($A$3:A265)),6),"")</f>
        <v/>
      </c>
      <c r="C265" s="2" t="str" cm="1">
        <f t="array" ref="C265">IFERROR(INDEX(Mio[],_xlfn.AGGREGATE(15,7,IF((Mio[Vendedor]=$B$1)*(Mio[Anulado]=0),ROW(Mio[Vendedor])-ROW(MIo!$B$2)+1),ROWS($A$3:A265)),3),"")</f>
        <v/>
      </c>
      <c r="D265" s="2" t="str">
        <f t="shared" si="8"/>
        <v/>
      </c>
      <c r="E265" t="b">
        <f>Table3[[#This Row],[verificacion]]=Table3[[#This Row],[Total Mio]]</f>
        <v>1</v>
      </c>
      <c r="G265" t="str" cm="1">
        <f t="array" ref="G265">IFERROR(INDEX(Conta[],_xlfn.AGGREGATE(15,7,IF(Conta[VENDEDOR]=$B$1,ROW(Conta[VENDEDOR])-ROW('Por Factura'!$G$4)+1),ROWS($G$3:G265)),3),"")</f>
        <v/>
      </c>
      <c r="H265" t="str" cm="1">
        <f t="array" ref="H265">IFERROR(INDEX(Conta[],_xlfn.AGGREGATE(15,7,IF(Conta[VENDEDOR]=$B$1,ROW(Conta[VENDEDOR])-ROW('Por Factura'!$G$4)+1),ROWS($G$3:G265)),1),"")</f>
        <v/>
      </c>
      <c r="I265" s="2" t="str" cm="1">
        <f t="array" ref="I265">IFERROR(INDEX(Conta[],_xlfn.AGGREGATE(15,7,IF(Conta[VENDEDOR]=$B$1,ROW(Conta[VENDEDOR])-ROW('Por Factura'!$G$4)+1),ROWS($G$3:G265)),4),"")</f>
        <v/>
      </c>
      <c r="J265" s="2" t="str">
        <f t="shared" si="9"/>
        <v/>
      </c>
      <c r="K265" t="b">
        <f>Table5[[#This Row],[verificacion]]=Table5[[#This Row],[Total Conta]]</f>
        <v>1</v>
      </c>
    </row>
    <row r="266" spans="1:11" x14ac:dyDescent="0.25">
      <c r="A266" t="str" cm="1">
        <f t="array" ref="A266">IFERROR(INDEX(Mio[],_xlfn.AGGREGATE(15,7,IF((Mio[Vendedor]=$B$1)*(Mio[Anulado]=0),ROW(Mio[Vendedor])-ROW(MIo!$B$2)+1),ROWS($A$3:A266)),2),"")</f>
        <v/>
      </c>
      <c r="B266" t="str" cm="1">
        <f t="array" ref="B266">IFERROR(INDEX(Mio[],_xlfn.AGGREGATE(15,7,IF((Mio[Vendedor]=$B$1)*(Mio[Anulado]=0),ROW(Mio[Vendedor])-ROW(MIo!$B$2)+1),ROWS($A$3:A266)),6),"")</f>
        <v/>
      </c>
      <c r="C266" s="2" t="str" cm="1">
        <f t="array" ref="C266">IFERROR(INDEX(Mio[],_xlfn.AGGREGATE(15,7,IF((Mio[Vendedor]=$B$1)*(Mio[Anulado]=0),ROW(Mio[Vendedor])-ROW(MIo!$B$2)+1),ROWS($A$3:A266)),3),"")</f>
        <v/>
      </c>
      <c r="D266" s="2" t="str">
        <f t="shared" si="8"/>
        <v/>
      </c>
      <c r="E266" t="b">
        <f>Table3[[#This Row],[verificacion]]=Table3[[#This Row],[Total Mio]]</f>
        <v>1</v>
      </c>
      <c r="G266" t="str" cm="1">
        <f t="array" ref="G266">IFERROR(INDEX(Conta[],_xlfn.AGGREGATE(15,7,IF(Conta[VENDEDOR]=$B$1,ROW(Conta[VENDEDOR])-ROW('Por Factura'!$G$4)+1),ROWS($G$3:G266)),3),"")</f>
        <v/>
      </c>
      <c r="H266" t="str" cm="1">
        <f t="array" ref="H266">IFERROR(INDEX(Conta[],_xlfn.AGGREGATE(15,7,IF(Conta[VENDEDOR]=$B$1,ROW(Conta[VENDEDOR])-ROW('Por Factura'!$G$4)+1),ROWS($G$3:G266)),1),"")</f>
        <v/>
      </c>
      <c r="I266" s="2" t="str" cm="1">
        <f t="array" ref="I266">IFERROR(INDEX(Conta[],_xlfn.AGGREGATE(15,7,IF(Conta[VENDEDOR]=$B$1,ROW(Conta[VENDEDOR])-ROW('Por Factura'!$G$4)+1),ROWS($G$3:G266)),4),"")</f>
        <v/>
      </c>
      <c r="J266" s="2" t="str">
        <f t="shared" si="9"/>
        <v/>
      </c>
      <c r="K266" t="b">
        <f>Table5[[#This Row],[verificacion]]=Table5[[#This Row],[Total Conta]]</f>
        <v>1</v>
      </c>
    </row>
    <row r="267" spans="1:11" x14ac:dyDescent="0.25">
      <c r="A267" t="str" cm="1">
        <f t="array" ref="A267">IFERROR(INDEX(Mio[],_xlfn.AGGREGATE(15,7,IF((Mio[Vendedor]=$B$1)*(Mio[Anulado]=0),ROW(Mio[Vendedor])-ROW(MIo!$B$2)+1),ROWS($A$3:A267)),2),"")</f>
        <v/>
      </c>
      <c r="B267" t="str" cm="1">
        <f t="array" ref="B267">IFERROR(INDEX(Mio[],_xlfn.AGGREGATE(15,7,IF((Mio[Vendedor]=$B$1)*(Mio[Anulado]=0),ROW(Mio[Vendedor])-ROW(MIo!$B$2)+1),ROWS($A$3:A267)),6),"")</f>
        <v/>
      </c>
      <c r="C267" s="2" t="str" cm="1">
        <f t="array" ref="C267">IFERROR(INDEX(Mio[],_xlfn.AGGREGATE(15,7,IF((Mio[Vendedor]=$B$1)*(Mio[Anulado]=0),ROW(Mio[Vendedor])-ROW(MIo!$B$2)+1),ROWS($A$3:A267)),3),"")</f>
        <v/>
      </c>
      <c r="D267" s="2" t="str">
        <f t="shared" si="8"/>
        <v/>
      </c>
      <c r="E267" t="b">
        <f>Table3[[#This Row],[verificacion]]=Table3[[#This Row],[Total Mio]]</f>
        <v>1</v>
      </c>
      <c r="G267" t="str" cm="1">
        <f t="array" ref="G267">IFERROR(INDEX(Conta[],_xlfn.AGGREGATE(15,7,IF(Conta[VENDEDOR]=$B$1,ROW(Conta[VENDEDOR])-ROW('Por Factura'!$G$4)+1),ROWS($G$3:G267)),3),"")</f>
        <v/>
      </c>
      <c r="H267" t="str" cm="1">
        <f t="array" ref="H267">IFERROR(INDEX(Conta[],_xlfn.AGGREGATE(15,7,IF(Conta[VENDEDOR]=$B$1,ROW(Conta[VENDEDOR])-ROW('Por Factura'!$G$4)+1),ROWS($G$3:G267)),1),"")</f>
        <v/>
      </c>
      <c r="I267" s="2" t="str" cm="1">
        <f t="array" ref="I267">IFERROR(INDEX(Conta[],_xlfn.AGGREGATE(15,7,IF(Conta[VENDEDOR]=$B$1,ROW(Conta[VENDEDOR])-ROW('Por Factura'!$G$4)+1),ROWS($G$3:G267)),4),"")</f>
        <v/>
      </c>
      <c r="J267" s="2" t="str">
        <f t="shared" si="9"/>
        <v/>
      </c>
      <c r="K267" t="b">
        <f>Table5[[#This Row],[verificacion]]=Table5[[#This Row],[Total Conta]]</f>
        <v>1</v>
      </c>
    </row>
    <row r="268" spans="1:11" x14ac:dyDescent="0.25">
      <c r="A268" t="str" cm="1">
        <f t="array" ref="A268">IFERROR(INDEX(Mio[],_xlfn.AGGREGATE(15,7,IF((Mio[Vendedor]=$B$1)*(Mio[Anulado]=0),ROW(Mio[Vendedor])-ROW(MIo!$B$2)+1),ROWS($A$3:A268)),2),"")</f>
        <v/>
      </c>
      <c r="B268" t="str" cm="1">
        <f t="array" ref="B268">IFERROR(INDEX(Mio[],_xlfn.AGGREGATE(15,7,IF((Mio[Vendedor]=$B$1)*(Mio[Anulado]=0),ROW(Mio[Vendedor])-ROW(MIo!$B$2)+1),ROWS($A$3:A268)),6),"")</f>
        <v/>
      </c>
      <c r="C268" s="2" t="str" cm="1">
        <f t="array" ref="C268">IFERROR(INDEX(Mio[],_xlfn.AGGREGATE(15,7,IF((Mio[Vendedor]=$B$1)*(Mio[Anulado]=0),ROW(Mio[Vendedor])-ROW(MIo!$B$2)+1),ROWS($A$3:A268)),3),"")</f>
        <v/>
      </c>
      <c r="D268" s="2" t="str">
        <f t="shared" si="8"/>
        <v/>
      </c>
      <c r="E268" t="b">
        <f>Table3[[#This Row],[verificacion]]=Table3[[#This Row],[Total Mio]]</f>
        <v>1</v>
      </c>
      <c r="G268" t="str" cm="1">
        <f t="array" ref="G268">IFERROR(INDEX(Conta[],_xlfn.AGGREGATE(15,7,IF(Conta[VENDEDOR]=$B$1,ROW(Conta[VENDEDOR])-ROW('Por Factura'!$G$4)+1),ROWS($G$3:G268)),3),"")</f>
        <v/>
      </c>
      <c r="H268" t="str" cm="1">
        <f t="array" ref="H268">IFERROR(INDEX(Conta[],_xlfn.AGGREGATE(15,7,IF(Conta[VENDEDOR]=$B$1,ROW(Conta[VENDEDOR])-ROW('Por Factura'!$G$4)+1),ROWS($G$3:G268)),1),"")</f>
        <v/>
      </c>
      <c r="I268" s="2" t="str" cm="1">
        <f t="array" ref="I268">IFERROR(INDEX(Conta[],_xlfn.AGGREGATE(15,7,IF(Conta[VENDEDOR]=$B$1,ROW(Conta[VENDEDOR])-ROW('Por Factura'!$G$4)+1),ROWS($G$3:G268)),4),"")</f>
        <v/>
      </c>
      <c r="J268" s="2" t="str">
        <f t="shared" si="9"/>
        <v/>
      </c>
      <c r="K268" t="b">
        <f>Table5[[#This Row],[verificacion]]=Table5[[#This Row],[Total Conta]]</f>
        <v>1</v>
      </c>
    </row>
    <row r="269" spans="1:11" x14ac:dyDescent="0.25">
      <c r="A269" t="str" cm="1">
        <f t="array" ref="A269">IFERROR(INDEX(Mio[],_xlfn.AGGREGATE(15,7,IF((Mio[Vendedor]=$B$1)*(Mio[Anulado]=0),ROW(Mio[Vendedor])-ROW(MIo!$B$2)+1),ROWS($A$3:A269)),2),"")</f>
        <v/>
      </c>
      <c r="B269" t="str" cm="1">
        <f t="array" ref="B269">IFERROR(INDEX(Mio[],_xlfn.AGGREGATE(15,7,IF((Mio[Vendedor]=$B$1)*(Mio[Anulado]=0),ROW(Mio[Vendedor])-ROW(MIo!$B$2)+1),ROWS($A$3:A269)),6),"")</f>
        <v/>
      </c>
      <c r="C269" s="2" t="str" cm="1">
        <f t="array" ref="C269">IFERROR(INDEX(Mio[],_xlfn.AGGREGATE(15,7,IF((Mio[Vendedor]=$B$1)*(Mio[Anulado]=0),ROW(Mio[Vendedor])-ROW(MIo!$B$2)+1),ROWS($A$3:A269)),3),"")</f>
        <v/>
      </c>
      <c r="D269" s="2" t="str">
        <f t="shared" si="8"/>
        <v/>
      </c>
      <c r="E269" t="b">
        <f>Table3[[#This Row],[verificacion]]=Table3[[#This Row],[Total Mio]]</f>
        <v>1</v>
      </c>
      <c r="G269" t="str" cm="1">
        <f t="array" ref="G269">IFERROR(INDEX(Conta[],_xlfn.AGGREGATE(15,7,IF(Conta[VENDEDOR]=$B$1,ROW(Conta[VENDEDOR])-ROW('Por Factura'!$G$4)+1),ROWS($G$3:G269)),3),"")</f>
        <v/>
      </c>
      <c r="H269" t="str" cm="1">
        <f t="array" ref="H269">IFERROR(INDEX(Conta[],_xlfn.AGGREGATE(15,7,IF(Conta[VENDEDOR]=$B$1,ROW(Conta[VENDEDOR])-ROW('Por Factura'!$G$4)+1),ROWS($G$3:G269)),1),"")</f>
        <v/>
      </c>
      <c r="I269" s="2" t="str" cm="1">
        <f t="array" ref="I269">IFERROR(INDEX(Conta[],_xlfn.AGGREGATE(15,7,IF(Conta[VENDEDOR]=$B$1,ROW(Conta[VENDEDOR])-ROW('Por Factura'!$G$4)+1),ROWS($G$3:G269)),4),"")</f>
        <v/>
      </c>
      <c r="J269" s="2" t="str">
        <f t="shared" si="9"/>
        <v/>
      </c>
      <c r="K269" t="b">
        <f>Table5[[#This Row],[verificacion]]=Table5[[#This Row],[Total Conta]]</f>
        <v>1</v>
      </c>
    </row>
    <row r="270" spans="1:11" x14ac:dyDescent="0.25">
      <c r="A270" t="str" cm="1">
        <f t="array" ref="A270">IFERROR(INDEX(Mio[],_xlfn.AGGREGATE(15,7,IF((Mio[Vendedor]=$B$1)*(Mio[Anulado]=0),ROW(Mio[Vendedor])-ROW(MIo!$B$2)+1),ROWS($A$3:A270)),2),"")</f>
        <v/>
      </c>
      <c r="B270" t="str" cm="1">
        <f t="array" ref="B270">IFERROR(INDEX(Mio[],_xlfn.AGGREGATE(15,7,IF((Mio[Vendedor]=$B$1)*(Mio[Anulado]=0),ROW(Mio[Vendedor])-ROW(MIo!$B$2)+1),ROWS($A$3:A270)),6),"")</f>
        <v/>
      </c>
      <c r="C270" s="2" t="str" cm="1">
        <f t="array" ref="C270">IFERROR(INDEX(Mio[],_xlfn.AGGREGATE(15,7,IF((Mio[Vendedor]=$B$1)*(Mio[Anulado]=0),ROW(Mio[Vendedor])-ROW(MIo!$B$2)+1),ROWS($A$3:A270)),3),"")</f>
        <v/>
      </c>
      <c r="D270" s="2" t="str">
        <f t="shared" si="8"/>
        <v/>
      </c>
      <c r="E270" t="b">
        <f>Table3[[#This Row],[verificacion]]=Table3[[#This Row],[Total Mio]]</f>
        <v>1</v>
      </c>
      <c r="G270" t="str" cm="1">
        <f t="array" ref="G270">IFERROR(INDEX(Conta[],_xlfn.AGGREGATE(15,7,IF(Conta[VENDEDOR]=$B$1,ROW(Conta[VENDEDOR])-ROW('Por Factura'!$G$4)+1),ROWS($G$3:G270)),3),"")</f>
        <v/>
      </c>
      <c r="H270" t="str" cm="1">
        <f t="array" ref="H270">IFERROR(INDEX(Conta[],_xlfn.AGGREGATE(15,7,IF(Conta[VENDEDOR]=$B$1,ROW(Conta[VENDEDOR])-ROW('Por Factura'!$G$4)+1),ROWS($G$3:G270)),1),"")</f>
        <v/>
      </c>
      <c r="I270" s="2" t="str" cm="1">
        <f t="array" ref="I270">IFERROR(INDEX(Conta[],_xlfn.AGGREGATE(15,7,IF(Conta[VENDEDOR]=$B$1,ROW(Conta[VENDEDOR])-ROW('Por Factura'!$G$4)+1),ROWS($G$3:G270)),4),"")</f>
        <v/>
      </c>
      <c r="J270" s="2" t="str">
        <f t="shared" si="9"/>
        <v/>
      </c>
      <c r="K270" t="b">
        <f>Table5[[#This Row],[verificacion]]=Table5[[#This Row],[Total Conta]]</f>
        <v>1</v>
      </c>
    </row>
    <row r="271" spans="1:11" x14ac:dyDescent="0.25">
      <c r="A271" t="str" cm="1">
        <f t="array" ref="A271">IFERROR(INDEX(Mio[],_xlfn.AGGREGATE(15,7,IF((Mio[Vendedor]=$B$1)*(Mio[Anulado]=0),ROW(Mio[Vendedor])-ROW(MIo!$B$2)+1),ROWS($A$3:A271)),2),"")</f>
        <v/>
      </c>
      <c r="B271" t="str" cm="1">
        <f t="array" ref="B271">IFERROR(INDEX(Mio[],_xlfn.AGGREGATE(15,7,IF((Mio[Vendedor]=$B$1)*(Mio[Anulado]=0),ROW(Mio[Vendedor])-ROW(MIo!$B$2)+1),ROWS($A$3:A271)),6),"")</f>
        <v/>
      </c>
      <c r="C271" s="2" t="str" cm="1">
        <f t="array" ref="C271">IFERROR(INDEX(Mio[],_xlfn.AGGREGATE(15,7,IF((Mio[Vendedor]=$B$1)*(Mio[Anulado]=0),ROW(Mio[Vendedor])-ROW(MIo!$B$2)+1),ROWS($A$3:A271)),3),"")</f>
        <v/>
      </c>
      <c r="D271" s="2" t="str">
        <f t="shared" si="8"/>
        <v/>
      </c>
      <c r="E271" t="b">
        <f>Table3[[#This Row],[verificacion]]=Table3[[#This Row],[Total Mio]]</f>
        <v>1</v>
      </c>
      <c r="G271" t="str" cm="1">
        <f t="array" ref="G271">IFERROR(INDEX(Conta[],_xlfn.AGGREGATE(15,7,IF(Conta[VENDEDOR]=$B$1,ROW(Conta[VENDEDOR])-ROW('Por Factura'!$G$4)+1),ROWS($G$3:G271)),3),"")</f>
        <v/>
      </c>
      <c r="H271" t="str" cm="1">
        <f t="array" ref="H271">IFERROR(INDEX(Conta[],_xlfn.AGGREGATE(15,7,IF(Conta[VENDEDOR]=$B$1,ROW(Conta[VENDEDOR])-ROW('Por Factura'!$G$4)+1),ROWS($G$3:G271)),1),"")</f>
        <v/>
      </c>
      <c r="I271" s="2" t="str" cm="1">
        <f t="array" ref="I271">IFERROR(INDEX(Conta[],_xlfn.AGGREGATE(15,7,IF(Conta[VENDEDOR]=$B$1,ROW(Conta[VENDEDOR])-ROW('Por Factura'!$G$4)+1),ROWS($G$3:G271)),4),"")</f>
        <v/>
      </c>
      <c r="J271" s="2" t="str">
        <f t="shared" si="9"/>
        <v/>
      </c>
      <c r="K271" t="b">
        <f>Table5[[#This Row],[verificacion]]=Table5[[#This Row],[Total Conta]]</f>
        <v>1</v>
      </c>
    </row>
    <row r="272" spans="1:11" x14ac:dyDescent="0.25">
      <c r="A272" t="str" cm="1">
        <f t="array" ref="A272">IFERROR(INDEX(Mio[],_xlfn.AGGREGATE(15,7,IF((Mio[Vendedor]=$B$1)*(Mio[Anulado]=0),ROW(Mio[Vendedor])-ROW(MIo!$B$2)+1),ROWS($A$3:A272)),2),"")</f>
        <v/>
      </c>
      <c r="B272" t="str" cm="1">
        <f t="array" ref="B272">IFERROR(INDEX(Mio[],_xlfn.AGGREGATE(15,7,IF((Mio[Vendedor]=$B$1)*(Mio[Anulado]=0),ROW(Mio[Vendedor])-ROW(MIo!$B$2)+1),ROWS($A$3:A272)),6),"")</f>
        <v/>
      </c>
      <c r="C272" s="2" t="str" cm="1">
        <f t="array" ref="C272">IFERROR(INDEX(Mio[],_xlfn.AGGREGATE(15,7,IF((Mio[Vendedor]=$B$1)*(Mio[Anulado]=0),ROW(Mio[Vendedor])-ROW(MIo!$B$2)+1),ROWS($A$3:A272)),3),"")</f>
        <v/>
      </c>
      <c r="D272" s="2" t="str">
        <f t="shared" si="8"/>
        <v/>
      </c>
      <c r="E272" t="b">
        <f>Table3[[#This Row],[verificacion]]=Table3[[#This Row],[Total Mio]]</f>
        <v>1</v>
      </c>
      <c r="G272" t="str" cm="1">
        <f t="array" ref="G272">IFERROR(INDEX(Conta[],_xlfn.AGGREGATE(15,7,IF(Conta[VENDEDOR]=$B$1,ROW(Conta[VENDEDOR])-ROW('Por Factura'!$G$4)+1),ROWS($G$3:G272)),3),"")</f>
        <v/>
      </c>
      <c r="H272" t="str" cm="1">
        <f t="array" ref="H272">IFERROR(INDEX(Conta[],_xlfn.AGGREGATE(15,7,IF(Conta[VENDEDOR]=$B$1,ROW(Conta[VENDEDOR])-ROW('Por Factura'!$G$4)+1),ROWS($G$3:G272)),1),"")</f>
        <v/>
      </c>
      <c r="I272" s="2" t="str" cm="1">
        <f t="array" ref="I272">IFERROR(INDEX(Conta[],_xlfn.AGGREGATE(15,7,IF(Conta[VENDEDOR]=$B$1,ROW(Conta[VENDEDOR])-ROW('Por Factura'!$G$4)+1),ROWS($G$3:G272)),4),"")</f>
        <v/>
      </c>
      <c r="J272" s="2" t="str">
        <f t="shared" si="9"/>
        <v/>
      </c>
      <c r="K272" t="b">
        <f>Table5[[#This Row],[verificacion]]=Table5[[#This Row],[Total Conta]]</f>
        <v>1</v>
      </c>
    </row>
    <row r="273" spans="1:11" x14ac:dyDescent="0.25">
      <c r="A273" t="str" cm="1">
        <f t="array" ref="A273">IFERROR(INDEX(Mio[],_xlfn.AGGREGATE(15,7,IF((Mio[Vendedor]=$B$1)*(Mio[Anulado]=0),ROW(Mio[Vendedor])-ROW(MIo!$B$2)+1),ROWS($A$3:A273)),2),"")</f>
        <v/>
      </c>
      <c r="B273" t="str" cm="1">
        <f t="array" ref="B273">IFERROR(INDEX(Mio[],_xlfn.AGGREGATE(15,7,IF((Mio[Vendedor]=$B$1)*(Mio[Anulado]=0),ROW(Mio[Vendedor])-ROW(MIo!$B$2)+1),ROWS($A$3:A273)),6),"")</f>
        <v/>
      </c>
      <c r="C273" s="2" t="str" cm="1">
        <f t="array" ref="C273">IFERROR(INDEX(Mio[],_xlfn.AGGREGATE(15,7,IF((Mio[Vendedor]=$B$1)*(Mio[Anulado]=0),ROW(Mio[Vendedor])-ROW(MIo!$B$2)+1),ROWS($A$3:A273)),3),"")</f>
        <v/>
      </c>
      <c r="D273" s="2" t="str">
        <f t="shared" si="8"/>
        <v/>
      </c>
      <c r="E273" t="b">
        <f>Table3[[#This Row],[verificacion]]=Table3[[#This Row],[Total Mio]]</f>
        <v>1</v>
      </c>
      <c r="G273" t="str" cm="1">
        <f t="array" ref="G273">IFERROR(INDEX(Conta[],_xlfn.AGGREGATE(15,7,IF(Conta[VENDEDOR]=$B$1,ROW(Conta[VENDEDOR])-ROW('Por Factura'!$G$4)+1),ROWS($G$3:G273)),3),"")</f>
        <v/>
      </c>
      <c r="H273" t="str" cm="1">
        <f t="array" ref="H273">IFERROR(INDEX(Conta[],_xlfn.AGGREGATE(15,7,IF(Conta[VENDEDOR]=$B$1,ROW(Conta[VENDEDOR])-ROW('Por Factura'!$G$4)+1),ROWS($G$3:G273)),1),"")</f>
        <v/>
      </c>
      <c r="I273" s="2" t="str" cm="1">
        <f t="array" ref="I273">IFERROR(INDEX(Conta[],_xlfn.AGGREGATE(15,7,IF(Conta[VENDEDOR]=$B$1,ROW(Conta[VENDEDOR])-ROW('Por Factura'!$G$4)+1),ROWS($G$3:G273)),4),"")</f>
        <v/>
      </c>
      <c r="J273" s="2" t="str">
        <f t="shared" si="9"/>
        <v/>
      </c>
      <c r="K273" t="b">
        <f>Table5[[#This Row],[verificacion]]=Table5[[#This Row],[Total Conta]]</f>
        <v>1</v>
      </c>
    </row>
    <row r="274" spans="1:11" x14ac:dyDescent="0.25">
      <c r="A274" t="str" cm="1">
        <f t="array" ref="A274">IFERROR(INDEX(Mio[],_xlfn.AGGREGATE(15,7,IF((Mio[Vendedor]=$B$1)*(Mio[Anulado]=0),ROW(Mio[Vendedor])-ROW(MIo!$B$2)+1),ROWS($A$3:A274)),2),"")</f>
        <v/>
      </c>
      <c r="B274" t="str" cm="1">
        <f t="array" ref="B274">IFERROR(INDEX(Mio[],_xlfn.AGGREGATE(15,7,IF((Mio[Vendedor]=$B$1)*(Mio[Anulado]=0),ROW(Mio[Vendedor])-ROW(MIo!$B$2)+1),ROWS($A$3:A274)),6),"")</f>
        <v/>
      </c>
      <c r="C274" s="2" t="str" cm="1">
        <f t="array" ref="C274">IFERROR(INDEX(Mio[],_xlfn.AGGREGATE(15,7,IF((Mio[Vendedor]=$B$1)*(Mio[Anulado]=0),ROW(Mio[Vendedor])-ROW(MIo!$B$2)+1),ROWS($A$3:A274)),3),"")</f>
        <v/>
      </c>
      <c r="D274" s="2" t="str">
        <f t="shared" si="8"/>
        <v/>
      </c>
      <c r="E274" t="b">
        <f>Table3[[#This Row],[verificacion]]=Table3[[#This Row],[Total Mio]]</f>
        <v>1</v>
      </c>
      <c r="G274" t="str" cm="1">
        <f t="array" ref="G274">IFERROR(INDEX(Conta[],_xlfn.AGGREGATE(15,7,IF(Conta[VENDEDOR]=$B$1,ROW(Conta[VENDEDOR])-ROW('Por Factura'!$G$4)+1),ROWS($G$3:G274)),3),"")</f>
        <v/>
      </c>
      <c r="H274" t="str" cm="1">
        <f t="array" ref="H274">IFERROR(INDEX(Conta[],_xlfn.AGGREGATE(15,7,IF(Conta[VENDEDOR]=$B$1,ROW(Conta[VENDEDOR])-ROW('Por Factura'!$G$4)+1),ROWS($G$3:G274)),1),"")</f>
        <v/>
      </c>
      <c r="I274" s="2" t="str" cm="1">
        <f t="array" ref="I274">IFERROR(INDEX(Conta[],_xlfn.AGGREGATE(15,7,IF(Conta[VENDEDOR]=$B$1,ROW(Conta[VENDEDOR])-ROW('Por Factura'!$G$4)+1),ROWS($G$3:G274)),4),"")</f>
        <v/>
      </c>
      <c r="J274" s="2" t="str">
        <f t="shared" si="9"/>
        <v/>
      </c>
      <c r="K274" t="b">
        <f>Table5[[#This Row],[verificacion]]=Table5[[#This Row],[Total Conta]]</f>
        <v>1</v>
      </c>
    </row>
    <row r="275" spans="1:11" x14ac:dyDescent="0.25">
      <c r="A275" t="str" cm="1">
        <f t="array" ref="A275">IFERROR(INDEX(Mio[],_xlfn.AGGREGATE(15,7,IF((Mio[Vendedor]=$B$1)*(Mio[Anulado]=0),ROW(Mio[Vendedor])-ROW(MIo!$B$2)+1),ROWS($A$3:A275)),2),"")</f>
        <v/>
      </c>
      <c r="B275" t="str" cm="1">
        <f t="array" ref="B275">IFERROR(INDEX(Mio[],_xlfn.AGGREGATE(15,7,IF((Mio[Vendedor]=$B$1)*(Mio[Anulado]=0),ROW(Mio[Vendedor])-ROW(MIo!$B$2)+1),ROWS($A$3:A275)),6),"")</f>
        <v/>
      </c>
      <c r="C275" s="2" t="str" cm="1">
        <f t="array" ref="C275">IFERROR(INDEX(Mio[],_xlfn.AGGREGATE(15,7,IF((Mio[Vendedor]=$B$1)*(Mio[Anulado]=0),ROW(Mio[Vendedor])-ROW(MIo!$B$2)+1),ROWS($A$3:A275)),3),"")</f>
        <v/>
      </c>
      <c r="D275" s="2" t="str">
        <f t="shared" si="8"/>
        <v/>
      </c>
      <c r="E275" t="b">
        <f>Table3[[#This Row],[verificacion]]=Table3[[#This Row],[Total Mio]]</f>
        <v>1</v>
      </c>
      <c r="G275" t="str" cm="1">
        <f t="array" ref="G275">IFERROR(INDEX(Conta[],_xlfn.AGGREGATE(15,7,IF(Conta[VENDEDOR]=$B$1,ROW(Conta[VENDEDOR])-ROW('Por Factura'!$G$4)+1),ROWS($G$3:G275)),3),"")</f>
        <v/>
      </c>
      <c r="H275" t="str" cm="1">
        <f t="array" ref="H275">IFERROR(INDEX(Conta[],_xlfn.AGGREGATE(15,7,IF(Conta[VENDEDOR]=$B$1,ROW(Conta[VENDEDOR])-ROW('Por Factura'!$G$4)+1),ROWS($G$3:G275)),1),"")</f>
        <v/>
      </c>
      <c r="I275" s="2" t="str" cm="1">
        <f t="array" ref="I275">IFERROR(INDEX(Conta[],_xlfn.AGGREGATE(15,7,IF(Conta[VENDEDOR]=$B$1,ROW(Conta[VENDEDOR])-ROW('Por Factura'!$G$4)+1),ROWS($G$3:G275)),4),"")</f>
        <v/>
      </c>
      <c r="J275" s="2" t="str">
        <f t="shared" si="9"/>
        <v/>
      </c>
      <c r="K275" t="b">
        <f>Table5[[#This Row],[verificacion]]=Table5[[#This Row],[Total Conta]]</f>
        <v>1</v>
      </c>
    </row>
    <row r="276" spans="1:11" x14ac:dyDescent="0.25">
      <c r="A276" t="str" cm="1">
        <f t="array" ref="A276">IFERROR(INDEX(Mio[],_xlfn.AGGREGATE(15,7,IF((Mio[Vendedor]=$B$1)*(Mio[Anulado]=0),ROW(Mio[Vendedor])-ROW(MIo!$B$2)+1),ROWS($A$3:A276)),2),"")</f>
        <v/>
      </c>
      <c r="B276" t="str" cm="1">
        <f t="array" ref="B276">IFERROR(INDEX(Mio[],_xlfn.AGGREGATE(15,7,IF((Mio[Vendedor]=$B$1)*(Mio[Anulado]=0),ROW(Mio[Vendedor])-ROW(MIo!$B$2)+1),ROWS($A$3:A276)),6),"")</f>
        <v/>
      </c>
      <c r="C276" s="2" t="str" cm="1">
        <f t="array" ref="C276">IFERROR(INDEX(Mio[],_xlfn.AGGREGATE(15,7,IF((Mio[Vendedor]=$B$1)*(Mio[Anulado]=0),ROW(Mio[Vendedor])-ROW(MIo!$B$2)+1),ROWS($A$3:A276)),3),"")</f>
        <v/>
      </c>
      <c r="D276" s="2" t="str">
        <f t="shared" si="8"/>
        <v/>
      </c>
      <c r="E276" t="b">
        <f>Table3[[#This Row],[verificacion]]=Table3[[#This Row],[Total Mio]]</f>
        <v>1</v>
      </c>
      <c r="G276" t="str" cm="1">
        <f t="array" ref="G276">IFERROR(INDEX(Conta[],_xlfn.AGGREGATE(15,7,IF(Conta[VENDEDOR]=$B$1,ROW(Conta[VENDEDOR])-ROW('Por Factura'!$G$4)+1),ROWS($G$3:G276)),3),"")</f>
        <v/>
      </c>
      <c r="H276" t="str" cm="1">
        <f t="array" ref="H276">IFERROR(INDEX(Conta[],_xlfn.AGGREGATE(15,7,IF(Conta[VENDEDOR]=$B$1,ROW(Conta[VENDEDOR])-ROW('Por Factura'!$G$4)+1),ROWS($G$3:G276)),1),"")</f>
        <v/>
      </c>
      <c r="I276" s="2" t="str" cm="1">
        <f t="array" ref="I276">IFERROR(INDEX(Conta[],_xlfn.AGGREGATE(15,7,IF(Conta[VENDEDOR]=$B$1,ROW(Conta[VENDEDOR])-ROW('Por Factura'!$G$4)+1),ROWS($G$3:G276)),4),"")</f>
        <v/>
      </c>
      <c r="J276" s="2" t="str">
        <f t="shared" si="9"/>
        <v/>
      </c>
      <c r="K276" t="b">
        <f>Table5[[#This Row],[verificacion]]=Table5[[#This Row],[Total Conta]]</f>
        <v>1</v>
      </c>
    </row>
    <row r="277" spans="1:11" x14ac:dyDescent="0.25">
      <c r="A277" t="str" cm="1">
        <f t="array" ref="A277">IFERROR(INDEX(Mio[],_xlfn.AGGREGATE(15,7,IF((Mio[Vendedor]=$B$1)*(Mio[Anulado]=0),ROW(Mio[Vendedor])-ROW(MIo!$B$2)+1),ROWS($A$3:A277)),2),"")</f>
        <v/>
      </c>
      <c r="B277" t="str" cm="1">
        <f t="array" ref="B277">IFERROR(INDEX(Mio[],_xlfn.AGGREGATE(15,7,IF((Mio[Vendedor]=$B$1)*(Mio[Anulado]=0),ROW(Mio[Vendedor])-ROW(MIo!$B$2)+1),ROWS($A$3:A277)),6),"")</f>
        <v/>
      </c>
      <c r="C277" s="2" t="str" cm="1">
        <f t="array" ref="C277">IFERROR(INDEX(Mio[],_xlfn.AGGREGATE(15,7,IF((Mio[Vendedor]=$B$1)*(Mio[Anulado]=0),ROW(Mio[Vendedor])-ROW(MIo!$B$2)+1),ROWS($A$3:A277)),3),"")</f>
        <v/>
      </c>
      <c r="D277" s="2" t="str">
        <f t="shared" si="8"/>
        <v/>
      </c>
      <c r="E277" t="b">
        <f>Table3[[#This Row],[verificacion]]=Table3[[#This Row],[Total Mio]]</f>
        <v>1</v>
      </c>
      <c r="G277" t="str" cm="1">
        <f t="array" ref="G277">IFERROR(INDEX(Conta[],_xlfn.AGGREGATE(15,7,IF(Conta[VENDEDOR]=$B$1,ROW(Conta[VENDEDOR])-ROW('Por Factura'!$G$4)+1),ROWS($G$3:G277)),3),"")</f>
        <v/>
      </c>
      <c r="H277" t="str" cm="1">
        <f t="array" ref="H277">IFERROR(INDEX(Conta[],_xlfn.AGGREGATE(15,7,IF(Conta[VENDEDOR]=$B$1,ROW(Conta[VENDEDOR])-ROW('Por Factura'!$G$4)+1),ROWS($G$3:G277)),1),"")</f>
        <v/>
      </c>
      <c r="I277" s="2" t="str" cm="1">
        <f t="array" ref="I277">IFERROR(INDEX(Conta[],_xlfn.AGGREGATE(15,7,IF(Conta[VENDEDOR]=$B$1,ROW(Conta[VENDEDOR])-ROW('Por Factura'!$G$4)+1),ROWS($G$3:G277)),4),"")</f>
        <v/>
      </c>
      <c r="J277" s="2" t="str">
        <f t="shared" si="9"/>
        <v/>
      </c>
      <c r="K277" t="b">
        <f>Table5[[#This Row],[verificacion]]=Table5[[#This Row],[Total Conta]]</f>
        <v>1</v>
      </c>
    </row>
    <row r="278" spans="1:11" x14ac:dyDescent="0.25">
      <c r="A278" t="str" cm="1">
        <f t="array" ref="A278">IFERROR(INDEX(Mio[],_xlfn.AGGREGATE(15,7,IF((Mio[Vendedor]=$B$1)*(Mio[Anulado]=0),ROW(Mio[Vendedor])-ROW(MIo!$B$2)+1),ROWS($A$3:A278)),2),"")</f>
        <v/>
      </c>
      <c r="B278" t="str" cm="1">
        <f t="array" ref="B278">IFERROR(INDEX(Mio[],_xlfn.AGGREGATE(15,7,IF((Mio[Vendedor]=$B$1)*(Mio[Anulado]=0),ROW(Mio[Vendedor])-ROW(MIo!$B$2)+1),ROWS($A$3:A278)),6),"")</f>
        <v/>
      </c>
      <c r="C278" s="2" t="str" cm="1">
        <f t="array" ref="C278">IFERROR(INDEX(Mio[],_xlfn.AGGREGATE(15,7,IF((Mio[Vendedor]=$B$1)*(Mio[Anulado]=0),ROW(Mio[Vendedor])-ROW(MIo!$B$2)+1),ROWS($A$3:A278)),3),"")</f>
        <v/>
      </c>
      <c r="D278" s="2" t="str">
        <f t="shared" si="8"/>
        <v/>
      </c>
      <c r="E278" t="b">
        <f>Table3[[#This Row],[verificacion]]=Table3[[#This Row],[Total Mio]]</f>
        <v>1</v>
      </c>
      <c r="G278" t="str" cm="1">
        <f t="array" ref="G278">IFERROR(INDEX(Conta[],_xlfn.AGGREGATE(15,7,IF(Conta[VENDEDOR]=$B$1,ROW(Conta[VENDEDOR])-ROW('Por Factura'!$G$4)+1),ROWS($G$3:G278)),3),"")</f>
        <v/>
      </c>
      <c r="H278" t="str" cm="1">
        <f t="array" ref="H278">IFERROR(INDEX(Conta[],_xlfn.AGGREGATE(15,7,IF(Conta[VENDEDOR]=$B$1,ROW(Conta[VENDEDOR])-ROW('Por Factura'!$G$4)+1),ROWS($G$3:G278)),1),"")</f>
        <v/>
      </c>
      <c r="I278" s="2" t="str" cm="1">
        <f t="array" ref="I278">IFERROR(INDEX(Conta[],_xlfn.AGGREGATE(15,7,IF(Conta[VENDEDOR]=$B$1,ROW(Conta[VENDEDOR])-ROW('Por Factura'!$G$4)+1),ROWS($G$3:G278)),4),"")</f>
        <v/>
      </c>
      <c r="J278" s="2" t="str">
        <f t="shared" si="9"/>
        <v/>
      </c>
      <c r="K278" t="b">
        <f>Table5[[#This Row],[verificacion]]=Table5[[#This Row],[Total Conta]]</f>
        <v>1</v>
      </c>
    </row>
    <row r="279" spans="1:11" x14ac:dyDescent="0.25">
      <c r="A279" t="str" cm="1">
        <f t="array" ref="A279">IFERROR(INDEX(Mio[],_xlfn.AGGREGATE(15,7,IF((Mio[Vendedor]=$B$1)*(Mio[Anulado]=0),ROW(Mio[Vendedor])-ROW(MIo!$B$2)+1),ROWS($A$3:A279)),2),"")</f>
        <v/>
      </c>
      <c r="B279" t="str" cm="1">
        <f t="array" ref="B279">IFERROR(INDEX(Mio[],_xlfn.AGGREGATE(15,7,IF((Mio[Vendedor]=$B$1)*(Mio[Anulado]=0),ROW(Mio[Vendedor])-ROW(MIo!$B$2)+1),ROWS($A$3:A279)),6),"")</f>
        <v/>
      </c>
      <c r="C279" s="2" t="str" cm="1">
        <f t="array" ref="C279">IFERROR(INDEX(Mio[],_xlfn.AGGREGATE(15,7,IF((Mio[Vendedor]=$B$1)*(Mio[Anulado]=0),ROW(Mio[Vendedor])-ROW(MIo!$B$2)+1),ROWS($A$3:A279)),3),"")</f>
        <v/>
      </c>
      <c r="D279" s="2" t="str">
        <f t="shared" si="8"/>
        <v/>
      </c>
      <c r="E279" t="b">
        <f>Table3[[#This Row],[verificacion]]=Table3[[#This Row],[Total Mio]]</f>
        <v>1</v>
      </c>
      <c r="G279" t="str" cm="1">
        <f t="array" ref="G279">IFERROR(INDEX(Conta[],_xlfn.AGGREGATE(15,7,IF(Conta[VENDEDOR]=$B$1,ROW(Conta[VENDEDOR])-ROW('Por Factura'!$G$4)+1),ROWS($G$3:G279)),3),"")</f>
        <v/>
      </c>
      <c r="H279" t="str" cm="1">
        <f t="array" ref="H279">IFERROR(INDEX(Conta[],_xlfn.AGGREGATE(15,7,IF(Conta[VENDEDOR]=$B$1,ROW(Conta[VENDEDOR])-ROW('Por Factura'!$G$4)+1),ROWS($G$3:G279)),1),"")</f>
        <v/>
      </c>
      <c r="I279" s="2" t="str" cm="1">
        <f t="array" ref="I279">IFERROR(INDEX(Conta[],_xlfn.AGGREGATE(15,7,IF(Conta[VENDEDOR]=$B$1,ROW(Conta[VENDEDOR])-ROW('Por Factura'!$G$4)+1),ROWS($G$3:G279)),4),"")</f>
        <v/>
      </c>
      <c r="J279" s="2" t="str">
        <f t="shared" si="9"/>
        <v/>
      </c>
      <c r="K279" t="b">
        <f>Table5[[#This Row],[verificacion]]=Table5[[#This Row],[Total Conta]]</f>
        <v>1</v>
      </c>
    </row>
    <row r="280" spans="1:11" x14ac:dyDescent="0.25">
      <c r="A280" t="str" cm="1">
        <f t="array" ref="A280">IFERROR(INDEX(Mio[],_xlfn.AGGREGATE(15,7,IF((Mio[Vendedor]=$B$1)*(Mio[Anulado]=0),ROW(Mio[Vendedor])-ROW(MIo!$B$2)+1),ROWS($A$3:A280)),2),"")</f>
        <v/>
      </c>
      <c r="B280" t="str" cm="1">
        <f t="array" ref="B280">IFERROR(INDEX(Mio[],_xlfn.AGGREGATE(15,7,IF((Mio[Vendedor]=$B$1)*(Mio[Anulado]=0),ROW(Mio[Vendedor])-ROW(MIo!$B$2)+1),ROWS($A$3:A280)),6),"")</f>
        <v/>
      </c>
      <c r="C280" s="2" t="str" cm="1">
        <f t="array" ref="C280">IFERROR(INDEX(Mio[],_xlfn.AGGREGATE(15,7,IF((Mio[Vendedor]=$B$1)*(Mio[Anulado]=0),ROW(Mio[Vendedor])-ROW(MIo!$B$2)+1),ROWS($A$3:A280)),3),"")</f>
        <v/>
      </c>
      <c r="D280" s="2" t="str">
        <f t="shared" si="8"/>
        <v/>
      </c>
      <c r="E280" t="b">
        <f>Table3[[#This Row],[verificacion]]=Table3[[#This Row],[Total Mio]]</f>
        <v>1</v>
      </c>
      <c r="G280" t="str" cm="1">
        <f t="array" ref="G280">IFERROR(INDEX(Conta[],_xlfn.AGGREGATE(15,7,IF(Conta[VENDEDOR]=$B$1,ROW(Conta[VENDEDOR])-ROW('Por Factura'!$G$4)+1),ROWS($G$3:G280)),3),"")</f>
        <v/>
      </c>
      <c r="H280" t="str" cm="1">
        <f t="array" ref="H280">IFERROR(INDEX(Conta[],_xlfn.AGGREGATE(15,7,IF(Conta[VENDEDOR]=$B$1,ROW(Conta[VENDEDOR])-ROW('Por Factura'!$G$4)+1),ROWS($G$3:G280)),1),"")</f>
        <v/>
      </c>
      <c r="I280" s="2" t="str" cm="1">
        <f t="array" ref="I280">IFERROR(INDEX(Conta[],_xlfn.AGGREGATE(15,7,IF(Conta[VENDEDOR]=$B$1,ROW(Conta[VENDEDOR])-ROW('Por Factura'!$G$4)+1),ROWS($G$3:G280)),4),"")</f>
        <v/>
      </c>
      <c r="J280" s="2" t="str">
        <f t="shared" si="9"/>
        <v/>
      </c>
      <c r="K280" t="b">
        <f>Table5[[#This Row],[verificacion]]=Table5[[#This Row],[Total Conta]]</f>
        <v>1</v>
      </c>
    </row>
    <row r="281" spans="1:11" x14ac:dyDescent="0.25">
      <c r="A281" t="str" cm="1">
        <f t="array" ref="A281">IFERROR(INDEX(Mio[],_xlfn.AGGREGATE(15,7,IF((Mio[Vendedor]=$B$1)*(Mio[Anulado]=0),ROW(Mio[Vendedor])-ROW(MIo!$B$2)+1),ROWS($A$3:A281)),2),"")</f>
        <v/>
      </c>
      <c r="B281" t="str" cm="1">
        <f t="array" ref="B281">IFERROR(INDEX(Mio[],_xlfn.AGGREGATE(15,7,IF((Mio[Vendedor]=$B$1)*(Mio[Anulado]=0),ROW(Mio[Vendedor])-ROW(MIo!$B$2)+1),ROWS($A$3:A281)),6),"")</f>
        <v/>
      </c>
      <c r="C281" s="2" t="str" cm="1">
        <f t="array" ref="C281">IFERROR(INDEX(Mio[],_xlfn.AGGREGATE(15,7,IF((Mio[Vendedor]=$B$1)*(Mio[Anulado]=0),ROW(Mio[Vendedor])-ROW(MIo!$B$2)+1),ROWS($A$3:A281)),3),"")</f>
        <v/>
      </c>
      <c r="D281" s="2" t="str">
        <f t="shared" si="8"/>
        <v/>
      </c>
      <c r="E281" t="b">
        <f>Table3[[#This Row],[verificacion]]=Table3[[#This Row],[Total Mio]]</f>
        <v>1</v>
      </c>
      <c r="G281" t="str" cm="1">
        <f t="array" ref="G281">IFERROR(INDEX(Conta[],_xlfn.AGGREGATE(15,7,IF(Conta[VENDEDOR]=$B$1,ROW(Conta[VENDEDOR])-ROW('Por Factura'!$G$4)+1),ROWS($G$3:G281)),3),"")</f>
        <v/>
      </c>
      <c r="H281" t="str" cm="1">
        <f t="array" ref="H281">IFERROR(INDEX(Conta[],_xlfn.AGGREGATE(15,7,IF(Conta[VENDEDOR]=$B$1,ROW(Conta[VENDEDOR])-ROW('Por Factura'!$G$4)+1),ROWS($G$3:G281)),1),"")</f>
        <v/>
      </c>
      <c r="I281" s="2" t="str" cm="1">
        <f t="array" ref="I281">IFERROR(INDEX(Conta[],_xlfn.AGGREGATE(15,7,IF(Conta[VENDEDOR]=$B$1,ROW(Conta[VENDEDOR])-ROW('Por Factura'!$G$4)+1),ROWS($G$3:G281)),4),"")</f>
        <v/>
      </c>
      <c r="J281" s="2" t="str">
        <f t="shared" si="9"/>
        <v/>
      </c>
      <c r="K281" t="b">
        <f>Table5[[#This Row],[verificacion]]=Table5[[#This Row],[Total Conta]]</f>
        <v>1</v>
      </c>
    </row>
    <row r="282" spans="1:11" x14ac:dyDescent="0.25">
      <c r="A282" t="str" cm="1">
        <f t="array" ref="A282">IFERROR(INDEX(Mio[],_xlfn.AGGREGATE(15,7,IF((Mio[Vendedor]=$B$1)*(Mio[Anulado]=0),ROW(Mio[Vendedor])-ROW(MIo!$B$2)+1),ROWS($A$3:A282)),2),"")</f>
        <v/>
      </c>
      <c r="B282" t="str" cm="1">
        <f t="array" ref="B282">IFERROR(INDEX(Mio[],_xlfn.AGGREGATE(15,7,IF((Mio[Vendedor]=$B$1)*(Mio[Anulado]=0),ROW(Mio[Vendedor])-ROW(MIo!$B$2)+1),ROWS($A$3:A282)),6),"")</f>
        <v/>
      </c>
      <c r="C282" s="2" t="str" cm="1">
        <f t="array" ref="C282">IFERROR(INDEX(Mio[],_xlfn.AGGREGATE(15,7,IF((Mio[Vendedor]=$B$1)*(Mio[Anulado]=0),ROW(Mio[Vendedor])-ROW(MIo!$B$2)+1),ROWS($A$3:A282)),3),"")</f>
        <v/>
      </c>
      <c r="D282" s="2" t="str">
        <f t="shared" si="8"/>
        <v/>
      </c>
      <c r="E282" t="b">
        <f>Table3[[#This Row],[verificacion]]=Table3[[#This Row],[Total Mio]]</f>
        <v>1</v>
      </c>
      <c r="G282" t="str" cm="1">
        <f t="array" ref="G282">IFERROR(INDEX(Conta[],_xlfn.AGGREGATE(15,7,IF(Conta[VENDEDOR]=$B$1,ROW(Conta[VENDEDOR])-ROW('Por Factura'!$G$4)+1),ROWS($G$3:G282)),3),"")</f>
        <v/>
      </c>
      <c r="H282" t="str" cm="1">
        <f t="array" ref="H282">IFERROR(INDEX(Conta[],_xlfn.AGGREGATE(15,7,IF(Conta[VENDEDOR]=$B$1,ROW(Conta[VENDEDOR])-ROW('Por Factura'!$G$4)+1),ROWS($G$3:G282)),1),"")</f>
        <v/>
      </c>
      <c r="I282" s="2" t="str" cm="1">
        <f t="array" ref="I282">IFERROR(INDEX(Conta[],_xlfn.AGGREGATE(15,7,IF(Conta[VENDEDOR]=$B$1,ROW(Conta[VENDEDOR])-ROW('Por Factura'!$G$4)+1),ROWS($G$3:G282)),4),"")</f>
        <v/>
      </c>
      <c r="J282" s="2" t="str">
        <f t="shared" si="9"/>
        <v/>
      </c>
      <c r="K282" t="b">
        <f>Table5[[#This Row],[verificacion]]=Table5[[#This Row],[Total Conta]]</f>
        <v>1</v>
      </c>
    </row>
    <row r="283" spans="1:11" x14ac:dyDescent="0.25">
      <c r="A283" t="str" cm="1">
        <f t="array" ref="A283">IFERROR(INDEX(Mio[],_xlfn.AGGREGATE(15,7,IF((Mio[Vendedor]=$B$1)*(Mio[Anulado]=0),ROW(Mio[Vendedor])-ROW(MIo!$B$2)+1),ROWS($A$3:A283)),2),"")</f>
        <v/>
      </c>
      <c r="B283" t="str" cm="1">
        <f t="array" ref="B283">IFERROR(INDEX(Mio[],_xlfn.AGGREGATE(15,7,IF((Mio[Vendedor]=$B$1)*(Mio[Anulado]=0),ROW(Mio[Vendedor])-ROW(MIo!$B$2)+1),ROWS($A$3:A283)),6),"")</f>
        <v/>
      </c>
      <c r="C283" s="2" t="str" cm="1">
        <f t="array" ref="C283">IFERROR(INDEX(Mio[],_xlfn.AGGREGATE(15,7,IF((Mio[Vendedor]=$B$1)*(Mio[Anulado]=0),ROW(Mio[Vendedor])-ROW(MIo!$B$2)+1),ROWS($A$3:A283)),3),"")</f>
        <v/>
      </c>
      <c r="D283" s="2" t="str">
        <f t="shared" si="8"/>
        <v/>
      </c>
      <c r="E283" t="b">
        <f>Table3[[#This Row],[verificacion]]=Table3[[#This Row],[Total Mio]]</f>
        <v>1</v>
      </c>
      <c r="G283" t="str" cm="1">
        <f t="array" ref="G283">IFERROR(INDEX(Conta[],_xlfn.AGGREGATE(15,7,IF(Conta[VENDEDOR]=$B$1,ROW(Conta[VENDEDOR])-ROW('Por Factura'!$G$4)+1),ROWS($G$3:G283)),3),"")</f>
        <v/>
      </c>
      <c r="H283" t="str" cm="1">
        <f t="array" ref="H283">IFERROR(INDEX(Conta[],_xlfn.AGGREGATE(15,7,IF(Conta[VENDEDOR]=$B$1,ROW(Conta[VENDEDOR])-ROW('Por Factura'!$G$4)+1),ROWS($G$3:G283)),1),"")</f>
        <v/>
      </c>
      <c r="I283" s="2" t="str" cm="1">
        <f t="array" ref="I283">IFERROR(INDEX(Conta[],_xlfn.AGGREGATE(15,7,IF(Conta[VENDEDOR]=$B$1,ROW(Conta[VENDEDOR])-ROW('Por Factura'!$G$4)+1),ROWS($G$3:G283)),4),"")</f>
        <v/>
      </c>
      <c r="J283" s="2" t="str">
        <f t="shared" si="9"/>
        <v/>
      </c>
      <c r="K283" t="b">
        <f>Table5[[#This Row],[verificacion]]=Table5[[#This Row],[Total Conta]]</f>
        <v>1</v>
      </c>
    </row>
    <row r="284" spans="1:11" x14ac:dyDescent="0.25">
      <c r="A284" t="str" cm="1">
        <f t="array" ref="A284">IFERROR(INDEX(Mio[],_xlfn.AGGREGATE(15,7,IF((Mio[Vendedor]=$B$1)*(Mio[Anulado]=0),ROW(Mio[Vendedor])-ROW(MIo!$B$2)+1),ROWS($A$3:A284)),2),"")</f>
        <v/>
      </c>
      <c r="B284" t="str" cm="1">
        <f t="array" ref="B284">IFERROR(INDEX(Mio[],_xlfn.AGGREGATE(15,7,IF((Mio[Vendedor]=$B$1)*(Mio[Anulado]=0),ROW(Mio[Vendedor])-ROW(MIo!$B$2)+1),ROWS($A$3:A284)),6),"")</f>
        <v/>
      </c>
      <c r="C284" s="2" t="str" cm="1">
        <f t="array" ref="C284">IFERROR(INDEX(Mio[],_xlfn.AGGREGATE(15,7,IF((Mio[Vendedor]=$B$1)*(Mio[Anulado]=0),ROW(Mio[Vendedor])-ROW(MIo!$B$2)+1),ROWS($A$3:A284)),3),"")</f>
        <v/>
      </c>
      <c r="D284" s="2" t="str">
        <f t="shared" si="8"/>
        <v/>
      </c>
      <c r="E284" t="b">
        <f>Table3[[#This Row],[verificacion]]=Table3[[#This Row],[Total Mio]]</f>
        <v>1</v>
      </c>
      <c r="G284" t="str" cm="1">
        <f t="array" ref="G284">IFERROR(INDEX(Conta[],_xlfn.AGGREGATE(15,7,IF(Conta[VENDEDOR]=$B$1,ROW(Conta[VENDEDOR])-ROW('Por Factura'!$G$4)+1),ROWS($G$3:G284)),3),"")</f>
        <v/>
      </c>
      <c r="H284" t="str" cm="1">
        <f t="array" ref="H284">IFERROR(INDEX(Conta[],_xlfn.AGGREGATE(15,7,IF(Conta[VENDEDOR]=$B$1,ROW(Conta[VENDEDOR])-ROW('Por Factura'!$G$4)+1),ROWS($G$3:G284)),1),"")</f>
        <v/>
      </c>
      <c r="I284" s="2" t="str" cm="1">
        <f t="array" ref="I284">IFERROR(INDEX(Conta[],_xlfn.AGGREGATE(15,7,IF(Conta[VENDEDOR]=$B$1,ROW(Conta[VENDEDOR])-ROW('Por Factura'!$G$4)+1),ROWS($G$3:G284)),4),"")</f>
        <v/>
      </c>
      <c r="J284" s="2" t="str">
        <f t="shared" si="9"/>
        <v/>
      </c>
      <c r="K284" t="b">
        <f>Table5[[#This Row],[verificacion]]=Table5[[#This Row],[Total Conta]]</f>
        <v>1</v>
      </c>
    </row>
    <row r="285" spans="1:11" x14ac:dyDescent="0.25">
      <c r="A285" t="str" cm="1">
        <f t="array" ref="A285">IFERROR(INDEX(Mio[],_xlfn.AGGREGATE(15,7,IF((Mio[Vendedor]=$B$1)*(Mio[Anulado]=0),ROW(Mio[Vendedor])-ROW(MIo!$B$2)+1),ROWS($A$3:A285)),2),"")</f>
        <v/>
      </c>
      <c r="B285" t="str" cm="1">
        <f t="array" ref="B285">IFERROR(INDEX(Mio[],_xlfn.AGGREGATE(15,7,IF((Mio[Vendedor]=$B$1)*(Mio[Anulado]=0),ROW(Mio[Vendedor])-ROW(MIo!$B$2)+1),ROWS($A$3:A285)),6),"")</f>
        <v/>
      </c>
      <c r="C285" s="2" t="str" cm="1">
        <f t="array" ref="C285">IFERROR(INDEX(Mio[],_xlfn.AGGREGATE(15,7,IF((Mio[Vendedor]=$B$1)*(Mio[Anulado]=0),ROW(Mio[Vendedor])-ROW(MIo!$B$2)+1),ROWS($A$3:A285)),3),"")</f>
        <v/>
      </c>
      <c r="D285" s="2" t="str">
        <f t="shared" si="8"/>
        <v/>
      </c>
      <c r="E285" t="b">
        <f>Table3[[#This Row],[verificacion]]=Table3[[#This Row],[Total Mio]]</f>
        <v>1</v>
      </c>
      <c r="G285" t="str" cm="1">
        <f t="array" ref="G285">IFERROR(INDEX(Conta[],_xlfn.AGGREGATE(15,7,IF(Conta[VENDEDOR]=$B$1,ROW(Conta[VENDEDOR])-ROW('Por Factura'!$G$4)+1),ROWS($G$3:G285)),3),"")</f>
        <v/>
      </c>
      <c r="H285" t="str" cm="1">
        <f t="array" ref="H285">IFERROR(INDEX(Conta[],_xlfn.AGGREGATE(15,7,IF(Conta[VENDEDOR]=$B$1,ROW(Conta[VENDEDOR])-ROW('Por Factura'!$G$4)+1),ROWS($G$3:G285)),1),"")</f>
        <v/>
      </c>
      <c r="I285" s="2" t="str" cm="1">
        <f t="array" ref="I285">IFERROR(INDEX(Conta[],_xlfn.AGGREGATE(15,7,IF(Conta[VENDEDOR]=$B$1,ROW(Conta[VENDEDOR])-ROW('Por Factura'!$G$4)+1),ROWS($G$3:G285)),4),"")</f>
        <v/>
      </c>
      <c r="J285" s="2" t="str">
        <f t="shared" si="9"/>
        <v/>
      </c>
      <c r="K285" t="b">
        <f>Table5[[#This Row],[verificacion]]=Table5[[#This Row],[Total Conta]]</f>
        <v>1</v>
      </c>
    </row>
    <row r="286" spans="1:11" x14ac:dyDescent="0.25">
      <c r="A286" t="str" cm="1">
        <f t="array" ref="A286">IFERROR(INDEX(Mio[],_xlfn.AGGREGATE(15,7,IF((Mio[Vendedor]=$B$1)*(Mio[Anulado]=0),ROW(Mio[Vendedor])-ROW(MIo!$B$2)+1),ROWS($A$3:A286)),2),"")</f>
        <v/>
      </c>
      <c r="B286" t="str" cm="1">
        <f t="array" ref="B286">IFERROR(INDEX(Mio[],_xlfn.AGGREGATE(15,7,IF((Mio[Vendedor]=$B$1)*(Mio[Anulado]=0),ROW(Mio[Vendedor])-ROW(MIo!$B$2)+1),ROWS($A$3:A286)),6),"")</f>
        <v/>
      </c>
      <c r="C286" s="2" t="str" cm="1">
        <f t="array" ref="C286">IFERROR(INDEX(Mio[],_xlfn.AGGREGATE(15,7,IF((Mio[Vendedor]=$B$1)*(Mio[Anulado]=0),ROW(Mio[Vendedor])-ROW(MIo!$B$2)+1),ROWS($A$3:A286)),3),"")</f>
        <v/>
      </c>
      <c r="D286" s="2" t="str">
        <f t="shared" si="8"/>
        <v/>
      </c>
      <c r="E286" t="b">
        <f>Table3[[#This Row],[verificacion]]=Table3[[#This Row],[Total Mio]]</f>
        <v>1</v>
      </c>
      <c r="G286" t="str" cm="1">
        <f t="array" ref="G286">IFERROR(INDEX(Conta[],_xlfn.AGGREGATE(15,7,IF(Conta[VENDEDOR]=$B$1,ROW(Conta[VENDEDOR])-ROW('Por Factura'!$G$4)+1),ROWS($G$3:G286)),3),"")</f>
        <v/>
      </c>
      <c r="H286" t="str" cm="1">
        <f t="array" ref="H286">IFERROR(INDEX(Conta[],_xlfn.AGGREGATE(15,7,IF(Conta[VENDEDOR]=$B$1,ROW(Conta[VENDEDOR])-ROW('Por Factura'!$G$4)+1),ROWS($G$3:G286)),1),"")</f>
        <v/>
      </c>
      <c r="I286" s="2" t="str" cm="1">
        <f t="array" ref="I286">IFERROR(INDEX(Conta[],_xlfn.AGGREGATE(15,7,IF(Conta[VENDEDOR]=$B$1,ROW(Conta[VENDEDOR])-ROW('Por Factura'!$G$4)+1),ROWS($G$3:G286)),4),"")</f>
        <v/>
      </c>
      <c r="J286" s="2" t="str">
        <f t="shared" si="9"/>
        <v/>
      </c>
      <c r="K286" t="b">
        <f>Table5[[#This Row],[verificacion]]=Table5[[#This Row],[Total Conta]]</f>
        <v>1</v>
      </c>
    </row>
    <row r="287" spans="1:11" x14ac:dyDescent="0.25">
      <c r="A287" t="str" cm="1">
        <f t="array" ref="A287">IFERROR(INDEX(Mio[],_xlfn.AGGREGATE(15,7,IF((Mio[Vendedor]=$B$1)*(Mio[Anulado]=0),ROW(Mio[Vendedor])-ROW(MIo!$B$2)+1),ROWS($A$3:A287)),2),"")</f>
        <v/>
      </c>
      <c r="B287" t="str" cm="1">
        <f t="array" ref="B287">IFERROR(INDEX(Mio[],_xlfn.AGGREGATE(15,7,IF((Mio[Vendedor]=$B$1)*(Mio[Anulado]=0),ROW(Mio[Vendedor])-ROW(MIo!$B$2)+1),ROWS($A$3:A287)),6),"")</f>
        <v/>
      </c>
      <c r="C287" s="2" t="str" cm="1">
        <f t="array" ref="C287">IFERROR(INDEX(Mio[],_xlfn.AGGREGATE(15,7,IF((Mio[Vendedor]=$B$1)*(Mio[Anulado]=0),ROW(Mio[Vendedor])-ROW(MIo!$B$2)+1),ROWS($A$3:A287)),3),"")</f>
        <v/>
      </c>
      <c r="D287" s="2" t="str">
        <f t="shared" si="8"/>
        <v/>
      </c>
      <c r="E287" t="b">
        <f>Table3[[#This Row],[verificacion]]=Table3[[#This Row],[Total Mio]]</f>
        <v>1</v>
      </c>
      <c r="G287" t="str" cm="1">
        <f t="array" ref="G287">IFERROR(INDEX(Conta[],_xlfn.AGGREGATE(15,7,IF(Conta[VENDEDOR]=$B$1,ROW(Conta[VENDEDOR])-ROW('Por Factura'!$G$4)+1),ROWS($G$3:G287)),3),"")</f>
        <v/>
      </c>
      <c r="H287" t="str" cm="1">
        <f t="array" ref="H287">IFERROR(INDEX(Conta[],_xlfn.AGGREGATE(15,7,IF(Conta[VENDEDOR]=$B$1,ROW(Conta[VENDEDOR])-ROW('Por Factura'!$G$4)+1),ROWS($G$3:G287)),1),"")</f>
        <v/>
      </c>
      <c r="I287" s="2" t="str" cm="1">
        <f t="array" ref="I287">IFERROR(INDEX(Conta[],_xlfn.AGGREGATE(15,7,IF(Conta[VENDEDOR]=$B$1,ROW(Conta[VENDEDOR])-ROW('Por Factura'!$G$4)+1),ROWS($G$3:G287)),4),"")</f>
        <v/>
      </c>
      <c r="J287" s="2" t="str">
        <f t="shared" si="9"/>
        <v/>
      </c>
      <c r="K287" t="b">
        <f>Table5[[#This Row],[verificacion]]=Table5[[#This Row],[Total Conta]]</f>
        <v>1</v>
      </c>
    </row>
    <row r="288" spans="1:11" x14ac:dyDescent="0.25">
      <c r="A288" t="str" cm="1">
        <f t="array" ref="A288">IFERROR(INDEX(Mio[],_xlfn.AGGREGATE(15,7,IF((Mio[Vendedor]=$B$1)*(Mio[Anulado]=0),ROW(Mio[Vendedor])-ROW(MIo!$B$2)+1),ROWS($A$3:A288)),2),"")</f>
        <v/>
      </c>
      <c r="B288" t="str" cm="1">
        <f t="array" ref="B288">IFERROR(INDEX(Mio[],_xlfn.AGGREGATE(15,7,IF((Mio[Vendedor]=$B$1)*(Mio[Anulado]=0),ROW(Mio[Vendedor])-ROW(MIo!$B$2)+1),ROWS($A$3:A288)),6),"")</f>
        <v/>
      </c>
      <c r="C288" s="2" t="str" cm="1">
        <f t="array" ref="C288">IFERROR(INDEX(Mio[],_xlfn.AGGREGATE(15,7,IF((Mio[Vendedor]=$B$1)*(Mio[Anulado]=0),ROW(Mio[Vendedor])-ROW(MIo!$B$2)+1),ROWS($A$3:A288)),3),"")</f>
        <v/>
      </c>
      <c r="D288" s="2" t="str">
        <f t="shared" si="8"/>
        <v/>
      </c>
      <c r="E288" t="b">
        <f>Table3[[#This Row],[verificacion]]=Table3[[#This Row],[Total Mio]]</f>
        <v>1</v>
      </c>
      <c r="G288" t="str" cm="1">
        <f t="array" ref="G288">IFERROR(INDEX(Conta[],_xlfn.AGGREGATE(15,7,IF(Conta[VENDEDOR]=$B$1,ROW(Conta[VENDEDOR])-ROW('Por Factura'!$G$4)+1),ROWS($G$3:G288)),3),"")</f>
        <v/>
      </c>
      <c r="H288" t="str" cm="1">
        <f t="array" ref="H288">IFERROR(INDEX(Conta[],_xlfn.AGGREGATE(15,7,IF(Conta[VENDEDOR]=$B$1,ROW(Conta[VENDEDOR])-ROW('Por Factura'!$G$4)+1),ROWS($G$3:G288)),1),"")</f>
        <v/>
      </c>
      <c r="I288" s="2" t="str" cm="1">
        <f t="array" ref="I288">IFERROR(INDEX(Conta[],_xlfn.AGGREGATE(15,7,IF(Conta[VENDEDOR]=$B$1,ROW(Conta[VENDEDOR])-ROW('Por Factura'!$G$4)+1),ROWS($G$3:G288)),4),"")</f>
        <v/>
      </c>
      <c r="J288" s="2" t="str">
        <f t="shared" si="9"/>
        <v/>
      </c>
      <c r="K288" t="b">
        <f>Table5[[#This Row],[verificacion]]=Table5[[#This Row],[Total Conta]]</f>
        <v>1</v>
      </c>
    </row>
    <row r="289" spans="1:11" x14ac:dyDescent="0.25">
      <c r="A289" t="str" cm="1">
        <f t="array" ref="A289">IFERROR(INDEX(Mio[],_xlfn.AGGREGATE(15,7,IF((Mio[Vendedor]=$B$1)*(Mio[Anulado]=0),ROW(Mio[Vendedor])-ROW(MIo!$B$2)+1),ROWS($A$3:A289)),2),"")</f>
        <v/>
      </c>
      <c r="B289" t="str" cm="1">
        <f t="array" ref="B289">IFERROR(INDEX(Mio[],_xlfn.AGGREGATE(15,7,IF((Mio[Vendedor]=$B$1)*(Mio[Anulado]=0),ROW(Mio[Vendedor])-ROW(MIo!$B$2)+1),ROWS($A$3:A289)),6),"")</f>
        <v/>
      </c>
      <c r="C289" s="2" t="str" cm="1">
        <f t="array" ref="C289">IFERROR(INDEX(Mio[],_xlfn.AGGREGATE(15,7,IF((Mio[Vendedor]=$B$1)*(Mio[Anulado]=0),ROW(Mio[Vendedor])-ROW(MIo!$B$2)+1),ROWS($A$3:A289)),3),"")</f>
        <v/>
      </c>
      <c r="D289" s="2" t="str">
        <f t="shared" si="8"/>
        <v/>
      </c>
      <c r="E289" t="b">
        <f>Table3[[#This Row],[verificacion]]=Table3[[#This Row],[Total Mio]]</f>
        <v>1</v>
      </c>
      <c r="G289" t="str" cm="1">
        <f t="array" ref="G289">IFERROR(INDEX(Conta[],_xlfn.AGGREGATE(15,7,IF(Conta[VENDEDOR]=$B$1,ROW(Conta[VENDEDOR])-ROW('Por Factura'!$G$4)+1),ROWS($G$3:G289)),3),"")</f>
        <v/>
      </c>
      <c r="H289" t="str" cm="1">
        <f t="array" ref="H289">IFERROR(INDEX(Conta[],_xlfn.AGGREGATE(15,7,IF(Conta[VENDEDOR]=$B$1,ROW(Conta[VENDEDOR])-ROW('Por Factura'!$G$4)+1),ROWS($G$3:G289)),1),"")</f>
        <v/>
      </c>
      <c r="I289" s="2" t="str" cm="1">
        <f t="array" ref="I289">IFERROR(INDEX(Conta[],_xlfn.AGGREGATE(15,7,IF(Conta[VENDEDOR]=$B$1,ROW(Conta[VENDEDOR])-ROW('Por Factura'!$G$4)+1),ROWS($G$3:G289)),4),"")</f>
        <v/>
      </c>
      <c r="J289" s="2" t="str">
        <f t="shared" si="9"/>
        <v/>
      </c>
      <c r="K289" t="b">
        <f>Table5[[#This Row],[verificacion]]=Table5[[#This Row],[Total Conta]]</f>
        <v>1</v>
      </c>
    </row>
    <row r="290" spans="1:11" x14ac:dyDescent="0.25">
      <c r="A290" t="str" cm="1">
        <f t="array" ref="A290">IFERROR(INDEX(Mio[],_xlfn.AGGREGATE(15,7,IF((Mio[Vendedor]=$B$1)*(Mio[Anulado]=0),ROW(Mio[Vendedor])-ROW(MIo!$B$2)+1),ROWS($A$3:A290)),2),"")</f>
        <v/>
      </c>
      <c r="B290" t="str" cm="1">
        <f t="array" ref="B290">IFERROR(INDEX(Mio[],_xlfn.AGGREGATE(15,7,IF((Mio[Vendedor]=$B$1)*(Mio[Anulado]=0),ROW(Mio[Vendedor])-ROW(MIo!$B$2)+1),ROWS($A$3:A290)),6),"")</f>
        <v/>
      </c>
      <c r="C290" s="2" t="str" cm="1">
        <f t="array" ref="C290">IFERROR(INDEX(Mio[],_xlfn.AGGREGATE(15,7,IF((Mio[Vendedor]=$B$1)*(Mio[Anulado]=0),ROW(Mio[Vendedor])-ROW(MIo!$B$2)+1),ROWS($A$3:A290)),3),"")</f>
        <v/>
      </c>
      <c r="D290" s="2" t="str">
        <f t="shared" si="8"/>
        <v/>
      </c>
      <c r="E290" t="b">
        <f>Table3[[#This Row],[verificacion]]=Table3[[#This Row],[Total Mio]]</f>
        <v>1</v>
      </c>
      <c r="G290" t="str" cm="1">
        <f t="array" ref="G290">IFERROR(INDEX(Conta[],_xlfn.AGGREGATE(15,7,IF(Conta[VENDEDOR]=$B$1,ROW(Conta[VENDEDOR])-ROW('Por Factura'!$G$4)+1),ROWS($G$3:G290)),3),"")</f>
        <v/>
      </c>
      <c r="H290" t="str" cm="1">
        <f t="array" ref="H290">IFERROR(INDEX(Conta[],_xlfn.AGGREGATE(15,7,IF(Conta[VENDEDOR]=$B$1,ROW(Conta[VENDEDOR])-ROW('Por Factura'!$G$4)+1),ROWS($G$3:G290)),1),"")</f>
        <v/>
      </c>
      <c r="I290" s="2" t="str" cm="1">
        <f t="array" ref="I290">IFERROR(INDEX(Conta[],_xlfn.AGGREGATE(15,7,IF(Conta[VENDEDOR]=$B$1,ROW(Conta[VENDEDOR])-ROW('Por Factura'!$G$4)+1),ROWS($G$3:G290)),4),"")</f>
        <v/>
      </c>
      <c r="J290" s="2" t="str">
        <f t="shared" si="9"/>
        <v/>
      </c>
      <c r="K290" t="b">
        <f>Table5[[#This Row],[verificacion]]=Table5[[#This Row],[Total Conta]]</f>
        <v>1</v>
      </c>
    </row>
    <row r="291" spans="1:11" x14ac:dyDescent="0.25">
      <c r="A291" t="str" cm="1">
        <f t="array" ref="A291">IFERROR(INDEX(Mio[],_xlfn.AGGREGATE(15,7,IF((Mio[Vendedor]=$B$1)*(Mio[Anulado]=0),ROW(Mio[Vendedor])-ROW(MIo!$B$2)+1),ROWS($A$3:A291)),2),"")</f>
        <v/>
      </c>
      <c r="B291" t="str" cm="1">
        <f t="array" ref="B291">IFERROR(INDEX(Mio[],_xlfn.AGGREGATE(15,7,IF((Mio[Vendedor]=$B$1)*(Mio[Anulado]=0),ROW(Mio[Vendedor])-ROW(MIo!$B$2)+1),ROWS($A$3:A291)),6),"")</f>
        <v/>
      </c>
      <c r="C291" s="2" t="str" cm="1">
        <f t="array" ref="C291">IFERROR(INDEX(Mio[],_xlfn.AGGREGATE(15,7,IF((Mio[Vendedor]=$B$1)*(Mio[Anulado]=0),ROW(Mio[Vendedor])-ROW(MIo!$B$2)+1),ROWS($A$3:A291)),3),"")</f>
        <v/>
      </c>
      <c r="D291" s="2" t="str">
        <f t="shared" si="8"/>
        <v/>
      </c>
      <c r="E291" t="b">
        <f>Table3[[#This Row],[verificacion]]=Table3[[#This Row],[Total Mio]]</f>
        <v>1</v>
      </c>
      <c r="G291" t="str" cm="1">
        <f t="array" ref="G291">IFERROR(INDEX(Conta[],_xlfn.AGGREGATE(15,7,IF(Conta[VENDEDOR]=$B$1,ROW(Conta[VENDEDOR])-ROW('Por Factura'!$G$4)+1),ROWS($G$3:G291)),3),"")</f>
        <v/>
      </c>
      <c r="H291" t="str" cm="1">
        <f t="array" ref="H291">IFERROR(INDEX(Conta[],_xlfn.AGGREGATE(15,7,IF(Conta[VENDEDOR]=$B$1,ROW(Conta[VENDEDOR])-ROW('Por Factura'!$G$4)+1),ROWS($G$3:G291)),1),"")</f>
        <v/>
      </c>
      <c r="I291" s="2" t="str" cm="1">
        <f t="array" ref="I291">IFERROR(INDEX(Conta[],_xlfn.AGGREGATE(15,7,IF(Conta[VENDEDOR]=$B$1,ROW(Conta[VENDEDOR])-ROW('Por Factura'!$G$4)+1),ROWS($G$3:G291)),4),"")</f>
        <v/>
      </c>
      <c r="J291" s="2" t="str">
        <f t="shared" si="9"/>
        <v/>
      </c>
      <c r="K291" t="b">
        <f>Table5[[#This Row],[verificacion]]=Table5[[#This Row],[Total Conta]]</f>
        <v>1</v>
      </c>
    </row>
    <row r="292" spans="1:11" x14ac:dyDescent="0.25">
      <c r="A292" t="str" cm="1">
        <f t="array" ref="A292">IFERROR(INDEX(Mio[],_xlfn.AGGREGATE(15,7,IF((Mio[Vendedor]=$B$1)*(Mio[Anulado]=0),ROW(Mio[Vendedor])-ROW(MIo!$B$2)+1),ROWS($A$3:A292)),2),"")</f>
        <v/>
      </c>
      <c r="B292" t="str" cm="1">
        <f t="array" ref="B292">IFERROR(INDEX(Mio[],_xlfn.AGGREGATE(15,7,IF((Mio[Vendedor]=$B$1)*(Mio[Anulado]=0),ROW(Mio[Vendedor])-ROW(MIo!$B$2)+1),ROWS($A$3:A292)),6),"")</f>
        <v/>
      </c>
      <c r="C292" s="2" t="str" cm="1">
        <f t="array" ref="C292">IFERROR(INDEX(Mio[],_xlfn.AGGREGATE(15,7,IF((Mio[Vendedor]=$B$1)*(Mio[Anulado]=0),ROW(Mio[Vendedor])-ROW(MIo!$B$2)+1),ROWS($A$3:A292)),3),"")</f>
        <v/>
      </c>
      <c r="D292" s="2" t="str">
        <f t="shared" si="8"/>
        <v/>
      </c>
      <c r="E292" t="b">
        <f>Table3[[#This Row],[verificacion]]=Table3[[#This Row],[Total Mio]]</f>
        <v>1</v>
      </c>
      <c r="G292" t="str" cm="1">
        <f t="array" ref="G292">IFERROR(INDEX(Conta[],_xlfn.AGGREGATE(15,7,IF(Conta[VENDEDOR]=$B$1,ROW(Conta[VENDEDOR])-ROW('Por Factura'!$G$4)+1),ROWS($G$3:G292)),3),"")</f>
        <v/>
      </c>
      <c r="H292" t="str" cm="1">
        <f t="array" ref="H292">IFERROR(INDEX(Conta[],_xlfn.AGGREGATE(15,7,IF(Conta[VENDEDOR]=$B$1,ROW(Conta[VENDEDOR])-ROW('Por Factura'!$G$4)+1),ROWS($G$3:G292)),1),"")</f>
        <v/>
      </c>
      <c r="I292" s="2" t="str" cm="1">
        <f t="array" ref="I292">IFERROR(INDEX(Conta[],_xlfn.AGGREGATE(15,7,IF(Conta[VENDEDOR]=$B$1,ROW(Conta[VENDEDOR])-ROW('Por Factura'!$G$4)+1),ROWS($G$3:G292)),4),"")</f>
        <v/>
      </c>
      <c r="J292" s="2" t="str">
        <f t="shared" si="9"/>
        <v/>
      </c>
      <c r="K292" t="b">
        <f>Table5[[#This Row],[verificacion]]=Table5[[#This Row],[Total Conta]]</f>
        <v>1</v>
      </c>
    </row>
    <row r="293" spans="1:11" x14ac:dyDescent="0.25">
      <c r="A293" t="str" cm="1">
        <f t="array" ref="A293">IFERROR(INDEX(Mio[],_xlfn.AGGREGATE(15,7,IF((Mio[Vendedor]=$B$1)*(Mio[Anulado]=0),ROW(Mio[Vendedor])-ROW(MIo!$B$2)+1),ROWS($A$3:A293)),2),"")</f>
        <v/>
      </c>
      <c r="B293" t="str" cm="1">
        <f t="array" ref="B293">IFERROR(INDEX(Mio[],_xlfn.AGGREGATE(15,7,IF((Mio[Vendedor]=$B$1)*(Mio[Anulado]=0),ROW(Mio[Vendedor])-ROW(MIo!$B$2)+1),ROWS($A$3:A293)),6),"")</f>
        <v/>
      </c>
      <c r="C293" s="2" t="str" cm="1">
        <f t="array" ref="C293">IFERROR(INDEX(Mio[],_xlfn.AGGREGATE(15,7,IF((Mio[Vendedor]=$B$1)*(Mio[Anulado]=0),ROW(Mio[Vendedor])-ROW(MIo!$B$2)+1),ROWS($A$3:A293)),3),"")</f>
        <v/>
      </c>
      <c r="D293" s="2" t="str">
        <f t="shared" si="8"/>
        <v/>
      </c>
      <c r="E293" t="b">
        <f>Table3[[#This Row],[verificacion]]=Table3[[#This Row],[Total Mio]]</f>
        <v>1</v>
      </c>
      <c r="G293" t="str" cm="1">
        <f t="array" ref="G293">IFERROR(INDEX(Conta[],_xlfn.AGGREGATE(15,7,IF(Conta[VENDEDOR]=$B$1,ROW(Conta[VENDEDOR])-ROW('Por Factura'!$G$4)+1),ROWS($G$3:G293)),3),"")</f>
        <v/>
      </c>
      <c r="H293" t="str" cm="1">
        <f t="array" ref="H293">IFERROR(INDEX(Conta[],_xlfn.AGGREGATE(15,7,IF(Conta[VENDEDOR]=$B$1,ROW(Conta[VENDEDOR])-ROW('Por Factura'!$G$4)+1),ROWS($G$3:G293)),1),"")</f>
        <v/>
      </c>
      <c r="I293" s="2" t="str" cm="1">
        <f t="array" ref="I293">IFERROR(INDEX(Conta[],_xlfn.AGGREGATE(15,7,IF(Conta[VENDEDOR]=$B$1,ROW(Conta[VENDEDOR])-ROW('Por Factura'!$G$4)+1),ROWS($G$3:G293)),4),"")</f>
        <v/>
      </c>
      <c r="J293" s="2" t="str">
        <f t="shared" si="9"/>
        <v/>
      </c>
      <c r="K293" t="b">
        <f>Table5[[#This Row],[verificacion]]=Table5[[#This Row],[Total Conta]]</f>
        <v>1</v>
      </c>
    </row>
    <row r="294" spans="1:11" x14ac:dyDescent="0.25">
      <c r="A294" t="str" cm="1">
        <f t="array" ref="A294">IFERROR(INDEX(Mio[],_xlfn.AGGREGATE(15,7,IF((Mio[Vendedor]=$B$1)*(Mio[Anulado]=0),ROW(Mio[Vendedor])-ROW(MIo!$B$2)+1),ROWS($A$3:A294)),2),"")</f>
        <v/>
      </c>
      <c r="B294" t="str" cm="1">
        <f t="array" ref="B294">IFERROR(INDEX(Mio[],_xlfn.AGGREGATE(15,7,IF((Mio[Vendedor]=$B$1)*(Mio[Anulado]=0),ROW(Mio[Vendedor])-ROW(MIo!$B$2)+1),ROWS($A$3:A294)),6),"")</f>
        <v/>
      </c>
      <c r="C294" s="2" t="str" cm="1">
        <f t="array" ref="C294">IFERROR(INDEX(Mio[],_xlfn.AGGREGATE(15,7,IF((Mio[Vendedor]=$B$1)*(Mio[Anulado]=0),ROW(Mio[Vendedor])-ROW(MIo!$B$2)+1),ROWS($A$3:A294)),3),"")</f>
        <v/>
      </c>
      <c r="D294" s="2" t="str">
        <f t="shared" si="8"/>
        <v/>
      </c>
      <c r="E294" t="b">
        <f>Table3[[#This Row],[verificacion]]=Table3[[#This Row],[Total Mio]]</f>
        <v>1</v>
      </c>
      <c r="G294" t="str" cm="1">
        <f t="array" ref="G294">IFERROR(INDEX(Conta[],_xlfn.AGGREGATE(15,7,IF(Conta[VENDEDOR]=$B$1,ROW(Conta[VENDEDOR])-ROW('Por Factura'!$G$4)+1),ROWS($G$3:G294)),3),"")</f>
        <v/>
      </c>
      <c r="H294" t="str" cm="1">
        <f t="array" ref="H294">IFERROR(INDEX(Conta[],_xlfn.AGGREGATE(15,7,IF(Conta[VENDEDOR]=$B$1,ROW(Conta[VENDEDOR])-ROW('Por Factura'!$G$4)+1),ROWS($G$3:G294)),1),"")</f>
        <v/>
      </c>
      <c r="I294" s="2" t="str" cm="1">
        <f t="array" ref="I294">IFERROR(INDEX(Conta[],_xlfn.AGGREGATE(15,7,IF(Conta[VENDEDOR]=$B$1,ROW(Conta[VENDEDOR])-ROW('Por Factura'!$G$4)+1),ROWS($G$3:G294)),4),"")</f>
        <v/>
      </c>
      <c r="J294" s="2" t="str">
        <f t="shared" si="9"/>
        <v/>
      </c>
      <c r="K294" t="b">
        <f>Table5[[#This Row],[verificacion]]=Table5[[#This Row],[Total Conta]]</f>
        <v>1</v>
      </c>
    </row>
    <row r="295" spans="1:11" x14ac:dyDescent="0.25">
      <c r="A295" t="str" cm="1">
        <f t="array" ref="A295">IFERROR(INDEX(Mio[],_xlfn.AGGREGATE(15,7,IF((Mio[Vendedor]=$B$1)*(Mio[Anulado]=0),ROW(Mio[Vendedor])-ROW(MIo!$B$2)+1),ROWS($A$3:A295)),2),"")</f>
        <v/>
      </c>
      <c r="B295" t="str" cm="1">
        <f t="array" ref="B295">IFERROR(INDEX(Mio[],_xlfn.AGGREGATE(15,7,IF((Mio[Vendedor]=$B$1)*(Mio[Anulado]=0),ROW(Mio[Vendedor])-ROW(MIo!$B$2)+1),ROWS($A$3:A295)),6),"")</f>
        <v/>
      </c>
      <c r="C295" s="2" t="str" cm="1">
        <f t="array" ref="C295">IFERROR(INDEX(Mio[],_xlfn.AGGREGATE(15,7,IF((Mio[Vendedor]=$B$1)*(Mio[Anulado]=0),ROW(Mio[Vendedor])-ROW(MIo!$B$2)+1),ROWS($A$3:A295)),3),"")</f>
        <v/>
      </c>
      <c r="D295" s="2" t="str">
        <f t="shared" si="8"/>
        <v/>
      </c>
      <c r="E295" t="b">
        <f>Table3[[#This Row],[verificacion]]=Table3[[#This Row],[Total Mio]]</f>
        <v>1</v>
      </c>
      <c r="G295" t="str" cm="1">
        <f t="array" ref="G295">IFERROR(INDEX(Conta[],_xlfn.AGGREGATE(15,7,IF(Conta[VENDEDOR]=$B$1,ROW(Conta[VENDEDOR])-ROW('Por Factura'!$G$4)+1),ROWS($G$3:G295)),3),"")</f>
        <v/>
      </c>
      <c r="H295" t="str" cm="1">
        <f t="array" ref="H295">IFERROR(INDEX(Conta[],_xlfn.AGGREGATE(15,7,IF(Conta[VENDEDOR]=$B$1,ROW(Conta[VENDEDOR])-ROW('Por Factura'!$G$4)+1),ROWS($G$3:G295)),1),"")</f>
        <v/>
      </c>
      <c r="I295" s="2" t="str" cm="1">
        <f t="array" ref="I295">IFERROR(INDEX(Conta[],_xlfn.AGGREGATE(15,7,IF(Conta[VENDEDOR]=$B$1,ROW(Conta[VENDEDOR])-ROW('Por Factura'!$G$4)+1),ROWS($G$3:G295)),4),"")</f>
        <v/>
      </c>
      <c r="J295" s="2" t="str">
        <f t="shared" si="9"/>
        <v/>
      </c>
      <c r="K295" t="b">
        <f>Table5[[#This Row],[verificacion]]=Table5[[#This Row],[Total Conta]]</f>
        <v>1</v>
      </c>
    </row>
    <row r="296" spans="1:11" x14ac:dyDescent="0.25">
      <c r="A296" t="str" cm="1">
        <f t="array" ref="A296">IFERROR(INDEX(Mio[],_xlfn.AGGREGATE(15,7,IF((Mio[Vendedor]=$B$1)*(Mio[Anulado]=0),ROW(Mio[Vendedor])-ROW(MIo!$B$2)+1),ROWS($A$3:A296)),2),"")</f>
        <v/>
      </c>
      <c r="B296" t="str" cm="1">
        <f t="array" ref="B296">IFERROR(INDEX(Mio[],_xlfn.AGGREGATE(15,7,IF((Mio[Vendedor]=$B$1)*(Mio[Anulado]=0),ROW(Mio[Vendedor])-ROW(MIo!$B$2)+1),ROWS($A$3:A296)),6),"")</f>
        <v/>
      </c>
      <c r="C296" s="2" t="str" cm="1">
        <f t="array" ref="C296">IFERROR(INDEX(Mio[],_xlfn.AGGREGATE(15,7,IF((Mio[Vendedor]=$B$1)*(Mio[Anulado]=0),ROW(Mio[Vendedor])-ROW(MIo!$B$2)+1),ROWS($A$3:A296)),3),"")</f>
        <v/>
      </c>
      <c r="D296" s="2" t="str">
        <f t="shared" si="8"/>
        <v/>
      </c>
      <c r="E296" t="b">
        <f>Table3[[#This Row],[verificacion]]=Table3[[#This Row],[Total Mio]]</f>
        <v>1</v>
      </c>
      <c r="G296" t="str" cm="1">
        <f t="array" ref="G296">IFERROR(INDEX(Conta[],_xlfn.AGGREGATE(15,7,IF(Conta[VENDEDOR]=$B$1,ROW(Conta[VENDEDOR])-ROW('Por Factura'!$G$4)+1),ROWS($G$3:G296)),3),"")</f>
        <v/>
      </c>
      <c r="H296" t="str" cm="1">
        <f t="array" ref="H296">IFERROR(INDEX(Conta[],_xlfn.AGGREGATE(15,7,IF(Conta[VENDEDOR]=$B$1,ROW(Conta[VENDEDOR])-ROW('Por Factura'!$G$4)+1),ROWS($G$3:G296)),1),"")</f>
        <v/>
      </c>
      <c r="I296" s="2" t="str" cm="1">
        <f t="array" ref="I296">IFERROR(INDEX(Conta[],_xlfn.AGGREGATE(15,7,IF(Conta[VENDEDOR]=$B$1,ROW(Conta[VENDEDOR])-ROW('Por Factura'!$G$4)+1),ROWS($G$3:G296)),4),"")</f>
        <v/>
      </c>
      <c r="J296" s="2" t="str">
        <f t="shared" si="9"/>
        <v/>
      </c>
      <c r="K296" t="b">
        <f>Table5[[#This Row],[verificacion]]=Table5[[#This Row],[Total Conta]]</f>
        <v>1</v>
      </c>
    </row>
    <row r="297" spans="1:11" x14ac:dyDescent="0.25">
      <c r="A297" t="str" cm="1">
        <f t="array" ref="A297">IFERROR(INDEX(Mio[],_xlfn.AGGREGATE(15,7,IF((Mio[Vendedor]=$B$1)*(Mio[Anulado]=0),ROW(Mio[Vendedor])-ROW(MIo!$B$2)+1),ROWS($A$3:A297)),2),"")</f>
        <v/>
      </c>
      <c r="B297" t="str" cm="1">
        <f t="array" ref="B297">IFERROR(INDEX(Mio[],_xlfn.AGGREGATE(15,7,IF((Mio[Vendedor]=$B$1)*(Mio[Anulado]=0),ROW(Mio[Vendedor])-ROW(MIo!$B$2)+1),ROWS($A$3:A297)),6),"")</f>
        <v/>
      </c>
      <c r="C297" s="2" t="str" cm="1">
        <f t="array" ref="C297">IFERROR(INDEX(Mio[],_xlfn.AGGREGATE(15,7,IF((Mio[Vendedor]=$B$1)*(Mio[Anulado]=0),ROW(Mio[Vendedor])-ROW(MIo!$B$2)+1),ROWS($A$3:A297)),3),"")</f>
        <v/>
      </c>
      <c r="D297" s="2" t="str">
        <f t="shared" si="8"/>
        <v/>
      </c>
      <c r="E297" t="b">
        <f>Table3[[#This Row],[verificacion]]=Table3[[#This Row],[Total Mio]]</f>
        <v>1</v>
      </c>
      <c r="G297" t="str" cm="1">
        <f t="array" ref="G297">IFERROR(INDEX(Conta[],_xlfn.AGGREGATE(15,7,IF(Conta[VENDEDOR]=$B$1,ROW(Conta[VENDEDOR])-ROW('Por Factura'!$G$4)+1),ROWS($G$3:G297)),3),"")</f>
        <v/>
      </c>
      <c r="H297" t="str" cm="1">
        <f t="array" ref="H297">IFERROR(INDEX(Conta[],_xlfn.AGGREGATE(15,7,IF(Conta[VENDEDOR]=$B$1,ROW(Conta[VENDEDOR])-ROW('Por Factura'!$G$4)+1),ROWS($G$3:G297)),1),"")</f>
        <v/>
      </c>
      <c r="I297" s="2" t="str" cm="1">
        <f t="array" ref="I297">IFERROR(INDEX(Conta[],_xlfn.AGGREGATE(15,7,IF(Conta[VENDEDOR]=$B$1,ROW(Conta[VENDEDOR])-ROW('Por Factura'!$G$4)+1),ROWS($G$3:G297)),4),"")</f>
        <v/>
      </c>
      <c r="J297" s="2" t="str">
        <f t="shared" si="9"/>
        <v/>
      </c>
      <c r="K297" t="b">
        <f>Table5[[#This Row],[verificacion]]=Table5[[#This Row],[Total Conta]]</f>
        <v>1</v>
      </c>
    </row>
    <row r="298" spans="1:11" x14ac:dyDescent="0.25">
      <c r="A298" t="str" cm="1">
        <f t="array" ref="A298">IFERROR(INDEX(Mio[],_xlfn.AGGREGATE(15,7,IF((Mio[Vendedor]=$B$1)*(Mio[Anulado]=0),ROW(Mio[Vendedor])-ROW(MIo!$B$2)+1),ROWS($A$3:A298)),2),"")</f>
        <v/>
      </c>
      <c r="B298" t="str" cm="1">
        <f t="array" ref="B298">IFERROR(INDEX(Mio[],_xlfn.AGGREGATE(15,7,IF((Mio[Vendedor]=$B$1)*(Mio[Anulado]=0),ROW(Mio[Vendedor])-ROW(MIo!$B$2)+1),ROWS($A$3:A298)),6),"")</f>
        <v/>
      </c>
      <c r="C298" s="2" t="str" cm="1">
        <f t="array" ref="C298">IFERROR(INDEX(Mio[],_xlfn.AGGREGATE(15,7,IF((Mio[Vendedor]=$B$1)*(Mio[Anulado]=0),ROW(Mio[Vendedor])-ROW(MIo!$B$2)+1),ROWS($A$3:A298)),3),"")</f>
        <v/>
      </c>
      <c r="D298" s="2" t="str">
        <f t="shared" si="8"/>
        <v/>
      </c>
      <c r="E298" t="b">
        <f>Table3[[#This Row],[verificacion]]=Table3[[#This Row],[Total Mio]]</f>
        <v>1</v>
      </c>
      <c r="G298" t="str" cm="1">
        <f t="array" ref="G298">IFERROR(INDEX(Conta[],_xlfn.AGGREGATE(15,7,IF(Conta[VENDEDOR]=$B$1,ROW(Conta[VENDEDOR])-ROW('Por Factura'!$G$4)+1),ROWS($G$3:G298)),3),"")</f>
        <v/>
      </c>
      <c r="H298" t="str" cm="1">
        <f t="array" ref="H298">IFERROR(INDEX(Conta[],_xlfn.AGGREGATE(15,7,IF(Conta[VENDEDOR]=$B$1,ROW(Conta[VENDEDOR])-ROW('Por Factura'!$G$4)+1),ROWS($G$3:G298)),1),"")</f>
        <v/>
      </c>
      <c r="I298" s="2" t="str" cm="1">
        <f t="array" ref="I298">IFERROR(INDEX(Conta[],_xlfn.AGGREGATE(15,7,IF(Conta[VENDEDOR]=$B$1,ROW(Conta[VENDEDOR])-ROW('Por Factura'!$G$4)+1),ROWS($G$3:G298)),4),"")</f>
        <v/>
      </c>
      <c r="J298" s="2" t="str">
        <f t="shared" si="9"/>
        <v/>
      </c>
      <c r="K298" t="b">
        <f>Table5[[#This Row],[verificacion]]=Table5[[#This Row],[Total Conta]]</f>
        <v>1</v>
      </c>
    </row>
    <row r="299" spans="1:11" x14ac:dyDescent="0.25">
      <c r="A299" t="str" cm="1">
        <f t="array" ref="A299">IFERROR(INDEX(Mio[],_xlfn.AGGREGATE(15,7,IF((Mio[Vendedor]=$B$1)*(Mio[Anulado]=0),ROW(Mio[Vendedor])-ROW(MIo!$B$2)+1),ROWS($A$3:A299)),2),"")</f>
        <v/>
      </c>
      <c r="B299" t="str" cm="1">
        <f t="array" ref="B299">IFERROR(INDEX(Mio[],_xlfn.AGGREGATE(15,7,IF((Mio[Vendedor]=$B$1)*(Mio[Anulado]=0),ROW(Mio[Vendedor])-ROW(MIo!$B$2)+1),ROWS($A$3:A299)),6),"")</f>
        <v/>
      </c>
      <c r="C299" s="2" t="str" cm="1">
        <f t="array" ref="C299">IFERROR(INDEX(Mio[],_xlfn.AGGREGATE(15,7,IF((Mio[Vendedor]=$B$1)*(Mio[Anulado]=0),ROW(Mio[Vendedor])-ROW(MIo!$B$2)+1),ROWS($A$3:A299)),3),"")</f>
        <v/>
      </c>
      <c r="D299" s="2" t="str">
        <f t="shared" si="8"/>
        <v/>
      </c>
      <c r="E299" t="b">
        <f>Table3[[#This Row],[verificacion]]=Table3[[#This Row],[Total Mio]]</f>
        <v>1</v>
      </c>
      <c r="G299" t="str" cm="1">
        <f t="array" ref="G299">IFERROR(INDEX(Conta[],_xlfn.AGGREGATE(15,7,IF(Conta[VENDEDOR]=$B$1,ROW(Conta[VENDEDOR])-ROW('Por Factura'!$G$4)+1),ROWS($G$3:G299)),3),"")</f>
        <v/>
      </c>
      <c r="H299" t="str" cm="1">
        <f t="array" ref="H299">IFERROR(INDEX(Conta[],_xlfn.AGGREGATE(15,7,IF(Conta[VENDEDOR]=$B$1,ROW(Conta[VENDEDOR])-ROW('Por Factura'!$G$4)+1),ROWS($G$3:G299)),1),"")</f>
        <v/>
      </c>
      <c r="I299" s="2" t="str" cm="1">
        <f t="array" ref="I299">IFERROR(INDEX(Conta[],_xlfn.AGGREGATE(15,7,IF(Conta[VENDEDOR]=$B$1,ROW(Conta[VENDEDOR])-ROW('Por Factura'!$G$4)+1),ROWS($G$3:G299)),4),"")</f>
        <v/>
      </c>
      <c r="J299" s="2" t="str">
        <f t="shared" si="9"/>
        <v/>
      </c>
      <c r="K299" t="b">
        <f>Table5[[#This Row],[verificacion]]=Table5[[#This Row],[Total Conta]]</f>
        <v>1</v>
      </c>
    </row>
    <row r="300" spans="1:11" x14ac:dyDescent="0.25">
      <c r="A300" t="str" cm="1">
        <f t="array" ref="A300">IFERROR(INDEX(Mio[],_xlfn.AGGREGATE(15,7,IF((Mio[Vendedor]=$B$1)*(Mio[Anulado]=0),ROW(Mio[Vendedor])-ROW(MIo!$B$2)+1),ROWS($A$3:A300)),2),"")</f>
        <v/>
      </c>
      <c r="B300" t="str" cm="1">
        <f t="array" ref="B300">IFERROR(INDEX(Mio[],_xlfn.AGGREGATE(15,7,IF((Mio[Vendedor]=$B$1)*(Mio[Anulado]=0),ROW(Mio[Vendedor])-ROW(MIo!$B$2)+1),ROWS($A$3:A300)),6),"")</f>
        <v/>
      </c>
      <c r="C300" s="2" t="str" cm="1">
        <f t="array" ref="C300">IFERROR(INDEX(Mio[],_xlfn.AGGREGATE(15,7,IF((Mio[Vendedor]=$B$1)*(Mio[Anulado]=0),ROW(Mio[Vendedor])-ROW(MIo!$B$2)+1),ROWS($A$3:A300)),3),"")</f>
        <v/>
      </c>
      <c r="D300" s="2" t="str">
        <f t="shared" si="8"/>
        <v/>
      </c>
      <c r="E300" t="b">
        <f>Table3[[#This Row],[verificacion]]=Table3[[#This Row],[Total Mio]]</f>
        <v>1</v>
      </c>
      <c r="G300" t="str" cm="1">
        <f t="array" ref="G300">IFERROR(INDEX(Conta[],_xlfn.AGGREGATE(15,7,IF(Conta[VENDEDOR]=$B$1,ROW(Conta[VENDEDOR])-ROW('Por Factura'!$G$4)+1),ROWS($G$3:G300)),3),"")</f>
        <v/>
      </c>
      <c r="H300" t="str" cm="1">
        <f t="array" ref="H300">IFERROR(INDEX(Conta[],_xlfn.AGGREGATE(15,7,IF(Conta[VENDEDOR]=$B$1,ROW(Conta[VENDEDOR])-ROW('Por Factura'!$G$4)+1),ROWS($G$3:G300)),1),"")</f>
        <v/>
      </c>
      <c r="I300" s="2" t="str" cm="1">
        <f t="array" ref="I300">IFERROR(INDEX(Conta[],_xlfn.AGGREGATE(15,7,IF(Conta[VENDEDOR]=$B$1,ROW(Conta[VENDEDOR])-ROW('Por Factura'!$G$4)+1),ROWS($G$3:G300)),4),"")</f>
        <v/>
      </c>
      <c r="J300" s="2" t="str">
        <f t="shared" si="9"/>
        <v/>
      </c>
      <c r="K300" t="b">
        <f>Table5[[#This Row],[verificacion]]=Table5[[#This Row],[Total Conta]]</f>
        <v>1</v>
      </c>
    </row>
    <row r="301" spans="1:11" x14ac:dyDescent="0.25">
      <c r="A301" t="str" cm="1">
        <f t="array" ref="A301">IFERROR(INDEX(Mio[],_xlfn.AGGREGATE(15,7,IF((Mio[Vendedor]=$B$1)*(Mio[Anulado]=0),ROW(Mio[Vendedor])-ROW(MIo!$B$2)+1),ROWS($A$3:A301)),2),"")</f>
        <v/>
      </c>
      <c r="B301" t="str" cm="1">
        <f t="array" ref="B301">IFERROR(INDEX(Mio[],_xlfn.AGGREGATE(15,7,IF((Mio[Vendedor]=$B$1)*(Mio[Anulado]=0),ROW(Mio[Vendedor])-ROW(MIo!$B$2)+1),ROWS($A$3:A301)),6),"")</f>
        <v/>
      </c>
      <c r="C301" s="2" t="str" cm="1">
        <f t="array" ref="C301">IFERROR(INDEX(Mio[],_xlfn.AGGREGATE(15,7,IF((Mio[Vendedor]=$B$1)*(Mio[Anulado]=0),ROW(Mio[Vendedor])-ROW(MIo!$B$2)+1),ROWS($A$3:A301)),3),"")</f>
        <v/>
      </c>
      <c r="D301" s="2" t="str">
        <f t="shared" si="8"/>
        <v/>
      </c>
      <c r="E301" t="b">
        <f>Table3[[#This Row],[verificacion]]=Table3[[#This Row],[Total Mio]]</f>
        <v>1</v>
      </c>
      <c r="G301" t="str" cm="1">
        <f t="array" ref="G301">IFERROR(INDEX(Conta[],_xlfn.AGGREGATE(15,7,IF(Conta[VENDEDOR]=$B$1,ROW(Conta[VENDEDOR])-ROW('Por Factura'!$G$4)+1),ROWS($G$3:G301)),3),"")</f>
        <v/>
      </c>
      <c r="H301" t="str" cm="1">
        <f t="array" ref="H301">IFERROR(INDEX(Conta[],_xlfn.AGGREGATE(15,7,IF(Conta[VENDEDOR]=$B$1,ROW(Conta[VENDEDOR])-ROW('Por Factura'!$G$4)+1),ROWS($G$3:G301)),1),"")</f>
        <v/>
      </c>
      <c r="I301" s="2" t="str" cm="1">
        <f t="array" ref="I301">IFERROR(INDEX(Conta[],_xlfn.AGGREGATE(15,7,IF(Conta[VENDEDOR]=$B$1,ROW(Conta[VENDEDOR])-ROW('Por Factura'!$G$4)+1),ROWS($G$3:G301)),4),"")</f>
        <v/>
      </c>
      <c r="J301" s="2" t="str">
        <f t="shared" si="9"/>
        <v/>
      </c>
      <c r="K301" t="b">
        <f>Table5[[#This Row],[verificacion]]=Table5[[#This Row],[Total Conta]]</f>
        <v>1</v>
      </c>
    </row>
    <row r="302" spans="1:11" x14ac:dyDescent="0.25">
      <c r="A302" t="str" cm="1">
        <f t="array" ref="A302">IFERROR(INDEX(Mio[],_xlfn.AGGREGATE(15,7,IF((Mio[Vendedor]=$B$1)*(Mio[Anulado]=0),ROW(Mio[Vendedor])-ROW(MIo!$B$2)+1),ROWS($A$3:A302)),2),"")</f>
        <v/>
      </c>
      <c r="B302" t="str" cm="1">
        <f t="array" ref="B302">IFERROR(INDEX(Mio[],_xlfn.AGGREGATE(15,7,IF((Mio[Vendedor]=$B$1)*(Mio[Anulado]=0),ROW(Mio[Vendedor])-ROW(MIo!$B$2)+1),ROWS($A$3:A302)),6),"")</f>
        <v/>
      </c>
      <c r="C302" s="2" t="str" cm="1">
        <f t="array" ref="C302">IFERROR(INDEX(Mio[],_xlfn.AGGREGATE(15,7,IF((Mio[Vendedor]=$B$1)*(Mio[Anulado]=0),ROW(Mio[Vendedor])-ROW(MIo!$B$2)+1),ROWS($A$3:A302)),3),"")</f>
        <v/>
      </c>
      <c r="D302" s="2" t="str">
        <f t="shared" si="8"/>
        <v/>
      </c>
      <c r="E302" t="b">
        <f>Table3[[#This Row],[verificacion]]=Table3[[#This Row],[Total Mio]]</f>
        <v>1</v>
      </c>
      <c r="G302" t="str" cm="1">
        <f t="array" ref="G302">IFERROR(INDEX(Conta[],_xlfn.AGGREGATE(15,7,IF(Conta[VENDEDOR]=$B$1,ROW(Conta[VENDEDOR])-ROW('Por Factura'!$G$4)+1),ROWS($G$3:G302)),3),"")</f>
        <v/>
      </c>
      <c r="H302" t="str" cm="1">
        <f t="array" ref="H302">IFERROR(INDEX(Conta[],_xlfn.AGGREGATE(15,7,IF(Conta[VENDEDOR]=$B$1,ROW(Conta[VENDEDOR])-ROW('Por Factura'!$G$4)+1),ROWS($G$3:G302)),1),"")</f>
        <v/>
      </c>
      <c r="I302" s="2" t="str" cm="1">
        <f t="array" ref="I302">IFERROR(INDEX(Conta[],_xlfn.AGGREGATE(15,7,IF(Conta[VENDEDOR]=$B$1,ROW(Conta[VENDEDOR])-ROW('Por Factura'!$G$4)+1),ROWS($G$3:G302)),4),"")</f>
        <v/>
      </c>
      <c r="J302" s="2" t="str">
        <f t="shared" si="9"/>
        <v/>
      </c>
      <c r="K302" t="b">
        <f>Table5[[#This Row],[verificacion]]=Table5[[#This Row],[Total Conta]]</f>
        <v>1</v>
      </c>
    </row>
    <row r="303" spans="1:11" x14ac:dyDescent="0.25">
      <c r="A303" t="str" cm="1">
        <f t="array" ref="A303">IFERROR(INDEX(Mio[],_xlfn.AGGREGATE(15,7,IF((Mio[Vendedor]=$B$1)*(Mio[Anulado]=0),ROW(Mio[Vendedor])-ROW(MIo!$B$2)+1),ROWS($A$3:A303)),2),"")</f>
        <v/>
      </c>
      <c r="B303" t="str" cm="1">
        <f t="array" ref="B303">IFERROR(INDEX(Mio[],_xlfn.AGGREGATE(15,7,IF((Mio[Vendedor]=$B$1)*(Mio[Anulado]=0),ROW(Mio[Vendedor])-ROW(MIo!$B$2)+1),ROWS($A$3:A303)),6),"")</f>
        <v/>
      </c>
      <c r="C303" s="2" t="str" cm="1">
        <f t="array" ref="C303">IFERROR(INDEX(Mio[],_xlfn.AGGREGATE(15,7,IF((Mio[Vendedor]=$B$1)*(Mio[Anulado]=0),ROW(Mio[Vendedor])-ROW(MIo!$B$2)+1),ROWS($A$3:A303)),3),"")</f>
        <v/>
      </c>
      <c r="D303" s="2" t="str">
        <f t="shared" si="8"/>
        <v/>
      </c>
      <c r="E303" t="b">
        <f>Table3[[#This Row],[verificacion]]=Table3[[#This Row],[Total Mio]]</f>
        <v>1</v>
      </c>
      <c r="G303" t="str" cm="1">
        <f t="array" ref="G303">IFERROR(INDEX(Conta[],_xlfn.AGGREGATE(15,7,IF(Conta[VENDEDOR]=$B$1,ROW(Conta[VENDEDOR])-ROW('Por Factura'!$G$4)+1),ROWS($G$3:G303)),3),"")</f>
        <v/>
      </c>
      <c r="H303" t="str" cm="1">
        <f t="array" ref="H303">IFERROR(INDEX(Conta[],_xlfn.AGGREGATE(15,7,IF(Conta[VENDEDOR]=$B$1,ROW(Conta[VENDEDOR])-ROW('Por Factura'!$G$4)+1),ROWS($G$3:G303)),1),"")</f>
        <v/>
      </c>
      <c r="I303" s="2" t="str" cm="1">
        <f t="array" ref="I303">IFERROR(INDEX(Conta[],_xlfn.AGGREGATE(15,7,IF(Conta[VENDEDOR]=$B$1,ROW(Conta[VENDEDOR])-ROW('Por Factura'!$G$4)+1),ROWS($G$3:G303)),4),"")</f>
        <v/>
      </c>
      <c r="J303" s="2" t="str">
        <f t="shared" si="9"/>
        <v/>
      </c>
      <c r="K303" t="b">
        <f>Table5[[#This Row],[verificacion]]=Table5[[#This Row],[Total Conta]]</f>
        <v>1</v>
      </c>
    </row>
    <row r="304" spans="1:11" x14ac:dyDescent="0.25">
      <c r="A304" t="str" cm="1">
        <f t="array" ref="A304">IFERROR(INDEX(Mio[],_xlfn.AGGREGATE(15,7,IF((Mio[Vendedor]=$B$1)*(Mio[Anulado]=0),ROW(Mio[Vendedor])-ROW(MIo!$B$2)+1),ROWS($A$3:A304)),2),"")</f>
        <v/>
      </c>
      <c r="B304" t="str" cm="1">
        <f t="array" ref="B304">IFERROR(INDEX(Mio[],_xlfn.AGGREGATE(15,7,IF((Mio[Vendedor]=$B$1)*(Mio[Anulado]=0),ROW(Mio[Vendedor])-ROW(MIo!$B$2)+1),ROWS($A$3:A304)),6),"")</f>
        <v/>
      </c>
      <c r="C304" s="2" t="str" cm="1">
        <f t="array" ref="C304">IFERROR(INDEX(Mio[],_xlfn.AGGREGATE(15,7,IF((Mio[Vendedor]=$B$1)*(Mio[Anulado]=0),ROW(Mio[Vendedor])-ROW(MIo!$B$2)+1),ROWS($A$3:A304)),3),"")</f>
        <v/>
      </c>
      <c r="D304" s="2" t="str">
        <f t="shared" si="8"/>
        <v/>
      </c>
      <c r="E304" t="b">
        <f>Table3[[#This Row],[verificacion]]=Table3[[#This Row],[Total Mio]]</f>
        <v>1</v>
      </c>
      <c r="G304" t="str" cm="1">
        <f t="array" ref="G304">IFERROR(INDEX(Conta[],_xlfn.AGGREGATE(15,7,IF(Conta[VENDEDOR]=$B$1,ROW(Conta[VENDEDOR])-ROW('Por Factura'!$G$4)+1),ROWS($G$3:G304)),3),"")</f>
        <v/>
      </c>
      <c r="H304" t="str" cm="1">
        <f t="array" ref="H304">IFERROR(INDEX(Conta[],_xlfn.AGGREGATE(15,7,IF(Conta[VENDEDOR]=$B$1,ROW(Conta[VENDEDOR])-ROW('Por Factura'!$G$4)+1),ROWS($G$3:G304)),1),"")</f>
        <v/>
      </c>
      <c r="I304" s="2" t="str" cm="1">
        <f t="array" ref="I304">IFERROR(INDEX(Conta[],_xlfn.AGGREGATE(15,7,IF(Conta[VENDEDOR]=$B$1,ROW(Conta[VENDEDOR])-ROW('Por Factura'!$G$4)+1),ROWS($G$3:G304)),4),"")</f>
        <v/>
      </c>
      <c r="J304" s="2" t="str">
        <f t="shared" si="9"/>
        <v/>
      </c>
      <c r="K304" t="b">
        <f>Table5[[#This Row],[verificacion]]=Table5[[#This Row],[Total Conta]]</f>
        <v>1</v>
      </c>
    </row>
    <row r="305" spans="1:11" x14ac:dyDescent="0.25">
      <c r="A305" t="str" cm="1">
        <f t="array" ref="A305">IFERROR(INDEX(Mio[],_xlfn.AGGREGATE(15,7,IF((Mio[Vendedor]=$B$1)*(Mio[Anulado]=0),ROW(Mio[Vendedor])-ROW(MIo!$B$2)+1),ROWS($A$3:A305)),2),"")</f>
        <v/>
      </c>
      <c r="B305" t="str" cm="1">
        <f t="array" ref="B305">IFERROR(INDEX(Mio[],_xlfn.AGGREGATE(15,7,IF((Mio[Vendedor]=$B$1)*(Mio[Anulado]=0),ROW(Mio[Vendedor])-ROW(MIo!$B$2)+1),ROWS($A$3:A305)),6),"")</f>
        <v/>
      </c>
      <c r="C305" s="2" t="str" cm="1">
        <f t="array" ref="C305">IFERROR(INDEX(Mio[],_xlfn.AGGREGATE(15,7,IF((Mio[Vendedor]=$B$1)*(Mio[Anulado]=0),ROW(Mio[Vendedor])-ROW(MIo!$B$2)+1),ROWS($A$3:A305)),3),"")</f>
        <v/>
      </c>
      <c r="D305" s="2" t="str">
        <f t="shared" si="8"/>
        <v/>
      </c>
      <c r="E305" t="b">
        <f>Table3[[#This Row],[verificacion]]=Table3[[#This Row],[Total Mio]]</f>
        <v>1</v>
      </c>
      <c r="G305" t="str" cm="1">
        <f t="array" ref="G305">IFERROR(INDEX(Conta[],_xlfn.AGGREGATE(15,7,IF(Conta[VENDEDOR]=$B$1,ROW(Conta[VENDEDOR])-ROW('Por Factura'!$G$4)+1),ROWS($G$3:G305)),3),"")</f>
        <v/>
      </c>
      <c r="H305" t="str" cm="1">
        <f t="array" ref="H305">IFERROR(INDEX(Conta[],_xlfn.AGGREGATE(15,7,IF(Conta[VENDEDOR]=$B$1,ROW(Conta[VENDEDOR])-ROW('Por Factura'!$G$4)+1),ROWS($G$3:G305)),1),"")</f>
        <v/>
      </c>
      <c r="I305" s="2" t="str" cm="1">
        <f t="array" ref="I305">IFERROR(INDEX(Conta[],_xlfn.AGGREGATE(15,7,IF(Conta[VENDEDOR]=$B$1,ROW(Conta[VENDEDOR])-ROW('Por Factura'!$G$4)+1),ROWS($G$3:G305)),4),"")</f>
        <v/>
      </c>
      <c r="J305" s="2" t="str">
        <f t="shared" si="9"/>
        <v/>
      </c>
      <c r="K305" t="b">
        <f>Table5[[#This Row],[verificacion]]=Table5[[#This Row],[Total Conta]]</f>
        <v>1</v>
      </c>
    </row>
    <row r="306" spans="1:11" x14ac:dyDescent="0.25">
      <c r="A306" t="str" cm="1">
        <f t="array" ref="A306">IFERROR(INDEX(Mio[],_xlfn.AGGREGATE(15,7,IF((Mio[Vendedor]=$B$1)*(Mio[Anulado]=0),ROW(Mio[Vendedor])-ROW(MIo!$B$2)+1),ROWS($A$3:A306)),2),"")</f>
        <v/>
      </c>
      <c r="B306" t="str" cm="1">
        <f t="array" ref="B306">IFERROR(INDEX(Mio[],_xlfn.AGGREGATE(15,7,IF((Mio[Vendedor]=$B$1)*(Mio[Anulado]=0),ROW(Mio[Vendedor])-ROW(MIo!$B$2)+1),ROWS($A$3:A306)),6),"")</f>
        <v/>
      </c>
      <c r="C306" s="2" t="str" cm="1">
        <f t="array" ref="C306">IFERROR(INDEX(Mio[],_xlfn.AGGREGATE(15,7,IF((Mio[Vendedor]=$B$1)*(Mio[Anulado]=0),ROW(Mio[Vendedor])-ROW(MIo!$B$2)+1),ROWS($A$3:A306)),3),"")</f>
        <v/>
      </c>
      <c r="D306" s="2" t="str">
        <f t="shared" si="8"/>
        <v/>
      </c>
      <c r="E306" t="b">
        <f>Table3[[#This Row],[verificacion]]=Table3[[#This Row],[Total Mio]]</f>
        <v>1</v>
      </c>
      <c r="G306" t="str" cm="1">
        <f t="array" ref="G306">IFERROR(INDEX(Conta[],_xlfn.AGGREGATE(15,7,IF(Conta[VENDEDOR]=$B$1,ROW(Conta[VENDEDOR])-ROW('Por Factura'!$G$4)+1),ROWS($G$3:G306)),3),"")</f>
        <v/>
      </c>
      <c r="H306" t="str" cm="1">
        <f t="array" ref="H306">IFERROR(INDEX(Conta[],_xlfn.AGGREGATE(15,7,IF(Conta[VENDEDOR]=$B$1,ROW(Conta[VENDEDOR])-ROW('Por Factura'!$G$4)+1),ROWS($G$3:G306)),1),"")</f>
        <v/>
      </c>
      <c r="I306" s="2" t="str" cm="1">
        <f t="array" ref="I306">IFERROR(INDEX(Conta[],_xlfn.AGGREGATE(15,7,IF(Conta[VENDEDOR]=$B$1,ROW(Conta[VENDEDOR])-ROW('Por Factura'!$G$4)+1),ROWS($G$3:G306)),4),"")</f>
        <v/>
      </c>
      <c r="J306" s="2" t="str">
        <f t="shared" si="9"/>
        <v/>
      </c>
      <c r="K306" t="b">
        <f>Table5[[#This Row],[verificacion]]=Table5[[#This Row],[Total Conta]]</f>
        <v>1</v>
      </c>
    </row>
    <row r="307" spans="1:11" x14ac:dyDescent="0.25">
      <c r="A307" t="str" cm="1">
        <f t="array" ref="A307">IFERROR(INDEX(Mio[],_xlfn.AGGREGATE(15,7,IF((Mio[Vendedor]=$B$1)*(Mio[Anulado]=0),ROW(Mio[Vendedor])-ROW(MIo!$B$2)+1),ROWS($A$3:A307)),2),"")</f>
        <v/>
      </c>
      <c r="B307" t="str" cm="1">
        <f t="array" ref="B307">IFERROR(INDEX(Mio[],_xlfn.AGGREGATE(15,7,IF((Mio[Vendedor]=$B$1)*(Mio[Anulado]=0),ROW(Mio[Vendedor])-ROW(MIo!$B$2)+1),ROWS($A$3:A307)),6),"")</f>
        <v/>
      </c>
      <c r="C307" s="2" t="str" cm="1">
        <f t="array" ref="C307">IFERROR(INDEX(Mio[],_xlfn.AGGREGATE(15,7,IF((Mio[Vendedor]=$B$1)*(Mio[Anulado]=0),ROW(Mio[Vendedor])-ROW(MIo!$B$2)+1),ROWS($A$3:A307)),3),"")</f>
        <v/>
      </c>
      <c r="D307" s="2" t="str">
        <f t="shared" si="8"/>
        <v/>
      </c>
      <c r="E307" t="b">
        <f>Table3[[#This Row],[verificacion]]=Table3[[#This Row],[Total Mio]]</f>
        <v>1</v>
      </c>
      <c r="G307" t="str" cm="1">
        <f t="array" ref="G307">IFERROR(INDEX(Conta[],_xlfn.AGGREGATE(15,7,IF(Conta[VENDEDOR]=$B$1,ROW(Conta[VENDEDOR])-ROW('Por Factura'!$G$4)+1),ROWS($G$3:G307)),3),"")</f>
        <v/>
      </c>
      <c r="H307" t="str" cm="1">
        <f t="array" ref="H307">IFERROR(INDEX(Conta[],_xlfn.AGGREGATE(15,7,IF(Conta[VENDEDOR]=$B$1,ROW(Conta[VENDEDOR])-ROW('Por Factura'!$G$4)+1),ROWS($G$3:G307)),1),"")</f>
        <v/>
      </c>
      <c r="I307" s="2" t="str" cm="1">
        <f t="array" ref="I307">IFERROR(INDEX(Conta[],_xlfn.AGGREGATE(15,7,IF(Conta[VENDEDOR]=$B$1,ROW(Conta[VENDEDOR])-ROW('Por Factura'!$G$4)+1),ROWS($G$3:G307)),4),"")</f>
        <v/>
      </c>
      <c r="J307" s="2" t="str">
        <f t="shared" si="9"/>
        <v/>
      </c>
      <c r="K307" t="b">
        <f>Table5[[#This Row],[verificacion]]=Table5[[#This Row],[Total Conta]]</f>
        <v>1</v>
      </c>
    </row>
    <row r="308" spans="1:11" x14ac:dyDescent="0.25">
      <c r="A308" t="str" cm="1">
        <f t="array" ref="A308">IFERROR(INDEX(Mio[],_xlfn.AGGREGATE(15,7,IF((Mio[Vendedor]=$B$1)*(Mio[Anulado]=0),ROW(Mio[Vendedor])-ROW(MIo!$B$2)+1),ROWS($A$3:A308)),2),"")</f>
        <v/>
      </c>
      <c r="B308" t="str" cm="1">
        <f t="array" ref="B308">IFERROR(INDEX(Mio[],_xlfn.AGGREGATE(15,7,IF((Mio[Vendedor]=$B$1)*(Mio[Anulado]=0),ROW(Mio[Vendedor])-ROW(MIo!$B$2)+1),ROWS($A$3:A308)),6),"")</f>
        <v/>
      </c>
      <c r="C308" s="2" t="str" cm="1">
        <f t="array" ref="C308">IFERROR(INDEX(Mio[],_xlfn.AGGREGATE(15,7,IF((Mio[Vendedor]=$B$1)*(Mio[Anulado]=0),ROW(Mio[Vendedor])-ROW(MIo!$B$2)+1),ROWS($A$3:A308)),3),"")</f>
        <v/>
      </c>
      <c r="D308" s="2" t="str">
        <f t="shared" si="8"/>
        <v/>
      </c>
      <c r="E308" t="b">
        <f>Table3[[#This Row],[verificacion]]=Table3[[#This Row],[Total Mio]]</f>
        <v>1</v>
      </c>
      <c r="G308" t="str" cm="1">
        <f t="array" ref="G308">IFERROR(INDEX(Conta[],_xlfn.AGGREGATE(15,7,IF(Conta[VENDEDOR]=$B$1,ROW(Conta[VENDEDOR])-ROW('Por Factura'!$G$4)+1),ROWS($G$3:G308)),3),"")</f>
        <v/>
      </c>
      <c r="H308" t="str" cm="1">
        <f t="array" ref="H308">IFERROR(INDEX(Conta[],_xlfn.AGGREGATE(15,7,IF(Conta[VENDEDOR]=$B$1,ROW(Conta[VENDEDOR])-ROW('Por Factura'!$G$4)+1),ROWS($G$3:G308)),1),"")</f>
        <v/>
      </c>
      <c r="I308" s="2" t="str" cm="1">
        <f t="array" ref="I308">IFERROR(INDEX(Conta[],_xlfn.AGGREGATE(15,7,IF(Conta[VENDEDOR]=$B$1,ROW(Conta[VENDEDOR])-ROW('Por Factura'!$G$4)+1),ROWS($G$3:G308)),4),"")</f>
        <v/>
      </c>
      <c r="J308" s="2" t="str">
        <f t="shared" si="9"/>
        <v/>
      </c>
      <c r="K308" t="b">
        <f>Table5[[#This Row],[verificacion]]=Table5[[#This Row],[Total Conta]]</f>
        <v>1</v>
      </c>
    </row>
    <row r="309" spans="1:11" x14ac:dyDescent="0.25">
      <c r="A309" t="str" cm="1">
        <f t="array" ref="A309">IFERROR(INDEX(Mio[],_xlfn.AGGREGATE(15,7,IF((Mio[Vendedor]=$B$1)*(Mio[Anulado]=0),ROW(Mio[Vendedor])-ROW(MIo!$B$2)+1),ROWS($A$3:A309)),2),"")</f>
        <v/>
      </c>
      <c r="B309" t="str" cm="1">
        <f t="array" ref="B309">IFERROR(INDEX(Mio[],_xlfn.AGGREGATE(15,7,IF((Mio[Vendedor]=$B$1)*(Mio[Anulado]=0),ROW(Mio[Vendedor])-ROW(MIo!$B$2)+1),ROWS($A$3:A309)),6),"")</f>
        <v/>
      </c>
      <c r="C309" s="2" t="str" cm="1">
        <f t="array" ref="C309">IFERROR(INDEX(Mio[],_xlfn.AGGREGATE(15,7,IF((Mio[Vendedor]=$B$1)*(Mio[Anulado]=0),ROW(Mio[Vendedor])-ROW(MIo!$B$2)+1),ROWS($A$3:A309)),3),"")</f>
        <v/>
      </c>
      <c r="D309" s="2" t="str">
        <f t="shared" si="8"/>
        <v/>
      </c>
      <c r="E309" t="b">
        <f>Table3[[#This Row],[verificacion]]=Table3[[#This Row],[Total Mio]]</f>
        <v>1</v>
      </c>
      <c r="G309" t="str" cm="1">
        <f t="array" ref="G309">IFERROR(INDEX(Conta[],_xlfn.AGGREGATE(15,7,IF(Conta[VENDEDOR]=$B$1,ROW(Conta[VENDEDOR])-ROW('Por Factura'!$G$4)+1),ROWS($G$3:G309)),3),"")</f>
        <v/>
      </c>
      <c r="H309" t="str" cm="1">
        <f t="array" ref="H309">IFERROR(INDEX(Conta[],_xlfn.AGGREGATE(15,7,IF(Conta[VENDEDOR]=$B$1,ROW(Conta[VENDEDOR])-ROW('Por Factura'!$G$4)+1),ROWS($G$3:G309)),1),"")</f>
        <v/>
      </c>
      <c r="I309" s="2" t="str" cm="1">
        <f t="array" ref="I309">IFERROR(INDEX(Conta[],_xlfn.AGGREGATE(15,7,IF(Conta[VENDEDOR]=$B$1,ROW(Conta[VENDEDOR])-ROW('Por Factura'!$G$4)+1),ROWS($G$3:G309)),4),"")</f>
        <v/>
      </c>
      <c r="J309" s="2" t="str">
        <f t="shared" si="9"/>
        <v/>
      </c>
      <c r="K309" t="b">
        <f>Table5[[#This Row],[verificacion]]=Table5[[#This Row],[Total Conta]]</f>
        <v>1</v>
      </c>
    </row>
    <row r="310" spans="1:11" x14ac:dyDescent="0.25">
      <c r="A310" t="str" cm="1">
        <f t="array" ref="A310">IFERROR(INDEX(Mio[],_xlfn.AGGREGATE(15,7,IF((Mio[Vendedor]=$B$1)*(Mio[Anulado]=0),ROW(Mio[Vendedor])-ROW(MIo!$B$2)+1),ROWS($A$3:A310)),2),"")</f>
        <v/>
      </c>
      <c r="B310" t="str" cm="1">
        <f t="array" ref="B310">IFERROR(INDEX(Mio[],_xlfn.AGGREGATE(15,7,IF((Mio[Vendedor]=$B$1)*(Mio[Anulado]=0),ROW(Mio[Vendedor])-ROW(MIo!$B$2)+1),ROWS($A$3:A310)),6),"")</f>
        <v/>
      </c>
      <c r="C310" s="2" t="str" cm="1">
        <f t="array" ref="C310">IFERROR(INDEX(Mio[],_xlfn.AGGREGATE(15,7,IF((Mio[Vendedor]=$B$1)*(Mio[Anulado]=0),ROW(Mio[Vendedor])-ROW(MIo!$B$2)+1),ROWS($A$3:A310)),3),"")</f>
        <v/>
      </c>
      <c r="D310" s="2" t="str">
        <f t="shared" si="8"/>
        <v/>
      </c>
      <c r="E310" t="b">
        <f>Table3[[#This Row],[verificacion]]=Table3[[#This Row],[Total Mio]]</f>
        <v>1</v>
      </c>
      <c r="G310" t="str" cm="1">
        <f t="array" ref="G310">IFERROR(INDEX(Conta[],_xlfn.AGGREGATE(15,7,IF(Conta[VENDEDOR]=$B$1,ROW(Conta[VENDEDOR])-ROW('Por Factura'!$G$4)+1),ROWS($G$3:G310)),3),"")</f>
        <v/>
      </c>
      <c r="H310" t="str" cm="1">
        <f t="array" ref="H310">IFERROR(INDEX(Conta[],_xlfn.AGGREGATE(15,7,IF(Conta[VENDEDOR]=$B$1,ROW(Conta[VENDEDOR])-ROW('Por Factura'!$G$4)+1),ROWS($G$3:G310)),1),"")</f>
        <v/>
      </c>
      <c r="I310" s="2" t="str" cm="1">
        <f t="array" ref="I310">IFERROR(INDEX(Conta[],_xlfn.AGGREGATE(15,7,IF(Conta[VENDEDOR]=$B$1,ROW(Conta[VENDEDOR])-ROW('Por Factura'!$G$4)+1),ROWS($G$3:G310)),4),"")</f>
        <v/>
      </c>
      <c r="J310" s="2" t="str">
        <f t="shared" si="9"/>
        <v/>
      </c>
      <c r="K310" t="b">
        <f>Table5[[#This Row],[verificacion]]=Table5[[#This Row],[Total Conta]]</f>
        <v>1</v>
      </c>
    </row>
    <row r="311" spans="1:11" x14ac:dyDescent="0.25">
      <c r="A311" t="str" cm="1">
        <f t="array" ref="A311">IFERROR(INDEX(Mio[],_xlfn.AGGREGATE(15,7,IF((Mio[Vendedor]=$B$1)*(Mio[Anulado]=0),ROW(Mio[Vendedor])-ROW(MIo!$B$2)+1),ROWS($A$3:A311)),2),"")</f>
        <v/>
      </c>
      <c r="B311" t="str" cm="1">
        <f t="array" ref="B311">IFERROR(INDEX(Mio[],_xlfn.AGGREGATE(15,7,IF((Mio[Vendedor]=$B$1)*(Mio[Anulado]=0),ROW(Mio[Vendedor])-ROW(MIo!$B$2)+1),ROWS($A$3:A311)),6),"")</f>
        <v/>
      </c>
      <c r="C311" s="2" t="str" cm="1">
        <f t="array" ref="C311">IFERROR(INDEX(Mio[],_xlfn.AGGREGATE(15,7,IF((Mio[Vendedor]=$B$1)*(Mio[Anulado]=0),ROW(Mio[Vendedor])-ROW(MIo!$B$2)+1),ROWS($A$3:A311)),3),"")</f>
        <v/>
      </c>
      <c r="D311" s="2" t="str">
        <f t="shared" si="8"/>
        <v/>
      </c>
      <c r="E311" t="b">
        <f>Table3[[#This Row],[verificacion]]=Table3[[#This Row],[Total Mio]]</f>
        <v>1</v>
      </c>
      <c r="G311" t="str" cm="1">
        <f t="array" ref="G311">IFERROR(INDEX(Conta[],_xlfn.AGGREGATE(15,7,IF(Conta[VENDEDOR]=$B$1,ROW(Conta[VENDEDOR])-ROW('Por Factura'!$G$4)+1),ROWS($G$3:G311)),3),"")</f>
        <v/>
      </c>
      <c r="H311" t="str" cm="1">
        <f t="array" ref="H311">IFERROR(INDEX(Conta[],_xlfn.AGGREGATE(15,7,IF(Conta[VENDEDOR]=$B$1,ROW(Conta[VENDEDOR])-ROW('Por Factura'!$G$4)+1),ROWS($G$3:G311)),1),"")</f>
        <v/>
      </c>
      <c r="I311" s="2" t="str" cm="1">
        <f t="array" ref="I311">IFERROR(INDEX(Conta[],_xlfn.AGGREGATE(15,7,IF(Conta[VENDEDOR]=$B$1,ROW(Conta[VENDEDOR])-ROW('Por Factura'!$G$4)+1),ROWS($G$3:G311)),4),"")</f>
        <v/>
      </c>
      <c r="J311" s="2" t="str">
        <f t="shared" si="9"/>
        <v/>
      </c>
      <c r="K311" t="b">
        <f>Table5[[#This Row],[verificacion]]=Table5[[#This Row],[Total Conta]]</f>
        <v>1</v>
      </c>
    </row>
    <row r="312" spans="1:11" x14ac:dyDescent="0.25">
      <c r="A312" t="str" cm="1">
        <f t="array" ref="A312">IFERROR(INDEX(Mio[],_xlfn.AGGREGATE(15,7,IF((Mio[Vendedor]=$B$1)*(Mio[Anulado]=0),ROW(Mio[Vendedor])-ROW(MIo!$B$2)+1),ROWS($A$3:A312)),2),"")</f>
        <v/>
      </c>
      <c r="B312" t="str" cm="1">
        <f t="array" ref="B312">IFERROR(INDEX(Mio[],_xlfn.AGGREGATE(15,7,IF((Mio[Vendedor]=$B$1)*(Mio[Anulado]=0),ROW(Mio[Vendedor])-ROW(MIo!$B$2)+1),ROWS($A$3:A312)),6),"")</f>
        <v/>
      </c>
      <c r="C312" s="2" t="str" cm="1">
        <f t="array" ref="C312">IFERROR(INDEX(Mio[],_xlfn.AGGREGATE(15,7,IF((Mio[Vendedor]=$B$1)*(Mio[Anulado]=0),ROW(Mio[Vendedor])-ROW(MIo!$B$2)+1),ROWS($A$3:A312)),3),"")</f>
        <v/>
      </c>
      <c r="D312" s="2" t="str">
        <f t="shared" si="8"/>
        <v/>
      </c>
      <c r="E312" t="b">
        <f>Table3[[#This Row],[verificacion]]=Table3[[#This Row],[Total Mio]]</f>
        <v>1</v>
      </c>
      <c r="G312" t="str" cm="1">
        <f t="array" ref="G312">IFERROR(INDEX(Conta[],_xlfn.AGGREGATE(15,7,IF(Conta[VENDEDOR]=$B$1,ROW(Conta[VENDEDOR])-ROW('Por Factura'!$G$4)+1),ROWS($G$3:G312)),3),"")</f>
        <v/>
      </c>
      <c r="H312" t="str" cm="1">
        <f t="array" ref="H312">IFERROR(INDEX(Conta[],_xlfn.AGGREGATE(15,7,IF(Conta[VENDEDOR]=$B$1,ROW(Conta[VENDEDOR])-ROW('Por Factura'!$G$4)+1),ROWS($G$3:G312)),1),"")</f>
        <v/>
      </c>
      <c r="I312" s="2" t="str" cm="1">
        <f t="array" ref="I312">IFERROR(INDEX(Conta[],_xlfn.AGGREGATE(15,7,IF(Conta[VENDEDOR]=$B$1,ROW(Conta[VENDEDOR])-ROW('Por Factura'!$G$4)+1),ROWS($G$3:G312)),4),"")</f>
        <v/>
      </c>
      <c r="J312" s="2" t="str">
        <f t="shared" si="9"/>
        <v/>
      </c>
      <c r="K312" t="b">
        <f>Table5[[#This Row],[verificacion]]=Table5[[#This Row],[Total Conta]]</f>
        <v>1</v>
      </c>
    </row>
    <row r="313" spans="1:11" x14ac:dyDescent="0.25">
      <c r="A313" t="str" cm="1">
        <f t="array" ref="A313">IFERROR(INDEX(Mio[],_xlfn.AGGREGATE(15,7,IF((Mio[Vendedor]=$B$1)*(Mio[Anulado]=0),ROW(Mio[Vendedor])-ROW(MIo!$B$2)+1),ROWS($A$3:A313)),2),"")</f>
        <v/>
      </c>
      <c r="B313" t="str" cm="1">
        <f t="array" ref="B313">IFERROR(INDEX(Mio[],_xlfn.AGGREGATE(15,7,IF((Mio[Vendedor]=$B$1)*(Mio[Anulado]=0),ROW(Mio[Vendedor])-ROW(MIo!$B$2)+1),ROWS($A$3:A313)),6),"")</f>
        <v/>
      </c>
      <c r="C313" s="2" t="str" cm="1">
        <f t="array" ref="C313">IFERROR(INDEX(Mio[],_xlfn.AGGREGATE(15,7,IF((Mio[Vendedor]=$B$1)*(Mio[Anulado]=0),ROW(Mio[Vendedor])-ROW(MIo!$B$2)+1),ROWS($A$3:A313)),3),"")</f>
        <v/>
      </c>
      <c r="D313" s="2" t="str">
        <f t="shared" si="8"/>
        <v/>
      </c>
      <c r="E313" t="b">
        <f>Table3[[#This Row],[verificacion]]=Table3[[#This Row],[Total Mio]]</f>
        <v>1</v>
      </c>
      <c r="G313" t="str" cm="1">
        <f t="array" ref="G313">IFERROR(INDEX(Conta[],_xlfn.AGGREGATE(15,7,IF(Conta[VENDEDOR]=$B$1,ROW(Conta[VENDEDOR])-ROW('Por Factura'!$G$4)+1),ROWS($G$3:G313)),3),"")</f>
        <v/>
      </c>
      <c r="H313" t="str" cm="1">
        <f t="array" ref="H313">IFERROR(INDEX(Conta[],_xlfn.AGGREGATE(15,7,IF(Conta[VENDEDOR]=$B$1,ROW(Conta[VENDEDOR])-ROW('Por Factura'!$G$4)+1),ROWS($G$3:G313)),1),"")</f>
        <v/>
      </c>
      <c r="I313" s="2" t="str" cm="1">
        <f t="array" ref="I313">IFERROR(INDEX(Conta[],_xlfn.AGGREGATE(15,7,IF(Conta[VENDEDOR]=$B$1,ROW(Conta[VENDEDOR])-ROW('Por Factura'!$G$4)+1),ROWS($G$3:G313)),4),"")</f>
        <v/>
      </c>
      <c r="J313" s="2" t="str">
        <f t="shared" si="9"/>
        <v/>
      </c>
      <c r="K313" t="b">
        <f>Table5[[#This Row],[verificacion]]=Table5[[#This Row],[Total Conta]]</f>
        <v>1</v>
      </c>
    </row>
    <row r="314" spans="1:11" x14ac:dyDescent="0.25">
      <c r="A314" t="str" cm="1">
        <f t="array" ref="A314">IFERROR(INDEX(Mio[],_xlfn.AGGREGATE(15,7,IF((Mio[Vendedor]=$B$1)*(Mio[Anulado]=0),ROW(Mio[Vendedor])-ROW(MIo!$B$2)+1),ROWS($A$3:A314)),2),"")</f>
        <v/>
      </c>
      <c r="B314" t="str" cm="1">
        <f t="array" ref="B314">IFERROR(INDEX(Mio[],_xlfn.AGGREGATE(15,7,IF((Mio[Vendedor]=$B$1)*(Mio[Anulado]=0),ROW(Mio[Vendedor])-ROW(MIo!$B$2)+1),ROWS($A$3:A314)),6),"")</f>
        <v/>
      </c>
      <c r="C314" s="2" t="str" cm="1">
        <f t="array" ref="C314">IFERROR(INDEX(Mio[],_xlfn.AGGREGATE(15,7,IF((Mio[Vendedor]=$B$1)*(Mio[Anulado]=0),ROW(Mio[Vendedor])-ROW(MIo!$B$2)+1),ROWS($A$3:A314)),3),"")</f>
        <v/>
      </c>
      <c r="D314" s="2" t="str">
        <f t="shared" si="8"/>
        <v/>
      </c>
      <c r="E314" t="b">
        <f>Table3[[#This Row],[verificacion]]=Table3[[#This Row],[Total Mio]]</f>
        <v>1</v>
      </c>
      <c r="G314" t="str" cm="1">
        <f t="array" ref="G314">IFERROR(INDEX(Conta[],_xlfn.AGGREGATE(15,7,IF(Conta[VENDEDOR]=$B$1,ROW(Conta[VENDEDOR])-ROW('Por Factura'!$G$4)+1),ROWS($G$3:G314)),3),"")</f>
        <v/>
      </c>
      <c r="H314" t="str" cm="1">
        <f t="array" ref="H314">IFERROR(INDEX(Conta[],_xlfn.AGGREGATE(15,7,IF(Conta[VENDEDOR]=$B$1,ROW(Conta[VENDEDOR])-ROW('Por Factura'!$G$4)+1),ROWS($G$3:G314)),1),"")</f>
        <v/>
      </c>
      <c r="I314" s="2" t="str" cm="1">
        <f t="array" ref="I314">IFERROR(INDEX(Conta[],_xlfn.AGGREGATE(15,7,IF(Conta[VENDEDOR]=$B$1,ROW(Conta[VENDEDOR])-ROW('Por Factura'!$G$4)+1),ROWS($G$3:G314)),4),"")</f>
        <v/>
      </c>
      <c r="J314" s="2" t="str">
        <f t="shared" si="9"/>
        <v/>
      </c>
      <c r="K314" t="b">
        <f>Table5[[#This Row],[verificacion]]=Table5[[#This Row],[Total Conta]]</f>
        <v>1</v>
      </c>
    </row>
    <row r="315" spans="1:11" x14ac:dyDescent="0.25">
      <c r="A315" t="str" cm="1">
        <f t="array" ref="A315">IFERROR(INDEX(Mio[],_xlfn.AGGREGATE(15,7,IF((Mio[Vendedor]=$B$1)*(Mio[Anulado]=0),ROW(Mio[Vendedor])-ROW(MIo!$B$2)+1),ROWS($A$3:A315)),2),"")</f>
        <v/>
      </c>
      <c r="B315" t="str" cm="1">
        <f t="array" ref="B315">IFERROR(INDEX(Mio[],_xlfn.AGGREGATE(15,7,IF((Mio[Vendedor]=$B$1)*(Mio[Anulado]=0),ROW(Mio[Vendedor])-ROW(MIo!$B$2)+1),ROWS($A$3:A315)),6),"")</f>
        <v/>
      </c>
      <c r="C315" s="2" t="str" cm="1">
        <f t="array" ref="C315">IFERROR(INDEX(Mio[],_xlfn.AGGREGATE(15,7,IF((Mio[Vendedor]=$B$1)*(Mio[Anulado]=0),ROW(Mio[Vendedor])-ROW(MIo!$B$2)+1),ROWS($A$3:A315)),3),"")</f>
        <v/>
      </c>
      <c r="D315" s="2" t="str">
        <f t="shared" si="8"/>
        <v/>
      </c>
      <c r="E315" t="b">
        <f>Table3[[#This Row],[verificacion]]=Table3[[#This Row],[Total Mio]]</f>
        <v>1</v>
      </c>
      <c r="G315" t="str" cm="1">
        <f t="array" ref="G315">IFERROR(INDEX(Conta[],_xlfn.AGGREGATE(15,7,IF(Conta[VENDEDOR]=$B$1,ROW(Conta[VENDEDOR])-ROW('Por Factura'!$G$4)+1),ROWS($G$3:G315)),3),"")</f>
        <v/>
      </c>
      <c r="H315" t="str" cm="1">
        <f t="array" ref="H315">IFERROR(INDEX(Conta[],_xlfn.AGGREGATE(15,7,IF(Conta[VENDEDOR]=$B$1,ROW(Conta[VENDEDOR])-ROW('Por Factura'!$G$4)+1),ROWS($G$3:G315)),1),"")</f>
        <v/>
      </c>
      <c r="I315" s="2" t="str" cm="1">
        <f t="array" ref="I315">IFERROR(INDEX(Conta[],_xlfn.AGGREGATE(15,7,IF(Conta[VENDEDOR]=$B$1,ROW(Conta[VENDEDOR])-ROW('Por Factura'!$G$4)+1),ROWS($G$3:G315)),4),"")</f>
        <v/>
      </c>
      <c r="J315" s="2" t="str">
        <f t="shared" si="9"/>
        <v/>
      </c>
      <c r="K315" t="b">
        <f>Table5[[#This Row],[verificacion]]=Table5[[#This Row],[Total Conta]]</f>
        <v>1</v>
      </c>
    </row>
    <row r="316" spans="1:11" x14ac:dyDescent="0.25">
      <c r="A316" t="str" cm="1">
        <f t="array" ref="A316">IFERROR(INDEX(Mio[],_xlfn.AGGREGATE(15,7,IF((Mio[Vendedor]=$B$1)*(Mio[Anulado]=0),ROW(Mio[Vendedor])-ROW(MIo!$B$2)+1),ROWS($A$3:A316)),2),"")</f>
        <v/>
      </c>
      <c r="B316" t="str" cm="1">
        <f t="array" ref="B316">IFERROR(INDEX(Mio[],_xlfn.AGGREGATE(15,7,IF((Mio[Vendedor]=$B$1)*(Mio[Anulado]=0),ROW(Mio[Vendedor])-ROW(MIo!$B$2)+1),ROWS($A$3:A316)),6),"")</f>
        <v/>
      </c>
      <c r="C316" s="2" t="str" cm="1">
        <f t="array" ref="C316">IFERROR(INDEX(Mio[],_xlfn.AGGREGATE(15,7,IF((Mio[Vendedor]=$B$1)*(Mio[Anulado]=0),ROW(Mio[Vendedor])-ROW(MIo!$B$2)+1),ROWS($A$3:A316)),3),"")</f>
        <v/>
      </c>
      <c r="D316" s="2" t="str">
        <f t="shared" si="8"/>
        <v/>
      </c>
      <c r="E316" t="b">
        <f>Table3[[#This Row],[verificacion]]=Table3[[#This Row],[Total Mio]]</f>
        <v>1</v>
      </c>
      <c r="G316" t="str" cm="1">
        <f t="array" ref="G316">IFERROR(INDEX(Conta[],_xlfn.AGGREGATE(15,7,IF(Conta[VENDEDOR]=$B$1,ROW(Conta[VENDEDOR])-ROW('Por Factura'!$G$4)+1),ROWS($G$3:G316)),3),"")</f>
        <v/>
      </c>
      <c r="H316" t="str" cm="1">
        <f t="array" ref="H316">IFERROR(INDEX(Conta[],_xlfn.AGGREGATE(15,7,IF(Conta[VENDEDOR]=$B$1,ROW(Conta[VENDEDOR])-ROW('Por Factura'!$G$4)+1),ROWS($G$3:G316)),1),"")</f>
        <v/>
      </c>
      <c r="I316" s="2" t="str" cm="1">
        <f t="array" ref="I316">IFERROR(INDEX(Conta[],_xlfn.AGGREGATE(15,7,IF(Conta[VENDEDOR]=$B$1,ROW(Conta[VENDEDOR])-ROW('Por Factura'!$G$4)+1),ROWS($G$3:G316)),4),"")</f>
        <v/>
      </c>
      <c r="J316" s="2" t="str">
        <f t="shared" si="9"/>
        <v/>
      </c>
      <c r="K316" t="b">
        <f>Table5[[#This Row],[verificacion]]=Table5[[#This Row],[Total Conta]]</f>
        <v>1</v>
      </c>
    </row>
    <row r="317" spans="1:11" x14ac:dyDescent="0.25">
      <c r="A317" t="str" cm="1">
        <f t="array" ref="A317">IFERROR(INDEX(Mio[],_xlfn.AGGREGATE(15,7,IF((Mio[Vendedor]=$B$1)*(Mio[Anulado]=0),ROW(Mio[Vendedor])-ROW(MIo!$B$2)+1),ROWS($A$3:A317)),2),"")</f>
        <v/>
      </c>
      <c r="B317" t="str" cm="1">
        <f t="array" ref="B317">IFERROR(INDEX(Mio[],_xlfn.AGGREGATE(15,7,IF((Mio[Vendedor]=$B$1)*(Mio[Anulado]=0),ROW(Mio[Vendedor])-ROW(MIo!$B$2)+1),ROWS($A$3:A317)),6),"")</f>
        <v/>
      </c>
      <c r="C317" s="2" t="str" cm="1">
        <f t="array" ref="C317">IFERROR(INDEX(Mio[],_xlfn.AGGREGATE(15,7,IF((Mio[Vendedor]=$B$1)*(Mio[Anulado]=0),ROW(Mio[Vendedor])-ROW(MIo!$B$2)+1),ROWS($A$3:A317)),3),"")</f>
        <v/>
      </c>
      <c r="D317" s="2" t="str">
        <f t="shared" si="8"/>
        <v/>
      </c>
      <c r="E317" t="b">
        <f>Table3[[#This Row],[verificacion]]=Table3[[#This Row],[Total Mio]]</f>
        <v>1</v>
      </c>
      <c r="G317" t="str" cm="1">
        <f t="array" ref="G317">IFERROR(INDEX(Conta[],_xlfn.AGGREGATE(15,7,IF(Conta[VENDEDOR]=$B$1,ROW(Conta[VENDEDOR])-ROW('Por Factura'!$G$4)+1),ROWS($G$3:G317)),3),"")</f>
        <v/>
      </c>
      <c r="H317" t="str" cm="1">
        <f t="array" ref="H317">IFERROR(INDEX(Conta[],_xlfn.AGGREGATE(15,7,IF(Conta[VENDEDOR]=$B$1,ROW(Conta[VENDEDOR])-ROW('Por Factura'!$G$4)+1),ROWS($G$3:G317)),1),"")</f>
        <v/>
      </c>
      <c r="I317" s="2" t="str" cm="1">
        <f t="array" ref="I317">IFERROR(INDEX(Conta[],_xlfn.AGGREGATE(15,7,IF(Conta[VENDEDOR]=$B$1,ROW(Conta[VENDEDOR])-ROW('Por Factura'!$G$4)+1),ROWS($G$3:G317)),4),"")</f>
        <v/>
      </c>
      <c r="J317" s="2" t="str">
        <f t="shared" si="9"/>
        <v/>
      </c>
      <c r="K317" t="b">
        <f>Table5[[#This Row],[verificacion]]=Table5[[#This Row],[Total Conta]]</f>
        <v>1</v>
      </c>
    </row>
    <row r="318" spans="1:11" x14ac:dyDescent="0.25">
      <c r="A318" t="str" cm="1">
        <f t="array" ref="A318">IFERROR(INDEX(Mio[],_xlfn.AGGREGATE(15,7,IF((Mio[Vendedor]=$B$1)*(Mio[Anulado]=0),ROW(Mio[Vendedor])-ROW(MIo!$B$2)+1),ROWS($A$3:A318)),2),"")</f>
        <v/>
      </c>
      <c r="B318" t="str" cm="1">
        <f t="array" ref="B318">IFERROR(INDEX(Mio[],_xlfn.AGGREGATE(15,7,IF((Mio[Vendedor]=$B$1)*(Mio[Anulado]=0),ROW(Mio[Vendedor])-ROW(MIo!$B$2)+1),ROWS($A$3:A318)),6),"")</f>
        <v/>
      </c>
      <c r="C318" s="2" t="str" cm="1">
        <f t="array" ref="C318">IFERROR(INDEX(Mio[],_xlfn.AGGREGATE(15,7,IF((Mio[Vendedor]=$B$1)*(Mio[Anulado]=0),ROW(Mio[Vendedor])-ROW(MIo!$B$2)+1),ROWS($A$3:A318)),3),"")</f>
        <v/>
      </c>
      <c r="D318" s="2" t="str">
        <f t="shared" si="8"/>
        <v/>
      </c>
      <c r="E318" t="b">
        <f>Table3[[#This Row],[verificacion]]=Table3[[#This Row],[Total Mio]]</f>
        <v>1</v>
      </c>
      <c r="G318" t="str" cm="1">
        <f t="array" ref="G318">IFERROR(INDEX(Conta[],_xlfn.AGGREGATE(15,7,IF(Conta[VENDEDOR]=$B$1,ROW(Conta[VENDEDOR])-ROW('Por Factura'!$G$4)+1),ROWS($G$3:G318)),3),"")</f>
        <v/>
      </c>
      <c r="H318" t="str" cm="1">
        <f t="array" ref="H318">IFERROR(INDEX(Conta[],_xlfn.AGGREGATE(15,7,IF(Conta[VENDEDOR]=$B$1,ROW(Conta[VENDEDOR])-ROW('Por Factura'!$G$4)+1),ROWS($G$3:G318)),1),"")</f>
        <v/>
      </c>
      <c r="I318" s="2" t="str" cm="1">
        <f t="array" ref="I318">IFERROR(INDEX(Conta[],_xlfn.AGGREGATE(15,7,IF(Conta[VENDEDOR]=$B$1,ROW(Conta[VENDEDOR])-ROW('Por Factura'!$G$4)+1),ROWS($G$3:G318)),4),"")</f>
        <v/>
      </c>
      <c r="J318" s="2" t="str">
        <f t="shared" si="9"/>
        <v/>
      </c>
      <c r="K318" t="b">
        <f>Table5[[#This Row],[verificacion]]=Table5[[#This Row],[Total Conta]]</f>
        <v>1</v>
      </c>
    </row>
    <row r="319" spans="1:11" x14ac:dyDescent="0.25">
      <c r="A319" t="str" cm="1">
        <f t="array" ref="A319">IFERROR(INDEX(Mio[],_xlfn.AGGREGATE(15,7,IF((Mio[Vendedor]=$B$1)*(Mio[Anulado]=0),ROW(Mio[Vendedor])-ROW(MIo!$B$2)+1),ROWS($A$3:A319)),2),"")</f>
        <v/>
      </c>
      <c r="B319" t="str" cm="1">
        <f t="array" ref="B319">IFERROR(INDEX(Mio[],_xlfn.AGGREGATE(15,7,IF((Mio[Vendedor]=$B$1)*(Mio[Anulado]=0),ROW(Mio[Vendedor])-ROW(MIo!$B$2)+1),ROWS($A$3:A319)),6),"")</f>
        <v/>
      </c>
      <c r="C319" s="2" t="str" cm="1">
        <f t="array" ref="C319">IFERROR(INDEX(Mio[],_xlfn.AGGREGATE(15,7,IF((Mio[Vendedor]=$B$1)*(Mio[Anulado]=0),ROW(Mio[Vendedor])-ROW(MIo!$B$2)+1),ROWS($A$3:A319)),3),"")</f>
        <v/>
      </c>
      <c r="D319" s="2" t="str">
        <f t="shared" si="8"/>
        <v/>
      </c>
      <c r="E319" t="b">
        <f>Table3[[#This Row],[verificacion]]=Table3[[#This Row],[Total Mio]]</f>
        <v>1</v>
      </c>
      <c r="G319" t="str" cm="1">
        <f t="array" ref="G319">IFERROR(INDEX(Conta[],_xlfn.AGGREGATE(15,7,IF(Conta[VENDEDOR]=$B$1,ROW(Conta[VENDEDOR])-ROW('Por Factura'!$G$4)+1),ROWS($G$3:G319)),3),"")</f>
        <v/>
      </c>
      <c r="H319" t="str" cm="1">
        <f t="array" ref="H319">IFERROR(INDEX(Conta[],_xlfn.AGGREGATE(15,7,IF(Conta[VENDEDOR]=$B$1,ROW(Conta[VENDEDOR])-ROW('Por Factura'!$G$4)+1),ROWS($G$3:G319)),1),"")</f>
        <v/>
      </c>
      <c r="I319" s="2" t="str" cm="1">
        <f t="array" ref="I319">IFERROR(INDEX(Conta[],_xlfn.AGGREGATE(15,7,IF(Conta[VENDEDOR]=$B$1,ROW(Conta[VENDEDOR])-ROW('Por Factura'!$G$4)+1),ROWS($G$3:G319)),4),"")</f>
        <v/>
      </c>
      <c r="J319" s="2" t="str">
        <f t="shared" si="9"/>
        <v/>
      </c>
      <c r="K319" t="b">
        <f>Table5[[#This Row],[verificacion]]=Table5[[#This Row],[Total Conta]]</f>
        <v>1</v>
      </c>
    </row>
    <row r="320" spans="1:11" x14ac:dyDescent="0.25">
      <c r="A320" t="str" cm="1">
        <f t="array" ref="A320">IFERROR(INDEX(Mio[],_xlfn.AGGREGATE(15,7,IF((Mio[Vendedor]=$B$1)*(Mio[Anulado]=0),ROW(Mio[Vendedor])-ROW(MIo!$B$2)+1),ROWS($A$3:A320)),2),"")</f>
        <v/>
      </c>
      <c r="B320" t="str" cm="1">
        <f t="array" ref="B320">IFERROR(INDEX(Mio[],_xlfn.AGGREGATE(15,7,IF((Mio[Vendedor]=$B$1)*(Mio[Anulado]=0),ROW(Mio[Vendedor])-ROW(MIo!$B$2)+1),ROWS($A$3:A320)),6),"")</f>
        <v/>
      </c>
      <c r="C320" s="2" t="str" cm="1">
        <f t="array" ref="C320">IFERROR(INDEX(Mio[],_xlfn.AGGREGATE(15,7,IF((Mio[Vendedor]=$B$1)*(Mio[Anulado]=0),ROW(Mio[Vendedor])-ROW(MIo!$B$2)+1),ROWS($A$3:A320)),3),"")</f>
        <v/>
      </c>
      <c r="D320" s="2" t="str">
        <f t="shared" si="8"/>
        <v/>
      </c>
      <c r="E320" t="b">
        <f>Table3[[#This Row],[verificacion]]=Table3[[#This Row],[Total Mio]]</f>
        <v>1</v>
      </c>
      <c r="G320" t="str" cm="1">
        <f t="array" ref="G320">IFERROR(INDEX(Conta[],_xlfn.AGGREGATE(15,7,IF(Conta[VENDEDOR]=$B$1,ROW(Conta[VENDEDOR])-ROW('Por Factura'!$G$4)+1),ROWS($G$3:G320)),3),"")</f>
        <v/>
      </c>
      <c r="H320" t="str" cm="1">
        <f t="array" ref="H320">IFERROR(INDEX(Conta[],_xlfn.AGGREGATE(15,7,IF(Conta[VENDEDOR]=$B$1,ROW(Conta[VENDEDOR])-ROW('Por Factura'!$G$4)+1),ROWS($G$3:G320)),1),"")</f>
        <v/>
      </c>
      <c r="I320" s="2" t="str" cm="1">
        <f t="array" ref="I320">IFERROR(INDEX(Conta[],_xlfn.AGGREGATE(15,7,IF(Conta[VENDEDOR]=$B$1,ROW(Conta[VENDEDOR])-ROW('Por Factura'!$G$4)+1),ROWS($G$3:G320)),4),"")</f>
        <v/>
      </c>
      <c r="J320" s="2" t="str">
        <f t="shared" si="9"/>
        <v/>
      </c>
      <c r="K320" t="b">
        <f>Table5[[#This Row],[verificacion]]=Table5[[#This Row],[Total Conta]]</f>
        <v>1</v>
      </c>
    </row>
    <row r="321" spans="1:11" x14ac:dyDescent="0.25">
      <c r="A321" t="str" cm="1">
        <f t="array" ref="A321">IFERROR(INDEX(Mio[],_xlfn.AGGREGATE(15,7,IF((Mio[Vendedor]=$B$1)*(Mio[Anulado]=0),ROW(Mio[Vendedor])-ROW(MIo!$B$2)+1),ROWS($A$3:A321)),2),"")</f>
        <v/>
      </c>
      <c r="B321" t="str" cm="1">
        <f t="array" ref="B321">IFERROR(INDEX(Mio[],_xlfn.AGGREGATE(15,7,IF((Mio[Vendedor]=$B$1)*(Mio[Anulado]=0),ROW(Mio[Vendedor])-ROW(MIo!$B$2)+1),ROWS($A$3:A321)),6),"")</f>
        <v/>
      </c>
      <c r="C321" s="2" t="str" cm="1">
        <f t="array" ref="C321">IFERROR(INDEX(Mio[],_xlfn.AGGREGATE(15,7,IF((Mio[Vendedor]=$B$1)*(Mio[Anulado]=0),ROW(Mio[Vendedor])-ROW(MIo!$B$2)+1),ROWS($A$3:A321)),3),"")</f>
        <v/>
      </c>
      <c r="D321" s="2" t="str">
        <f t="shared" si="8"/>
        <v/>
      </c>
      <c r="E321" t="b">
        <f>Table3[[#This Row],[verificacion]]=Table3[[#This Row],[Total Mio]]</f>
        <v>1</v>
      </c>
      <c r="G321" t="str" cm="1">
        <f t="array" ref="G321">IFERROR(INDEX(Conta[],_xlfn.AGGREGATE(15,7,IF(Conta[VENDEDOR]=$B$1,ROW(Conta[VENDEDOR])-ROW('Por Factura'!$G$4)+1),ROWS($G$3:G321)),3),"")</f>
        <v/>
      </c>
      <c r="H321" t="str" cm="1">
        <f t="array" ref="H321">IFERROR(INDEX(Conta[],_xlfn.AGGREGATE(15,7,IF(Conta[VENDEDOR]=$B$1,ROW(Conta[VENDEDOR])-ROW('Por Factura'!$G$4)+1),ROWS($G$3:G321)),1),"")</f>
        <v/>
      </c>
      <c r="I321" s="2" t="str" cm="1">
        <f t="array" ref="I321">IFERROR(INDEX(Conta[],_xlfn.AGGREGATE(15,7,IF(Conta[VENDEDOR]=$B$1,ROW(Conta[VENDEDOR])-ROW('Por Factura'!$G$4)+1),ROWS($G$3:G321)),4),"")</f>
        <v/>
      </c>
      <c r="J321" s="2" t="str">
        <f t="shared" si="9"/>
        <v/>
      </c>
      <c r="K321" t="b">
        <f>Table5[[#This Row],[verificacion]]=Table5[[#This Row],[Total Conta]]</f>
        <v>1</v>
      </c>
    </row>
    <row r="322" spans="1:11" x14ac:dyDescent="0.25">
      <c r="A322" t="str" cm="1">
        <f t="array" ref="A322">IFERROR(INDEX(Mio[],_xlfn.AGGREGATE(15,7,IF((Mio[Vendedor]=$B$1)*(Mio[Anulado]=0),ROW(Mio[Vendedor])-ROW(MIo!$B$2)+1),ROWS($A$3:A322)),2),"")</f>
        <v/>
      </c>
      <c r="B322" t="str" cm="1">
        <f t="array" ref="B322">IFERROR(INDEX(Mio[],_xlfn.AGGREGATE(15,7,IF((Mio[Vendedor]=$B$1)*(Mio[Anulado]=0),ROW(Mio[Vendedor])-ROW(MIo!$B$2)+1),ROWS($A$3:A322)),6),"")</f>
        <v/>
      </c>
      <c r="C322" s="2" t="str" cm="1">
        <f t="array" ref="C322">IFERROR(INDEX(Mio[],_xlfn.AGGREGATE(15,7,IF((Mio[Vendedor]=$B$1)*(Mio[Anulado]=0),ROW(Mio[Vendedor])-ROW(MIo!$B$2)+1),ROWS($A$3:A322)),3),"")</f>
        <v/>
      </c>
      <c r="D322" s="2" t="str">
        <f t="shared" si="8"/>
        <v/>
      </c>
      <c r="E322" t="b">
        <f>Table3[[#This Row],[verificacion]]=Table3[[#This Row],[Total Mio]]</f>
        <v>1</v>
      </c>
      <c r="G322" t="str" cm="1">
        <f t="array" ref="G322">IFERROR(INDEX(Conta[],_xlfn.AGGREGATE(15,7,IF(Conta[VENDEDOR]=$B$1,ROW(Conta[VENDEDOR])-ROW('Por Factura'!$G$4)+1),ROWS($G$3:G322)),3),"")</f>
        <v/>
      </c>
      <c r="H322" t="str" cm="1">
        <f t="array" ref="H322">IFERROR(INDEX(Conta[],_xlfn.AGGREGATE(15,7,IF(Conta[VENDEDOR]=$B$1,ROW(Conta[VENDEDOR])-ROW('Por Factura'!$G$4)+1),ROWS($G$3:G322)),1),"")</f>
        <v/>
      </c>
      <c r="I322" s="2" t="str" cm="1">
        <f t="array" ref="I322">IFERROR(INDEX(Conta[],_xlfn.AGGREGATE(15,7,IF(Conta[VENDEDOR]=$B$1,ROW(Conta[VENDEDOR])-ROW('Por Factura'!$G$4)+1),ROWS($G$3:G322)),4),"")</f>
        <v/>
      </c>
      <c r="J322" s="2" t="str">
        <f t="shared" si="9"/>
        <v/>
      </c>
      <c r="K322" t="b">
        <f>Table5[[#This Row],[verificacion]]=Table5[[#This Row],[Total Conta]]</f>
        <v>1</v>
      </c>
    </row>
    <row r="323" spans="1:11" x14ac:dyDescent="0.25">
      <c r="A323" t="str" cm="1">
        <f t="array" ref="A323">IFERROR(INDEX(Mio[],_xlfn.AGGREGATE(15,7,IF((Mio[Vendedor]=$B$1)*(Mio[Anulado]=0),ROW(Mio[Vendedor])-ROW(MIo!$B$2)+1),ROWS($A$3:A323)),2),"")</f>
        <v/>
      </c>
      <c r="B323" t="str" cm="1">
        <f t="array" ref="B323">IFERROR(INDEX(Mio[],_xlfn.AGGREGATE(15,7,IF((Mio[Vendedor]=$B$1)*(Mio[Anulado]=0),ROW(Mio[Vendedor])-ROW(MIo!$B$2)+1),ROWS($A$3:A323)),6),"")</f>
        <v/>
      </c>
      <c r="C323" s="2" t="str" cm="1">
        <f t="array" ref="C323">IFERROR(INDEX(Mio[],_xlfn.AGGREGATE(15,7,IF((Mio[Vendedor]=$B$1)*(Mio[Anulado]=0),ROW(Mio[Vendedor])-ROW(MIo!$B$2)+1),ROWS($A$3:A323)),3),"")</f>
        <v/>
      </c>
      <c r="D323" s="2" t="str">
        <f t="shared" si="8"/>
        <v/>
      </c>
      <c r="E323" t="b">
        <f>Table3[[#This Row],[verificacion]]=Table3[[#This Row],[Total Mio]]</f>
        <v>1</v>
      </c>
      <c r="G323" t="str" cm="1">
        <f t="array" ref="G323">IFERROR(INDEX(Conta[],_xlfn.AGGREGATE(15,7,IF(Conta[VENDEDOR]=$B$1,ROW(Conta[VENDEDOR])-ROW('Por Factura'!$G$4)+1),ROWS($G$3:G323)),3),"")</f>
        <v/>
      </c>
      <c r="H323" t="str" cm="1">
        <f t="array" ref="H323">IFERROR(INDEX(Conta[],_xlfn.AGGREGATE(15,7,IF(Conta[VENDEDOR]=$B$1,ROW(Conta[VENDEDOR])-ROW('Por Factura'!$G$4)+1),ROWS($G$3:G323)),1),"")</f>
        <v/>
      </c>
      <c r="I323" s="2" t="str" cm="1">
        <f t="array" ref="I323">IFERROR(INDEX(Conta[],_xlfn.AGGREGATE(15,7,IF(Conta[VENDEDOR]=$B$1,ROW(Conta[VENDEDOR])-ROW('Por Factura'!$G$4)+1),ROWS($G$3:G323)),4),"")</f>
        <v/>
      </c>
      <c r="J323" s="2" t="str">
        <f t="shared" si="9"/>
        <v/>
      </c>
      <c r="K323" t="b">
        <f>Table5[[#This Row],[verificacion]]=Table5[[#This Row],[Total Conta]]</f>
        <v>1</v>
      </c>
    </row>
    <row r="324" spans="1:11" x14ac:dyDescent="0.25">
      <c r="A324" t="str" cm="1">
        <f t="array" ref="A324">IFERROR(INDEX(Mio[],_xlfn.AGGREGATE(15,7,IF((Mio[Vendedor]=$B$1)*(Mio[Anulado]=0),ROW(Mio[Vendedor])-ROW(MIo!$B$2)+1),ROWS($A$3:A324)),2),"")</f>
        <v/>
      </c>
      <c r="B324" t="str" cm="1">
        <f t="array" ref="B324">IFERROR(INDEX(Mio[],_xlfn.AGGREGATE(15,7,IF((Mio[Vendedor]=$B$1)*(Mio[Anulado]=0),ROW(Mio[Vendedor])-ROW(MIo!$B$2)+1),ROWS($A$3:A324)),6),"")</f>
        <v/>
      </c>
      <c r="C324" s="2" t="str" cm="1">
        <f t="array" ref="C324">IFERROR(INDEX(Mio[],_xlfn.AGGREGATE(15,7,IF((Mio[Vendedor]=$B$1)*(Mio[Anulado]=0),ROW(Mio[Vendedor])-ROW(MIo!$B$2)+1),ROWS($A$3:A324)),3),"")</f>
        <v/>
      </c>
      <c r="D324" s="2" t="str">
        <f t="shared" ref="D324:D387" si="10">VLOOKUP(A324,$G$3:$I$600,3,FALSE)</f>
        <v/>
      </c>
      <c r="E324" t="b">
        <f>Table3[[#This Row],[verificacion]]=Table3[[#This Row],[Total Mio]]</f>
        <v>1</v>
      </c>
      <c r="G324" t="str" cm="1">
        <f t="array" ref="G324">IFERROR(INDEX(Conta[],_xlfn.AGGREGATE(15,7,IF(Conta[VENDEDOR]=$B$1,ROW(Conta[VENDEDOR])-ROW('Por Factura'!$G$4)+1),ROWS($G$3:G324)),3),"")</f>
        <v/>
      </c>
      <c r="H324" t="str" cm="1">
        <f t="array" ref="H324">IFERROR(INDEX(Conta[],_xlfn.AGGREGATE(15,7,IF(Conta[VENDEDOR]=$B$1,ROW(Conta[VENDEDOR])-ROW('Por Factura'!$G$4)+1),ROWS($G$3:G324)),1),"")</f>
        <v/>
      </c>
      <c r="I324" s="2" t="str" cm="1">
        <f t="array" ref="I324">IFERROR(INDEX(Conta[],_xlfn.AGGREGATE(15,7,IF(Conta[VENDEDOR]=$B$1,ROW(Conta[VENDEDOR])-ROW('Por Factura'!$G$4)+1),ROWS($G$3:G324)),4),"")</f>
        <v/>
      </c>
      <c r="J324" s="2" t="str">
        <f t="shared" ref="J324:J387" si="11">VLOOKUP(G324,$A$3:$C$600,3,FALSE)</f>
        <v/>
      </c>
      <c r="K324" t="b">
        <f>Table5[[#This Row],[verificacion]]=Table5[[#This Row],[Total Conta]]</f>
        <v>1</v>
      </c>
    </row>
    <row r="325" spans="1:11" x14ac:dyDescent="0.25">
      <c r="A325" t="str" cm="1">
        <f t="array" ref="A325">IFERROR(INDEX(Mio[],_xlfn.AGGREGATE(15,7,IF((Mio[Vendedor]=$B$1)*(Mio[Anulado]=0),ROW(Mio[Vendedor])-ROW(MIo!$B$2)+1),ROWS($A$3:A325)),2),"")</f>
        <v/>
      </c>
      <c r="B325" t="str" cm="1">
        <f t="array" ref="B325">IFERROR(INDEX(Mio[],_xlfn.AGGREGATE(15,7,IF((Mio[Vendedor]=$B$1)*(Mio[Anulado]=0),ROW(Mio[Vendedor])-ROW(MIo!$B$2)+1),ROWS($A$3:A325)),6),"")</f>
        <v/>
      </c>
      <c r="C325" s="2" t="str" cm="1">
        <f t="array" ref="C325">IFERROR(INDEX(Mio[],_xlfn.AGGREGATE(15,7,IF((Mio[Vendedor]=$B$1)*(Mio[Anulado]=0),ROW(Mio[Vendedor])-ROW(MIo!$B$2)+1),ROWS($A$3:A325)),3),"")</f>
        <v/>
      </c>
      <c r="D325" s="2" t="str">
        <f t="shared" si="10"/>
        <v/>
      </c>
      <c r="E325" t="b">
        <f>Table3[[#This Row],[verificacion]]=Table3[[#This Row],[Total Mio]]</f>
        <v>1</v>
      </c>
      <c r="G325" t="str" cm="1">
        <f t="array" ref="G325">IFERROR(INDEX(Conta[],_xlfn.AGGREGATE(15,7,IF(Conta[VENDEDOR]=$B$1,ROW(Conta[VENDEDOR])-ROW('Por Factura'!$G$4)+1),ROWS($G$3:G325)),3),"")</f>
        <v/>
      </c>
      <c r="H325" t="str" cm="1">
        <f t="array" ref="H325">IFERROR(INDEX(Conta[],_xlfn.AGGREGATE(15,7,IF(Conta[VENDEDOR]=$B$1,ROW(Conta[VENDEDOR])-ROW('Por Factura'!$G$4)+1),ROWS($G$3:G325)),1),"")</f>
        <v/>
      </c>
      <c r="I325" s="2" t="str" cm="1">
        <f t="array" ref="I325">IFERROR(INDEX(Conta[],_xlfn.AGGREGATE(15,7,IF(Conta[VENDEDOR]=$B$1,ROW(Conta[VENDEDOR])-ROW('Por Factura'!$G$4)+1),ROWS($G$3:G325)),4),"")</f>
        <v/>
      </c>
      <c r="J325" s="2" t="str">
        <f t="shared" si="11"/>
        <v/>
      </c>
      <c r="K325" t="b">
        <f>Table5[[#This Row],[verificacion]]=Table5[[#This Row],[Total Conta]]</f>
        <v>1</v>
      </c>
    </row>
    <row r="326" spans="1:11" x14ac:dyDescent="0.25">
      <c r="A326" t="str" cm="1">
        <f t="array" ref="A326">IFERROR(INDEX(Mio[],_xlfn.AGGREGATE(15,7,IF((Mio[Vendedor]=$B$1)*(Mio[Anulado]=0),ROW(Mio[Vendedor])-ROW(MIo!$B$2)+1),ROWS($A$3:A326)),2),"")</f>
        <v/>
      </c>
      <c r="B326" t="str" cm="1">
        <f t="array" ref="B326">IFERROR(INDEX(Mio[],_xlfn.AGGREGATE(15,7,IF((Mio[Vendedor]=$B$1)*(Mio[Anulado]=0),ROW(Mio[Vendedor])-ROW(MIo!$B$2)+1),ROWS($A$3:A326)),6),"")</f>
        <v/>
      </c>
      <c r="C326" s="2" t="str" cm="1">
        <f t="array" ref="C326">IFERROR(INDEX(Mio[],_xlfn.AGGREGATE(15,7,IF((Mio[Vendedor]=$B$1)*(Mio[Anulado]=0),ROW(Mio[Vendedor])-ROW(MIo!$B$2)+1),ROWS($A$3:A326)),3),"")</f>
        <v/>
      </c>
      <c r="D326" s="2" t="str">
        <f t="shared" si="10"/>
        <v/>
      </c>
      <c r="E326" t="b">
        <f>Table3[[#This Row],[verificacion]]=Table3[[#This Row],[Total Mio]]</f>
        <v>1</v>
      </c>
      <c r="G326" t="str" cm="1">
        <f t="array" ref="G326">IFERROR(INDEX(Conta[],_xlfn.AGGREGATE(15,7,IF(Conta[VENDEDOR]=$B$1,ROW(Conta[VENDEDOR])-ROW('Por Factura'!$G$4)+1),ROWS($G$3:G326)),3),"")</f>
        <v/>
      </c>
      <c r="H326" t="str" cm="1">
        <f t="array" ref="H326">IFERROR(INDEX(Conta[],_xlfn.AGGREGATE(15,7,IF(Conta[VENDEDOR]=$B$1,ROW(Conta[VENDEDOR])-ROW('Por Factura'!$G$4)+1),ROWS($G$3:G326)),1),"")</f>
        <v/>
      </c>
      <c r="I326" s="2" t="str" cm="1">
        <f t="array" ref="I326">IFERROR(INDEX(Conta[],_xlfn.AGGREGATE(15,7,IF(Conta[VENDEDOR]=$B$1,ROW(Conta[VENDEDOR])-ROW('Por Factura'!$G$4)+1),ROWS($G$3:G326)),4),"")</f>
        <v/>
      </c>
      <c r="J326" s="2" t="str">
        <f t="shared" si="11"/>
        <v/>
      </c>
      <c r="K326" t="b">
        <f>Table5[[#This Row],[verificacion]]=Table5[[#This Row],[Total Conta]]</f>
        <v>1</v>
      </c>
    </row>
    <row r="327" spans="1:11" x14ac:dyDescent="0.25">
      <c r="A327" t="str" cm="1">
        <f t="array" ref="A327">IFERROR(INDEX(Mio[],_xlfn.AGGREGATE(15,7,IF((Mio[Vendedor]=$B$1)*(Mio[Anulado]=0),ROW(Mio[Vendedor])-ROW(MIo!$B$2)+1),ROWS($A$3:A327)),2),"")</f>
        <v/>
      </c>
      <c r="B327" t="str" cm="1">
        <f t="array" ref="B327">IFERROR(INDEX(Mio[],_xlfn.AGGREGATE(15,7,IF((Mio[Vendedor]=$B$1)*(Mio[Anulado]=0),ROW(Mio[Vendedor])-ROW(MIo!$B$2)+1),ROWS($A$3:A327)),6),"")</f>
        <v/>
      </c>
      <c r="C327" s="2" t="str" cm="1">
        <f t="array" ref="C327">IFERROR(INDEX(Mio[],_xlfn.AGGREGATE(15,7,IF((Mio[Vendedor]=$B$1)*(Mio[Anulado]=0),ROW(Mio[Vendedor])-ROW(MIo!$B$2)+1),ROWS($A$3:A327)),3),"")</f>
        <v/>
      </c>
      <c r="D327" s="2" t="str">
        <f t="shared" si="10"/>
        <v/>
      </c>
      <c r="E327" t="b">
        <f>Table3[[#This Row],[verificacion]]=Table3[[#This Row],[Total Mio]]</f>
        <v>1</v>
      </c>
      <c r="G327" t="str" cm="1">
        <f t="array" ref="G327">IFERROR(INDEX(Conta[],_xlfn.AGGREGATE(15,7,IF(Conta[VENDEDOR]=$B$1,ROW(Conta[VENDEDOR])-ROW('Por Factura'!$G$4)+1),ROWS($G$3:G327)),3),"")</f>
        <v/>
      </c>
      <c r="H327" t="str" cm="1">
        <f t="array" ref="H327">IFERROR(INDEX(Conta[],_xlfn.AGGREGATE(15,7,IF(Conta[VENDEDOR]=$B$1,ROW(Conta[VENDEDOR])-ROW('Por Factura'!$G$4)+1),ROWS($G$3:G327)),1),"")</f>
        <v/>
      </c>
      <c r="I327" s="2" t="str" cm="1">
        <f t="array" ref="I327">IFERROR(INDEX(Conta[],_xlfn.AGGREGATE(15,7,IF(Conta[VENDEDOR]=$B$1,ROW(Conta[VENDEDOR])-ROW('Por Factura'!$G$4)+1),ROWS($G$3:G327)),4),"")</f>
        <v/>
      </c>
      <c r="J327" s="2" t="str">
        <f t="shared" si="11"/>
        <v/>
      </c>
      <c r="K327" t="b">
        <f>Table5[[#This Row],[verificacion]]=Table5[[#This Row],[Total Conta]]</f>
        <v>1</v>
      </c>
    </row>
    <row r="328" spans="1:11" x14ac:dyDescent="0.25">
      <c r="A328" t="str" cm="1">
        <f t="array" ref="A328">IFERROR(INDEX(Mio[],_xlfn.AGGREGATE(15,7,IF((Mio[Vendedor]=$B$1)*(Mio[Anulado]=0),ROW(Mio[Vendedor])-ROW(MIo!$B$2)+1),ROWS($A$3:A328)),2),"")</f>
        <v/>
      </c>
      <c r="B328" t="str" cm="1">
        <f t="array" ref="B328">IFERROR(INDEX(Mio[],_xlfn.AGGREGATE(15,7,IF((Mio[Vendedor]=$B$1)*(Mio[Anulado]=0),ROW(Mio[Vendedor])-ROW(MIo!$B$2)+1),ROWS($A$3:A328)),6),"")</f>
        <v/>
      </c>
      <c r="C328" s="2" t="str" cm="1">
        <f t="array" ref="C328">IFERROR(INDEX(Mio[],_xlfn.AGGREGATE(15,7,IF((Mio[Vendedor]=$B$1)*(Mio[Anulado]=0),ROW(Mio[Vendedor])-ROW(MIo!$B$2)+1),ROWS($A$3:A328)),3),"")</f>
        <v/>
      </c>
      <c r="D328" s="2" t="str">
        <f t="shared" si="10"/>
        <v/>
      </c>
      <c r="E328" t="b">
        <f>Table3[[#This Row],[verificacion]]=Table3[[#This Row],[Total Mio]]</f>
        <v>1</v>
      </c>
      <c r="G328" t="str" cm="1">
        <f t="array" ref="G328">IFERROR(INDEX(Conta[],_xlfn.AGGREGATE(15,7,IF(Conta[VENDEDOR]=$B$1,ROW(Conta[VENDEDOR])-ROW('Por Factura'!$G$4)+1),ROWS($G$3:G328)),3),"")</f>
        <v/>
      </c>
      <c r="H328" t="str" cm="1">
        <f t="array" ref="H328">IFERROR(INDEX(Conta[],_xlfn.AGGREGATE(15,7,IF(Conta[VENDEDOR]=$B$1,ROW(Conta[VENDEDOR])-ROW('Por Factura'!$G$4)+1),ROWS($G$3:G328)),1),"")</f>
        <v/>
      </c>
      <c r="I328" s="2" t="str" cm="1">
        <f t="array" ref="I328">IFERROR(INDEX(Conta[],_xlfn.AGGREGATE(15,7,IF(Conta[VENDEDOR]=$B$1,ROW(Conta[VENDEDOR])-ROW('Por Factura'!$G$4)+1),ROWS($G$3:G328)),4),"")</f>
        <v/>
      </c>
      <c r="J328" s="2" t="str">
        <f t="shared" si="11"/>
        <v/>
      </c>
      <c r="K328" t="b">
        <f>Table5[[#This Row],[verificacion]]=Table5[[#This Row],[Total Conta]]</f>
        <v>1</v>
      </c>
    </row>
    <row r="329" spans="1:11" x14ac:dyDescent="0.25">
      <c r="A329" t="str" cm="1">
        <f t="array" ref="A329">IFERROR(INDEX(Mio[],_xlfn.AGGREGATE(15,7,IF((Mio[Vendedor]=$B$1)*(Mio[Anulado]=0),ROW(Mio[Vendedor])-ROW(MIo!$B$2)+1),ROWS($A$3:A329)),2),"")</f>
        <v/>
      </c>
      <c r="B329" t="str" cm="1">
        <f t="array" ref="B329">IFERROR(INDEX(Mio[],_xlfn.AGGREGATE(15,7,IF((Mio[Vendedor]=$B$1)*(Mio[Anulado]=0),ROW(Mio[Vendedor])-ROW(MIo!$B$2)+1),ROWS($A$3:A329)),6),"")</f>
        <v/>
      </c>
      <c r="C329" s="2" t="str" cm="1">
        <f t="array" ref="C329">IFERROR(INDEX(Mio[],_xlfn.AGGREGATE(15,7,IF((Mio[Vendedor]=$B$1)*(Mio[Anulado]=0),ROW(Mio[Vendedor])-ROW(MIo!$B$2)+1),ROWS($A$3:A329)),3),"")</f>
        <v/>
      </c>
      <c r="D329" s="2" t="str">
        <f t="shared" si="10"/>
        <v/>
      </c>
      <c r="E329" t="b">
        <f>Table3[[#This Row],[verificacion]]=Table3[[#This Row],[Total Mio]]</f>
        <v>1</v>
      </c>
      <c r="G329" t="str" cm="1">
        <f t="array" ref="G329">IFERROR(INDEX(Conta[],_xlfn.AGGREGATE(15,7,IF(Conta[VENDEDOR]=$B$1,ROW(Conta[VENDEDOR])-ROW('Por Factura'!$G$4)+1),ROWS($G$3:G329)),3),"")</f>
        <v/>
      </c>
      <c r="H329" t="str" cm="1">
        <f t="array" ref="H329">IFERROR(INDEX(Conta[],_xlfn.AGGREGATE(15,7,IF(Conta[VENDEDOR]=$B$1,ROW(Conta[VENDEDOR])-ROW('Por Factura'!$G$4)+1),ROWS($G$3:G329)),1),"")</f>
        <v/>
      </c>
      <c r="I329" s="2" t="str" cm="1">
        <f t="array" ref="I329">IFERROR(INDEX(Conta[],_xlfn.AGGREGATE(15,7,IF(Conta[VENDEDOR]=$B$1,ROW(Conta[VENDEDOR])-ROW('Por Factura'!$G$4)+1),ROWS($G$3:G329)),4),"")</f>
        <v/>
      </c>
      <c r="J329" s="2" t="str">
        <f t="shared" si="11"/>
        <v/>
      </c>
      <c r="K329" t="b">
        <f>Table5[[#This Row],[verificacion]]=Table5[[#This Row],[Total Conta]]</f>
        <v>1</v>
      </c>
    </row>
    <row r="330" spans="1:11" x14ac:dyDescent="0.25">
      <c r="A330" t="str" cm="1">
        <f t="array" ref="A330">IFERROR(INDEX(Mio[],_xlfn.AGGREGATE(15,7,IF((Mio[Vendedor]=$B$1)*(Mio[Anulado]=0),ROW(Mio[Vendedor])-ROW(MIo!$B$2)+1),ROWS($A$3:A330)),2),"")</f>
        <v/>
      </c>
      <c r="B330" t="str" cm="1">
        <f t="array" ref="B330">IFERROR(INDEX(Mio[],_xlfn.AGGREGATE(15,7,IF((Mio[Vendedor]=$B$1)*(Mio[Anulado]=0),ROW(Mio[Vendedor])-ROW(MIo!$B$2)+1),ROWS($A$3:A330)),6),"")</f>
        <v/>
      </c>
      <c r="C330" s="2" t="str" cm="1">
        <f t="array" ref="C330">IFERROR(INDEX(Mio[],_xlfn.AGGREGATE(15,7,IF((Mio[Vendedor]=$B$1)*(Mio[Anulado]=0),ROW(Mio[Vendedor])-ROW(MIo!$B$2)+1),ROWS($A$3:A330)),3),"")</f>
        <v/>
      </c>
      <c r="D330" s="2" t="str">
        <f t="shared" si="10"/>
        <v/>
      </c>
      <c r="E330" t="b">
        <f>Table3[[#This Row],[verificacion]]=Table3[[#This Row],[Total Mio]]</f>
        <v>1</v>
      </c>
      <c r="G330" t="str" cm="1">
        <f t="array" ref="G330">IFERROR(INDEX(Conta[],_xlfn.AGGREGATE(15,7,IF(Conta[VENDEDOR]=$B$1,ROW(Conta[VENDEDOR])-ROW('Por Factura'!$G$4)+1),ROWS($G$3:G330)),3),"")</f>
        <v/>
      </c>
      <c r="H330" t="str" cm="1">
        <f t="array" ref="H330">IFERROR(INDEX(Conta[],_xlfn.AGGREGATE(15,7,IF(Conta[VENDEDOR]=$B$1,ROW(Conta[VENDEDOR])-ROW('Por Factura'!$G$4)+1),ROWS($G$3:G330)),1),"")</f>
        <v/>
      </c>
      <c r="I330" s="2" t="str" cm="1">
        <f t="array" ref="I330">IFERROR(INDEX(Conta[],_xlfn.AGGREGATE(15,7,IF(Conta[VENDEDOR]=$B$1,ROW(Conta[VENDEDOR])-ROW('Por Factura'!$G$4)+1),ROWS($G$3:G330)),4),"")</f>
        <v/>
      </c>
      <c r="J330" s="2" t="str">
        <f t="shared" si="11"/>
        <v/>
      </c>
      <c r="K330" t="b">
        <f>Table5[[#This Row],[verificacion]]=Table5[[#This Row],[Total Conta]]</f>
        <v>1</v>
      </c>
    </row>
    <row r="331" spans="1:11" x14ac:dyDescent="0.25">
      <c r="A331" t="str" cm="1">
        <f t="array" ref="A331">IFERROR(INDEX(Mio[],_xlfn.AGGREGATE(15,7,IF((Mio[Vendedor]=$B$1)*(Mio[Anulado]=0),ROW(Mio[Vendedor])-ROW(MIo!$B$2)+1),ROWS($A$3:A331)),2),"")</f>
        <v/>
      </c>
      <c r="B331" t="str" cm="1">
        <f t="array" ref="B331">IFERROR(INDEX(Mio[],_xlfn.AGGREGATE(15,7,IF((Mio[Vendedor]=$B$1)*(Mio[Anulado]=0),ROW(Mio[Vendedor])-ROW(MIo!$B$2)+1),ROWS($A$3:A331)),6),"")</f>
        <v/>
      </c>
      <c r="C331" s="2" t="str" cm="1">
        <f t="array" ref="C331">IFERROR(INDEX(Mio[],_xlfn.AGGREGATE(15,7,IF((Mio[Vendedor]=$B$1)*(Mio[Anulado]=0),ROW(Mio[Vendedor])-ROW(MIo!$B$2)+1),ROWS($A$3:A331)),3),"")</f>
        <v/>
      </c>
      <c r="D331" s="2" t="str">
        <f t="shared" si="10"/>
        <v/>
      </c>
      <c r="E331" t="b">
        <f>Table3[[#This Row],[verificacion]]=Table3[[#This Row],[Total Mio]]</f>
        <v>1</v>
      </c>
      <c r="G331" t="str" cm="1">
        <f t="array" ref="G331">IFERROR(INDEX(Conta[],_xlfn.AGGREGATE(15,7,IF(Conta[VENDEDOR]=$B$1,ROW(Conta[VENDEDOR])-ROW('Por Factura'!$G$4)+1),ROWS($G$3:G331)),3),"")</f>
        <v/>
      </c>
      <c r="H331" t="str" cm="1">
        <f t="array" ref="H331">IFERROR(INDEX(Conta[],_xlfn.AGGREGATE(15,7,IF(Conta[VENDEDOR]=$B$1,ROW(Conta[VENDEDOR])-ROW('Por Factura'!$G$4)+1),ROWS($G$3:G331)),1),"")</f>
        <v/>
      </c>
      <c r="I331" s="2" t="str" cm="1">
        <f t="array" ref="I331">IFERROR(INDEX(Conta[],_xlfn.AGGREGATE(15,7,IF(Conta[VENDEDOR]=$B$1,ROW(Conta[VENDEDOR])-ROW('Por Factura'!$G$4)+1),ROWS($G$3:G331)),4),"")</f>
        <v/>
      </c>
      <c r="J331" s="2" t="str">
        <f t="shared" si="11"/>
        <v/>
      </c>
      <c r="K331" t="b">
        <f>Table5[[#This Row],[verificacion]]=Table5[[#This Row],[Total Conta]]</f>
        <v>1</v>
      </c>
    </row>
    <row r="332" spans="1:11" x14ac:dyDescent="0.25">
      <c r="A332" t="str" cm="1">
        <f t="array" ref="A332">IFERROR(INDEX(Mio[],_xlfn.AGGREGATE(15,7,IF((Mio[Vendedor]=$B$1)*(Mio[Anulado]=0),ROW(Mio[Vendedor])-ROW(MIo!$B$2)+1),ROWS($A$3:A332)),2),"")</f>
        <v/>
      </c>
      <c r="B332" t="str" cm="1">
        <f t="array" ref="B332">IFERROR(INDEX(Mio[],_xlfn.AGGREGATE(15,7,IF((Mio[Vendedor]=$B$1)*(Mio[Anulado]=0),ROW(Mio[Vendedor])-ROW(MIo!$B$2)+1),ROWS($A$3:A332)),6),"")</f>
        <v/>
      </c>
      <c r="C332" s="2" t="str" cm="1">
        <f t="array" ref="C332">IFERROR(INDEX(Mio[],_xlfn.AGGREGATE(15,7,IF((Mio[Vendedor]=$B$1)*(Mio[Anulado]=0),ROW(Mio[Vendedor])-ROW(MIo!$B$2)+1),ROWS($A$3:A332)),3),"")</f>
        <v/>
      </c>
      <c r="D332" s="2" t="str">
        <f t="shared" si="10"/>
        <v/>
      </c>
      <c r="E332" t="b">
        <f>Table3[[#This Row],[verificacion]]=Table3[[#This Row],[Total Mio]]</f>
        <v>1</v>
      </c>
      <c r="G332" t="str" cm="1">
        <f t="array" ref="G332">IFERROR(INDEX(Conta[],_xlfn.AGGREGATE(15,7,IF(Conta[VENDEDOR]=$B$1,ROW(Conta[VENDEDOR])-ROW('Por Factura'!$G$4)+1),ROWS($G$3:G332)),3),"")</f>
        <v/>
      </c>
      <c r="H332" t="str" cm="1">
        <f t="array" ref="H332">IFERROR(INDEX(Conta[],_xlfn.AGGREGATE(15,7,IF(Conta[VENDEDOR]=$B$1,ROW(Conta[VENDEDOR])-ROW('Por Factura'!$G$4)+1),ROWS($G$3:G332)),1),"")</f>
        <v/>
      </c>
      <c r="I332" s="2" t="str" cm="1">
        <f t="array" ref="I332">IFERROR(INDEX(Conta[],_xlfn.AGGREGATE(15,7,IF(Conta[VENDEDOR]=$B$1,ROW(Conta[VENDEDOR])-ROW('Por Factura'!$G$4)+1),ROWS($G$3:G332)),4),"")</f>
        <v/>
      </c>
      <c r="J332" s="2" t="str">
        <f t="shared" si="11"/>
        <v/>
      </c>
      <c r="K332" t="b">
        <f>Table5[[#This Row],[verificacion]]=Table5[[#This Row],[Total Conta]]</f>
        <v>1</v>
      </c>
    </row>
    <row r="333" spans="1:11" x14ac:dyDescent="0.25">
      <c r="A333" t="str" cm="1">
        <f t="array" ref="A333">IFERROR(INDEX(Mio[],_xlfn.AGGREGATE(15,7,IF((Mio[Vendedor]=$B$1)*(Mio[Anulado]=0),ROW(Mio[Vendedor])-ROW(MIo!$B$2)+1),ROWS($A$3:A333)),2),"")</f>
        <v/>
      </c>
      <c r="B333" t="str" cm="1">
        <f t="array" ref="B333">IFERROR(INDEX(Mio[],_xlfn.AGGREGATE(15,7,IF((Mio[Vendedor]=$B$1)*(Mio[Anulado]=0),ROW(Mio[Vendedor])-ROW(MIo!$B$2)+1),ROWS($A$3:A333)),6),"")</f>
        <v/>
      </c>
      <c r="C333" s="2" t="str" cm="1">
        <f t="array" ref="C333">IFERROR(INDEX(Mio[],_xlfn.AGGREGATE(15,7,IF((Mio[Vendedor]=$B$1)*(Mio[Anulado]=0),ROW(Mio[Vendedor])-ROW(MIo!$B$2)+1),ROWS($A$3:A333)),3),"")</f>
        <v/>
      </c>
      <c r="D333" s="2" t="str">
        <f t="shared" si="10"/>
        <v/>
      </c>
      <c r="E333" t="b">
        <f>Table3[[#This Row],[verificacion]]=Table3[[#This Row],[Total Mio]]</f>
        <v>1</v>
      </c>
      <c r="G333" t="str" cm="1">
        <f t="array" ref="G333">IFERROR(INDEX(Conta[],_xlfn.AGGREGATE(15,7,IF(Conta[VENDEDOR]=$B$1,ROW(Conta[VENDEDOR])-ROW('Por Factura'!$G$4)+1),ROWS($G$3:G333)),3),"")</f>
        <v/>
      </c>
      <c r="H333" t="str" cm="1">
        <f t="array" ref="H333">IFERROR(INDEX(Conta[],_xlfn.AGGREGATE(15,7,IF(Conta[VENDEDOR]=$B$1,ROW(Conta[VENDEDOR])-ROW('Por Factura'!$G$4)+1),ROWS($G$3:G333)),1),"")</f>
        <v/>
      </c>
      <c r="I333" s="2" t="str" cm="1">
        <f t="array" ref="I333">IFERROR(INDEX(Conta[],_xlfn.AGGREGATE(15,7,IF(Conta[VENDEDOR]=$B$1,ROW(Conta[VENDEDOR])-ROW('Por Factura'!$G$4)+1),ROWS($G$3:G333)),4),"")</f>
        <v/>
      </c>
      <c r="J333" s="2" t="str">
        <f t="shared" si="11"/>
        <v/>
      </c>
      <c r="K333" t="b">
        <f>Table5[[#This Row],[verificacion]]=Table5[[#This Row],[Total Conta]]</f>
        <v>1</v>
      </c>
    </row>
    <row r="334" spans="1:11" x14ac:dyDescent="0.25">
      <c r="A334" t="str" cm="1">
        <f t="array" ref="A334">IFERROR(INDEX(Mio[],_xlfn.AGGREGATE(15,7,IF((Mio[Vendedor]=$B$1)*(Mio[Anulado]=0),ROW(Mio[Vendedor])-ROW(MIo!$B$2)+1),ROWS($A$3:A334)),2),"")</f>
        <v/>
      </c>
      <c r="B334" t="str" cm="1">
        <f t="array" ref="B334">IFERROR(INDEX(Mio[],_xlfn.AGGREGATE(15,7,IF((Mio[Vendedor]=$B$1)*(Mio[Anulado]=0),ROW(Mio[Vendedor])-ROW(MIo!$B$2)+1),ROWS($A$3:A334)),6),"")</f>
        <v/>
      </c>
      <c r="C334" s="2" t="str" cm="1">
        <f t="array" ref="C334">IFERROR(INDEX(Mio[],_xlfn.AGGREGATE(15,7,IF((Mio[Vendedor]=$B$1)*(Mio[Anulado]=0),ROW(Mio[Vendedor])-ROW(MIo!$B$2)+1),ROWS($A$3:A334)),3),"")</f>
        <v/>
      </c>
      <c r="D334" s="2" t="str">
        <f t="shared" si="10"/>
        <v/>
      </c>
      <c r="E334" t="b">
        <f>Table3[[#This Row],[verificacion]]=Table3[[#This Row],[Total Mio]]</f>
        <v>1</v>
      </c>
      <c r="G334" t="str" cm="1">
        <f t="array" ref="G334">IFERROR(INDEX(Conta[],_xlfn.AGGREGATE(15,7,IF(Conta[VENDEDOR]=$B$1,ROW(Conta[VENDEDOR])-ROW('Por Factura'!$G$4)+1),ROWS($G$3:G334)),3),"")</f>
        <v/>
      </c>
      <c r="H334" t="str" cm="1">
        <f t="array" ref="H334">IFERROR(INDEX(Conta[],_xlfn.AGGREGATE(15,7,IF(Conta[VENDEDOR]=$B$1,ROW(Conta[VENDEDOR])-ROW('Por Factura'!$G$4)+1),ROWS($G$3:G334)),1),"")</f>
        <v/>
      </c>
      <c r="I334" s="2" t="str" cm="1">
        <f t="array" ref="I334">IFERROR(INDEX(Conta[],_xlfn.AGGREGATE(15,7,IF(Conta[VENDEDOR]=$B$1,ROW(Conta[VENDEDOR])-ROW('Por Factura'!$G$4)+1),ROWS($G$3:G334)),4),"")</f>
        <v/>
      </c>
      <c r="J334" s="2" t="str">
        <f t="shared" si="11"/>
        <v/>
      </c>
      <c r="K334" t="b">
        <f>Table5[[#This Row],[verificacion]]=Table5[[#This Row],[Total Conta]]</f>
        <v>1</v>
      </c>
    </row>
    <row r="335" spans="1:11" x14ac:dyDescent="0.25">
      <c r="A335" t="str" cm="1">
        <f t="array" ref="A335">IFERROR(INDEX(Mio[],_xlfn.AGGREGATE(15,7,IF((Mio[Vendedor]=$B$1)*(Mio[Anulado]=0),ROW(Mio[Vendedor])-ROW(MIo!$B$2)+1),ROWS($A$3:A335)),2),"")</f>
        <v/>
      </c>
      <c r="B335" t="str" cm="1">
        <f t="array" ref="B335">IFERROR(INDEX(Mio[],_xlfn.AGGREGATE(15,7,IF((Mio[Vendedor]=$B$1)*(Mio[Anulado]=0),ROW(Mio[Vendedor])-ROW(MIo!$B$2)+1),ROWS($A$3:A335)),6),"")</f>
        <v/>
      </c>
      <c r="C335" s="2" t="str" cm="1">
        <f t="array" ref="C335">IFERROR(INDEX(Mio[],_xlfn.AGGREGATE(15,7,IF((Mio[Vendedor]=$B$1)*(Mio[Anulado]=0),ROW(Mio[Vendedor])-ROW(MIo!$B$2)+1),ROWS($A$3:A335)),3),"")</f>
        <v/>
      </c>
      <c r="D335" s="2" t="str">
        <f t="shared" si="10"/>
        <v/>
      </c>
      <c r="E335" t="b">
        <f>Table3[[#This Row],[verificacion]]=Table3[[#This Row],[Total Mio]]</f>
        <v>1</v>
      </c>
      <c r="G335" t="str" cm="1">
        <f t="array" ref="G335">IFERROR(INDEX(Conta[],_xlfn.AGGREGATE(15,7,IF(Conta[VENDEDOR]=$B$1,ROW(Conta[VENDEDOR])-ROW('Por Factura'!$G$4)+1),ROWS($G$3:G335)),3),"")</f>
        <v/>
      </c>
      <c r="H335" t="str" cm="1">
        <f t="array" ref="H335">IFERROR(INDEX(Conta[],_xlfn.AGGREGATE(15,7,IF(Conta[VENDEDOR]=$B$1,ROW(Conta[VENDEDOR])-ROW('Por Factura'!$G$4)+1),ROWS($G$3:G335)),1),"")</f>
        <v/>
      </c>
      <c r="I335" s="2" t="str" cm="1">
        <f t="array" ref="I335">IFERROR(INDEX(Conta[],_xlfn.AGGREGATE(15,7,IF(Conta[VENDEDOR]=$B$1,ROW(Conta[VENDEDOR])-ROW('Por Factura'!$G$4)+1),ROWS($G$3:G335)),4),"")</f>
        <v/>
      </c>
      <c r="J335" s="2" t="str">
        <f t="shared" si="11"/>
        <v/>
      </c>
      <c r="K335" t="b">
        <f>Table5[[#This Row],[verificacion]]=Table5[[#This Row],[Total Conta]]</f>
        <v>1</v>
      </c>
    </row>
    <row r="336" spans="1:11" x14ac:dyDescent="0.25">
      <c r="A336" t="str" cm="1">
        <f t="array" ref="A336">IFERROR(INDEX(Mio[],_xlfn.AGGREGATE(15,7,IF((Mio[Vendedor]=$B$1)*(Mio[Anulado]=0),ROW(Mio[Vendedor])-ROW(MIo!$B$2)+1),ROWS($A$3:A336)),2),"")</f>
        <v/>
      </c>
      <c r="B336" t="str" cm="1">
        <f t="array" ref="B336">IFERROR(INDEX(Mio[],_xlfn.AGGREGATE(15,7,IF((Mio[Vendedor]=$B$1)*(Mio[Anulado]=0),ROW(Mio[Vendedor])-ROW(MIo!$B$2)+1),ROWS($A$3:A336)),6),"")</f>
        <v/>
      </c>
      <c r="C336" s="2" t="str" cm="1">
        <f t="array" ref="C336">IFERROR(INDEX(Mio[],_xlfn.AGGREGATE(15,7,IF((Mio[Vendedor]=$B$1)*(Mio[Anulado]=0),ROW(Mio[Vendedor])-ROW(MIo!$B$2)+1),ROWS($A$3:A336)),3),"")</f>
        <v/>
      </c>
      <c r="D336" s="2" t="str">
        <f t="shared" si="10"/>
        <v/>
      </c>
      <c r="E336" t="b">
        <f>Table3[[#This Row],[verificacion]]=Table3[[#This Row],[Total Mio]]</f>
        <v>1</v>
      </c>
      <c r="G336" t="str" cm="1">
        <f t="array" ref="G336">IFERROR(INDEX(Conta[],_xlfn.AGGREGATE(15,7,IF(Conta[VENDEDOR]=$B$1,ROW(Conta[VENDEDOR])-ROW('Por Factura'!$G$4)+1),ROWS($G$3:G336)),3),"")</f>
        <v/>
      </c>
      <c r="H336" t="str" cm="1">
        <f t="array" ref="H336">IFERROR(INDEX(Conta[],_xlfn.AGGREGATE(15,7,IF(Conta[VENDEDOR]=$B$1,ROW(Conta[VENDEDOR])-ROW('Por Factura'!$G$4)+1),ROWS($G$3:G336)),1),"")</f>
        <v/>
      </c>
      <c r="I336" s="2" t="str" cm="1">
        <f t="array" ref="I336">IFERROR(INDEX(Conta[],_xlfn.AGGREGATE(15,7,IF(Conta[VENDEDOR]=$B$1,ROW(Conta[VENDEDOR])-ROW('Por Factura'!$G$4)+1),ROWS($G$3:G336)),4),"")</f>
        <v/>
      </c>
      <c r="J336" s="2" t="str">
        <f t="shared" si="11"/>
        <v/>
      </c>
      <c r="K336" t="b">
        <f>Table5[[#This Row],[verificacion]]=Table5[[#This Row],[Total Conta]]</f>
        <v>1</v>
      </c>
    </row>
    <row r="337" spans="1:11" x14ac:dyDescent="0.25">
      <c r="A337" t="str" cm="1">
        <f t="array" ref="A337">IFERROR(INDEX(Mio[],_xlfn.AGGREGATE(15,7,IF((Mio[Vendedor]=$B$1)*(Mio[Anulado]=0),ROW(Mio[Vendedor])-ROW(MIo!$B$2)+1),ROWS($A$3:A337)),2),"")</f>
        <v/>
      </c>
      <c r="B337" t="str" cm="1">
        <f t="array" ref="B337">IFERROR(INDEX(Mio[],_xlfn.AGGREGATE(15,7,IF((Mio[Vendedor]=$B$1)*(Mio[Anulado]=0),ROW(Mio[Vendedor])-ROW(MIo!$B$2)+1),ROWS($A$3:A337)),6),"")</f>
        <v/>
      </c>
      <c r="C337" s="2" t="str" cm="1">
        <f t="array" ref="C337">IFERROR(INDEX(Mio[],_xlfn.AGGREGATE(15,7,IF((Mio[Vendedor]=$B$1)*(Mio[Anulado]=0),ROW(Mio[Vendedor])-ROW(MIo!$B$2)+1),ROWS($A$3:A337)),3),"")</f>
        <v/>
      </c>
      <c r="D337" s="2" t="str">
        <f t="shared" si="10"/>
        <v/>
      </c>
      <c r="E337" t="b">
        <f>Table3[[#This Row],[verificacion]]=Table3[[#This Row],[Total Mio]]</f>
        <v>1</v>
      </c>
      <c r="G337" t="str" cm="1">
        <f t="array" ref="G337">IFERROR(INDEX(Conta[],_xlfn.AGGREGATE(15,7,IF(Conta[VENDEDOR]=$B$1,ROW(Conta[VENDEDOR])-ROW('Por Factura'!$G$4)+1),ROWS($G$3:G337)),3),"")</f>
        <v/>
      </c>
      <c r="H337" t="str" cm="1">
        <f t="array" ref="H337">IFERROR(INDEX(Conta[],_xlfn.AGGREGATE(15,7,IF(Conta[VENDEDOR]=$B$1,ROW(Conta[VENDEDOR])-ROW('Por Factura'!$G$4)+1),ROWS($G$3:G337)),1),"")</f>
        <v/>
      </c>
      <c r="I337" s="2" t="str" cm="1">
        <f t="array" ref="I337">IFERROR(INDEX(Conta[],_xlfn.AGGREGATE(15,7,IF(Conta[VENDEDOR]=$B$1,ROW(Conta[VENDEDOR])-ROW('Por Factura'!$G$4)+1),ROWS($G$3:G337)),4),"")</f>
        <v/>
      </c>
      <c r="J337" s="2" t="str">
        <f t="shared" si="11"/>
        <v/>
      </c>
      <c r="K337" t="b">
        <f>Table5[[#This Row],[verificacion]]=Table5[[#This Row],[Total Conta]]</f>
        <v>1</v>
      </c>
    </row>
    <row r="338" spans="1:11" x14ac:dyDescent="0.25">
      <c r="A338" t="str" cm="1">
        <f t="array" ref="A338">IFERROR(INDEX(Mio[],_xlfn.AGGREGATE(15,7,IF((Mio[Vendedor]=$B$1)*(Mio[Anulado]=0),ROW(Mio[Vendedor])-ROW(MIo!$B$2)+1),ROWS($A$3:A338)),2),"")</f>
        <v/>
      </c>
      <c r="B338" t="str" cm="1">
        <f t="array" ref="B338">IFERROR(INDEX(Mio[],_xlfn.AGGREGATE(15,7,IF((Mio[Vendedor]=$B$1)*(Mio[Anulado]=0),ROW(Mio[Vendedor])-ROW(MIo!$B$2)+1),ROWS($A$3:A338)),6),"")</f>
        <v/>
      </c>
      <c r="C338" s="2" t="str" cm="1">
        <f t="array" ref="C338">IFERROR(INDEX(Mio[],_xlfn.AGGREGATE(15,7,IF((Mio[Vendedor]=$B$1)*(Mio[Anulado]=0),ROW(Mio[Vendedor])-ROW(MIo!$B$2)+1),ROWS($A$3:A338)),3),"")</f>
        <v/>
      </c>
      <c r="D338" s="2" t="str">
        <f t="shared" si="10"/>
        <v/>
      </c>
      <c r="E338" t="b">
        <f>Table3[[#This Row],[verificacion]]=Table3[[#This Row],[Total Mio]]</f>
        <v>1</v>
      </c>
      <c r="G338" t="str" cm="1">
        <f t="array" ref="G338">IFERROR(INDEX(Conta[],_xlfn.AGGREGATE(15,7,IF(Conta[VENDEDOR]=$B$1,ROW(Conta[VENDEDOR])-ROW('Por Factura'!$G$4)+1),ROWS($G$3:G338)),3),"")</f>
        <v/>
      </c>
      <c r="H338" t="str" cm="1">
        <f t="array" ref="H338">IFERROR(INDEX(Conta[],_xlfn.AGGREGATE(15,7,IF(Conta[VENDEDOR]=$B$1,ROW(Conta[VENDEDOR])-ROW('Por Factura'!$G$4)+1),ROWS($G$3:G338)),1),"")</f>
        <v/>
      </c>
      <c r="I338" s="2" t="str" cm="1">
        <f t="array" ref="I338">IFERROR(INDEX(Conta[],_xlfn.AGGREGATE(15,7,IF(Conta[VENDEDOR]=$B$1,ROW(Conta[VENDEDOR])-ROW('Por Factura'!$G$4)+1),ROWS($G$3:G338)),4),"")</f>
        <v/>
      </c>
      <c r="J338" s="2" t="str">
        <f t="shared" si="11"/>
        <v/>
      </c>
      <c r="K338" t="b">
        <f>Table5[[#This Row],[verificacion]]=Table5[[#This Row],[Total Conta]]</f>
        <v>1</v>
      </c>
    </row>
    <row r="339" spans="1:11" x14ac:dyDescent="0.25">
      <c r="A339" t="str" cm="1">
        <f t="array" ref="A339">IFERROR(INDEX(Mio[],_xlfn.AGGREGATE(15,7,IF((Mio[Vendedor]=$B$1)*(Mio[Anulado]=0),ROW(Mio[Vendedor])-ROW(MIo!$B$2)+1),ROWS($A$3:A339)),2),"")</f>
        <v/>
      </c>
      <c r="B339" t="str" cm="1">
        <f t="array" ref="B339">IFERROR(INDEX(Mio[],_xlfn.AGGREGATE(15,7,IF((Mio[Vendedor]=$B$1)*(Mio[Anulado]=0),ROW(Mio[Vendedor])-ROW(MIo!$B$2)+1),ROWS($A$3:A339)),6),"")</f>
        <v/>
      </c>
      <c r="C339" s="2" t="str" cm="1">
        <f t="array" ref="C339">IFERROR(INDEX(Mio[],_xlfn.AGGREGATE(15,7,IF((Mio[Vendedor]=$B$1)*(Mio[Anulado]=0),ROW(Mio[Vendedor])-ROW(MIo!$B$2)+1),ROWS($A$3:A339)),3),"")</f>
        <v/>
      </c>
      <c r="D339" s="2" t="str">
        <f t="shared" si="10"/>
        <v/>
      </c>
      <c r="E339" t="b">
        <f>Table3[[#This Row],[verificacion]]=Table3[[#This Row],[Total Mio]]</f>
        <v>1</v>
      </c>
      <c r="G339" t="str" cm="1">
        <f t="array" ref="G339">IFERROR(INDEX(Conta[],_xlfn.AGGREGATE(15,7,IF(Conta[VENDEDOR]=$B$1,ROW(Conta[VENDEDOR])-ROW('Por Factura'!$G$4)+1),ROWS($G$3:G339)),3),"")</f>
        <v/>
      </c>
      <c r="H339" t="str" cm="1">
        <f t="array" ref="H339">IFERROR(INDEX(Conta[],_xlfn.AGGREGATE(15,7,IF(Conta[VENDEDOR]=$B$1,ROW(Conta[VENDEDOR])-ROW('Por Factura'!$G$4)+1),ROWS($G$3:G339)),1),"")</f>
        <v/>
      </c>
      <c r="I339" s="2" t="str" cm="1">
        <f t="array" ref="I339">IFERROR(INDEX(Conta[],_xlfn.AGGREGATE(15,7,IF(Conta[VENDEDOR]=$B$1,ROW(Conta[VENDEDOR])-ROW('Por Factura'!$G$4)+1),ROWS($G$3:G339)),4),"")</f>
        <v/>
      </c>
      <c r="J339" s="2" t="str">
        <f t="shared" si="11"/>
        <v/>
      </c>
      <c r="K339" t="b">
        <f>Table5[[#This Row],[verificacion]]=Table5[[#This Row],[Total Conta]]</f>
        <v>1</v>
      </c>
    </row>
    <row r="340" spans="1:11" x14ac:dyDescent="0.25">
      <c r="A340" t="str" cm="1">
        <f t="array" ref="A340">IFERROR(INDEX(Mio[],_xlfn.AGGREGATE(15,7,IF((Mio[Vendedor]=$B$1)*(Mio[Anulado]=0),ROW(Mio[Vendedor])-ROW(MIo!$B$2)+1),ROWS($A$3:A340)),2),"")</f>
        <v/>
      </c>
      <c r="B340" t="str" cm="1">
        <f t="array" ref="B340">IFERROR(INDEX(Mio[],_xlfn.AGGREGATE(15,7,IF((Mio[Vendedor]=$B$1)*(Mio[Anulado]=0),ROW(Mio[Vendedor])-ROW(MIo!$B$2)+1),ROWS($A$3:A340)),6),"")</f>
        <v/>
      </c>
      <c r="C340" s="2" t="str" cm="1">
        <f t="array" ref="C340">IFERROR(INDEX(Mio[],_xlfn.AGGREGATE(15,7,IF((Mio[Vendedor]=$B$1)*(Mio[Anulado]=0),ROW(Mio[Vendedor])-ROW(MIo!$B$2)+1),ROWS($A$3:A340)),3),"")</f>
        <v/>
      </c>
      <c r="D340" s="2" t="str">
        <f t="shared" si="10"/>
        <v/>
      </c>
      <c r="E340" t="b">
        <f>Table3[[#This Row],[verificacion]]=Table3[[#This Row],[Total Mio]]</f>
        <v>1</v>
      </c>
      <c r="G340" t="str" cm="1">
        <f t="array" ref="G340">IFERROR(INDEX(Conta[],_xlfn.AGGREGATE(15,7,IF(Conta[VENDEDOR]=$B$1,ROW(Conta[VENDEDOR])-ROW('Por Factura'!$G$4)+1),ROWS($G$3:G340)),3),"")</f>
        <v/>
      </c>
      <c r="H340" t="str" cm="1">
        <f t="array" ref="H340">IFERROR(INDEX(Conta[],_xlfn.AGGREGATE(15,7,IF(Conta[VENDEDOR]=$B$1,ROW(Conta[VENDEDOR])-ROW('Por Factura'!$G$4)+1),ROWS($G$3:G340)),1),"")</f>
        <v/>
      </c>
      <c r="I340" s="2" t="str" cm="1">
        <f t="array" ref="I340">IFERROR(INDEX(Conta[],_xlfn.AGGREGATE(15,7,IF(Conta[VENDEDOR]=$B$1,ROW(Conta[VENDEDOR])-ROW('Por Factura'!$G$4)+1),ROWS($G$3:G340)),4),"")</f>
        <v/>
      </c>
      <c r="J340" s="2" t="str">
        <f t="shared" si="11"/>
        <v/>
      </c>
      <c r="K340" t="b">
        <f>Table5[[#This Row],[verificacion]]=Table5[[#This Row],[Total Conta]]</f>
        <v>1</v>
      </c>
    </row>
    <row r="341" spans="1:11" x14ac:dyDescent="0.25">
      <c r="A341" t="str" cm="1">
        <f t="array" ref="A341">IFERROR(INDEX(Mio[],_xlfn.AGGREGATE(15,7,IF((Mio[Vendedor]=$B$1)*(Mio[Anulado]=0),ROW(Mio[Vendedor])-ROW(MIo!$B$2)+1),ROWS($A$3:A341)),2),"")</f>
        <v/>
      </c>
      <c r="B341" t="str" cm="1">
        <f t="array" ref="B341">IFERROR(INDEX(Mio[],_xlfn.AGGREGATE(15,7,IF((Mio[Vendedor]=$B$1)*(Mio[Anulado]=0),ROW(Mio[Vendedor])-ROW(MIo!$B$2)+1),ROWS($A$3:A341)),6),"")</f>
        <v/>
      </c>
      <c r="C341" s="2" t="str" cm="1">
        <f t="array" ref="C341">IFERROR(INDEX(Mio[],_xlfn.AGGREGATE(15,7,IF((Mio[Vendedor]=$B$1)*(Mio[Anulado]=0),ROW(Mio[Vendedor])-ROW(MIo!$B$2)+1),ROWS($A$3:A341)),3),"")</f>
        <v/>
      </c>
      <c r="D341" s="2" t="str">
        <f t="shared" si="10"/>
        <v/>
      </c>
      <c r="E341" t="b">
        <f>Table3[[#This Row],[verificacion]]=Table3[[#This Row],[Total Mio]]</f>
        <v>1</v>
      </c>
      <c r="G341" t="str" cm="1">
        <f t="array" ref="G341">IFERROR(INDEX(Conta[],_xlfn.AGGREGATE(15,7,IF(Conta[VENDEDOR]=$B$1,ROW(Conta[VENDEDOR])-ROW('Por Factura'!$G$4)+1),ROWS($G$3:G341)),3),"")</f>
        <v/>
      </c>
      <c r="H341" t="str" cm="1">
        <f t="array" ref="H341">IFERROR(INDEX(Conta[],_xlfn.AGGREGATE(15,7,IF(Conta[VENDEDOR]=$B$1,ROW(Conta[VENDEDOR])-ROW('Por Factura'!$G$4)+1),ROWS($G$3:G341)),1),"")</f>
        <v/>
      </c>
      <c r="I341" s="2" t="str" cm="1">
        <f t="array" ref="I341">IFERROR(INDEX(Conta[],_xlfn.AGGREGATE(15,7,IF(Conta[VENDEDOR]=$B$1,ROW(Conta[VENDEDOR])-ROW('Por Factura'!$G$4)+1),ROWS($G$3:G341)),4),"")</f>
        <v/>
      </c>
      <c r="J341" s="2" t="str">
        <f t="shared" si="11"/>
        <v/>
      </c>
      <c r="K341" t="b">
        <f>Table5[[#This Row],[verificacion]]=Table5[[#This Row],[Total Conta]]</f>
        <v>1</v>
      </c>
    </row>
    <row r="342" spans="1:11" x14ac:dyDescent="0.25">
      <c r="A342" t="str" cm="1">
        <f t="array" ref="A342">IFERROR(INDEX(Mio[],_xlfn.AGGREGATE(15,7,IF((Mio[Vendedor]=$B$1)*(Mio[Anulado]=0),ROW(Mio[Vendedor])-ROW(MIo!$B$2)+1),ROWS($A$3:A342)),2),"")</f>
        <v/>
      </c>
      <c r="B342" t="str" cm="1">
        <f t="array" ref="B342">IFERROR(INDEX(Mio[],_xlfn.AGGREGATE(15,7,IF((Mio[Vendedor]=$B$1)*(Mio[Anulado]=0),ROW(Mio[Vendedor])-ROW(MIo!$B$2)+1),ROWS($A$3:A342)),6),"")</f>
        <v/>
      </c>
      <c r="C342" s="2" t="str" cm="1">
        <f t="array" ref="C342">IFERROR(INDEX(Mio[],_xlfn.AGGREGATE(15,7,IF((Mio[Vendedor]=$B$1)*(Mio[Anulado]=0),ROW(Mio[Vendedor])-ROW(MIo!$B$2)+1),ROWS($A$3:A342)),3),"")</f>
        <v/>
      </c>
      <c r="D342" s="2" t="str">
        <f t="shared" si="10"/>
        <v/>
      </c>
      <c r="E342" t="b">
        <f>Table3[[#This Row],[verificacion]]=Table3[[#This Row],[Total Mio]]</f>
        <v>1</v>
      </c>
      <c r="G342" t="str" cm="1">
        <f t="array" ref="G342">IFERROR(INDEX(Conta[],_xlfn.AGGREGATE(15,7,IF(Conta[VENDEDOR]=$B$1,ROW(Conta[VENDEDOR])-ROW('Por Factura'!$G$4)+1),ROWS($G$3:G342)),3),"")</f>
        <v/>
      </c>
      <c r="H342" t="str" cm="1">
        <f t="array" ref="H342">IFERROR(INDEX(Conta[],_xlfn.AGGREGATE(15,7,IF(Conta[VENDEDOR]=$B$1,ROW(Conta[VENDEDOR])-ROW('Por Factura'!$G$4)+1),ROWS($G$3:G342)),1),"")</f>
        <v/>
      </c>
      <c r="I342" s="2" t="str" cm="1">
        <f t="array" ref="I342">IFERROR(INDEX(Conta[],_xlfn.AGGREGATE(15,7,IF(Conta[VENDEDOR]=$B$1,ROW(Conta[VENDEDOR])-ROW('Por Factura'!$G$4)+1),ROWS($G$3:G342)),4),"")</f>
        <v/>
      </c>
      <c r="J342" s="2" t="str">
        <f t="shared" si="11"/>
        <v/>
      </c>
      <c r="K342" t="b">
        <f>Table5[[#This Row],[verificacion]]=Table5[[#This Row],[Total Conta]]</f>
        <v>1</v>
      </c>
    </row>
    <row r="343" spans="1:11" x14ac:dyDescent="0.25">
      <c r="A343" t="str" cm="1">
        <f t="array" ref="A343">IFERROR(INDEX(Mio[],_xlfn.AGGREGATE(15,7,IF((Mio[Vendedor]=$B$1)*(Mio[Anulado]=0),ROW(Mio[Vendedor])-ROW(MIo!$B$2)+1),ROWS($A$3:A343)),2),"")</f>
        <v/>
      </c>
      <c r="B343" t="str" cm="1">
        <f t="array" ref="B343">IFERROR(INDEX(Mio[],_xlfn.AGGREGATE(15,7,IF((Mio[Vendedor]=$B$1)*(Mio[Anulado]=0),ROW(Mio[Vendedor])-ROW(MIo!$B$2)+1),ROWS($A$3:A343)),6),"")</f>
        <v/>
      </c>
      <c r="C343" s="2" t="str" cm="1">
        <f t="array" ref="C343">IFERROR(INDEX(Mio[],_xlfn.AGGREGATE(15,7,IF((Mio[Vendedor]=$B$1)*(Mio[Anulado]=0),ROW(Mio[Vendedor])-ROW(MIo!$B$2)+1),ROWS($A$3:A343)),3),"")</f>
        <v/>
      </c>
      <c r="D343" s="2" t="str">
        <f t="shared" si="10"/>
        <v/>
      </c>
      <c r="E343" t="b">
        <f>Table3[[#This Row],[verificacion]]=Table3[[#This Row],[Total Mio]]</f>
        <v>1</v>
      </c>
      <c r="G343" t="str" cm="1">
        <f t="array" ref="G343">IFERROR(INDEX(Conta[],_xlfn.AGGREGATE(15,7,IF(Conta[VENDEDOR]=$B$1,ROW(Conta[VENDEDOR])-ROW('Por Factura'!$G$4)+1),ROWS($G$3:G343)),3),"")</f>
        <v/>
      </c>
      <c r="H343" t="str" cm="1">
        <f t="array" ref="H343">IFERROR(INDEX(Conta[],_xlfn.AGGREGATE(15,7,IF(Conta[VENDEDOR]=$B$1,ROW(Conta[VENDEDOR])-ROW('Por Factura'!$G$4)+1),ROWS($G$3:G343)),1),"")</f>
        <v/>
      </c>
      <c r="I343" s="2" t="str" cm="1">
        <f t="array" ref="I343">IFERROR(INDEX(Conta[],_xlfn.AGGREGATE(15,7,IF(Conta[VENDEDOR]=$B$1,ROW(Conta[VENDEDOR])-ROW('Por Factura'!$G$4)+1),ROWS($G$3:G343)),4),"")</f>
        <v/>
      </c>
      <c r="J343" s="2" t="str">
        <f t="shared" si="11"/>
        <v/>
      </c>
      <c r="K343" t="b">
        <f>Table5[[#This Row],[verificacion]]=Table5[[#This Row],[Total Conta]]</f>
        <v>1</v>
      </c>
    </row>
    <row r="344" spans="1:11" x14ac:dyDescent="0.25">
      <c r="A344" t="str" cm="1">
        <f t="array" ref="A344">IFERROR(INDEX(Mio[],_xlfn.AGGREGATE(15,7,IF((Mio[Vendedor]=$B$1)*(Mio[Anulado]=0),ROW(Mio[Vendedor])-ROW(MIo!$B$2)+1),ROWS($A$3:A344)),2),"")</f>
        <v/>
      </c>
      <c r="B344" t="str" cm="1">
        <f t="array" ref="B344">IFERROR(INDEX(Mio[],_xlfn.AGGREGATE(15,7,IF((Mio[Vendedor]=$B$1)*(Mio[Anulado]=0),ROW(Mio[Vendedor])-ROW(MIo!$B$2)+1),ROWS($A$3:A344)),6),"")</f>
        <v/>
      </c>
      <c r="C344" s="2" t="str" cm="1">
        <f t="array" ref="C344">IFERROR(INDEX(Mio[],_xlfn.AGGREGATE(15,7,IF((Mio[Vendedor]=$B$1)*(Mio[Anulado]=0),ROW(Mio[Vendedor])-ROW(MIo!$B$2)+1),ROWS($A$3:A344)),3),"")</f>
        <v/>
      </c>
      <c r="D344" s="2" t="str">
        <f t="shared" si="10"/>
        <v/>
      </c>
      <c r="E344" t="b">
        <f>Table3[[#This Row],[verificacion]]=Table3[[#This Row],[Total Mio]]</f>
        <v>1</v>
      </c>
      <c r="G344" t="str" cm="1">
        <f t="array" ref="G344">IFERROR(INDEX(Conta[],_xlfn.AGGREGATE(15,7,IF(Conta[VENDEDOR]=$B$1,ROW(Conta[VENDEDOR])-ROW('Por Factura'!$G$4)+1),ROWS($G$3:G344)),3),"")</f>
        <v/>
      </c>
      <c r="H344" t="str" cm="1">
        <f t="array" ref="H344">IFERROR(INDEX(Conta[],_xlfn.AGGREGATE(15,7,IF(Conta[VENDEDOR]=$B$1,ROW(Conta[VENDEDOR])-ROW('Por Factura'!$G$4)+1),ROWS($G$3:G344)),1),"")</f>
        <v/>
      </c>
      <c r="I344" s="2" t="str" cm="1">
        <f t="array" ref="I344">IFERROR(INDEX(Conta[],_xlfn.AGGREGATE(15,7,IF(Conta[VENDEDOR]=$B$1,ROW(Conta[VENDEDOR])-ROW('Por Factura'!$G$4)+1),ROWS($G$3:G344)),4),"")</f>
        <v/>
      </c>
      <c r="J344" s="2" t="str">
        <f t="shared" si="11"/>
        <v/>
      </c>
      <c r="K344" t="b">
        <f>Table5[[#This Row],[verificacion]]=Table5[[#This Row],[Total Conta]]</f>
        <v>1</v>
      </c>
    </row>
    <row r="345" spans="1:11" x14ac:dyDescent="0.25">
      <c r="A345" t="str" cm="1">
        <f t="array" ref="A345">IFERROR(INDEX(Mio[],_xlfn.AGGREGATE(15,7,IF((Mio[Vendedor]=$B$1)*(Mio[Anulado]=0),ROW(Mio[Vendedor])-ROW(MIo!$B$2)+1),ROWS($A$3:A345)),2),"")</f>
        <v/>
      </c>
      <c r="B345" t="str" cm="1">
        <f t="array" ref="B345">IFERROR(INDEX(Mio[],_xlfn.AGGREGATE(15,7,IF((Mio[Vendedor]=$B$1)*(Mio[Anulado]=0),ROW(Mio[Vendedor])-ROW(MIo!$B$2)+1),ROWS($A$3:A345)),6),"")</f>
        <v/>
      </c>
      <c r="C345" s="2" t="str" cm="1">
        <f t="array" ref="C345">IFERROR(INDEX(Mio[],_xlfn.AGGREGATE(15,7,IF((Mio[Vendedor]=$B$1)*(Mio[Anulado]=0),ROW(Mio[Vendedor])-ROW(MIo!$B$2)+1),ROWS($A$3:A345)),3),"")</f>
        <v/>
      </c>
      <c r="D345" s="2" t="str">
        <f t="shared" si="10"/>
        <v/>
      </c>
      <c r="E345" t="b">
        <f>Table3[[#This Row],[verificacion]]=Table3[[#This Row],[Total Mio]]</f>
        <v>1</v>
      </c>
      <c r="G345" t="str" cm="1">
        <f t="array" ref="G345">IFERROR(INDEX(Conta[],_xlfn.AGGREGATE(15,7,IF(Conta[VENDEDOR]=$B$1,ROW(Conta[VENDEDOR])-ROW('Por Factura'!$G$4)+1),ROWS($G$3:G345)),3),"")</f>
        <v/>
      </c>
      <c r="H345" t="str" cm="1">
        <f t="array" ref="H345">IFERROR(INDEX(Conta[],_xlfn.AGGREGATE(15,7,IF(Conta[VENDEDOR]=$B$1,ROW(Conta[VENDEDOR])-ROW('Por Factura'!$G$4)+1),ROWS($G$3:G345)),1),"")</f>
        <v/>
      </c>
      <c r="I345" s="2" t="str" cm="1">
        <f t="array" ref="I345">IFERROR(INDEX(Conta[],_xlfn.AGGREGATE(15,7,IF(Conta[VENDEDOR]=$B$1,ROW(Conta[VENDEDOR])-ROW('Por Factura'!$G$4)+1),ROWS($G$3:G345)),4),"")</f>
        <v/>
      </c>
      <c r="J345" s="2" t="str">
        <f t="shared" si="11"/>
        <v/>
      </c>
      <c r="K345" t="b">
        <f>Table5[[#This Row],[verificacion]]=Table5[[#This Row],[Total Conta]]</f>
        <v>1</v>
      </c>
    </row>
    <row r="346" spans="1:11" x14ac:dyDescent="0.25">
      <c r="A346" t="str" cm="1">
        <f t="array" ref="A346">IFERROR(INDEX(Mio[],_xlfn.AGGREGATE(15,7,IF((Mio[Vendedor]=$B$1)*(Mio[Anulado]=0),ROW(Mio[Vendedor])-ROW(MIo!$B$2)+1),ROWS($A$3:A346)),2),"")</f>
        <v/>
      </c>
      <c r="B346" t="str" cm="1">
        <f t="array" ref="B346">IFERROR(INDEX(Mio[],_xlfn.AGGREGATE(15,7,IF((Mio[Vendedor]=$B$1)*(Mio[Anulado]=0),ROW(Mio[Vendedor])-ROW(MIo!$B$2)+1),ROWS($A$3:A346)),6),"")</f>
        <v/>
      </c>
      <c r="C346" s="2" t="str" cm="1">
        <f t="array" ref="C346">IFERROR(INDEX(Mio[],_xlfn.AGGREGATE(15,7,IF((Mio[Vendedor]=$B$1)*(Mio[Anulado]=0),ROW(Mio[Vendedor])-ROW(MIo!$B$2)+1),ROWS($A$3:A346)),3),"")</f>
        <v/>
      </c>
      <c r="D346" s="2" t="str">
        <f t="shared" si="10"/>
        <v/>
      </c>
      <c r="E346" t="b">
        <f>Table3[[#This Row],[verificacion]]=Table3[[#This Row],[Total Mio]]</f>
        <v>1</v>
      </c>
      <c r="G346" t="str" cm="1">
        <f t="array" ref="G346">IFERROR(INDEX(Conta[],_xlfn.AGGREGATE(15,7,IF(Conta[VENDEDOR]=$B$1,ROW(Conta[VENDEDOR])-ROW('Por Factura'!$G$4)+1),ROWS($G$3:G346)),3),"")</f>
        <v/>
      </c>
      <c r="H346" t="str" cm="1">
        <f t="array" ref="H346">IFERROR(INDEX(Conta[],_xlfn.AGGREGATE(15,7,IF(Conta[VENDEDOR]=$B$1,ROW(Conta[VENDEDOR])-ROW('Por Factura'!$G$4)+1),ROWS($G$3:G346)),1),"")</f>
        <v/>
      </c>
      <c r="I346" s="2" t="str" cm="1">
        <f t="array" ref="I346">IFERROR(INDEX(Conta[],_xlfn.AGGREGATE(15,7,IF(Conta[VENDEDOR]=$B$1,ROW(Conta[VENDEDOR])-ROW('Por Factura'!$G$4)+1),ROWS($G$3:G346)),4),"")</f>
        <v/>
      </c>
      <c r="J346" s="2" t="str">
        <f t="shared" si="11"/>
        <v/>
      </c>
      <c r="K346" t="b">
        <f>Table5[[#This Row],[verificacion]]=Table5[[#This Row],[Total Conta]]</f>
        <v>1</v>
      </c>
    </row>
    <row r="347" spans="1:11" x14ac:dyDescent="0.25">
      <c r="A347" t="str" cm="1">
        <f t="array" ref="A347">IFERROR(INDEX(Mio[],_xlfn.AGGREGATE(15,7,IF((Mio[Vendedor]=$B$1)*(Mio[Anulado]=0),ROW(Mio[Vendedor])-ROW(MIo!$B$2)+1),ROWS($A$3:A347)),2),"")</f>
        <v/>
      </c>
      <c r="B347" t="str" cm="1">
        <f t="array" ref="B347">IFERROR(INDEX(Mio[],_xlfn.AGGREGATE(15,7,IF((Mio[Vendedor]=$B$1)*(Mio[Anulado]=0),ROW(Mio[Vendedor])-ROW(MIo!$B$2)+1),ROWS($A$3:A347)),6),"")</f>
        <v/>
      </c>
      <c r="C347" s="2" t="str" cm="1">
        <f t="array" ref="C347">IFERROR(INDEX(Mio[],_xlfn.AGGREGATE(15,7,IF((Mio[Vendedor]=$B$1)*(Mio[Anulado]=0),ROW(Mio[Vendedor])-ROW(MIo!$B$2)+1),ROWS($A$3:A347)),3),"")</f>
        <v/>
      </c>
      <c r="D347" s="2" t="str">
        <f t="shared" si="10"/>
        <v/>
      </c>
      <c r="E347" t="b">
        <f>Table3[[#This Row],[verificacion]]=Table3[[#This Row],[Total Mio]]</f>
        <v>1</v>
      </c>
      <c r="G347" t="str" cm="1">
        <f t="array" ref="G347">IFERROR(INDEX(Conta[],_xlfn.AGGREGATE(15,7,IF(Conta[VENDEDOR]=$B$1,ROW(Conta[VENDEDOR])-ROW('Por Factura'!$G$4)+1),ROWS($G$3:G347)),3),"")</f>
        <v/>
      </c>
      <c r="H347" t="str" cm="1">
        <f t="array" ref="H347">IFERROR(INDEX(Conta[],_xlfn.AGGREGATE(15,7,IF(Conta[VENDEDOR]=$B$1,ROW(Conta[VENDEDOR])-ROW('Por Factura'!$G$4)+1),ROWS($G$3:G347)),1),"")</f>
        <v/>
      </c>
      <c r="I347" s="2" t="str" cm="1">
        <f t="array" ref="I347">IFERROR(INDEX(Conta[],_xlfn.AGGREGATE(15,7,IF(Conta[VENDEDOR]=$B$1,ROW(Conta[VENDEDOR])-ROW('Por Factura'!$G$4)+1),ROWS($G$3:G347)),4),"")</f>
        <v/>
      </c>
      <c r="J347" s="2" t="str">
        <f t="shared" si="11"/>
        <v/>
      </c>
      <c r="K347" t="b">
        <f>Table5[[#This Row],[verificacion]]=Table5[[#This Row],[Total Conta]]</f>
        <v>1</v>
      </c>
    </row>
    <row r="348" spans="1:11" x14ac:dyDescent="0.25">
      <c r="A348" t="str" cm="1">
        <f t="array" ref="A348">IFERROR(INDEX(Mio[],_xlfn.AGGREGATE(15,7,IF((Mio[Vendedor]=$B$1)*(Mio[Anulado]=0),ROW(Mio[Vendedor])-ROW(MIo!$B$2)+1),ROWS($A$3:A348)),2),"")</f>
        <v/>
      </c>
      <c r="B348" t="str" cm="1">
        <f t="array" ref="B348">IFERROR(INDEX(Mio[],_xlfn.AGGREGATE(15,7,IF((Mio[Vendedor]=$B$1)*(Mio[Anulado]=0),ROW(Mio[Vendedor])-ROW(MIo!$B$2)+1),ROWS($A$3:A348)),6),"")</f>
        <v/>
      </c>
      <c r="C348" s="2" t="str" cm="1">
        <f t="array" ref="C348">IFERROR(INDEX(Mio[],_xlfn.AGGREGATE(15,7,IF((Mio[Vendedor]=$B$1)*(Mio[Anulado]=0),ROW(Mio[Vendedor])-ROW(MIo!$B$2)+1),ROWS($A$3:A348)),3),"")</f>
        <v/>
      </c>
      <c r="D348" s="2" t="str">
        <f t="shared" si="10"/>
        <v/>
      </c>
      <c r="E348" t="b">
        <f>Table3[[#This Row],[verificacion]]=Table3[[#This Row],[Total Mio]]</f>
        <v>1</v>
      </c>
      <c r="G348" t="str" cm="1">
        <f t="array" ref="G348">IFERROR(INDEX(Conta[],_xlfn.AGGREGATE(15,7,IF(Conta[VENDEDOR]=$B$1,ROW(Conta[VENDEDOR])-ROW('Por Factura'!$G$4)+1),ROWS($G$3:G348)),3),"")</f>
        <v/>
      </c>
      <c r="H348" t="str" cm="1">
        <f t="array" ref="H348">IFERROR(INDEX(Conta[],_xlfn.AGGREGATE(15,7,IF(Conta[VENDEDOR]=$B$1,ROW(Conta[VENDEDOR])-ROW('Por Factura'!$G$4)+1),ROWS($G$3:G348)),1),"")</f>
        <v/>
      </c>
      <c r="I348" s="2" t="str" cm="1">
        <f t="array" ref="I348">IFERROR(INDEX(Conta[],_xlfn.AGGREGATE(15,7,IF(Conta[VENDEDOR]=$B$1,ROW(Conta[VENDEDOR])-ROW('Por Factura'!$G$4)+1),ROWS($G$3:G348)),4),"")</f>
        <v/>
      </c>
      <c r="J348" s="2" t="str">
        <f t="shared" si="11"/>
        <v/>
      </c>
      <c r="K348" t="b">
        <f>Table5[[#This Row],[verificacion]]=Table5[[#This Row],[Total Conta]]</f>
        <v>1</v>
      </c>
    </row>
    <row r="349" spans="1:11" x14ac:dyDescent="0.25">
      <c r="A349" t="str" cm="1">
        <f t="array" ref="A349">IFERROR(INDEX(Mio[],_xlfn.AGGREGATE(15,7,IF((Mio[Vendedor]=$B$1)*(Mio[Anulado]=0),ROW(Mio[Vendedor])-ROW(MIo!$B$2)+1),ROWS($A$3:A349)),2),"")</f>
        <v/>
      </c>
      <c r="B349" t="str" cm="1">
        <f t="array" ref="B349">IFERROR(INDEX(Mio[],_xlfn.AGGREGATE(15,7,IF((Mio[Vendedor]=$B$1)*(Mio[Anulado]=0),ROW(Mio[Vendedor])-ROW(MIo!$B$2)+1),ROWS($A$3:A349)),6),"")</f>
        <v/>
      </c>
      <c r="C349" s="2" t="str" cm="1">
        <f t="array" ref="C349">IFERROR(INDEX(Mio[],_xlfn.AGGREGATE(15,7,IF((Mio[Vendedor]=$B$1)*(Mio[Anulado]=0),ROW(Mio[Vendedor])-ROW(MIo!$B$2)+1),ROWS($A$3:A349)),3),"")</f>
        <v/>
      </c>
      <c r="D349" s="2" t="str">
        <f t="shared" si="10"/>
        <v/>
      </c>
      <c r="E349" t="b">
        <f>Table3[[#This Row],[verificacion]]=Table3[[#This Row],[Total Mio]]</f>
        <v>1</v>
      </c>
      <c r="G349" t="str" cm="1">
        <f t="array" ref="G349">IFERROR(INDEX(Conta[],_xlfn.AGGREGATE(15,7,IF(Conta[VENDEDOR]=$B$1,ROW(Conta[VENDEDOR])-ROW('Por Factura'!$G$4)+1),ROWS($G$3:G349)),3),"")</f>
        <v/>
      </c>
      <c r="H349" t="str" cm="1">
        <f t="array" ref="H349">IFERROR(INDEX(Conta[],_xlfn.AGGREGATE(15,7,IF(Conta[VENDEDOR]=$B$1,ROW(Conta[VENDEDOR])-ROW('Por Factura'!$G$4)+1),ROWS($G$3:G349)),1),"")</f>
        <v/>
      </c>
      <c r="I349" s="2" t="str" cm="1">
        <f t="array" ref="I349">IFERROR(INDEX(Conta[],_xlfn.AGGREGATE(15,7,IF(Conta[VENDEDOR]=$B$1,ROW(Conta[VENDEDOR])-ROW('Por Factura'!$G$4)+1),ROWS($G$3:G349)),4),"")</f>
        <v/>
      </c>
      <c r="J349" s="2" t="str">
        <f t="shared" si="11"/>
        <v/>
      </c>
      <c r="K349" t="b">
        <f>Table5[[#This Row],[verificacion]]=Table5[[#This Row],[Total Conta]]</f>
        <v>1</v>
      </c>
    </row>
    <row r="350" spans="1:11" x14ac:dyDescent="0.25">
      <c r="A350" t="str" cm="1">
        <f t="array" ref="A350">IFERROR(INDEX(Mio[],_xlfn.AGGREGATE(15,7,IF((Mio[Vendedor]=$B$1)*(Mio[Anulado]=0),ROW(Mio[Vendedor])-ROW(MIo!$B$2)+1),ROWS($A$3:A350)),2),"")</f>
        <v/>
      </c>
      <c r="B350" t="str" cm="1">
        <f t="array" ref="B350">IFERROR(INDEX(Mio[],_xlfn.AGGREGATE(15,7,IF((Mio[Vendedor]=$B$1)*(Mio[Anulado]=0),ROW(Mio[Vendedor])-ROW(MIo!$B$2)+1),ROWS($A$3:A350)),6),"")</f>
        <v/>
      </c>
      <c r="C350" s="2" t="str" cm="1">
        <f t="array" ref="C350">IFERROR(INDEX(Mio[],_xlfn.AGGREGATE(15,7,IF((Mio[Vendedor]=$B$1)*(Mio[Anulado]=0),ROW(Mio[Vendedor])-ROW(MIo!$B$2)+1),ROWS($A$3:A350)),3),"")</f>
        <v/>
      </c>
      <c r="D350" s="2" t="str">
        <f t="shared" si="10"/>
        <v/>
      </c>
      <c r="E350" t="b">
        <f>Table3[[#This Row],[verificacion]]=Table3[[#This Row],[Total Mio]]</f>
        <v>1</v>
      </c>
      <c r="G350" t="str" cm="1">
        <f t="array" ref="G350">IFERROR(INDEX(Conta[],_xlfn.AGGREGATE(15,7,IF(Conta[VENDEDOR]=$B$1,ROW(Conta[VENDEDOR])-ROW('Por Factura'!$G$4)+1),ROWS($G$3:G350)),3),"")</f>
        <v/>
      </c>
      <c r="H350" t="str" cm="1">
        <f t="array" ref="H350">IFERROR(INDEX(Conta[],_xlfn.AGGREGATE(15,7,IF(Conta[VENDEDOR]=$B$1,ROW(Conta[VENDEDOR])-ROW('Por Factura'!$G$4)+1),ROWS($G$3:G350)),1),"")</f>
        <v/>
      </c>
      <c r="I350" s="2" t="str" cm="1">
        <f t="array" ref="I350">IFERROR(INDEX(Conta[],_xlfn.AGGREGATE(15,7,IF(Conta[VENDEDOR]=$B$1,ROW(Conta[VENDEDOR])-ROW('Por Factura'!$G$4)+1),ROWS($G$3:G350)),4),"")</f>
        <v/>
      </c>
      <c r="J350" s="2" t="str">
        <f t="shared" si="11"/>
        <v/>
      </c>
      <c r="K350" t="b">
        <f>Table5[[#This Row],[verificacion]]=Table5[[#This Row],[Total Conta]]</f>
        <v>1</v>
      </c>
    </row>
    <row r="351" spans="1:11" x14ac:dyDescent="0.25">
      <c r="A351" t="str" cm="1">
        <f t="array" ref="A351">IFERROR(INDEX(Mio[],_xlfn.AGGREGATE(15,7,IF((Mio[Vendedor]=$B$1)*(Mio[Anulado]=0),ROW(Mio[Vendedor])-ROW(MIo!$B$2)+1),ROWS($A$3:A351)),2),"")</f>
        <v/>
      </c>
      <c r="B351" t="str" cm="1">
        <f t="array" ref="B351">IFERROR(INDEX(Mio[],_xlfn.AGGREGATE(15,7,IF((Mio[Vendedor]=$B$1)*(Mio[Anulado]=0),ROW(Mio[Vendedor])-ROW(MIo!$B$2)+1),ROWS($A$3:A351)),6),"")</f>
        <v/>
      </c>
      <c r="C351" s="2" t="str" cm="1">
        <f t="array" ref="C351">IFERROR(INDEX(Mio[],_xlfn.AGGREGATE(15,7,IF((Mio[Vendedor]=$B$1)*(Mio[Anulado]=0),ROW(Mio[Vendedor])-ROW(MIo!$B$2)+1),ROWS($A$3:A351)),3),"")</f>
        <v/>
      </c>
      <c r="D351" s="2" t="str">
        <f t="shared" si="10"/>
        <v/>
      </c>
      <c r="E351" t="b">
        <f>Table3[[#This Row],[verificacion]]=Table3[[#This Row],[Total Mio]]</f>
        <v>1</v>
      </c>
      <c r="G351" t="str" cm="1">
        <f t="array" ref="G351">IFERROR(INDEX(Conta[],_xlfn.AGGREGATE(15,7,IF(Conta[VENDEDOR]=$B$1,ROW(Conta[VENDEDOR])-ROW('Por Factura'!$G$4)+1),ROWS($G$3:G351)),3),"")</f>
        <v/>
      </c>
      <c r="H351" t="str" cm="1">
        <f t="array" ref="H351">IFERROR(INDEX(Conta[],_xlfn.AGGREGATE(15,7,IF(Conta[VENDEDOR]=$B$1,ROW(Conta[VENDEDOR])-ROW('Por Factura'!$G$4)+1),ROWS($G$3:G351)),1),"")</f>
        <v/>
      </c>
      <c r="I351" s="2" t="str" cm="1">
        <f t="array" ref="I351">IFERROR(INDEX(Conta[],_xlfn.AGGREGATE(15,7,IF(Conta[VENDEDOR]=$B$1,ROW(Conta[VENDEDOR])-ROW('Por Factura'!$G$4)+1),ROWS($G$3:G351)),4),"")</f>
        <v/>
      </c>
      <c r="J351" s="2" t="str">
        <f t="shared" si="11"/>
        <v/>
      </c>
      <c r="K351" t="b">
        <f>Table5[[#This Row],[verificacion]]=Table5[[#This Row],[Total Conta]]</f>
        <v>1</v>
      </c>
    </row>
    <row r="352" spans="1:11" x14ac:dyDescent="0.25">
      <c r="A352" t="str" cm="1">
        <f t="array" ref="A352">IFERROR(INDEX(Mio[],_xlfn.AGGREGATE(15,7,IF((Mio[Vendedor]=$B$1)*(Mio[Anulado]=0),ROW(Mio[Vendedor])-ROW(MIo!$B$2)+1),ROWS($A$3:A352)),2),"")</f>
        <v/>
      </c>
      <c r="B352" t="str" cm="1">
        <f t="array" ref="B352">IFERROR(INDEX(Mio[],_xlfn.AGGREGATE(15,7,IF((Mio[Vendedor]=$B$1)*(Mio[Anulado]=0),ROW(Mio[Vendedor])-ROW(MIo!$B$2)+1),ROWS($A$3:A352)),6),"")</f>
        <v/>
      </c>
      <c r="C352" s="2" t="str" cm="1">
        <f t="array" ref="C352">IFERROR(INDEX(Mio[],_xlfn.AGGREGATE(15,7,IF((Mio[Vendedor]=$B$1)*(Mio[Anulado]=0),ROW(Mio[Vendedor])-ROW(MIo!$B$2)+1),ROWS($A$3:A352)),3),"")</f>
        <v/>
      </c>
      <c r="D352" s="2" t="str">
        <f t="shared" si="10"/>
        <v/>
      </c>
      <c r="E352" t="b">
        <f>Table3[[#This Row],[verificacion]]=Table3[[#This Row],[Total Mio]]</f>
        <v>1</v>
      </c>
      <c r="G352" t="str" cm="1">
        <f t="array" ref="G352">IFERROR(INDEX(Conta[],_xlfn.AGGREGATE(15,7,IF(Conta[VENDEDOR]=$B$1,ROW(Conta[VENDEDOR])-ROW('Por Factura'!$G$4)+1),ROWS($G$3:G352)),3),"")</f>
        <v/>
      </c>
      <c r="H352" t="str" cm="1">
        <f t="array" ref="H352">IFERROR(INDEX(Conta[],_xlfn.AGGREGATE(15,7,IF(Conta[VENDEDOR]=$B$1,ROW(Conta[VENDEDOR])-ROW('Por Factura'!$G$4)+1),ROWS($G$3:G352)),1),"")</f>
        <v/>
      </c>
      <c r="I352" s="2" t="str" cm="1">
        <f t="array" ref="I352">IFERROR(INDEX(Conta[],_xlfn.AGGREGATE(15,7,IF(Conta[VENDEDOR]=$B$1,ROW(Conta[VENDEDOR])-ROW('Por Factura'!$G$4)+1),ROWS($G$3:G352)),4),"")</f>
        <v/>
      </c>
      <c r="J352" s="2" t="str">
        <f t="shared" si="11"/>
        <v/>
      </c>
      <c r="K352" t="b">
        <f>Table5[[#This Row],[verificacion]]=Table5[[#This Row],[Total Conta]]</f>
        <v>1</v>
      </c>
    </row>
    <row r="353" spans="1:11" x14ac:dyDescent="0.25">
      <c r="A353" t="str" cm="1">
        <f t="array" ref="A353">IFERROR(INDEX(Mio[],_xlfn.AGGREGATE(15,7,IF((Mio[Vendedor]=$B$1)*(Mio[Anulado]=0),ROW(Mio[Vendedor])-ROW(MIo!$B$2)+1),ROWS($A$3:A353)),2),"")</f>
        <v/>
      </c>
      <c r="B353" t="str" cm="1">
        <f t="array" ref="B353">IFERROR(INDEX(Mio[],_xlfn.AGGREGATE(15,7,IF((Mio[Vendedor]=$B$1)*(Mio[Anulado]=0),ROW(Mio[Vendedor])-ROW(MIo!$B$2)+1),ROWS($A$3:A353)),6),"")</f>
        <v/>
      </c>
      <c r="C353" s="2" t="str" cm="1">
        <f t="array" ref="C353">IFERROR(INDEX(Mio[],_xlfn.AGGREGATE(15,7,IF((Mio[Vendedor]=$B$1)*(Mio[Anulado]=0),ROW(Mio[Vendedor])-ROW(MIo!$B$2)+1),ROWS($A$3:A353)),3),"")</f>
        <v/>
      </c>
      <c r="D353" s="2" t="str">
        <f t="shared" si="10"/>
        <v/>
      </c>
      <c r="E353" t="b">
        <f>Table3[[#This Row],[verificacion]]=Table3[[#This Row],[Total Mio]]</f>
        <v>1</v>
      </c>
      <c r="G353" t="str" cm="1">
        <f t="array" ref="G353">IFERROR(INDEX(Conta[],_xlfn.AGGREGATE(15,7,IF(Conta[VENDEDOR]=$B$1,ROW(Conta[VENDEDOR])-ROW('Por Factura'!$G$4)+1),ROWS($G$3:G353)),3),"")</f>
        <v/>
      </c>
      <c r="H353" t="str" cm="1">
        <f t="array" ref="H353">IFERROR(INDEX(Conta[],_xlfn.AGGREGATE(15,7,IF(Conta[VENDEDOR]=$B$1,ROW(Conta[VENDEDOR])-ROW('Por Factura'!$G$4)+1),ROWS($G$3:G353)),1),"")</f>
        <v/>
      </c>
      <c r="I353" s="2" t="str" cm="1">
        <f t="array" ref="I353">IFERROR(INDEX(Conta[],_xlfn.AGGREGATE(15,7,IF(Conta[VENDEDOR]=$B$1,ROW(Conta[VENDEDOR])-ROW('Por Factura'!$G$4)+1),ROWS($G$3:G353)),4),"")</f>
        <v/>
      </c>
      <c r="J353" s="2" t="str">
        <f t="shared" si="11"/>
        <v/>
      </c>
      <c r="K353" t="b">
        <f>Table5[[#This Row],[verificacion]]=Table5[[#This Row],[Total Conta]]</f>
        <v>1</v>
      </c>
    </row>
    <row r="354" spans="1:11" x14ac:dyDescent="0.25">
      <c r="A354" t="str" cm="1">
        <f t="array" ref="A354">IFERROR(INDEX(Mio[],_xlfn.AGGREGATE(15,7,IF((Mio[Vendedor]=$B$1)*(Mio[Anulado]=0),ROW(Mio[Vendedor])-ROW(MIo!$B$2)+1),ROWS($A$3:A354)),2),"")</f>
        <v/>
      </c>
      <c r="B354" t="str" cm="1">
        <f t="array" ref="B354">IFERROR(INDEX(Mio[],_xlfn.AGGREGATE(15,7,IF((Mio[Vendedor]=$B$1)*(Mio[Anulado]=0),ROW(Mio[Vendedor])-ROW(MIo!$B$2)+1),ROWS($A$3:A354)),6),"")</f>
        <v/>
      </c>
      <c r="C354" s="2" t="str" cm="1">
        <f t="array" ref="C354">IFERROR(INDEX(Mio[],_xlfn.AGGREGATE(15,7,IF((Mio[Vendedor]=$B$1)*(Mio[Anulado]=0),ROW(Mio[Vendedor])-ROW(MIo!$B$2)+1),ROWS($A$3:A354)),3),"")</f>
        <v/>
      </c>
      <c r="D354" s="2" t="str">
        <f t="shared" si="10"/>
        <v/>
      </c>
      <c r="E354" t="b">
        <f>Table3[[#This Row],[verificacion]]=Table3[[#This Row],[Total Mio]]</f>
        <v>1</v>
      </c>
      <c r="G354" t="str" cm="1">
        <f t="array" ref="G354">IFERROR(INDEX(Conta[],_xlfn.AGGREGATE(15,7,IF(Conta[VENDEDOR]=$B$1,ROW(Conta[VENDEDOR])-ROW('Por Factura'!$G$4)+1),ROWS($G$3:G354)),3),"")</f>
        <v/>
      </c>
      <c r="H354" t="str" cm="1">
        <f t="array" ref="H354">IFERROR(INDEX(Conta[],_xlfn.AGGREGATE(15,7,IF(Conta[VENDEDOR]=$B$1,ROW(Conta[VENDEDOR])-ROW('Por Factura'!$G$4)+1),ROWS($G$3:G354)),1),"")</f>
        <v/>
      </c>
      <c r="I354" s="2" t="str" cm="1">
        <f t="array" ref="I354">IFERROR(INDEX(Conta[],_xlfn.AGGREGATE(15,7,IF(Conta[VENDEDOR]=$B$1,ROW(Conta[VENDEDOR])-ROW('Por Factura'!$G$4)+1),ROWS($G$3:G354)),4),"")</f>
        <v/>
      </c>
      <c r="J354" s="2" t="str">
        <f t="shared" si="11"/>
        <v/>
      </c>
      <c r="K354" t="b">
        <f>Table5[[#This Row],[verificacion]]=Table5[[#This Row],[Total Conta]]</f>
        <v>1</v>
      </c>
    </row>
    <row r="355" spans="1:11" x14ac:dyDescent="0.25">
      <c r="A355" t="str" cm="1">
        <f t="array" ref="A355">IFERROR(INDEX(Mio[],_xlfn.AGGREGATE(15,7,IF((Mio[Vendedor]=$B$1)*(Mio[Anulado]=0),ROW(Mio[Vendedor])-ROW(MIo!$B$2)+1),ROWS($A$3:A355)),2),"")</f>
        <v/>
      </c>
      <c r="B355" t="str" cm="1">
        <f t="array" ref="B355">IFERROR(INDEX(Mio[],_xlfn.AGGREGATE(15,7,IF((Mio[Vendedor]=$B$1)*(Mio[Anulado]=0),ROW(Mio[Vendedor])-ROW(MIo!$B$2)+1),ROWS($A$3:A355)),6),"")</f>
        <v/>
      </c>
      <c r="C355" s="2" t="str" cm="1">
        <f t="array" ref="C355">IFERROR(INDEX(Mio[],_xlfn.AGGREGATE(15,7,IF((Mio[Vendedor]=$B$1)*(Mio[Anulado]=0),ROW(Mio[Vendedor])-ROW(MIo!$B$2)+1),ROWS($A$3:A355)),3),"")</f>
        <v/>
      </c>
      <c r="D355" s="2" t="str">
        <f t="shared" si="10"/>
        <v/>
      </c>
      <c r="E355" t="b">
        <f>Table3[[#This Row],[verificacion]]=Table3[[#This Row],[Total Mio]]</f>
        <v>1</v>
      </c>
      <c r="G355" t="str" cm="1">
        <f t="array" ref="G355">IFERROR(INDEX(Conta[],_xlfn.AGGREGATE(15,7,IF(Conta[VENDEDOR]=$B$1,ROW(Conta[VENDEDOR])-ROW('Por Factura'!$G$4)+1),ROWS($G$3:G355)),3),"")</f>
        <v/>
      </c>
      <c r="H355" t="str" cm="1">
        <f t="array" ref="H355">IFERROR(INDEX(Conta[],_xlfn.AGGREGATE(15,7,IF(Conta[VENDEDOR]=$B$1,ROW(Conta[VENDEDOR])-ROW('Por Factura'!$G$4)+1),ROWS($G$3:G355)),1),"")</f>
        <v/>
      </c>
      <c r="I355" s="2" t="str" cm="1">
        <f t="array" ref="I355">IFERROR(INDEX(Conta[],_xlfn.AGGREGATE(15,7,IF(Conta[VENDEDOR]=$B$1,ROW(Conta[VENDEDOR])-ROW('Por Factura'!$G$4)+1),ROWS($G$3:G355)),4),"")</f>
        <v/>
      </c>
      <c r="J355" s="2" t="str">
        <f t="shared" si="11"/>
        <v/>
      </c>
      <c r="K355" t="b">
        <f>Table5[[#This Row],[verificacion]]=Table5[[#This Row],[Total Conta]]</f>
        <v>1</v>
      </c>
    </row>
    <row r="356" spans="1:11" x14ac:dyDescent="0.25">
      <c r="A356" t="str" cm="1">
        <f t="array" ref="A356">IFERROR(INDEX(Mio[],_xlfn.AGGREGATE(15,7,IF((Mio[Vendedor]=$B$1)*(Mio[Anulado]=0),ROW(Mio[Vendedor])-ROW(MIo!$B$2)+1),ROWS($A$3:A356)),2),"")</f>
        <v/>
      </c>
      <c r="B356" t="str" cm="1">
        <f t="array" ref="B356">IFERROR(INDEX(Mio[],_xlfn.AGGREGATE(15,7,IF((Mio[Vendedor]=$B$1)*(Mio[Anulado]=0),ROW(Mio[Vendedor])-ROW(MIo!$B$2)+1),ROWS($A$3:A356)),6),"")</f>
        <v/>
      </c>
      <c r="C356" s="2" t="str" cm="1">
        <f t="array" ref="C356">IFERROR(INDEX(Mio[],_xlfn.AGGREGATE(15,7,IF((Mio[Vendedor]=$B$1)*(Mio[Anulado]=0),ROW(Mio[Vendedor])-ROW(MIo!$B$2)+1),ROWS($A$3:A356)),3),"")</f>
        <v/>
      </c>
      <c r="D356" s="2" t="str">
        <f t="shared" si="10"/>
        <v/>
      </c>
      <c r="E356" t="b">
        <f>Table3[[#This Row],[verificacion]]=Table3[[#This Row],[Total Mio]]</f>
        <v>1</v>
      </c>
      <c r="G356" t="str" cm="1">
        <f t="array" ref="G356">IFERROR(INDEX(Conta[],_xlfn.AGGREGATE(15,7,IF(Conta[VENDEDOR]=$B$1,ROW(Conta[VENDEDOR])-ROW('Por Factura'!$G$4)+1),ROWS($G$3:G356)),3),"")</f>
        <v/>
      </c>
      <c r="H356" t="str" cm="1">
        <f t="array" ref="H356">IFERROR(INDEX(Conta[],_xlfn.AGGREGATE(15,7,IF(Conta[VENDEDOR]=$B$1,ROW(Conta[VENDEDOR])-ROW('Por Factura'!$G$4)+1),ROWS($G$3:G356)),1),"")</f>
        <v/>
      </c>
      <c r="I356" s="2" t="str" cm="1">
        <f t="array" ref="I356">IFERROR(INDEX(Conta[],_xlfn.AGGREGATE(15,7,IF(Conta[VENDEDOR]=$B$1,ROW(Conta[VENDEDOR])-ROW('Por Factura'!$G$4)+1),ROWS($G$3:G356)),4),"")</f>
        <v/>
      </c>
      <c r="J356" s="2" t="str">
        <f t="shared" si="11"/>
        <v/>
      </c>
      <c r="K356" t="b">
        <f>Table5[[#This Row],[verificacion]]=Table5[[#This Row],[Total Conta]]</f>
        <v>1</v>
      </c>
    </row>
    <row r="357" spans="1:11" x14ac:dyDescent="0.25">
      <c r="A357" t="str" cm="1">
        <f t="array" ref="A357">IFERROR(INDEX(Mio[],_xlfn.AGGREGATE(15,7,IF((Mio[Vendedor]=$B$1)*(Mio[Anulado]=0),ROW(Mio[Vendedor])-ROW(MIo!$B$2)+1),ROWS($A$3:A357)),2),"")</f>
        <v/>
      </c>
      <c r="B357" t="str" cm="1">
        <f t="array" ref="B357">IFERROR(INDEX(Mio[],_xlfn.AGGREGATE(15,7,IF((Mio[Vendedor]=$B$1)*(Mio[Anulado]=0),ROW(Mio[Vendedor])-ROW(MIo!$B$2)+1),ROWS($A$3:A357)),6),"")</f>
        <v/>
      </c>
      <c r="C357" s="2" t="str" cm="1">
        <f t="array" ref="C357">IFERROR(INDEX(Mio[],_xlfn.AGGREGATE(15,7,IF((Mio[Vendedor]=$B$1)*(Mio[Anulado]=0),ROW(Mio[Vendedor])-ROW(MIo!$B$2)+1),ROWS($A$3:A357)),3),"")</f>
        <v/>
      </c>
      <c r="D357" s="2" t="str">
        <f t="shared" si="10"/>
        <v/>
      </c>
      <c r="E357" t="b">
        <f>Table3[[#This Row],[verificacion]]=Table3[[#This Row],[Total Mio]]</f>
        <v>1</v>
      </c>
      <c r="G357" t="str" cm="1">
        <f t="array" ref="G357">IFERROR(INDEX(Conta[],_xlfn.AGGREGATE(15,7,IF(Conta[VENDEDOR]=$B$1,ROW(Conta[VENDEDOR])-ROW('Por Factura'!$G$4)+1),ROWS($G$3:G357)),3),"")</f>
        <v/>
      </c>
      <c r="H357" t="str" cm="1">
        <f t="array" ref="H357">IFERROR(INDEX(Conta[],_xlfn.AGGREGATE(15,7,IF(Conta[VENDEDOR]=$B$1,ROW(Conta[VENDEDOR])-ROW('Por Factura'!$G$4)+1),ROWS($G$3:G357)),1),"")</f>
        <v/>
      </c>
      <c r="I357" s="2" t="str" cm="1">
        <f t="array" ref="I357">IFERROR(INDEX(Conta[],_xlfn.AGGREGATE(15,7,IF(Conta[VENDEDOR]=$B$1,ROW(Conta[VENDEDOR])-ROW('Por Factura'!$G$4)+1),ROWS($G$3:G357)),4),"")</f>
        <v/>
      </c>
      <c r="J357" s="2" t="str">
        <f t="shared" si="11"/>
        <v/>
      </c>
      <c r="K357" t="b">
        <f>Table5[[#This Row],[verificacion]]=Table5[[#This Row],[Total Conta]]</f>
        <v>1</v>
      </c>
    </row>
    <row r="358" spans="1:11" x14ac:dyDescent="0.25">
      <c r="A358" t="str" cm="1">
        <f t="array" ref="A358">IFERROR(INDEX(Mio[],_xlfn.AGGREGATE(15,7,IF((Mio[Vendedor]=$B$1)*(Mio[Anulado]=0),ROW(Mio[Vendedor])-ROW(MIo!$B$2)+1),ROWS($A$3:A358)),2),"")</f>
        <v/>
      </c>
      <c r="B358" t="str" cm="1">
        <f t="array" ref="B358">IFERROR(INDEX(Mio[],_xlfn.AGGREGATE(15,7,IF((Mio[Vendedor]=$B$1)*(Mio[Anulado]=0),ROW(Mio[Vendedor])-ROW(MIo!$B$2)+1),ROWS($A$3:A358)),6),"")</f>
        <v/>
      </c>
      <c r="C358" s="2" t="str" cm="1">
        <f t="array" ref="C358">IFERROR(INDEX(Mio[],_xlfn.AGGREGATE(15,7,IF((Mio[Vendedor]=$B$1)*(Mio[Anulado]=0),ROW(Mio[Vendedor])-ROW(MIo!$B$2)+1),ROWS($A$3:A358)),3),"")</f>
        <v/>
      </c>
      <c r="D358" s="2" t="str">
        <f t="shared" si="10"/>
        <v/>
      </c>
      <c r="E358" t="b">
        <f>Table3[[#This Row],[verificacion]]=Table3[[#This Row],[Total Mio]]</f>
        <v>1</v>
      </c>
      <c r="G358" t="str" cm="1">
        <f t="array" ref="G358">IFERROR(INDEX(Conta[],_xlfn.AGGREGATE(15,7,IF(Conta[VENDEDOR]=$B$1,ROW(Conta[VENDEDOR])-ROW('Por Factura'!$G$4)+1),ROWS($G$3:G358)),3),"")</f>
        <v/>
      </c>
      <c r="H358" t="str" cm="1">
        <f t="array" ref="H358">IFERROR(INDEX(Conta[],_xlfn.AGGREGATE(15,7,IF(Conta[VENDEDOR]=$B$1,ROW(Conta[VENDEDOR])-ROW('Por Factura'!$G$4)+1),ROWS($G$3:G358)),1),"")</f>
        <v/>
      </c>
      <c r="I358" s="2" t="str" cm="1">
        <f t="array" ref="I358">IFERROR(INDEX(Conta[],_xlfn.AGGREGATE(15,7,IF(Conta[VENDEDOR]=$B$1,ROW(Conta[VENDEDOR])-ROW('Por Factura'!$G$4)+1),ROWS($G$3:G358)),4),"")</f>
        <v/>
      </c>
      <c r="J358" s="2" t="str">
        <f t="shared" si="11"/>
        <v/>
      </c>
      <c r="K358" t="b">
        <f>Table5[[#This Row],[verificacion]]=Table5[[#This Row],[Total Conta]]</f>
        <v>1</v>
      </c>
    </row>
    <row r="359" spans="1:11" x14ac:dyDescent="0.25">
      <c r="A359" t="str" cm="1">
        <f t="array" ref="A359">IFERROR(INDEX(Mio[],_xlfn.AGGREGATE(15,7,IF((Mio[Vendedor]=$B$1)*(Mio[Anulado]=0),ROW(Mio[Vendedor])-ROW(MIo!$B$2)+1),ROWS($A$3:A359)),2),"")</f>
        <v/>
      </c>
      <c r="B359" t="str" cm="1">
        <f t="array" ref="B359">IFERROR(INDEX(Mio[],_xlfn.AGGREGATE(15,7,IF((Mio[Vendedor]=$B$1)*(Mio[Anulado]=0),ROW(Mio[Vendedor])-ROW(MIo!$B$2)+1),ROWS($A$3:A359)),6),"")</f>
        <v/>
      </c>
      <c r="C359" s="2" t="str" cm="1">
        <f t="array" ref="C359">IFERROR(INDEX(Mio[],_xlfn.AGGREGATE(15,7,IF((Mio[Vendedor]=$B$1)*(Mio[Anulado]=0),ROW(Mio[Vendedor])-ROW(MIo!$B$2)+1),ROWS($A$3:A359)),3),"")</f>
        <v/>
      </c>
      <c r="D359" s="2" t="str">
        <f t="shared" si="10"/>
        <v/>
      </c>
      <c r="E359" t="b">
        <f>Table3[[#This Row],[verificacion]]=Table3[[#This Row],[Total Mio]]</f>
        <v>1</v>
      </c>
      <c r="G359" t="str" cm="1">
        <f t="array" ref="G359">IFERROR(INDEX(Conta[],_xlfn.AGGREGATE(15,7,IF(Conta[VENDEDOR]=$B$1,ROW(Conta[VENDEDOR])-ROW('Por Factura'!$G$4)+1),ROWS($G$3:G359)),3),"")</f>
        <v/>
      </c>
      <c r="H359" t="str" cm="1">
        <f t="array" ref="H359">IFERROR(INDEX(Conta[],_xlfn.AGGREGATE(15,7,IF(Conta[VENDEDOR]=$B$1,ROW(Conta[VENDEDOR])-ROW('Por Factura'!$G$4)+1),ROWS($G$3:G359)),1),"")</f>
        <v/>
      </c>
      <c r="I359" s="2" t="str" cm="1">
        <f t="array" ref="I359">IFERROR(INDEX(Conta[],_xlfn.AGGREGATE(15,7,IF(Conta[VENDEDOR]=$B$1,ROW(Conta[VENDEDOR])-ROW('Por Factura'!$G$4)+1),ROWS($G$3:G359)),4),"")</f>
        <v/>
      </c>
      <c r="J359" s="2" t="str">
        <f t="shared" si="11"/>
        <v/>
      </c>
      <c r="K359" t="b">
        <f>Table5[[#This Row],[verificacion]]=Table5[[#This Row],[Total Conta]]</f>
        <v>1</v>
      </c>
    </row>
    <row r="360" spans="1:11" x14ac:dyDescent="0.25">
      <c r="A360" t="str" cm="1">
        <f t="array" ref="A360">IFERROR(INDEX(Mio[],_xlfn.AGGREGATE(15,7,IF((Mio[Vendedor]=$B$1)*(Mio[Anulado]=0),ROW(Mio[Vendedor])-ROW(MIo!$B$2)+1),ROWS($A$3:A360)),2),"")</f>
        <v/>
      </c>
      <c r="B360" t="str" cm="1">
        <f t="array" ref="B360">IFERROR(INDEX(Mio[],_xlfn.AGGREGATE(15,7,IF((Mio[Vendedor]=$B$1)*(Mio[Anulado]=0),ROW(Mio[Vendedor])-ROW(MIo!$B$2)+1),ROWS($A$3:A360)),6),"")</f>
        <v/>
      </c>
      <c r="C360" s="2" t="str" cm="1">
        <f t="array" ref="C360">IFERROR(INDEX(Mio[],_xlfn.AGGREGATE(15,7,IF((Mio[Vendedor]=$B$1)*(Mio[Anulado]=0),ROW(Mio[Vendedor])-ROW(MIo!$B$2)+1),ROWS($A$3:A360)),3),"")</f>
        <v/>
      </c>
      <c r="D360" s="2" t="str">
        <f t="shared" si="10"/>
        <v/>
      </c>
      <c r="E360" t="b">
        <f>Table3[[#This Row],[verificacion]]=Table3[[#This Row],[Total Mio]]</f>
        <v>1</v>
      </c>
      <c r="G360" t="str" cm="1">
        <f t="array" ref="G360">IFERROR(INDEX(Conta[],_xlfn.AGGREGATE(15,7,IF(Conta[VENDEDOR]=$B$1,ROW(Conta[VENDEDOR])-ROW('Por Factura'!$G$4)+1),ROWS($G$3:G360)),3),"")</f>
        <v/>
      </c>
      <c r="H360" t="str" cm="1">
        <f t="array" ref="H360">IFERROR(INDEX(Conta[],_xlfn.AGGREGATE(15,7,IF(Conta[VENDEDOR]=$B$1,ROW(Conta[VENDEDOR])-ROW('Por Factura'!$G$4)+1),ROWS($G$3:G360)),1),"")</f>
        <v/>
      </c>
      <c r="I360" s="2" t="str" cm="1">
        <f t="array" ref="I360">IFERROR(INDEX(Conta[],_xlfn.AGGREGATE(15,7,IF(Conta[VENDEDOR]=$B$1,ROW(Conta[VENDEDOR])-ROW('Por Factura'!$G$4)+1),ROWS($G$3:G360)),4),"")</f>
        <v/>
      </c>
      <c r="J360" s="2" t="str">
        <f t="shared" si="11"/>
        <v/>
      </c>
      <c r="K360" t="b">
        <f>Table5[[#This Row],[verificacion]]=Table5[[#This Row],[Total Conta]]</f>
        <v>1</v>
      </c>
    </row>
    <row r="361" spans="1:11" x14ac:dyDescent="0.25">
      <c r="A361" t="str" cm="1">
        <f t="array" ref="A361">IFERROR(INDEX(Mio[],_xlfn.AGGREGATE(15,7,IF((Mio[Vendedor]=$B$1)*(Mio[Anulado]=0),ROW(Mio[Vendedor])-ROW(MIo!$B$2)+1),ROWS($A$3:A361)),2),"")</f>
        <v/>
      </c>
      <c r="B361" t="str" cm="1">
        <f t="array" ref="B361">IFERROR(INDEX(Mio[],_xlfn.AGGREGATE(15,7,IF((Mio[Vendedor]=$B$1)*(Mio[Anulado]=0),ROW(Mio[Vendedor])-ROW(MIo!$B$2)+1),ROWS($A$3:A361)),6),"")</f>
        <v/>
      </c>
      <c r="C361" s="2" t="str" cm="1">
        <f t="array" ref="C361">IFERROR(INDEX(Mio[],_xlfn.AGGREGATE(15,7,IF((Mio[Vendedor]=$B$1)*(Mio[Anulado]=0),ROW(Mio[Vendedor])-ROW(MIo!$B$2)+1),ROWS($A$3:A361)),3),"")</f>
        <v/>
      </c>
      <c r="D361" s="2" t="str">
        <f t="shared" si="10"/>
        <v/>
      </c>
      <c r="E361" t="b">
        <f>Table3[[#This Row],[verificacion]]=Table3[[#This Row],[Total Mio]]</f>
        <v>1</v>
      </c>
      <c r="G361" t="str" cm="1">
        <f t="array" ref="G361">IFERROR(INDEX(Conta[],_xlfn.AGGREGATE(15,7,IF(Conta[VENDEDOR]=$B$1,ROW(Conta[VENDEDOR])-ROW('Por Factura'!$G$4)+1),ROWS($G$3:G361)),3),"")</f>
        <v/>
      </c>
      <c r="H361" t="str" cm="1">
        <f t="array" ref="H361">IFERROR(INDEX(Conta[],_xlfn.AGGREGATE(15,7,IF(Conta[VENDEDOR]=$B$1,ROW(Conta[VENDEDOR])-ROW('Por Factura'!$G$4)+1),ROWS($G$3:G361)),1),"")</f>
        <v/>
      </c>
      <c r="I361" s="2" t="str" cm="1">
        <f t="array" ref="I361">IFERROR(INDEX(Conta[],_xlfn.AGGREGATE(15,7,IF(Conta[VENDEDOR]=$B$1,ROW(Conta[VENDEDOR])-ROW('Por Factura'!$G$4)+1),ROWS($G$3:G361)),4),"")</f>
        <v/>
      </c>
      <c r="J361" s="2" t="str">
        <f t="shared" si="11"/>
        <v/>
      </c>
      <c r="K361" t="b">
        <f>Table5[[#This Row],[verificacion]]=Table5[[#This Row],[Total Conta]]</f>
        <v>1</v>
      </c>
    </row>
    <row r="362" spans="1:11" x14ac:dyDescent="0.25">
      <c r="A362" t="str" cm="1">
        <f t="array" ref="A362">IFERROR(INDEX(Mio[],_xlfn.AGGREGATE(15,7,IF((Mio[Vendedor]=$B$1)*(Mio[Anulado]=0),ROW(Mio[Vendedor])-ROW(MIo!$B$2)+1),ROWS($A$3:A362)),2),"")</f>
        <v/>
      </c>
      <c r="B362" t="str" cm="1">
        <f t="array" ref="B362">IFERROR(INDEX(Mio[],_xlfn.AGGREGATE(15,7,IF((Mio[Vendedor]=$B$1)*(Mio[Anulado]=0),ROW(Mio[Vendedor])-ROW(MIo!$B$2)+1),ROWS($A$3:A362)),6),"")</f>
        <v/>
      </c>
      <c r="C362" s="2" t="str" cm="1">
        <f t="array" ref="C362">IFERROR(INDEX(Mio[],_xlfn.AGGREGATE(15,7,IF((Mio[Vendedor]=$B$1)*(Mio[Anulado]=0),ROW(Mio[Vendedor])-ROW(MIo!$B$2)+1),ROWS($A$3:A362)),3),"")</f>
        <v/>
      </c>
      <c r="D362" s="2" t="str">
        <f t="shared" si="10"/>
        <v/>
      </c>
      <c r="E362" t="b">
        <f>Table3[[#This Row],[verificacion]]=Table3[[#This Row],[Total Mio]]</f>
        <v>1</v>
      </c>
      <c r="G362" t="str" cm="1">
        <f t="array" ref="G362">IFERROR(INDEX(Conta[],_xlfn.AGGREGATE(15,7,IF(Conta[VENDEDOR]=$B$1,ROW(Conta[VENDEDOR])-ROW('Por Factura'!$G$4)+1),ROWS($G$3:G362)),3),"")</f>
        <v/>
      </c>
      <c r="H362" t="str" cm="1">
        <f t="array" ref="H362">IFERROR(INDEX(Conta[],_xlfn.AGGREGATE(15,7,IF(Conta[VENDEDOR]=$B$1,ROW(Conta[VENDEDOR])-ROW('Por Factura'!$G$4)+1),ROWS($G$3:G362)),1),"")</f>
        <v/>
      </c>
      <c r="I362" s="2" t="str" cm="1">
        <f t="array" ref="I362">IFERROR(INDEX(Conta[],_xlfn.AGGREGATE(15,7,IF(Conta[VENDEDOR]=$B$1,ROW(Conta[VENDEDOR])-ROW('Por Factura'!$G$4)+1),ROWS($G$3:G362)),4),"")</f>
        <v/>
      </c>
      <c r="J362" s="2" t="str">
        <f t="shared" si="11"/>
        <v/>
      </c>
      <c r="K362" t="b">
        <f>Table5[[#This Row],[verificacion]]=Table5[[#This Row],[Total Conta]]</f>
        <v>1</v>
      </c>
    </row>
    <row r="363" spans="1:11" x14ac:dyDescent="0.25">
      <c r="A363" t="str" cm="1">
        <f t="array" ref="A363">IFERROR(INDEX(Mio[],_xlfn.AGGREGATE(15,7,IF((Mio[Vendedor]=$B$1)*(Mio[Anulado]=0),ROW(Mio[Vendedor])-ROW(MIo!$B$2)+1),ROWS($A$3:A363)),2),"")</f>
        <v/>
      </c>
      <c r="B363" t="str" cm="1">
        <f t="array" ref="B363">IFERROR(INDEX(Mio[],_xlfn.AGGREGATE(15,7,IF((Mio[Vendedor]=$B$1)*(Mio[Anulado]=0),ROW(Mio[Vendedor])-ROW(MIo!$B$2)+1),ROWS($A$3:A363)),6),"")</f>
        <v/>
      </c>
      <c r="C363" s="2" t="str" cm="1">
        <f t="array" ref="C363">IFERROR(INDEX(Mio[],_xlfn.AGGREGATE(15,7,IF((Mio[Vendedor]=$B$1)*(Mio[Anulado]=0),ROW(Mio[Vendedor])-ROW(MIo!$B$2)+1),ROWS($A$3:A363)),3),"")</f>
        <v/>
      </c>
      <c r="D363" s="2" t="str">
        <f t="shared" si="10"/>
        <v/>
      </c>
      <c r="E363" t="b">
        <f>Table3[[#This Row],[verificacion]]=Table3[[#This Row],[Total Mio]]</f>
        <v>1</v>
      </c>
      <c r="G363" t="str" cm="1">
        <f t="array" ref="G363">IFERROR(INDEX(Conta[],_xlfn.AGGREGATE(15,7,IF(Conta[VENDEDOR]=$B$1,ROW(Conta[VENDEDOR])-ROW('Por Factura'!$G$4)+1),ROWS($G$3:G363)),3),"")</f>
        <v/>
      </c>
      <c r="H363" t="str" cm="1">
        <f t="array" ref="H363">IFERROR(INDEX(Conta[],_xlfn.AGGREGATE(15,7,IF(Conta[VENDEDOR]=$B$1,ROW(Conta[VENDEDOR])-ROW('Por Factura'!$G$4)+1),ROWS($G$3:G363)),1),"")</f>
        <v/>
      </c>
      <c r="I363" s="2" t="str" cm="1">
        <f t="array" ref="I363">IFERROR(INDEX(Conta[],_xlfn.AGGREGATE(15,7,IF(Conta[VENDEDOR]=$B$1,ROW(Conta[VENDEDOR])-ROW('Por Factura'!$G$4)+1),ROWS($G$3:G363)),4),"")</f>
        <v/>
      </c>
      <c r="J363" s="2" t="str">
        <f t="shared" si="11"/>
        <v/>
      </c>
      <c r="K363" t="b">
        <f>Table5[[#This Row],[verificacion]]=Table5[[#This Row],[Total Conta]]</f>
        <v>1</v>
      </c>
    </row>
    <row r="364" spans="1:11" x14ac:dyDescent="0.25">
      <c r="A364" t="str" cm="1">
        <f t="array" ref="A364">IFERROR(INDEX(Mio[],_xlfn.AGGREGATE(15,7,IF((Mio[Vendedor]=$B$1)*(Mio[Anulado]=0),ROW(Mio[Vendedor])-ROW(MIo!$B$2)+1),ROWS($A$3:A364)),2),"")</f>
        <v/>
      </c>
      <c r="B364" t="str" cm="1">
        <f t="array" ref="B364">IFERROR(INDEX(Mio[],_xlfn.AGGREGATE(15,7,IF((Mio[Vendedor]=$B$1)*(Mio[Anulado]=0),ROW(Mio[Vendedor])-ROW(MIo!$B$2)+1),ROWS($A$3:A364)),6),"")</f>
        <v/>
      </c>
      <c r="C364" s="2" t="str" cm="1">
        <f t="array" ref="C364">IFERROR(INDEX(Mio[],_xlfn.AGGREGATE(15,7,IF((Mio[Vendedor]=$B$1)*(Mio[Anulado]=0),ROW(Mio[Vendedor])-ROW(MIo!$B$2)+1),ROWS($A$3:A364)),3),"")</f>
        <v/>
      </c>
      <c r="D364" s="2" t="str">
        <f t="shared" si="10"/>
        <v/>
      </c>
      <c r="E364" t="b">
        <f>Table3[[#This Row],[verificacion]]=Table3[[#This Row],[Total Mio]]</f>
        <v>1</v>
      </c>
      <c r="G364" t="str" cm="1">
        <f t="array" ref="G364">IFERROR(INDEX(Conta[],_xlfn.AGGREGATE(15,7,IF(Conta[VENDEDOR]=$B$1,ROW(Conta[VENDEDOR])-ROW('Por Factura'!$G$4)+1),ROWS($G$3:G364)),3),"")</f>
        <v/>
      </c>
      <c r="H364" t="str" cm="1">
        <f t="array" ref="H364">IFERROR(INDEX(Conta[],_xlfn.AGGREGATE(15,7,IF(Conta[VENDEDOR]=$B$1,ROW(Conta[VENDEDOR])-ROW('Por Factura'!$G$4)+1),ROWS($G$3:G364)),1),"")</f>
        <v/>
      </c>
      <c r="I364" s="2" t="str" cm="1">
        <f t="array" ref="I364">IFERROR(INDEX(Conta[],_xlfn.AGGREGATE(15,7,IF(Conta[VENDEDOR]=$B$1,ROW(Conta[VENDEDOR])-ROW('Por Factura'!$G$4)+1),ROWS($G$3:G364)),4),"")</f>
        <v/>
      </c>
      <c r="J364" s="2" t="str">
        <f t="shared" si="11"/>
        <v/>
      </c>
      <c r="K364" t="b">
        <f>Table5[[#This Row],[verificacion]]=Table5[[#This Row],[Total Conta]]</f>
        <v>1</v>
      </c>
    </row>
    <row r="365" spans="1:11" x14ac:dyDescent="0.25">
      <c r="A365" t="str" cm="1">
        <f t="array" ref="A365">IFERROR(INDEX(Mio[],_xlfn.AGGREGATE(15,7,IF((Mio[Vendedor]=$B$1)*(Mio[Anulado]=0),ROW(Mio[Vendedor])-ROW(MIo!$B$2)+1),ROWS($A$3:A365)),2),"")</f>
        <v/>
      </c>
      <c r="B365" t="str" cm="1">
        <f t="array" ref="B365">IFERROR(INDEX(Mio[],_xlfn.AGGREGATE(15,7,IF((Mio[Vendedor]=$B$1)*(Mio[Anulado]=0),ROW(Mio[Vendedor])-ROW(MIo!$B$2)+1),ROWS($A$3:A365)),6),"")</f>
        <v/>
      </c>
      <c r="C365" s="2" t="str" cm="1">
        <f t="array" ref="C365">IFERROR(INDEX(Mio[],_xlfn.AGGREGATE(15,7,IF((Mio[Vendedor]=$B$1)*(Mio[Anulado]=0),ROW(Mio[Vendedor])-ROW(MIo!$B$2)+1),ROWS($A$3:A365)),3),"")</f>
        <v/>
      </c>
      <c r="D365" s="2" t="str">
        <f t="shared" si="10"/>
        <v/>
      </c>
      <c r="E365" t="b">
        <f>Table3[[#This Row],[verificacion]]=Table3[[#This Row],[Total Mio]]</f>
        <v>1</v>
      </c>
      <c r="G365" t="str" cm="1">
        <f t="array" ref="G365">IFERROR(INDEX(Conta[],_xlfn.AGGREGATE(15,7,IF(Conta[VENDEDOR]=$B$1,ROW(Conta[VENDEDOR])-ROW('Por Factura'!$G$4)+1),ROWS($G$3:G365)),3),"")</f>
        <v/>
      </c>
      <c r="H365" t="str" cm="1">
        <f t="array" ref="H365">IFERROR(INDEX(Conta[],_xlfn.AGGREGATE(15,7,IF(Conta[VENDEDOR]=$B$1,ROW(Conta[VENDEDOR])-ROW('Por Factura'!$G$4)+1),ROWS($G$3:G365)),1),"")</f>
        <v/>
      </c>
      <c r="I365" s="2" t="str" cm="1">
        <f t="array" ref="I365">IFERROR(INDEX(Conta[],_xlfn.AGGREGATE(15,7,IF(Conta[VENDEDOR]=$B$1,ROW(Conta[VENDEDOR])-ROW('Por Factura'!$G$4)+1),ROWS($G$3:G365)),4),"")</f>
        <v/>
      </c>
      <c r="J365" s="2" t="str">
        <f t="shared" si="11"/>
        <v/>
      </c>
      <c r="K365" t="b">
        <f>Table5[[#This Row],[verificacion]]=Table5[[#This Row],[Total Conta]]</f>
        <v>1</v>
      </c>
    </row>
    <row r="366" spans="1:11" x14ac:dyDescent="0.25">
      <c r="A366" t="str" cm="1">
        <f t="array" ref="A366">IFERROR(INDEX(Mio[],_xlfn.AGGREGATE(15,7,IF((Mio[Vendedor]=$B$1)*(Mio[Anulado]=0),ROW(Mio[Vendedor])-ROW(MIo!$B$2)+1),ROWS($A$3:A366)),2),"")</f>
        <v/>
      </c>
      <c r="B366" t="str" cm="1">
        <f t="array" ref="B366">IFERROR(INDEX(Mio[],_xlfn.AGGREGATE(15,7,IF((Mio[Vendedor]=$B$1)*(Mio[Anulado]=0),ROW(Mio[Vendedor])-ROW(MIo!$B$2)+1),ROWS($A$3:A366)),6),"")</f>
        <v/>
      </c>
      <c r="C366" s="2" t="str" cm="1">
        <f t="array" ref="C366">IFERROR(INDEX(Mio[],_xlfn.AGGREGATE(15,7,IF((Mio[Vendedor]=$B$1)*(Mio[Anulado]=0),ROW(Mio[Vendedor])-ROW(MIo!$B$2)+1),ROWS($A$3:A366)),3),"")</f>
        <v/>
      </c>
      <c r="D366" s="2" t="str">
        <f t="shared" si="10"/>
        <v/>
      </c>
      <c r="E366" t="b">
        <f>Table3[[#This Row],[verificacion]]=Table3[[#This Row],[Total Mio]]</f>
        <v>1</v>
      </c>
      <c r="G366" t="str" cm="1">
        <f t="array" ref="G366">IFERROR(INDEX(Conta[],_xlfn.AGGREGATE(15,7,IF(Conta[VENDEDOR]=$B$1,ROW(Conta[VENDEDOR])-ROW('Por Factura'!$G$4)+1),ROWS($G$3:G366)),3),"")</f>
        <v/>
      </c>
      <c r="H366" t="str" cm="1">
        <f t="array" ref="H366">IFERROR(INDEX(Conta[],_xlfn.AGGREGATE(15,7,IF(Conta[VENDEDOR]=$B$1,ROW(Conta[VENDEDOR])-ROW('Por Factura'!$G$4)+1),ROWS($G$3:G366)),1),"")</f>
        <v/>
      </c>
      <c r="I366" s="2" t="str" cm="1">
        <f t="array" ref="I366">IFERROR(INDEX(Conta[],_xlfn.AGGREGATE(15,7,IF(Conta[VENDEDOR]=$B$1,ROW(Conta[VENDEDOR])-ROW('Por Factura'!$G$4)+1),ROWS($G$3:G366)),4),"")</f>
        <v/>
      </c>
      <c r="J366" s="2" t="str">
        <f t="shared" si="11"/>
        <v/>
      </c>
      <c r="K366" t="b">
        <f>Table5[[#This Row],[verificacion]]=Table5[[#This Row],[Total Conta]]</f>
        <v>1</v>
      </c>
    </row>
    <row r="367" spans="1:11" x14ac:dyDescent="0.25">
      <c r="A367" t="str" cm="1">
        <f t="array" ref="A367">IFERROR(INDEX(Mio[],_xlfn.AGGREGATE(15,7,IF((Mio[Vendedor]=$B$1)*(Mio[Anulado]=0),ROW(Mio[Vendedor])-ROW(MIo!$B$2)+1),ROWS($A$3:A367)),2),"")</f>
        <v/>
      </c>
      <c r="B367" t="str" cm="1">
        <f t="array" ref="B367">IFERROR(INDEX(Mio[],_xlfn.AGGREGATE(15,7,IF((Mio[Vendedor]=$B$1)*(Mio[Anulado]=0),ROW(Mio[Vendedor])-ROW(MIo!$B$2)+1),ROWS($A$3:A367)),6),"")</f>
        <v/>
      </c>
      <c r="C367" s="2" t="str" cm="1">
        <f t="array" ref="C367">IFERROR(INDEX(Mio[],_xlfn.AGGREGATE(15,7,IF((Mio[Vendedor]=$B$1)*(Mio[Anulado]=0),ROW(Mio[Vendedor])-ROW(MIo!$B$2)+1),ROWS($A$3:A367)),3),"")</f>
        <v/>
      </c>
      <c r="D367" s="2" t="str">
        <f t="shared" si="10"/>
        <v/>
      </c>
      <c r="E367" t="b">
        <f>Table3[[#This Row],[verificacion]]=Table3[[#This Row],[Total Mio]]</f>
        <v>1</v>
      </c>
      <c r="G367" t="str" cm="1">
        <f t="array" ref="G367">IFERROR(INDEX(Conta[],_xlfn.AGGREGATE(15,7,IF(Conta[VENDEDOR]=$B$1,ROW(Conta[VENDEDOR])-ROW('Por Factura'!$G$4)+1),ROWS($G$3:G367)),3),"")</f>
        <v/>
      </c>
      <c r="H367" t="str" cm="1">
        <f t="array" ref="H367">IFERROR(INDEX(Conta[],_xlfn.AGGREGATE(15,7,IF(Conta[VENDEDOR]=$B$1,ROW(Conta[VENDEDOR])-ROW('Por Factura'!$G$4)+1),ROWS($G$3:G367)),1),"")</f>
        <v/>
      </c>
      <c r="I367" s="2" t="str" cm="1">
        <f t="array" ref="I367">IFERROR(INDEX(Conta[],_xlfn.AGGREGATE(15,7,IF(Conta[VENDEDOR]=$B$1,ROW(Conta[VENDEDOR])-ROW('Por Factura'!$G$4)+1),ROWS($G$3:G367)),4),"")</f>
        <v/>
      </c>
      <c r="J367" s="2" t="str">
        <f t="shared" si="11"/>
        <v/>
      </c>
      <c r="K367" t="b">
        <f>Table5[[#This Row],[verificacion]]=Table5[[#This Row],[Total Conta]]</f>
        <v>1</v>
      </c>
    </row>
    <row r="368" spans="1:11" x14ac:dyDescent="0.25">
      <c r="A368" t="str" cm="1">
        <f t="array" ref="A368">IFERROR(INDEX(Mio[],_xlfn.AGGREGATE(15,7,IF((Mio[Vendedor]=$B$1)*(Mio[Anulado]=0),ROW(Mio[Vendedor])-ROW(MIo!$B$2)+1),ROWS($A$3:A368)),2),"")</f>
        <v/>
      </c>
      <c r="B368" t="str" cm="1">
        <f t="array" ref="B368">IFERROR(INDEX(Mio[],_xlfn.AGGREGATE(15,7,IF((Mio[Vendedor]=$B$1)*(Mio[Anulado]=0),ROW(Mio[Vendedor])-ROW(MIo!$B$2)+1),ROWS($A$3:A368)),6),"")</f>
        <v/>
      </c>
      <c r="C368" s="2" t="str" cm="1">
        <f t="array" ref="C368">IFERROR(INDEX(Mio[],_xlfn.AGGREGATE(15,7,IF((Mio[Vendedor]=$B$1)*(Mio[Anulado]=0),ROW(Mio[Vendedor])-ROW(MIo!$B$2)+1),ROWS($A$3:A368)),3),"")</f>
        <v/>
      </c>
      <c r="D368" s="2" t="str">
        <f t="shared" si="10"/>
        <v/>
      </c>
      <c r="E368" t="b">
        <f>Table3[[#This Row],[verificacion]]=Table3[[#This Row],[Total Mio]]</f>
        <v>1</v>
      </c>
      <c r="G368" t="str" cm="1">
        <f t="array" ref="G368">IFERROR(INDEX(Conta[],_xlfn.AGGREGATE(15,7,IF(Conta[VENDEDOR]=$B$1,ROW(Conta[VENDEDOR])-ROW('Por Factura'!$G$4)+1),ROWS($G$3:G368)),3),"")</f>
        <v/>
      </c>
      <c r="H368" t="str" cm="1">
        <f t="array" ref="H368">IFERROR(INDEX(Conta[],_xlfn.AGGREGATE(15,7,IF(Conta[VENDEDOR]=$B$1,ROW(Conta[VENDEDOR])-ROW('Por Factura'!$G$4)+1),ROWS($G$3:G368)),1),"")</f>
        <v/>
      </c>
      <c r="I368" s="2" t="str" cm="1">
        <f t="array" ref="I368">IFERROR(INDEX(Conta[],_xlfn.AGGREGATE(15,7,IF(Conta[VENDEDOR]=$B$1,ROW(Conta[VENDEDOR])-ROW('Por Factura'!$G$4)+1),ROWS($G$3:G368)),4),"")</f>
        <v/>
      </c>
      <c r="J368" s="2" t="str">
        <f t="shared" si="11"/>
        <v/>
      </c>
      <c r="K368" t="b">
        <f>Table5[[#This Row],[verificacion]]=Table5[[#This Row],[Total Conta]]</f>
        <v>1</v>
      </c>
    </row>
    <row r="369" spans="1:11" x14ac:dyDescent="0.25">
      <c r="A369" t="str" cm="1">
        <f t="array" ref="A369">IFERROR(INDEX(Mio[],_xlfn.AGGREGATE(15,7,IF((Mio[Vendedor]=$B$1)*(Mio[Anulado]=0),ROW(Mio[Vendedor])-ROW(MIo!$B$2)+1),ROWS($A$3:A369)),2),"")</f>
        <v/>
      </c>
      <c r="B369" t="str" cm="1">
        <f t="array" ref="B369">IFERROR(INDEX(Mio[],_xlfn.AGGREGATE(15,7,IF((Mio[Vendedor]=$B$1)*(Mio[Anulado]=0),ROW(Mio[Vendedor])-ROW(MIo!$B$2)+1),ROWS($A$3:A369)),6),"")</f>
        <v/>
      </c>
      <c r="C369" s="2" t="str" cm="1">
        <f t="array" ref="C369">IFERROR(INDEX(Mio[],_xlfn.AGGREGATE(15,7,IF((Mio[Vendedor]=$B$1)*(Mio[Anulado]=0),ROW(Mio[Vendedor])-ROW(MIo!$B$2)+1),ROWS($A$3:A369)),3),"")</f>
        <v/>
      </c>
      <c r="D369" s="2" t="str">
        <f t="shared" si="10"/>
        <v/>
      </c>
      <c r="E369" t="b">
        <f>Table3[[#This Row],[verificacion]]=Table3[[#This Row],[Total Mio]]</f>
        <v>1</v>
      </c>
      <c r="G369" t="str" cm="1">
        <f t="array" ref="G369">IFERROR(INDEX(Conta[],_xlfn.AGGREGATE(15,7,IF(Conta[VENDEDOR]=$B$1,ROW(Conta[VENDEDOR])-ROW('Por Factura'!$G$4)+1),ROWS($G$3:G369)),3),"")</f>
        <v/>
      </c>
      <c r="H369" t="str" cm="1">
        <f t="array" ref="H369">IFERROR(INDEX(Conta[],_xlfn.AGGREGATE(15,7,IF(Conta[VENDEDOR]=$B$1,ROW(Conta[VENDEDOR])-ROW('Por Factura'!$G$4)+1),ROWS($G$3:G369)),1),"")</f>
        <v/>
      </c>
      <c r="I369" s="2" t="str" cm="1">
        <f t="array" ref="I369">IFERROR(INDEX(Conta[],_xlfn.AGGREGATE(15,7,IF(Conta[VENDEDOR]=$B$1,ROW(Conta[VENDEDOR])-ROW('Por Factura'!$G$4)+1),ROWS($G$3:G369)),4),"")</f>
        <v/>
      </c>
      <c r="J369" s="2" t="str">
        <f t="shared" si="11"/>
        <v/>
      </c>
      <c r="K369" t="b">
        <f>Table5[[#This Row],[verificacion]]=Table5[[#This Row],[Total Conta]]</f>
        <v>1</v>
      </c>
    </row>
    <row r="370" spans="1:11" x14ac:dyDescent="0.25">
      <c r="A370" t="str" cm="1">
        <f t="array" ref="A370">IFERROR(INDEX(Mio[],_xlfn.AGGREGATE(15,7,IF((Mio[Vendedor]=$B$1)*(Mio[Anulado]=0),ROW(Mio[Vendedor])-ROW(MIo!$B$2)+1),ROWS($A$3:A370)),2),"")</f>
        <v/>
      </c>
      <c r="B370" t="str" cm="1">
        <f t="array" ref="B370">IFERROR(INDEX(Mio[],_xlfn.AGGREGATE(15,7,IF((Mio[Vendedor]=$B$1)*(Mio[Anulado]=0),ROW(Mio[Vendedor])-ROW(MIo!$B$2)+1),ROWS($A$3:A370)),6),"")</f>
        <v/>
      </c>
      <c r="C370" s="2" t="str" cm="1">
        <f t="array" ref="C370">IFERROR(INDEX(Mio[],_xlfn.AGGREGATE(15,7,IF((Mio[Vendedor]=$B$1)*(Mio[Anulado]=0),ROW(Mio[Vendedor])-ROW(MIo!$B$2)+1),ROWS($A$3:A370)),3),"")</f>
        <v/>
      </c>
      <c r="D370" s="2" t="str">
        <f t="shared" si="10"/>
        <v/>
      </c>
      <c r="E370" t="b">
        <f>Table3[[#This Row],[verificacion]]=Table3[[#This Row],[Total Mio]]</f>
        <v>1</v>
      </c>
      <c r="G370" t="str" cm="1">
        <f t="array" ref="G370">IFERROR(INDEX(Conta[],_xlfn.AGGREGATE(15,7,IF(Conta[VENDEDOR]=$B$1,ROW(Conta[VENDEDOR])-ROW('Por Factura'!$G$4)+1),ROWS($G$3:G370)),3),"")</f>
        <v/>
      </c>
      <c r="H370" t="str" cm="1">
        <f t="array" ref="H370">IFERROR(INDEX(Conta[],_xlfn.AGGREGATE(15,7,IF(Conta[VENDEDOR]=$B$1,ROW(Conta[VENDEDOR])-ROW('Por Factura'!$G$4)+1),ROWS($G$3:G370)),1),"")</f>
        <v/>
      </c>
      <c r="I370" s="2" t="str" cm="1">
        <f t="array" ref="I370">IFERROR(INDEX(Conta[],_xlfn.AGGREGATE(15,7,IF(Conta[VENDEDOR]=$B$1,ROW(Conta[VENDEDOR])-ROW('Por Factura'!$G$4)+1),ROWS($G$3:G370)),4),"")</f>
        <v/>
      </c>
      <c r="J370" s="2" t="str">
        <f t="shared" si="11"/>
        <v/>
      </c>
      <c r="K370" t="b">
        <f>Table5[[#This Row],[verificacion]]=Table5[[#This Row],[Total Conta]]</f>
        <v>1</v>
      </c>
    </row>
    <row r="371" spans="1:11" x14ac:dyDescent="0.25">
      <c r="A371" t="str" cm="1">
        <f t="array" ref="A371">IFERROR(INDEX(Mio[],_xlfn.AGGREGATE(15,7,IF((Mio[Vendedor]=$B$1)*(Mio[Anulado]=0),ROW(Mio[Vendedor])-ROW(MIo!$B$2)+1),ROWS($A$3:A371)),2),"")</f>
        <v/>
      </c>
      <c r="B371" t="str" cm="1">
        <f t="array" ref="B371">IFERROR(INDEX(Mio[],_xlfn.AGGREGATE(15,7,IF((Mio[Vendedor]=$B$1)*(Mio[Anulado]=0),ROW(Mio[Vendedor])-ROW(MIo!$B$2)+1),ROWS($A$3:A371)),6),"")</f>
        <v/>
      </c>
      <c r="C371" s="2" t="str" cm="1">
        <f t="array" ref="C371">IFERROR(INDEX(Mio[],_xlfn.AGGREGATE(15,7,IF((Mio[Vendedor]=$B$1)*(Mio[Anulado]=0),ROW(Mio[Vendedor])-ROW(MIo!$B$2)+1),ROWS($A$3:A371)),3),"")</f>
        <v/>
      </c>
      <c r="D371" s="2" t="str">
        <f t="shared" si="10"/>
        <v/>
      </c>
      <c r="E371" t="b">
        <f>Table3[[#This Row],[verificacion]]=Table3[[#This Row],[Total Mio]]</f>
        <v>1</v>
      </c>
      <c r="G371" t="str" cm="1">
        <f t="array" ref="G371">IFERROR(INDEX(Conta[],_xlfn.AGGREGATE(15,7,IF(Conta[VENDEDOR]=$B$1,ROW(Conta[VENDEDOR])-ROW('Por Factura'!$G$4)+1),ROWS($G$3:G371)),3),"")</f>
        <v/>
      </c>
      <c r="H371" t="str" cm="1">
        <f t="array" ref="H371">IFERROR(INDEX(Conta[],_xlfn.AGGREGATE(15,7,IF(Conta[VENDEDOR]=$B$1,ROW(Conta[VENDEDOR])-ROW('Por Factura'!$G$4)+1),ROWS($G$3:G371)),1),"")</f>
        <v/>
      </c>
      <c r="I371" s="2" t="str" cm="1">
        <f t="array" ref="I371">IFERROR(INDEX(Conta[],_xlfn.AGGREGATE(15,7,IF(Conta[VENDEDOR]=$B$1,ROW(Conta[VENDEDOR])-ROW('Por Factura'!$G$4)+1),ROWS($G$3:G371)),4),"")</f>
        <v/>
      </c>
      <c r="J371" s="2" t="str">
        <f t="shared" si="11"/>
        <v/>
      </c>
      <c r="K371" t="b">
        <f>Table5[[#This Row],[verificacion]]=Table5[[#This Row],[Total Conta]]</f>
        <v>1</v>
      </c>
    </row>
    <row r="372" spans="1:11" x14ac:dyDescent="0.25">
      <c r="A372" t="str" cm="1">
        <f t="array" ref="A372">IFERROR(INDEX(Mio[],_xlfn.AGGREGATE(15,7,IF((Mio[Vendedor]=$B$1)*(Mio[Anulado]=0),ROW(Mio[Vendedor])-ROW(MIo!$B$2)+1),ROWS($A$3:A372)),2),"")</f>
        <v/>
      </c>
      <c r="B372" t="str" cm="1">
        <f t="array" ref="B372">IFERROR(INDEX(Mio[],_xlfn.AGGREGATE(15,7,IF((Mio[Vendedor]=$B$1)*(Mio[Anulado]=0),ROW(Mio[Vendedor])-ROW(MIo!$B$2)+1),ROWS($A$3:A372)),6),"")</f>
        <v/>
      </c>
      <c r="C372" s="2" t="str" cm="1">
        <f t="array" ref="C372">IFERROR(INDEX(Mio[],_xlfn.AGGREGATE(15,7,IF((Mio[Vendedor]=$B$1)*(Mio[Anulado]=0),ROW(Mio[Vendedor])-ROW(MIo!$B$2)+1),ROWS($A$3:A372)),3),"")</f>
        <v/>
      </c>
      <c r="D372" s="2" t="str">
        <f t="shared" si="10"/>
        <v/>
      </c>
      <c r="E372" t="b">
        <f>Table3[[#This Row],[verificacion]]=Table3[[#This Row],[Total Mio]]</f>
        <v>1</v>
      </c>
      <c r="G372" t="str" cm="1">
        <f t="array" ref="G372">IFERROR(INDEX(Conta[],_xlfn.AGGREGATE(15,7,IF(Conta[VENDEDOR]=$B$1,ROW(Conta[VENDEDOR])-ROW('Por Factura'!$G$4)+1),ROWS($G$3:G372)),3),"")</f>
        <v/>
      </c>
      <c r="H372" t="str" cm="1">
        <f t="array" ref="H372">IFERROR(INDEX(Conta[],_xlfn.AGGREGATE(15,7,IF(Conta[VENDEDOR]=$B$1,ROW(Conta[VENDEDOR])-ROW('Por Factura'!$G$4)+1),ROWS($G$3:G372)),1),"")</f>
        <v/>
      </c>
      <c r="I372" s="2" t="str" cm="1">
        <f t="array" ref="I372">IFERROR(INDEX(Conta[],_xlfn.AGGREGATE(15,7,IF(Conta[VENDEDOR]=$B$1,ROW(Conta[VENDEDOR])-ROW('Por Factura'!$G$4)+1),ROWS($G$3:G372)),4),"")</f>
        <v/>
      </c>
      <c r="J372" s="2" t="str">
        <f t="shared" si="11"/>
        <v/>
      </c>
      <c r="K372" t="b">
        <f>Table5[[#This Row],[verificacion]]=Table5[[#This Row],[Total Conta]]</f>
        <v>1</v>
      </c>
    </row>
    <row r="373" spans="1:11" x14ac:dyDescent="0.25">
      <c r="A373" t="str" cm="1">
        <f t="array" ref="A373">IFERROR(INDEX(Mio[],_xlfn.AGGREGATE(15,7,IF((Mio[Vendedor]=$B$1)*(Mio[Anulado]=0),ROW(Mio[Vendedor])-ROW(MIo!$B$2)+1),ROWS($A$3:A373)),2),"")</f>
        <v/>
      </c>
      <c r="B373" t="str" cm="1">
        <f t="array" ref="B373">IFERROR(INDEX(Mio[],_xlfn.AGGREGATE(15,7,IF((Mio[Vendedor]=$B$1)*(Mio[Anulado]=0),ROW(Mio[Vendedor])-ROW(MIo!$B$2)+1),ROWS($A$3:A373)),6),"")</f>
        <v/>
      </c>
      <c r="C373" s="2" t="str" cm="1">
        <f t="array" ref="C373">IFERROR(INDEX(Mio[],_xlfn.AGGREGATE(15,7,IF((Mio[Vendedor]=$B$1)*(Mio[Anulado]=0),ROW(Mio[Vendedor])-ROW(MIo!$B$2)+1),ROWS($A$3:A373)),3),"")</f>
        <v/>
      </c>
      <c r="D373" s="2" t="str">
        <f t="shared" si="10"/>
        <v/>
      </c>
      <c r="E373" t="b">
        <f>Table3[[#This Row],[verificacion]]=Table3[[#This Row],[Total Mio]]</f>
        <v>1</v>
      </c>
      <c r="G373" t="str" cm="1">
        <f t="array" ref="G373">IFERROR(INDEX(Conta[],_xlfn.AGGREGATE(15,7,IF(Conta[VENDEDOR]=$B$1,ROW(Conta[VENDEDOR])-ROW('Por Factura'!$G$4)+1),ROWS($G$3:G373)),3),"")</f>
        <v/>
      </c>
      <c r="H373" t="str" cm="1">
        <f t="array" ref="H373">IFERROR(INDEX(Conta[],_xlfn.AGGREGATE(15,7,IF(Conta[VENDEDOR]=$B$1,ROW(Conta[VENDEDOR])-ROW('Por Factura'!$G$4)+1),ROWS($G$3:G373)),1),"")</f>
        <v/>
      </c>
      <c r="I373" s="2" t="str" cm="1">
        <f t="array" ref="I373">IFERROR(INDEX(Conta[],_xlfn.AGGREGATE(15,7,IF(Conta[VENDEDOR]=$B$1,ROW(Conta[VENDEDOR])-ROW('Por Factura'!$G$4)+1),ROWS($G$3:G373)),4),"")</f>
        <v/>
      </c>
      <c r="J373" s="2" t="str">
        <f t="shared" si="11"/>
        <v/>
      </c>
      <c r="K373" t="b">
        <f>Table5[[#This Row],[verificacion]]=Table5[[#This Row],[Total Conta]]</f>
        <v>1</v>
      </c>
    </row>
    <row r="374" spans="1:11" x14ac:dyDescent="0.25">
      <c r="A374" t="str" cm="1">
        <f t="array" ref="A374">IFERROR(INDEX(Mio[],_xlfn.AGGREGATE(15,7,IF((Mio[Vendedor]=$B$1)*(Mio[Anulado]=0),ROW(Mio[Vendedor])-ROW(MIo!$B$2)+1),ROWS($A$3:A374)),2),"")</f>
        <v/>
      </c>
      <c r="B374" t="str" cm="1">
        <f t="array" ref="B374">IFERROR(INDEX(Mio[],_xlfn.AGGREGATE(15,7,IF((Mio[Vendedor]=$B$1)*(Mio[Anulado]=0),ROW(Mio[Vendedor])-ROW(MIo!$B$2)+1),ROWS($A$3:A374)),6),"")</f>
        <v/>
      </c>
      <c r="C374" s="2" t="str" cm="1">
        <f t="array" ref="C374">IFERROR(INDEX(Mio[],_xlfn.AGGREGATE(15,7,IF((Mio[Vendedor]=$B$1)*(Mio[Anulado]=0),ROW(Mio[Vendedor])-ROW(MIo!$B$2)+1),ROWS($A$3:A374)),3),"")</f>
        <v/>
      </c>
      <c r="D374" s="2" t="str">
        <f t="shared" si="10"/>
        <v/>
      </c>
      <c r="E374" t="b">
        <f>Table3[[#This Row],[verificacion]]=Table3[[#This Row],[Total Mio]]</f>
        <v>1</v>
      </c>
      <c r="G374" t="str" cm="1">
        <f t="array" ref="G374">IFERROR(INDEX(Conta[],_xlfn.AGGREGATE(15,7,IF(Conta[VENDEDOR]=$B$1,ROW(Conta[VENDEDOR])-ROW('Por Factura'!$G$4)+1),ROWS($G$3:G374)),3),"")</f>
        <v/>
      </c>
      <c r="H374" t="str" cm="1">
        <f t="array" ref="H374">IFERROR(INDEX(Conta[],_xlfn.AGGREGATE(15,7,IF(Conta[VENDEDOR]=$B$1,ROW(Conta[VENDEDOR])-ROW('Por Factura'!$G$4)+1),ROWS($G$3:G374)),1),"")</f>
        <v/>
      </c>
      <c r="I374" s="2" t="str" cm="1">
        <f t="array" ref="I374">IFERROR(INDEX(Conta[],_xlfn.AGGREGATE(15,7,IF(Conta[VENDEDOR]=$B$1,ROW(Conta[VENDEDOR])-ROW('Por Factura'!$G$4)+1),ROWS($G$3:G374)),4),"")</f>
        <v/>
      </c>
      <c r="J374" s="2" t="str">
        <f t="shared" si="11"/>
        <v/>
      </c>
      <c r="K374" t="b">
        <f>Table5[[#This Row],[verificacion]]=Table5[[#This Row],[Total Conta]]</f>
        <v>1</v>
      </c>
    </row>
    <row r="375" spans="1:11" x14ac:dyDescent="0.25">
      <c r="A375" t="str" cm="1">
        <f t="array" ref="A375">IFERROR(INDEX(Mio[],_xlfn.AGGREGATE(15,7,IF((Mio[Vendedor]=$B$1)*(Mio[Anulado]=0),ROW(Mio[Vendedor])-ROW(MIo!$B$2)+1),ROWS($A$3:A375)),2),"")</f>
        <v/>
      </c>
      <c r="B375" t="str" cm="1">
        <f t="array" ref="B375">IFERROR(INDEX(Mio[],_xlfn.AGGREGATE(15,7,IF((Mio[Vendedor]=$B$1)*(Mio[Anulado]=0),ROW(Mio[Vendedor])-ROW(MIo!$B$2)+1),ROWS($A$3:A375)),6),"")</f>
        <v/>
      </c>
      <c r="C375" s="2" t="str" cm="1">
        <f t="array" ref="C375">IFERROR(INDEX(Mio[],_xlfn.AGGREGATE(15,7,IF((Mio[Vendedor]=$B$1)*(Mio[Anulado]=0),ROW(Mio[Vendedor])-ROW(MIo!$B$2)+1),ROWS($A$3:A375)),3),"")</f>
        <v/>
      </c>
      <c r="D375" s="2" t="str">
        <f t="shared" si="10"/>
        <v/>
      </c>
      <c r="E375" t="b">
        <f>Table3[[#This Row],[verificacion]]=Table3[[#This Row],[Total Mio]]</f>
        <v>1</v>
      </c>
      <c r="G375" t="str" cm="1">
        <f t="array" ref="G375">IFERROR(INDEX(Conta[],_xlfn.AGGREGATE(15,7,IF(Conta[VENDEDOR]=$B$1,ROW(Conta[VENDEDOR])-ROW('Por Factura'!$G$4)+1),ROWS($G$3:G375)),3),"")</f>
        <v/>
      </c>
      <c r="H375" t="str" cm="1">
        <f t="array" ref="H375">IFERROR(INDEX(Conta[],_xlfn.AGGREGATE(15,7,IF(Conta[VENDEDOR]=$B$1,ROW(Conta[VENDEDOR])-ROW('Por Factura'!$G$4)+1),ROWS($G$3:G375)),1),"")</f>
        <v/>
      </c>
      <c r="I375" s="2" t="str" cm="1">
        <f t="array" ref="I375">IFERROR(INDEX(Conta[],_xlfn.AGGREGATE(15,7,IF(Conta[VENDEDOR]=$B$1,ROW(Conta[VENDEDOR])-ROW('Por Factura'!$G$4)+1),ROWS($G$3:G375)),4),"")</f>
        <v/>
      </c>
      <c r="J375" s="2" t="str">
        <f t="shared" si="11"/>
        <v/>
      </c>
      <c r="K375" t="b">
        <f>Table5[[#This Row],[verificacion]]=Table5[[#This Row],[Total Conta]]</f>
        <v>1</v>
      </c>
    </row>
    <row r="376" spans="1:11" x14ac:dyDescent="0.25">
      <c r="A376" t="str" cm="1">
        <f t="array" ref="A376">IFERROR(INDEX(Mio[],_xlfn.AGGREGATE(15,7,IF((Mio[Vendedor]=$B$1)*(Mio[Anulado]=0),ROW(Mio[Vendedor])-ROW(MIo!$B$2)+1),ROWS($A$3:A376)),2),"")</f>
        <v/>
      </c>
      <c r="B376" t="str" cm="1">
        <f t="array" ref="B376">IFERROR(INDEX(Mio[],_xlfn.AGGREGATE(15,7,IF((Mio[Vendedor]=$B$1)*(Mio[Anulado]=0),ROW(Mio[Vendedor])-ROW(MIo!$B$2)+1),ROWS($A$3:A376)),6),"")</f>
        <v/>
      </c>
      <c r="C376" s="2" t="str" cm="1">
        <f t="array" ref="C376">IFERROR(INDEX(Mio[],_xlfn.AGGREGATE(15,7,IF((Mio[Vendedor]=$B$1)*(Mio[Anulado]=0),ROW(Mio[Vendedor])-ROW(MIo!$B$2)+1),ROWS($A$3:A376)),3),"")</f>
        <v/>
      </c>
      <c r="D376" s="2" t="str">
        <f t="shared" si="10"/>
        <v/>
      </c>
      <c r="E376" t="b">
        <f>Table3[[#This Row],[verificacion]]=Table3[[#This Row],[Total Mio]]</f>
        <v>1</v>
      </c>
      <c r="G376" t="str" cm="1">
        <f t="array" ref="G376">IFERROR(INDEX(Conta[],_xlfn.AGGREGATE(15,7,IF(Conta[VENDEDOR]=$B$1,ROW(Conta[VENDEDOR])-ROW('Por Factura'!$G$4)+1),ROWS($G$3:G376)),3),"")</f>
        <v/>
      </c>
      <c r="H376" t="str" cm="1">
        <f t="array" ref="H376">IFERROR(INDEX(Conta[],_xlfn.AGGREGATE(15,7,IF(Conta[VENDEDOR]=$B$1,ROW(Conta[VENDEDOR])-ROW('Por Factura'!$G$4)+1),ROWS($G$3:G376)),1),"")</f>
        <v/>
      </c>
      <c r="I376" s="2" t="str" cm="1">
        <f t="array" ref="I376">IFERROR(INDEX(Conta[],_xlfn.AGGREGATE(15,7,IF(Conta[VENDEDOR]=$B$1,ROW(Conta[VENDEDOR])-ROW('Por Factura'!$G$4)+1),ROWS($G$3:G376)),4),"")</f>
        <v/>
      </c>
      <c r="J376" s="2" t="str">
        <f t="shared" si="11"/>
        <v/>
      </c>
      <c r="K376" t="b">
        <f>Table5[[#This Row],[verificacion]]=Table5[[#This Row],[Total Conta]]</f>
        <v>1</v>
      </c>
    </row>
    <row r="377" spans="1:11" x14ac:dyDescent="0.25">
      <c r="A377" t="str" cm="1">
        <f t="array" ref="A377">IFERROR(INDEX(Mio[],_xlfn.AGGREGATE(15,7,IF((Mio[Vendedor]=$B$1)*(Mio[Anulado]=0),ROW(Mio[Vendedor])-ROW(MIo!$B$2)+1),ROWS($A$3:A377)),2),"")</f>
        <v/>
      </c>
      <c r="B377" t="str" cm="1">
        <f t="array" ref="B377">IFERROR(INDEX(Mio[],_xlfn.AGGREGATE(15,7,IF((Mio[Vendedor]=$B$1)*(Mio[Anulado]=0),ROW(Mio[Vendedor])-ROW(MIo!$B$2)+1),ROWS($A$3:A377)),6),"")</f>
        <v/>
      </c>
      <c r="C377" s="2" t="str" cm="1">
        <f t="array" ref="C377">IFERROR(INDEX(Mio[],_xlfn.AGGREGATE(15,7,IF((Mio[Vendedor]=$B$1)*(Mio[Anulado]=0),ROW(Mio[Vendedor])-ROW(MIo!$B$2)+1),ROWS($A$3:A377)),3),"")</f>
        <v/>
      </c>
      <c r="D377" s="2" t="str">
        <f t="shared" si="10"/>
        <v/>
      </c>
      <c r="E377" t="b">
        <f>Table3[[#This Row],[verificacion]]=Table3[[#This Row],[Total Mio]]</f>
        <v>1</v>
      </c>
      <c r="G377" t="str" cm="1">
        <f t="array" ref="G377">IFERROR(INDEX(Conta[],_xlfn.AGGREGATE(15,7,IF(Conta[VENDEDOR]=$B$1,ROW(Conta[VENDEDOR])-ROW('Por Factura'!$G$4)+1),ROWS($G$3:G377)),3),"")</f>
        <v/>
      </c>
      <c r="H377" t="str" cm="1">
        <f t="array" ref="H377">IFERROR(INDEX(Conta[],_xlfn.AGGREGATE(15,7,IF(Conta[VENDEDOR]=$B$1,ROW(Conta[VENDEDOR])-ROW('Por Factura'!$G$4)+1),ROWS($G$3:G377)),1),"")</f>
        <v/>
      </c>
      <c r="I377" s="2" t="str" cm="1">
        <f t="array" ref="I377">IFERROR(INDEX(Conta[],_xlfn.AGGREGATE(15,7,IF(Conta[VENDEDOR]=$B$1,ROW(Conta[VENDEDOR])-ROW('Por Factura'!$G$4)+1),ROWS($G$3:G377)),4),"")</f>
        <v/>
      </c>
      <c r="J377" s="2" t="str">
        <f t="shared" si="11"/>
        <v/>
      </c>
      <c r="K377" t="b">
        <f>Table5[[#This Row],[verificacion]]=Table5[[#This Row],[Total Conta]]</f>
        <v>1</v>
      </c>
    </row>
    <row r="378" spans="1:11" x14ac:dyDescent="0.25">
      <c r="A378" t="str" cm="1">
        <f t="array" ref="A378">IFERROR(INDEX(Mio[],_xlfn.AGGREGATE(15,7,IF((Mio[Vendedor]=$B$1)*(Mio[Anulado]=0),ROW(Mio[Vendedor])-ROW(MIo!$B$2)+1),ROWS($A$3:A378)),2),"")</f>
        <v/>
      </c>
      <c r="B378" t="str" cm="1">
        <f t="array" ref="B378">IFERROR(INDEX(Mio[],_xlfn.AGGREGATE(15,7,IF((Mio[Vendedor]=$B$1)*(Mio[Anulado]=0),ROW(Mio[Vendedor])-ROW(MIo!$B$2)+1),ROWS($A$3:A378)),6),"")</f>
        <v/>
      </c>
      <c r="C378" s="2" t="str" cm="1">
        <f t="array" ref="C378">IFERROR(INDEX(Mio[],_xlfn.AGGREGATE(15,7,IF((Mio[Vendedor]=$B$1)*(Mio[Anulado]=0),ROW(Mio[Vendedor])-ROW(MIo!$B$2)+1),ROWS($A$3:A378)),3),"")</f>
        <v/>
      </c>
      <c r="D378" s="2" t="str">
        <f t="shared" si="10"/>
        <v/>
      </c>
      <c r="E378" t="b">
        <f>Table3[[#This Row],[verificacion]]=Table3[[#This Row],[Total Mio]]</f>
        <v>1</v>
      </c>
      <c r="G378" t="str" cm="1">
        <f t="array" ref="G378">IFERROR(INDEX(Conta[],_xlfn.AGGREGATE(15,7,IF(Conta[VENDEDOR]=$B$1,ROW(Conta[VENDEDOR])-ROW('Por Factura'!$G$4)+1),ROWS($G$3:G378)),3),"")</f>
        <v/>
      </c>
      <c r="H378" t="str" cm="1">
        <f t="array" ref="H378">IFERROR(INDEX(Conta[],_xlfn.AGGREGATE(15,7,IF(Conta[VENDEDOR]=$B$1,ROW(Conta[VENDEDOR])-ROW('Por Factura'!$G$4)+1),ROWS($G$3:G378)),1),"")</f>
        <v/>
      </c>
      <c r="I378" s="2" t="str" cm="1">
        <f t="array" ref="I378">IFERROR(INDEX(Conta[],_xlfn.AGGREGATE(15,7,IF(Conta[VENDEDOR]=$B$1,ROW(Conta[VENDEDOR])-ROW('Por Factura'!$G$4)+1),ROWS($G$3:G378)),4),"")</f>
        <v/>
      </c>
      <c r="J378" s="2" t="str">
        <f t="shared" si="11"/>
        <v/>
      </c>
      <c r="K378" t="b">
        <f>Table5[[#This Row],[verificacion]]=Table5[[#This Row],[Total Conta]]</f>
        <v>1</v>
      </c>
    </row>
    <row r="379" spans="1:11" x14ac:dyDescent="0.25">
      <c r="A379" t="str" cm="1">
        <f t="array" ref="A379">IFERROR(INDEX(Mio[],_xlfn.AGGREGATE(15,7,IF((Mio[Vendedor]=$B$1)*(Mio[Anulado]=0),ROW(Mio[Vendedor])-ROW(MIo!$B$2)+1),ROWS($A$3:A379)),2),"")</f>
        <v/>
      </c>
      <c r="B379" t="str" cm="1">
        <f t="array" ref="B379">IFERROR(INDEX(Mio[],_xlfn.AGGREGATE(15,7,IF((Mio[Vendedor]=$B$1)*(Mio[Anulado]=0),ROW(Mio[Vendedor])-ROW(MIo!$B$2)+1),ROWS($A$3:A379)),6),"")</f>
        <v/>
      </c>
      <c r="C379" s="2" t="str" cm="1">
        <f t="array" ref="C379">IFERROR(INDEX(Mio[],_xlfn.AGGREGATE(15,7,IF((Mio[Vendedor]=$B$1)*(Mio[Anulado]=0),ROW(Mio[Vendedor])-ROW(MIo!$B$2)+1),ROWS($A$3:A379)),3),"")</f>
        <v/>
      </c>
      <c r="D379" s="2" t="str">
        <f t="shared" si="10"/>
        <v/>
      </c>
      <c r="E379" t="b">
        <f>Table3[[#This Row],[verificacion]]=Table3[[#This Row],[Total Mio]]</f>
        <v>1</v>
      </c>
      <c r="G379" t="str" cm="1">
        <f t="array" ref="G379">IFERROR(INDEX(Conta[],_xlfn.AGGREGATE(15,7,IF(Conta[VENDEDOR]=$B$1,ROW(Conta[VENDEDOR])-ROW('Por Factura'!$G$4)+1),ROWS($G$3:G379)),3),"")</f>
        <v/>
      </c>
      <c r="H379" t="str" cm="1">
        <f t="array" ref="H379">IFERROR(INDEX(Conta[],_xlfn.AGGREGATE(15,7,IF(Conta[VENDEDOR]=$B$1,ROW(Conta[VENDEDOR])-ROW('Por Factura'!$G$4)+1),ROWS($G$3:G379)),1),"")</f>
        <v/>
      </c>
      <c r="I379" s="2" t="str" cm="1">
        <f t="array" ref="I379">IFERROR(INDEX(Conta[],_xlfn.AGGREGATE(15,7,IF(Conta[VENDEDOR]=$B$1,ROW(Conta[VENDEDOR])-ROW('Por Factura'!$G$4)+1),ROWS($G$3:G379)),4),"")</f>
        <v/>
      </c>
      <c r="J379" s="2" t="str">
        <f t="shared" si="11"/>
        <v/>
      </c>
      <c r="K379" t="b">
        <f>Table5[[#This Row],[verificacion]]=Table5[[#This Row],[Total Conta]]</f>
        <v>1</v>
      </c>
    </row>
    <row r="380" spans="1:11" x14ac:dyDescent="0.25">
      <c r="A380" t="str" cm="1">
        <f t="array" ref="A380">IFERROR(INDEX(Mio[],_xlfn.AGGREGATE(15,7,IF((Mio[Vendedor]=$B$1)*(Mio[Anulado]=0),ROW(Mio[Vendedor])-ROW(MIo!$B$2)+1),ROWS($A$3:A380)),2),"")</f>
        <v/>
      </c>
      <c r="B380" t="str" cm="1">
        <f t="array" ref="B380">IFERROR(INDEX(Mio[],_xlfn.AGGREGATE(15,7,IF((Mio[Vendedor]=$B$1)*(Mio[Anulado]=0),ROW(Mio[Vendedor])-ROW(MIo!$B$2)+1),ROWS($A$3:A380)),6),"")</f>
        <v/>
      </c>
      <c r="C380" s="2" t="str" cm="1">
        <f t="array" ref="C380">IFERROR(INDEX(Mio[],_xlfn.AGGREGATE(15,7,IF((Mio[Vendedor]=$B$1)*(Mio[Anulado]=0),ROW(Mio[Vendedor])-ROW(MIo!$B$2)+1),ROWS($A$3:A380)),3),"")</f>
        <v/>
      </c>
      <c r="D380" s="2" t="str">
        <f t="shared" si="10"/>
        <v/>
      </c>
      <c r="E380" t="b">
        <f>Table3[[#This Row],[verificacion]]=Table3[[#This Row],[Total Mio]]</f>
        <v>1</v>
      </c>
      <c r="G380" t="str" cm="1">
        <f t="array" ref="G380">IFERROR(INDEX(Conta[],_xlfn.AGGREGATE(15,7,IF(Conta[VENDEDOR]=$B$1,ROW(Conta[VENDEDOR])-ROW('Por Factura'!$G$4)+1),ROWS($G$3:G380)),3),"")</f>
        <v/>
      </c>
      <c r="H380" t="str" cm="1">
        <f t="array" ref="H380">IFERROR(INDEX(Conta[],_xlfn.AGGREGATE(15,7,IF(Conta[VENDEDOR]=$B$1,ROW(Conta[VENDEDOR])-ROW('Por Factura'!$G$4)+1),ROWS($G$3:G380)),1),"")</f>
        <v/>
      </c>
      <c r="I380" s="2" t="str" cm="1">
        <f t="array" ref="I380">IFERROR(INDEX(Conta[],_xlfn.AGGREGATE(15,7,IF(Conta[VENDEDOR]=$B$1,ROW(Conta[VENDEDOR])-ROW('Por Factura'!$G$4)+1),ROWS($G$3:G380)),4),"")</f>
        <v/>
      </c>
      <c r="J380" s="2" t="str">
        <f t="shared" si="11"/>
        <v/>
      </c>
      <c r="K380" t="b">
        <f>Table5[[#This Row],[verificacion]]=Table5[[#This Row],[Total Conta]]</f>
        <v>1</v>
      </c>
    </row>
    <row r="381" spans="1:11" x14ac:dyDescent="0.25">
      <c r="A381" t="str" cm="1">
        <f t="array" ref="A381">IFERROR(INDEX(Mio[],_xlfn.AGGREGATE(15,7,IF((Mio[Vendedor]=$B$1)*(Mio[Anulado]=0),ROW(Mio[Vendedor])-ROW(MIo!$B$2)+1),ROWS($A$3:A381)),2),"")</f>
        <v/>
      </c>
      <c r="B381" t="str" cm="1">
        <f t="array" ref="B381">IFERROR(INDEX(Mio[],_xlfn.AGGREGATE(15,7,IF((Mio[Vendedor]=$B$1)*(Mio[Anulado]=0),ROW(Mio[Vendedor])-ROW(MIo!$B$2)+1),ROWS($A$3:A381)),6),"")</f>
        <v/>
      </c>
      <c r="C381" s="2" t="str" cm="1">
        <f t="array" ref="C381">IFERROR(INDEX(Mio[],_xlfn.AGGREGATE(15,7,IF((Mio[Vendedor]=$B$1)*(Mio[Anulado]=0),ROW(Mio[Vendedor])-ROW(MIo!$B$2)+1),ROWS($A$3:A381)),3),"")</f>
        <v/>
      </c>
      <c r="D381" s="2" t="str">
        <f t="shared" si="10"/>
        <v/>
      </c>
      <c r="E381" t="b">
        <f>Table3[[#This Row],[verificacion]]=Table3[[#This Row],[Total Mio]]</f>
        <v>1</v>
      </c>
      <c r="G381" t="str" cm="1">
        <f t="array" ref="G381">IFERROR(INDEX(Conta[],_xlfn.AGGREGATE(15,7,IF(Conta[VENDEDOR]=$B$1,ROW(Conta[VENDEDOR])-ROW('Por Factura'!$G$4)+1),ROWS($G$3:G381)),3),"")</f>
        <v/>
      </c>
      <c r="H381" t="str" cm="1">
        <f t="array" ref="H381">IFERROR(INDEX(Conta[],_xlfn.AGGREGATE(15,7,IF(Conta[VENDEDOR]=$B$1,ROW(Conta[VENDEDOR])-ROW('Por Factura'!$G$4)+1),ROWS($G$3:G381)),1),"")</f>
        <v/>
      </c>
      <c r="I381" s="2" t="str" cm="1">
        <f t="array" ref="I381">IFERROR(INDEX(Conta[],_xlfn.AGGREGATE(15,7,IF(Conta[VENDEDOR]=$B$1,ROW(Conta[VENDEDOR])-ROW('Por Factura'!$G$4)+1),ROWS($G$3:G381)),4),"")</f>
        <v/>
      </c>
      <c r="J381" s="2" t="str">
        <f t="shared" si="11"/>
        <v/>
      </c>
      <c r="K381" t="b">
        <f>Table5[[#This Row],[verificacion]]=Table5[[#This Row],[Total Conta]]</f>
        <v>1</v>
      </c>
    </row>
    <row r="382" spans="1:11" x14ac:dyDescent="0.25">
      <c r="A382" t="str" cm="1">
        <f t="array" ref="A382">IFERROR(INDEX(Mio[],_xlfn.AGGREGATE(15,7,IF((Mio[Vendedor]=$B$1)*(Mio[Anulado]=0),ROW(Mio[Vendedor])-ROW(MIo!$B$2)+1),ROWS($A$3:A382)),2),"")</f>
        <v/>
      </c>
      <c r="B382" t="str" cm="1">
        <f t="array" ref="B382">IFERROR(INDEX(Mio[],_xlfn.AGGREGATE(15,7,IF((Mio[Vendedor]=$B$1)*(Mio[Anulado]=0),ROW(Mio[Vendedor])-ROW(MIo!$B$2)+1),ROWS($A$3:A382)),6),"")</f>
        <v/>
      </c>
      <c r="C382" s="2" t="str" cm="1">
        <f t="array" ref="C382">IFERROR(INDEX(Mio[],_xlfn.AGGREGATE(15,7,IF((Mio[Vendedor]=$B$1)*(Mio[Anulado]=0),ROW(Mio[Vendedor])-ROW(MIo!$B$2)+1),ROWS($A$3:A382)),3),"")</f>
        <v/>
      </c>
      <c r="D382" s="2" t="str">
        <f t="shared" si="10"/>
        <v/>
      </c>
      <c r="E382" t="b">
        <f>Table3[[#This Row],[verificacion]]=Table3[[#This Row],[Total Mio]]</f>
        <v>1</v>
      </c>
      <c r="G382" t="str" cm="1">
        <f t="array" ref="G382">IFERROR(INDEX(Conta[],_xlfn.AGGREGATE(15,7,IF(Conta[VENDEDOR]=$B$1,ROW(Conta[VENDEDOR])-ROW('Por Factura'!$G$4)+1),ROWS($G$3:G382)),3),"")</f>
        <v/>
      </c>
      <c r="H382" t="str" cm="1">
        <f t="array" ref="H382">IFERROR(INDEX(Conta[],_xlfn.AGGREGATE(15,7,IF(Conta[VENDEDOR]=$B$1,ROW(Conta[VENDEDOR])-ROW('Por Factura'!$G$4)+1),ROWS($G$3:G382)),1),"")</f>
        <v/>
      </c>
      <c r="I382" s="2" t="str" cm="1">
        <f t="array" ref="I382">IFERROR(INDEX(Conta[],_xlfn.AGGREGATE(15,7,IF(Conta[VENDEDOR]=$B$1,ROW(Conta[VENDEDOR])-ROW('Por Factura'!$G$4)+1),ROWS($G$3:G382)),4),"")</f>
        <v/>
      </c>
      <c r="J382" s="2" t="str">
        <f t="shared" si="11"/>
        <v/>
      </c>
      <c r="K382" t="b">
        <f>Table5[[#This Row],[verificacion]]=Table5[[#This Row],[Total Conta]]</f>
        <v>1</v>
      </c>
    </row>
    <row r="383" spans="1:11" x14ac:dyDescent="0.25">
      <c r="A383" t="str" cm="1">
        <f t="array" ref="A383">IFERROR(INDEX(Mio[],_xlfn.AGGREGATE(15,7,IF((Mio[Vendedor]=$B$1)*(Mio[Anulado]=0),ROW(Mio[Vendedor])-ROW(MIo!$B$2)+1),ROWS($A$3:A383)),2),"")</f>
        <v/>
      </c>
      <c r="B383" t="str" cm="1">
        <f t="array" ref="B383">IFERROR(INDEX(Mio[],_xlfn.AGGREGATE(15,7,IF((Mio[Vendedor]=$B$1)*(Mio[Anulado]=0),ROW(Mio[Vendedor])-ROW(MIo!$B$2)+1),ROWS($A$3:A383)),6),"")</f>
        <v/>
      </c>
      <c r="C383" s="2" t="str" cm="1">
        <f t="array" ref="C383">IFERROR(INDEX(Mio[],_xlfn.AGGREGATE(15,7,IF((Mio[Vendedor]=$B$1)*(Mio[Anulado]=0),ROW(Mio[Vendedor])-ROW(MIo!$B$2)+1),ROWS($A$3:A383)),3),"")</f>
        <v/>
      </c>
      <c r="D383" s="2" t="str">
        <f t="shared" si="10"/>
        <v/>
      </c>
      <c r="E383" t="b">
        <f>Table3[[#This Row],[verificacion]]=Table3[[#This Row],[Total Mio]]</f>
        <v>1</v>
      </c>
      <c r="G383" t="str" cm="1">
        <f t="array" ref="G383">IFERROR(INDEX(Conta[],_xlfn.AGGREGATE(15,7,IF(Conta[VENDEDOR]=$B$1,ROW(Conta[VENDEDOR])-ROW('Por Factura'!$G$4)+1),ROWS($G$3:G383)),3),"")</f>
        <v/>
      </c>
      <c r="H383" t="str" cm="1">
        <f t="array" ref="H383">IFERROR(INDEX(Conta[],_xlfn.AGGREGATE(15,7,IF(Conta[VENDEDOR]=$B$1,ROW(Conta[VENDEDOR])-ROW('Por Factura'!$G$4)+1),ROWS($G$3:G383)),1),"")</f>
        <v/>
      </c>
      <c r="I383" s="2" t="str" cm="1">
        <f t="array" ref="I383">IFERROR(INDEX(Conta[],_xlfn.AGGREGATE(15,7,IF(Conta[VENDEDOR]=$B$1,ROW(Conta[VENDEDOR])-ROW('Por Factura'!$G$4)+1),ROWS($G$3:G383)),4),"")</f>
        <v/>
      </c>
      <c r="J383" s="2" t="str">
        <f t="shared" si="11"/>
        <v/>
      </c>
      <c r="K383" t="b">
        <f>Table5[[#This Row],[verificacion]]=Table5[[#This Row],[Total Conta]]</f>
        <v>1</v>
      </c>
    </row>
    <row r="384" spans="1:11" x14ac:dyDescent="0.25">
      <c r="A384" t="str" cm="1">
        <f t="array" ref="A384">IFERROR(INDEX(Mio[],_xlfn.AGGREGATE(15,7,IF((Mio[Vendedor]=$B$1)*(Mio[Anulado]=0),ROW(Mio[Vendedor])-ROW(MIo!$B$2)+1),ROWS($A$3:A384)),2),"")</f>
        <v/>
      </c>
      <c r="B384" t="str" cm="1">
        <f t="array" ref="B384">IFERROR(INDEX(Mio[],_xlfn.AGGREGATE(15,7,IF((Mio[Vendedor]=$B$1)*(Mio[Anulado]=0),ROW(Mio[Vendedor])-ROW(MIo!$B$2)+1),ROWS($A$3:A384)),6),"")</f>
        <v/>
      </c>
      <c r="C384" s="2" t="str" cm="1">
        <f t="array" ref="C384">IFERROR(INDEX(Mio[],_xlfn.AGGREGATE(15,7,IF((Mio[Vendedor]=$B$1)*(Mio[Anulado]=0),ROW(Mio[Vendedor])-ROW(MIo!$B$2)+1),ROWS($A$3:A384)),3),"")</f>
        <v/>
      </c>
      <c r="D384" s="2" t="str">
        <f t="shared" si="10"/>
        <v/>
      </c>
      <c r="E384" t="b">
        <f>Table3[[#This Row],[verificacion]]=Table3[[#This Row],[Total Mio]]</f>
        <v>1</v>
      </c>
      <c r="G384" t="str" cm="1">
        <f t="array" ref="G384">IFERROR(INDEX(Conta[],_xlfn.AGGREGATE(15,7,IF(Conta[VENDEDOR]=$B$1,ROW(Conta[VENDEDOR])-ROW('Por Factura'!$G$4)+1),ROWS($G$3:G384)),3),"")</f>
        <v/>
      </c>
      <c r="H384" t="str" cm="1">
        <f t="array" ref="H384">IFERROR(INDEX(Conta[],_xlfn.AGGREGATE(15,7,IF(Conta[VENDEDOR]=$B$1,ROW(Conta[VENDEDOR])-ROW('Por Factura'!$G$4)+1),ROWS($G$3:G384)),1),"")</f>
        <v/>
      </c>
      <c r="I384" s="2" t="str" cm="1">
        <f t="array" ref="I384">IFERROR(INDEX(Conta[],_xlfn.AGGREGATE(15,7,IF(Conta[VENDEDOR]=$B$1,ROW(Conta[VENDEDOR])-ROW('Por Factura'!$G$4)+1),ROWS($G$3:G384)),4),"")</f>
        <v/>
      </c>
      <c r="J384" s="2" t="str">
        <f t="shared" si="11"/>
        <v/>
      </c>
      <c r="K384" t="b">
        <f>Table5[[#This Row],[verificacion]]=Table5[[#This Row],[Total Conta]]</f>
        <v>1</v>
      </c>
    </row>
    <row r="385" spans="1:11" x14ac:dyDescent="0.25">
      <c r="A385" t="str" cm="1">
        <f t="array" ref="A385">IFERROR(INDEX(Mio[],_xlfn.AGGREGATE(15,7,IF((Mio[Vendedor]=$B$1)*(Mio[Anulado]=0),ROW(Mio[Vendedor])-ROW(MIo!$B$2)+1),ROWS($A$3:A385)),2),"")</f>
        <v/>
      </c>
      <c r="B385" t="str" cm="1">
        <f t="array" ref="B385">IFERROR(INDEX(Mio[],_xlfn.AGGREGATE(15,7,IF((Mio[Vendedor]=$B$1)*(Mio[Anulado]=0),ROW(Mio[Vendedor])-ROW(MIo!$B$2)+1),ROWS($A$3:A385)),6),"")</f>
        <v/>
      </c>
      <c r="C385" s="2" t="str" cm="1">
        <f t="array" ref="C385">IFERROR(INDEX(Mio[],_xlfn.AGGREGATE(15,7,IF((Mio[Vendedor]=$B$1)*(Mio[Anulado]=0),ROW(Mio[Vendedor])-ROW(MIo!$B$2)+1),ROWS($A$3:A385)),3),"")</f>
        <v/>
      </c>
      <c r="D385" s="2" t="str">
        <f t="shared" si="10"/>
        <v/>
      </c>
      <c r="E385" t="b">
        <f>Table3[[#This Row],[verificacion]]=Table3[[#This Row],[Total Mio]]</f>
        <v>1</v>
      </c>
      <c r="G385" t="str" cm="1">
        <f t="array" ref="G385">IFERROR(INDEX(Conta[],_xlfn.AGGREGATE(15,7,IF(Conta[VENDEDOR]=$B$1,ROW(Conta[VENDEDOR])-ROW('Por Factura'!$G$4)+1),ROWS($G$3:G385)),3),"")</f>
        <v/>
      </c>
      <c r="H385" t="str" cm="1">
        <f t="array" ref="H385">IFERROR(INDEX(Conta[],_xlfn.AGGREGATE(15,7,IF(Conta[VENDEDOR]=$B$1,ROW(Conta[VENDEDOR])-ROW('Por Factura'!$G$4)+1),ROWS($G$3:G385)),1),"")</f>
        <v/>
      </c>
      <c r="I385" s="2" t="str" cm="1">
        <f t="array" ref="I385">IFERROR(INDEX(Conta[],_xlfn.AGGREGATE(15,7,IF(Conta[VENDEDOR]=$B$1,ROW(Conta[VENDEDOR])-ROW('Por Factura'!$G$4)+1),ROWS($G$3:G385)),4),"")</f>
        <v/>
      </c>
      <c r="J385" s="2" t="str">
        <f t="shared" si="11"/>
        <v/>
      </c>
      <c r="K385" t="b">
        <f>Table5[[#This Row],[verificacion]]=Table5[[#This Row],[Total Conta]]</f>
        <v>1</v>
      </c>
    </row>
    <row r="386" spans="1:11" x14ac:dyDescent="0.25">
      <c r="A386" t="str" cm="1">
        <f t="array" ref="A386">IFERROR(INDEX(Mio[],_xlfn.AGGREGATE(15,7,IF((Mio[Vendedor]=$B$1)*(Mio[Anulado]=0),ROW(Mio[Vendedor])-ROW(MIo!$B$2)+1),ROWS($A$3:A386)),2),"")</f>
        <v/>
      </c>
      <c r="B386" t="str" cm="1">
        <f t="array" ref="B386">IFERROR(INDEX(Mio[],_xlfn.AGGREGATE(15,7,IF((Mio[Vendedor]=$B$1)*(Mio[Anulado]=0),ROW(Mio[Vendedor])-ROW(MIo!$B$2)+1),ROWS($A$3:A386)),6),"")</f>
        <v/>
      </c>
      <c r="C386" s="2" t="str" cm="1">
        <f t="array" ref="C386">IFERROR(INDEX(Mio[],_xlfn.AGGREGATE(15,7,IF((Mio[Vendedor]=$B$1)*(Mio[Anulado]=0),ROW(Mio[Vendedor])-ROW(MIo!$B$2)+1),ROWS($A$3:A386)),3),"")</f>
        <v/>
      </c>
      <c r="D386" s="2" t="str">
        <f t="shared" si="10"/>
        <v/>
      </c>
      <c r="E386" t="b">
        <f>Table3[[#This Row],[verificacion]]=Table3[[#This Row],[Total Mio]]</f>
        <v>1</v>
      </c>
      <c r="G386" t="str" cm="1">
        <f t="array" ref="G386">IFERROR(INDEX(Conta[],_xlfn.AGGREGATE(15,7,IF(Conta[VENDEDOR]=$B$1,ROW(Conta[VENDEDOR])-ROW('Por Factura'!$G$4)+1),ROWS($G$3:G386)),3),"")</f>
        <v/>
      </c>
      <c r="H386" t="str" cm="1">
        <f t="array" ref="H386">IFERROR(INDEX(Conta[],_xlfn.AGGREGATE(15,7,IF(Conta[VENDEDOR]=$B$1,ROW(Conta[VENDEDOR])-ROW('Por Factura'!$G$4)+1),ROWS($G$3:G386)),1),"")</f>
        <v/>
      </c>
      <c r="I386" s="2" t="str" cm="1">
        <f t="array" ref="I386">IFERROR(INDEX(Conta[],_xlfn.AGGREGATE(15,7,IF(Conta[VENDEDOR]=$B$1,ROW(Conta[VENDEDOR])-ROW('Por Factura'!$G$4)+1),ROWS($G$3:G386)),4),"")</f>
        <v/>
      </c>
      <c r="J386" s="2" t="str">
        <f t="shared" si="11"/>
        <v/>
      </c>
      <c r="K386" t="b">
        <f>Table5[[#This Row],[verificacion]]=Table5[[#This Row],[Total Conta]]</f>
        <v>1</v>
      </c>
    </row>
    <row r="387" spans="1:11" x14ac:dyDescent="0.25">
      <c r="A387" t="str" cm="1">
        <f t="array" ref="A387">IFERROR(INDEX(Mio[],_xlfn.AGGREGATE(15,7,IF((Mio[Vendedor]=$B$1)*(Mio[Anulado]=0),ROW(Mio[Vendedor])-ROW(MIo!$B$2)+1),ROWS($A$3:A387)),2),"")</f>
        <v/>
      </c>
      <c r="B387" t="str" cm="1">
        <f t="array" ref="B387">IFERROR(INDEX(Mio[],_xlfn.AGGREGATE(15,7,IF((Mio[Vendedor]=$B$1)*(Mio[Anulado]=0),ROW(Mio[Vendedor])-ROW(MIo!$B$2)+1),ROWS($A$3:A387)),6),"")</f>
        <v/>
      </c>
      <c r="C387" s="2" t="str" cm="1">
        <f t="array" ref="C387">IFERROR(INDEX(Mio[],_xlfn.AGGREGATE(15,7,IF((Mio[Vendedor]=$B$1)*(Mio[Anulado]=0),ROW(Mio[Vendedor])-ROW(MIo!$B$2)+1),ROWS($A$3:A387)),3),"")</f>
        <v/>
      </c>
      <c r="D387" s="2" t="str">
        <f t="shared" si="10"/>
        <v/>
      </c>
      <c r="E387" t="b">
        <f>Table3[[#This Row],[verificacion]]=Table3[[#This Row],[Total Mio]]</f>
        <v>1</v>
      </c>
      <c r="G387" t="str" cm="1">
        <f t="array" ref="G387">IFERROR(INDEX(Conta[],_xlfn.AGGREGATE(15,7,IF(Conta[VENDEDOR]=$B$1,ROW(Conta[VENDEDOR])-ROW('Por Factura'!$G$4)+1),ROWS($G$3:G387)),3),"")</f>
        <v/>
      </c>
      <c r="H387" t="str" cm="1">
        <f t="array" ref="H387">IFERROR(INDEX(Conta[],_xlfn.AGGREGATE(15,7,IF(Conta[VENDEDOR]=$B$1,ROW(Conta[VENDEDOR])-ROW('Por Factura'!$G$4)+1),ROWS($G$3:G387)),1),"")</f>
        <v/>
      </c>
      <c r="I387" s="2" t="str" cm="1">
        <f t="array" ref="I387">IFERROR(INDEX(Conta[],_xlfn.AGGREGATE(15,7,IF(Conta[VENDEDOR]=$B$1,ROW(Conta[VENDEDOR])-ROW('Por Factura'!$G$4)+1),ROWS($G$3:G387)),4),"")</f>
        <v/>
      </c>
      <c r="J387" s="2" t="str">
        <f t="shared" si="11"/>
        <v/>
      </c>
      <c r="K387" t="b">
        <f>Table5[[#This Row],[verificacion]]=Table5[[#This Row],[Total Conta]]</f>
        <v>1</v>
      </c>
    </row>
    <row r="388" spans="1:11" x14ac:dyDescent="0.25">
      <c r="A388" t="str" cm="1">
        <f t="array" ref="A388">IFERROR(INDEX(Mio[],_xlfn.AGGREGATE(15,7,IF((Mio[Vendedor]=$B$1)*(Mio[Anulado]=0),ROW(Mio[Vendedor])-ROW(MIo!$B$2)+1),ROWS($A$3:A388)),2),"")</f>
        <v/>
      </c>
      <c r="B388" t="str" cm="1">
        <f t="array" ref="B388">IFERROR(INDEX(Mio[],_xlfn.AGGREGATE(15,7,IF((Mio[Vendedor]=$B$1)*(Mio[Anulado]=0),ROW(Mio[Vendedor])-ROW(MIo!$B$2)+1),ROWS($A$3:A388)),6),"")</f>
        <v/>
      </c>
      <c r="C388" s="2" t="str" cm="1">
        <f t="array" ref="C388">IFERROR(INDEX(Mio[],_xlfn.AGGREGATE(15,7,IF((Mio[Vendedor]=$B$1)*(Mio[Anulado]=0),ROW(Mio[Vendedor])-ROW(MIo!$B$2)+1),ROWS($A$3:A388)),3),"")</f>
        <v/>
      </c>
      <c r="D388" s="2" t="str">
        <f t="shared" ref="D388:D451" si="12">VLOOKUP(A388,$G$3:$I$600,3,FALSE)</f>
        <v/>
      </c>
      <c r="E388" t="b">
        <f>Table3[[#This Row],[verificacion]]=Table3[[#This Row],[Total Mio]]</f>
        <v>1</v>
      </c>
      <c r="G388" t="str" cm="1">
        <f t="array" ref="G388">IFERROR(INDEX(Conta[],_xlfn.AGGREGATE(15,7,IF(Conta[VENDEDOR]=$B$1,ROW(Conta[VENDEDOR])-ROW('Por Factura'!$G$4)+1),ROWS($G$3:G388)),3),"")</f>
        <v/>
      </c>
      <c r="H388" t="str" cm="1">
        <f t="array" ref="H388">IFERROR(INDEX(Conta[],_xlfn.AGGREGATE(15,7,IF(Conta[VENDEDOR]=$B$1,ROW(Conta[VENDEDOR])-ROW('Por Factura'!$G$4)+1),ROWS($G$3:G388)),1),"")</f>
        <v/>
      </c>
      <c r="I388" s="2" t="str" cm="1">
        <f t="array" ref="I388">IFERROR(INDEX(Conta[],_xlfn.AGGREGATE(15,7,IF(Conta[VENDEDOR]=$B$1,ROW(Conta[VENDEDOR])-ROW('Por Factura'!$G$4)+1),ROWS($G$3:G388)),4),"")</f>
        <v/>
      </c>
      <c r="J388" s="2" t="str">
        <f t="shared" ref="J388:J451" si="13">VLOOKUP(G388,$A$3:$C$600,3,FALSE)</f>
        <v/>
      </c>
      <c r="K388" t="b">
        <f>Table5[[#This Row],[verificacion]]=Table5[[#This Row],[Total Conta]]</f>
        <v>1</v>
      </c>
    </row>
    <row r="389" spans="1:11" x14ac:dyDescent="0.25">
      <c r="A389" t="str" cm="1">
        <f t="array" ref="A389">IFERROR(INDEX(Mio[],_xlfn.AGGREGATE(15,7,IF((Mio[Vendedor]=$B$1)*(Mio[Anulado]=0),ROW(Mio[Vendedor])-ROW(MIo!$B$2)+1),ROWS($A$3:A389)),2),"")</f>
        <v/>
      </c>
      <c r="B389" t="str" cm="1">
        <f t="array" ref="B389">IFERROR(INDEX(Mio[],_xlfn.AGGREGATE(15,7,IF((Mio[Vendedor]=$B$1)*(Mio[Anulado]=0),ROW(Mio[Vendedor])-ROW(MIo!$B$2)+1),ROWS($A$3:A389)),6),"")</f>
        <v/>
      </c>
      <c r="C389" s="2" t="str" cm="1">
        <f t="array" ref="C389">IFERROR(INDEX(Mio[],_xlfn.AGGREGATE(15,7,IF((Mio[Vendedor]=$B$1)*(Mio[Anulado]=0),ROW(Mio[Vendedor])-ROW(MIo!$B$2)+1),ROWS($A$3:A389)),3),"")</f>
        <v/>
      </c>
      <c r="D389" s="2" t="str">
        <f t="shared" si="12"/>
        <v/>
      </c>
      <c r="E389" t="b">
        <f>Table3[[#This Row],[verificacion]]=Table3[[#This Row],[Total Mio]]</f>
        <v>1</v>
      </c>
      <c r="G389" t="str" cm="1">
        <f t="array" ref="G389">IFERROR(INDEX(Conta[],_xlfn.AGGREGATE(15,7,IF(Conta[VENDEDOR]=$B$1,ROW(Conta[VENDEDOR])-ROW('Por Factura'!$G$4)+1),ROWS($G$3:G389)),3),"")</f>
        <v/>
      </c>
      <c r="H389" t="str" cm="1">
        <f t="array" ref="H389">IFERROR(INDEX(Conta[],_xlfn.AGGREGATE(15,7,IF(Conta[VENDEDOR]=$B$1,ROW(Conta[VENDEDOR])-ROW('Por Factura'!$G$4)+1),ROWS($G$3:G389)),1),"")</f>
        <v/>
      </c>
      <c r="I389" s="2" t="str" cm="1">
        <f t="array" ref="I389">IFERROR(INDEX(Conta[],_xlfn.AGGREGATE(15,7,IF(Conta[VENDEDOR]=$B$1,ROW(Conta[VENDEDOR])-ROW('Por Factura'!$G$4)+1),ROWS($G$3:G389)),4),"")</f>
        <v/>
      </c>
      <c r="J389" s="2" t="str">
        <f t="shared" si="13"/>
        <v/>
      </c>
      <c r="K389" t="b">
        <f>Table5[[#This Row],[verificacion]]=Table5[[#This Row],[Total Conta]]</f>
        <v>1</v>
      </c>
    </row>
    <row r="390" spans="1:11" x14ac:dyDescent="0.25">
      <c r="A390" t="str" cm="1">
        <f t="array" ref="A390">IFERROR(INDEX(Mio[],_xlfn.AGGREGATE(15,7,IF((Mio[Vendedor]=$B$1)*(Mio[Anulado]=0),ROW(Mio[Vendedor])-ROW(MIo!$B$2)+1),ROWS($A$3:A390)),2),"")</f>
        <v/>
      </c>
      <c r="B390" t="str" cm="1">
        <f t="array" ref="B390">IFERROR(INDEX(Mio[],_xlfn.AGGREGATE(15,7,IF((Mio[Vendedor]=$B$1)*(Mio[Anulado]=0),ROW(Mio[Vendedor])-ROW(MIo!$B$2)+1),ROWS($A$3:A390)),6),"")</f>
        <v/>
      </c>
      <c r="C390" s="2" t="str" cm="1">
        <f t="array" ref="C390">IFERROR(INDEX(Mio[],_xlfn.AGGREGATE(15,7,IF((Mio[Vendedor]=$B$1)*(Mio[Anulado]=0),ROW(Mio[Vendedor])-ROW(MIo!$B$2)+1),ROWS($A$3:A390)),3),"")</f>
        <v/>
      </c>
      <c r="D390" s="2" t="str">
        <f t="shared" si="12"/>
        <v/>
      </c>
      <c r="E390" t="b">
        <f>Table3[[#This Row],[verificacion]]=Table3[[#This Row],[Total Mio]]</f>
        <v>1</v>
      </c>
      <c r="G390" t="str" cm="1">
        <f t="array" ref="G390">IFERROR(INDEX(Conta[],_xlfn.AGGREGATE(15,7,IF(Conta[VENDEDOR]=$B$1,ROW(Conta[VENDEDOR])-ROW('Por Factura'!$G$4)+1),ROWS($G$3:G390)),3),"")</f>
        <v/>
      </c>
      <c r="H390" t="str" cm="1">
        <f t="array" ref="H390">IFERROR(INDEX(Conta[],_xlfn.AGGREGATE(15,7,IF(Conta[VENDEDOR]=$B$1,ROW(Conta[VENDEDOR])-ROW('Por Factura'!$G$4)+1),ROWS($G$3:G390)),1),"")</f>
        <v/>
      </c>
      <c r="I390" s="2" t="str" cm="1">
        <f t="array" ref="I390">IFERROR(INDEX(Conta[],_xlfn.AGGREGATE(15,7,IF(Conta[VENDEDOR]=$B$1,ROW(Conta[VENDEDOR])-ROW('Por Factura'!$G$4)+1),ROWS($G$3:G390)),4),"")</f>
        <v/>
      </c>
      <c r="J390" s="2" t="str">
        <f t="shared" si="13"/>
        <v/>
      </c>
      <c r="K390" t="b">
        <f>Table5[[#This Row],[verificacion]]=Table5[[#This Row],[Total Conta]]</f>
        <v>1</v>
      </c>
    </row>
    <row r="391" spans="1:11" x14ac:dyDescent="0.25">
      <c r="A391" t="str" cm="1">
        <f t="array" ref="A391">IFERROR(INDEX(Mio[],_xlfn.AGGREGATE(15,7,IF((Mio[Vendedor]=$B$1)*(Mio[Anulado]=0),ROW(Mio[Vendedor])-ROW(MIo!$B$2)+1),ROWS($A$3:A391)),2),"")</f>
        <v/>
      </c>
      <c r="B391" t="str" cm="1">
        <f t="array" ref="B391">IFERROR(INDEX(Mio[],_xlfn.AGGREGATE(15,7,IF((Mio[Vendedor]=$B$1)*(Mio[Anulado]=0),ROW(Mio[Vendedor])-ROW(MIo!$B$2)+1),ROWS($A$3:A391)),6),"")</f>
        <v/>
      </c>
      <c r="C391" s="2" t="str" cm="1">
        <f t="array" ref="C391">IFERROR(INDEX(Mio[],_xlfn.AGGREGATE(15,7,IF((Mio[Vendedor]=$B$1)*(Mio[Anulado]=0),ROW(Mio[Vendedor])-ROW(MIo!$B$2)+1),ROWS($A$3:A391)),3),"")</f>
        <v/>
      </c>
      <c r="D391" s="2" t="str">
        <f t="shared" si="12"/>
        <v/>
      </c>
      <c r="E391" t="b">
        <f>Table3[[#This Row],[verificacion]]=Table3[[#This Row],[Total Mio]]</f>
        <v>1</v>
      </c>
      <c r="G391" t="str" cm="1">
        <f t="array" ref="G391">IFERROR(INDEX(Conta[],_xlfn.AGGREGATE(15,7,IF(Conta[VENDEDOR]=$B$1,ROW(Conta[VENDEDOR])-ROW('Por Factura'!$G$4)+1),ROWS($G$3:G391)),3),"")</f>
        <v/>
      </c>
      <c r="H391" t="str" cm="1">
        <f t="array" ref="H391">IFERROR(INDEX(Conta[],_xlfn.AGGREGATE(15,7,IF(Conta[VENDEDOR]=$B$1,ROW(Conta[VENDEDOR])-ROW('Por Factura'!$G$4)+1),ROWS($G$3:G391)),1),"")</f>
        <v/>
      </c>
      <c r="I391" s="2" t="str" cm="1">
        <f t="array" ref="I391">IFERROR(INDEX(Conta[],_xlfn.AGGREGATE(15,7,IF(Conta[VENDEDOR]=$B$1,ROW(Conta[VENDEDOR])-ROW('Por Factura'!$G$4)+1),ROWS($G$3:G391)),4),"")</f>
        <v/>
      </c>
      <c r="J391" s="2" t="str">
        <f t="shared" si="13"/>
        <v/>
      </c>
      <c r="K391" t="b">
        <f>Table5[[#This Row],[verificacion]]=Table5[[#This Row],[Total Conta]]</f>
        <v>1</v>
      </c>
    </row>
    <row r="392" spans="1:11" x14ac:dyDescent="0.25">
      <c r="A392" t="str" cm="1">
        <f t="array" ref="A392">IFERROR(INDEX(Mio[],_xlfn.AGGREGATE(15,7,IF((Mio[Vendedor]=$B$1)*(Mio[Anulado]=0),ROW(Mio[Vendedor])-ROW(MIo!$B$2)+1),ROWS($A$3:A392)),2),"")</f>
        <v/>
      </c>
      <c r="B392" t="str" cm="1">
        <f t="array" ref="B392">IFERROR(INDEX(Mio[],_xlfn.AGGREGATE(15,7,IF((Mio[Vendedor]=$B$1)*(Mio[Anulado]=0),ROW(Mio[Vendedor])-ROW(MIo!$B$2)+1),ROWS($A$3:A392)),6),"")</f>
        <v/>
      </c>
      <c r="C392" s="2" t="str" cm="1">
        <f t="array" ref="C392">IFERROR(INDEX(Mio[],_xlfn.AGGREGATE(15,7,IF((Mio[Vendedor]=$B$1)*(Mio[Anulado]=0),ROW(Mio[Vendedor])-ROW(MIo!$B$2)+1),ROWS($A$3:A392)),3),"")</f>
        <v/>
      </c>
      <c r="D392" s="2" t="str">
        <f t="shared" si="12"/>
        <v/>
      </c>
      <c r="E392" t="b">
        <f>Table3[[#This Row],[verificacion]]=Table3[[#This Row],[Total Mio]]</f>
        <v>1</v>
      </c>
      <c r="G392" t="str" cm="1">
        <f t="array" ref="G392">IFERROR(INDEX(Conta[],_xlfn.AGGREGATE(15,7,IF(Conta[VENDEDOR]=$B$1,ROW(Conta[VENDEDOR])-ROW('Por Factura'!$G$4)+1),ROWS($G$3:G392)),3),"")</f>
        <v/>
      </c>
      <c r="H392" t="str" cm="1">
        <f t="array" ref="H392">IFERROR(INDEX(Conta[],_xlfn.AGGREGATE(15,7,IF(Conta[VENDEDOR]=$B$1,ROW(Conta[VENDEDOR])-ROW('Por Factura'!$G$4)+1),ROWS($G$3:G392)),1),"")</f>
        <v/>
      </c>
      <c r="I392" s="2" t="str" cm="1">
        <f t="array" ref="I392">IFERROR(INDEX(Conta[],_xlfn.AGGREGATE(15,7,IF(Conta[VENDEDOR]=$B$1,ROW(Conta[VENDEDOR])-ROW('Por Factura'!$G$4)+1),ROWS($G$3:G392)),4),"")</f>
        <v/>
      </c>
      <c r="J392" s="2" t="str">
        <f t="shared" si="13"/>
        <v/>
      </c>
      <c r="K392" t="b">
        <f>Table5[[#This Row],[verificacion]]=Table5[[#This Row],[Total Conta]]</f>
        <v>1</v>
      </c>
    </row>
    <row r="393" spans="1:11" x14ac:dyDescent="0.25">
      <c r="A393" t="str" cm="1">
        <f t="array" ref="A393">IFERROR(INDEX(Mio[],_xlfn.AGGREGATE(15,7,IF((Mio[Vendedor]=$B$1)*(Mio[Anulado]=0),ROW(Mio[Vendedor])-ROW(MIo!$B$2)+1),ROWS($A$3:A393)),2),"")</f>
        <v/>
      </c>
      <c r="B393" t="str" cm="1">
        <f t="array" ref="B393">IFERROR(INDEX(Mio[],_xlfn.AGGREGATE(15,7,IF((Mio[Vendedor]=$B$1)*(Mio[Anulado]=0),ROW(Mio[Vendedor])-ROW(MIo!$B$2)+1),ROWS($A$3:A393)),6),"")</f>
        <v/>
      </c>
      <c r="C393" s="2" t="str" cm="1">
        <f t="array" ref="C393">IFERROR(INDEX(Mio[],_xlfn.AGGREGATE(15,7,IF((Mio[Vendedor]=$B$1)*(Mio[Anulado]=0),ROW(Mio[Vendedor])-ROW(MIo!$B$2)+1),ROWS($A$3:A393)),3),"")</f>
        <v/>
      </c>
      <c r="D393" s="2" t="str">
        <f t="shared" si="12"/>
        <v/>
      </c>
      <c r="E393" t="b">
        <f>Table3[[#This Row],[verificacion]]=Table3[[#This Row],[Total Mio]]</f>
        <v>1</v>
      </c>
      <c r="G393" t="str" cm="1">
        <f t="array" ref="G393">IFERROR(INDEX(Conta[],_xlfn.AGGREGATE(15,7,IF(Conta[VENDEDOR]=$B$1,ROW(Conta[VENDEDOR])-ROW('Por Factura'!$G$4)+1),ROWS($G$3:G393)),3),"")</f>
        <v/>
      </c>
      <c r="H393" t="str" cm="1">
        <f t="array" ref="H393">IFERROR(INDEX(Conta[],_xlfn.AGGREGATE(15,7,IF(Conta[VENDEDOR]=$B$1,ROW(Conta[VENDEDOR])-ROW('Por Factura'!$G$4)+1),ROWS($G$3:G393)),1),"")</f>
        <v/>
      </c>
      <c r="I393" s="2" t="str" cm="1">
        <f t="array" ref="I393">IFERROR(INDEX(Conta[],_xlfn.AGGREGATE(15,7,IF(Conta[VENDEDOR]=$B$1,ROW(Conta[VENDEDOR])-ROW('Por Factura'!$G$4)+1),ROWS($G$3:G393)),4),"")</f>
        <v/>
      </c>
      <c r="J393" s="2" t="str">
        <f t="shared" si="13"/>
        <v/>
      </c>
      <c r="K393" t="b">
        <f>Table5[[#This Row],[verificacion]]=Table5[[#This Row],[Total Conta]]</f>
        <v>1</v>
      </c>
    </row>
    <row r="394" spans="1:11" x14ac:dyDescent="0.25">
      <c r="A394" t="str" cm="1">
        <f t="array" ref="A394">IFERROR(INDEX(Mio[],_xlfn.AGGREGATE(15,7,IF((Mio[Vendedor]=$B$1)*(Mio[Anulado]=0),ROW(Mio[Vendedor])-ROW(MIo!$B$2)+1),ROWS($A$3:A394)),2),"")</f>
        <v/>
      </c>
      <c r="B394" t="str" cm="1">
        <f t="array" ref="B394">IFERROR(INDEX(Mio[],_xlfn.AGGREGATE(15,7,IF((Mio[Vendedor]=$B$1)*(Mio[Anulado]=0),ROW(Mio[Vendedor])-ROW(MIo!$B$2)+1),ROWS($A$3:A394)),6),"")</f>
        <v/>
      </c>
      <c r="C394" s="2" t="str" cm="1">
        <f t="array" ref="C394">IFERROR(INDEX(Mio[],_xlfn.AGGREGATE(15,7,IF((Mio[Vendedor]=$B$1)*(Mio[Anulado]=0),ROW(Mio[Vendedor])-ROW(MIo!$B$2)+1),ROWS($A$3:A394)),3),"")</f>
        <v/>
      </c>
      <c r="D394" s="2" t="str">
        <f t="shared" si="12"/>
        <v/>
      </c>
      <c r="E394" t="b">
        <f>Table3[[#This Row],[verificacion]]=Table3[[#This Row],[Total Mio]]</f>
        <v>1</v>
      </c>
      <c r="G394" t="str" cm="1">
        <f t="array" ref="G394">IFERROR(INDEX(Conta[],_xlfn.AGGREGATE(15,7,IF(Conta[VENDEDOR]=$B$1,ROW(Conta[VENDEDOR])-ROW('Por Factura'!$G$4)+1),ROWS($G$3:G394)),3),"")</f>
        <v/>
      </c>
      <c r="H394" t="str" cm="1">
        <f t="array" ref="H394">IFERROR(INDEX(Conta[],_xlfn.AGGREGATE(15,7,IF(Conta[VENDEDOR]=$B$1,ROW(Conta[VENDEDOR])-ROW('Por Factura'!$G$4)+1),ROWS($G$3:G394)),1),"")</f>
        <v/>
      </c>
      <c r="I394" s="2" t="str" cm="1">
        <f t="array" ref="I394">IFERROR(INDEX(Conta[],_xlfn.AGGREGATE(15,7,IF(Conta[VENDEDOR]=$B$1,ROW(Conta[VENDEDOR])-ROW('Por Factura'!$G$4)+1),ROWS($G$3:G394)),4),"")</f>
        <v/>
      </c>
      <c r="J394" s="2" t="str">
        <f t="shared" si="13"/>
        <v/>
      </c>
      <c r="K394" t="b">
        <f>Table5[[#This Row],[verificacion]]=Table5[[#This Row],[Total Conta]]</f>
        <v>1</v>
      </c>
    </row>
    <row r="395" spans="1:11" x14ac:dyDescent="0.25">
      <c r="A395" t="str" cm="1">
        <f t="array" ref="A395">IFERROR(INDEX(Mio[],_xlfn.AGGREGATE(15,7,IF((Mio[Vendedor]=$B$1)*(Mio[Anulado]=0),ROW(Mio[Vendedor])-ROW(MIo!$B$2)+1),ROWS($A$3:A395)),2),"")</f>
        <v/>
      </c>
      <c r="B395" t="str" cm="1">
        <f t="array" ref="B395">IFERROR(INDEX(Mio[],_xlfn.AGGREGATE(15,7,IF((Mio[Vendedor]=$B$1)*(Mio[Anulado]=0),ROW(Mio[Vendedor])-ROW(MIo!$B$2)+1),ROWS($A$3:A395)),6),"")</f>
        <v/>
      </c>
      <c r="C395" s="2" t="str" cm="1">
        <f t="array" ref="C395">IFERROR(INDEX(Mio[],_xlfn.AGGREGATE(15,7,IF((Mio[Vendedor]=$B$1)*(Mio[Anulado]=0),ROW(Mio[Vendedor])-ROW(MIo!$B$2)+1),ROWS($A$3:A395)),3),"")</f>
        <v/>
      </c>
      <c r="D395" s="2" t="str">
        <f t="shared" si="12"/>
        <v/>
      </c>
      <c r="E395" t="b">
        <f>Table3[[#This Row],[verificacion]]=Table3[[#This Row],[Total Mio]]</f>
        <v>1</v>
      </c>
      <c r="G395" t="str" cm="1">
        <f t="array" ref="G395">IFERROR(INDEX(Conta[],_xlfn.AGGREGATE(15,7,IF(Conta[VENDEDOR]=$B$1,ROW(Conta[VENDEDOR])-ROW('Por Factura'!$G$4)+1),ROWS($G$3:G395)),3),"")</f>
        <v/>
      </c>
      <c r="H395" t="str" cm="1">
        <f t="array" ref="H395">IFERROR(INDEX(Conta[],_xlfn.AGGREGATE(15,7,IF(Conta[VENDEDOR]=$B$1,ROW(Conta[VENDEDOR])-ROW('Por Factura'!$G$4)+1),ROWS($G$3:G395)),1),"")</f>
        <v/>
      </c>
      <c r="I395" s="2" t="str" cm="1">
        <f t="array" ref="I395">IFERROR(INDEX(Conta[],_xlfn.AGGREGATE(15,7,IF(Conta[VENDEDOR]=$B$1,ROW(Conta[VENDEDOR])-ROW('Por Factura'!$G$4)+1),ROWS($G$3:G395)),4),"")</f>
        <v/>
      </c>
      <c r="J395" s="2" t="str">
        <f t="shared" si="13"/>
        <v/>
      </c>
      <c r="K395" t="b">
        <f>Table5[[#This Row],[verificacion]]=Table5[[#This Row],[Total Conta]]</f>
        <v>1</v>
      </c>
    </row>
    <row r="396" spans="1:11" x14ac:dyDescent="0.25">
      <c r="A396" t="str" cm="1">
        <f t="array" ref="A396">IFERROR(INDEX(Mio[],_xlfn.AGGREGATE(15,7,IF((Mio[Vendedor]=$B$1)*(Mio[Anulado]=0),ROW(Mio[Vendedor])-ROW(MIo!$B$2)+1),ROWS($A$3:A396)),2),"")</f>
        <v/>
      </c>
      <c r="B396" t="str" cm="1">
        <f t="array" ref="B396">IFERROR(INDEX(Mio[],_xlfn.AGGREGATE(15,7,IF((Mio[Vendedor]=$B$1)*(Mio[Anulado]=0),ROW(Mio[Vendedor])-ROW(MIo!$B$2)+1),ROWS($A$3:A396)),6),"")</f>
        <v/>
      </c>
      <c r="C396" s="2" t="str" cm="1">
        <f t="array" ref="C396">IFERROR(INDEX(Mio[],_xlfn.AGGREGATE(15,7,IF((Mio[Vendedor]=$B$1)*(Mio[Anulado]=0),ROW(Mio[Vendedor])-ROW(MIo!$B$2)+1),ROWS($A$3:A396)),3),"")</f>
        <v/>
      </c>
      <c r="D396" s="2" t="str">
        <f t="shared" si="12"/>
        <v/>
      </c>
      <c r="E396" t="b">
        <f>Table3[[#This Row],[verificacion]]=Table3[[#This Row],[Total Mio]]</f>
        <v>1</v>
      </c>
      <c r="G396" t="str" cm="1">
        <f t="array" ref="G396">IFERROR(INDEX(Conta[],_xlfn.AGGREGATE(15,7,IF(Conta[VENDEDOR]=$B$1,ROW(Conta[VENDEDOR])-ROW('Por Factura'!$G$4)+1),ROWS($G$3:G396)),3),"")</f>
        <v/>
      </c>
      <c r="H396" t="str" cm="1">
        <f t="array" ref="H396">IFERROR(INDEX(Conta[],_xlfn.AGGREGATE(15,7,IF(Conta[VENDEDOR]=$B$1,ROW(Conta[VENDEDOR])-ROW('Por Factura'!$G$4)+1),ROWS($G$3:G396)),1),"")</f>
        <v/>
      </c>
      <c r="I396" s="2" t="str" cm="1">
        <f t="array" ref="I396">IFERROR(INDEX(Conta[],_xlfn.AGGREGATE(15,7,IF(Conta[VENDEDOR]=$B$1,ROW(Conta[VENDEDOR])-ROW('Por Factura'!$G$4)+1),ROWS($G$3:G396)),4),"")</f>
        <v/>
      </c>
      <c r="J396" s="2" t="str">
        <f t="shared" si="13"/>
        <v/>
      </c>
      <c r="K396" t="b">
        <f>Table5[[#This Row],[verificacion]]=Table5[[#This Row],[Total Conta]]</f>
        <v>1</v>
      </c>
    </row>
    <row r="397" spans="1:11" x14ac:dyDescent="0.25">
      <c r="A397" t="str" cm="1">
        <f t="array" ref="A397">IFERROR(INDEX(Mio[],_xlfn.AGGREGATE(15,7,IF((Mio[Vendedor]=$B$1)*(Mio[Anulado]=0),ROW(Mio[Vendedor])-ROW(MIo!$B$2)+1),ROWS($A$3:A397)),2),"")</f>
        <v/>
      </c>
      <c r="B397" t="str" cm="1">
        <f t="array" ref="B397">IFERROR(INDEX(Mio[],_xlfn.AGGREGATE(15,7,IF((Mio[Vendedor]=$B$1)*(Mio[Anulado]=0),ROW(Mio[Vendedor])-ROW(MIo!$B$2)+1),ROWS($A$3:A397)),6),"")</f>
        <v/>
      </c>
      <c r="C397" s="2" t="str" cm="1">
        <f t="array" ref="C397">IFERROR(INDEX(Mio[],_xlfn.AGGREGATE(15,7,IF((Mio[Vendedor]=$B$1)*(Mio[Anulado]=0),ROW(Mio[Vendedor])-ROW(MIo!$B$2)+1),ROWS($A$3:A397)),3),"")</f>
        <v/>
      </c>
      <c r="D397" s="2" t="str">
        <f t="shared" si="12"/>
        <v/>
      </c>
      <c r="E397" t="b">
        <f>Table3[[#This Row],[verificacion]]=Table3[[#This Row],[Total Mio]]</f>
        <v>1</v>
      </c>
      <c r="G397" t="str" cm="1">
        <f t="array" ref="G397">IFERROR(INDEX(Conta[],_xlfn.AGGREGATE(15,7,IF(Conta[VENDEDOR]=$B$1,ROW(Conta[VENDEDOR])-ROW('Por Factura'!$G$4)+1),ROWS($G$3:G397)),3),"")</f>
        <v/>
      </c>
      <c r="H397" t="str" cm="1">
        <f t="array" ref="H397">IFERROR(INDEX(Conta[],_xlfn.AGGREGATE(15,7,IF(Conta[VENDEDOR]=$B$1,ROW(Conta[VENDEDOR])-ROW('Por Factura'!$G$4)+1),ROWS($G$3:G397)),1),"")</f>
        <v/>
      </c>
      <c r="I397" s="2" t="str" cm="1">
        <f t="array" ref="I397">IFERROR(INDEX(Conta[],_xlfn.AGGREGATE(15,7,IF(Conta[VENDEDOR]=$B$1,ROW(Conta[VENDEDOR])-ROW('Por Factura'!$G$4)+1),ROWS($G$3:G397)),4),"")</f>
        <v/>
      </c>
      <c r="J397" s="2" t="str">
        <f t="shared" si="13"/>
        <v/>
      </c>
      <c r="K397" t="b">
        <f>Table5[[#This Row],[verificacion]]=Table5[[#This Row],[Total Conta]]</f>
        <v>1</v>
      </c>
    </row>
    <row r="398" spans="1:11" x14ac:dyDescent="0.25">
      <c r="A398" t="str" cm="1">
        <f t="array" ref="A398">IFERROR(INDEX(Mio[],_xlfn.AGGREGATE(15,7,IF((Mio[Vendedor]=$B$1)*(Mio[Anulado]=0),ROW(Mio[Vendedor])-ROW(MIo!$B$2)+1),ROWS($A$3:A398)),2),"")</f>
        <v/>
      </c>
      <c r="B398" t="str" cm="1">
        <f t="array" ref="B398">IFERROR(INDEX(Mio[],_xlfn.AGGREGATE(15,7,IF((Mio[Vendedor]=$B$1)*(Mio[Anulado]=0),ROW(Mio[Vendedor])-ROW(MIo!$B$2)+1),ROWS($A$3:A398)),6),"")</f>
        <v/>
      </c>
      <c r="C398" s="2" t="str" cm="1">
        <f t="array" ref="C398">IFERROR(INDEX(Mio[],_xlfn.AGGREGATE(15,7,IF((Mio[Vendedor]=$B$1)*(Mio[Anulado]=0),ROW(Mio[Vendedor])-ROW(MIo!$B$2)+1),ROWS($A$3:A398)),3),"")</f>
        <v/>
      </c>
      <c r="D398" s="2" t="str">
        <f t="shared" si="12"/>
        <v/>
      </c>
      <c r="E398" t="b">
        <f>Table3[[#This Row],[verificacion]]=Table3[[#This Row],[Total Mio]]</f>
        <v>1</v>
      </c>
      <c r="G398" t="str" cm="1">
        <f t="array" ref="G398">IFERROR(INDEX(Conta[],_xlfn.AGGREGATE(15,7,IF(Conta[VENDEDOR]=$B$1,ROW(Conta[VENDEDOR])-ROW('Por Factura'!$G$4)+1),ROWS($G$3:G398)),3),"")</f>
        <v/>
      </c>
      <c r="H398" t="str" cm="1">
        <f t="array" ref="H398">IFERROR(INDEX(Conta[],_xlfn.AGGREGATE(15,7,IF(Conta[VENDEDOR]=$B$1,ROW(Conta[VENDEDOR])-ROW('Por Factura'!$G$4)+1),ROWS($G$3:G398)),1),"")</f>
        <v/>
      </c>
      <c r="I398" s="2" t="str" cm="1">
        <f t="array" ref="I398">IFERROR(INDEX(Conta[],_xlfn.AGGREGATE(15,7,IF(Conta[VENDEDOR]=$B$1,ROW(Conta[VENDEDOR])-ROW('Por Factura'!$G$4)+1),ROWS($G$3:G398)),4),"")</f>
        <v/>
      </c>
      <c r="J398" s="2" t="str">
        <f t="shared" si="13"/>
        <v/>
      </c>
      <c r="K398" t="b">
        <f>Table5[[#This Row],[verificacion]]=Table5[[#This Row],[Total Conta]]</f>
        <v>1</v>
      </c>
    </row>
    <row r="399" spans="1:11" x14ac:dyDescent="0.25">
      <c r="A399" t="str" cm="1">
        <f t="array" ref="A399">IFERROR(INDEX(Mio[],_xlfn.AGGREGATE(15,7,IF((Mio[Vendedor]=$B$1)*(Mio[Anulado]=0),ROW(Mio[Vendedor])-ROW(MIo!$B$2)+1),ROWS($A$3:A399)),2),"")</f>
        <v/>
      </c>
      <c r="B399" t="str" cm="1">
        <f t="array" ref="B399">IFERROR(INDEX(Mio[],_xlfn.AGGREGATE(15,7,IF((Mio[Vendedor]=$B$1)*(Mio[Anulado]=0),ROW(Mio[Vendedor])-ROW(MIo!$B$2)+1),ROWS($A$3:A399)),6),"")</f>
        <v/>
      </c>
      <c r="C399" s="2" t="str" cm="1">
        <f t="array" ref="C399">IFERROR(INDEX(Mio[],_xlfn.AGGREGATE(15,7,IF((Mio[Vendedor]=$B$1)*(Mio[Anulado]=0),ROW(Mio[Vendedor])-ROW(MIo!$B$2)+1),ROWS($A$3:A399)),3),"")</f>
        <v/>
      </c>
      <c r="D399" s="2" t="str">
        <f t="shared" si="12"/>
        <v/>
      </c>
      <c r="E399" t="b">
        <f>Table3[[#This Row],[verificacion]]=Table3[[#This Row],[Total Mio]]</f>
        <v>1</v>
      </c>
      <c r="G399" t="str" cm="1">
        <f t="array" ref="G399">IFERROR(INDEX(Conta[],_xlfn.AGGREGATE(15,7,IF(Conta[VENDEDOR]=$B$1,ROW(Conta[VENDEDOR])-ROW('Por Factura'!$G$4)+1),ROWS($G$3:G399)),3),"")</f>
        <v/>
      </c>
      <c r="H399" t="str" cm="1">
        <f t="array" ref="H399">IFERROR(INDEX(Conta[],_xlfn.AGGREGATE(15,7,IF(Conta[VENDEDOR]=$B$1,ROW(Conta[VENDEDOR])-ROW('Por Factura'!$G$4)+1),ROWS($G$3:G399)),1),"")</f>
        <v/>
      </c>
      <c r="I399" s="2" t="str" cm="1">
        <f t="array" ref="I399">IFERROR(INDEX(Conta[],_xlfn.AGGREGATE(15,7,IF(Conta[VENDEDOR]=$B$1,ROW(Conta[VENDEDOR])-ROW('Por Factura'!$G$4)+1),ROWS($G$3:G399)),4),"")</f>
        <v/>
      </c>
      <c r="J399" s="2" t="str">
        <f t="shared" si="13"/>
        <v/>
      </c>
      <c r="K399" t="b">
        <f>Table5[[#This Row],[verificacion]]=Table5[[#This Row],[Total Conta]]</f>
        <v>1</v>
      </c>
    </row>
    <row r="400" spans="1:11" x14ac:dyDescent="0.25">
      <c r="A400" t="str" cm="1">
        <f t="array" ref="A400">IFERROR(INDEX(Mio[],_xlfn.AGGREGATE(15,7,IF((Mio[Vendedor]=$B$1)*(Mio[Anulado]=0),ROW(Mio[Vendedor])-ROW(MIo!$B$2)+1),ROWS($A$3:A400)),2),"")</f>
        <v/>
      </c>
      <c r="B400" t="str" cm="1">
        <f t="array" ref="B400">IFERROR(INDEX(Mio[],_xlfn.AGGREGATE(15,7,IF((Mio[Vendedor]=$B$1)*(Mio[Anulado]=0),ROW(Mio[Vendedor])-ROW(MIo!$B$2)+1),ROWS($A$3:A400)),6),"")</f>
        <v/>
      </c>
      <c r="C400" s="2" t="str" cm="1">
        <f t="array" ref="C400">IFERROR(INDEX(Mio[],_xlfn.AGGREGATE(15,7,IF((Mio[Vendedor]=$B$1)*(Mio[Anulado]=0),ROW(Mio[Vendedor])-ROW(MIo!$B$2)+1),ROWS($A$3:A400)),3),"")</f>
        <v/>
      </c>
      <c r="D400" s="2" t="str">
        <f t="shared" si="12"/>
        <v/>
      </c>
      <c r="E400" t="b">
        <f>Table3[[#This Row],[verificacion]]=Table3[[#This Row],[Total Mio]]</f>
        <v>1</v>
      </c>
      <c r="G400" t="str" cm="1">
        <f t="array" ref="G400">IFERROR(INDEX(Conta[],_xlfn.AGGREGATE(15,7,IF(Conta[VENDEDOR]=$B$1,ROW(Conta[VENDEDOR])-ROW('Por Factura'!$G$4)+1),ROWS($G$3:G400)),3),"")</f>
        <v/>
      </c>
      <c r="H400" t="str" cm="1">
        <f t="array" ref="H400">IFERROR(INDEX(Conta[],_xlfn.AGGREGATE(15,7,IF(Conta[VENDEDOR]=$B$1,ROW(Conta[VENDEDOR])-ROW('Por Factura'!$G$4)+1),ROWS($G$3:G400)),1),"")</f>
        <v/>
      </c>
      <c r="I400" s="2" t="str" cm="1">
        <f t="array" ref="I400">IFERROR(INDEX(Conta[],_xlfn.AGGREGATE(15,7,IF(Conta[VENDEDOR]=$B$1,ROW(Conta[VENDEDOR])-ROW('Por Factura'!$G$4)+1),ROWS($G$3:G400)),4),"")</f>
        <v/>
      </c>
      <c r="J400" s="2" t="str">
        <f t="shared" si="13"/>
        <v/>
      </c>
      <c r="K400" t="b">
        <f>Table5[[#This Row],[verificacion]]=Table5[[#This Row],[Total Conta]]</f>
        <v>1</v>
      </c>
    </row>
    <row r="401" spans="1:11" x14ac:dyDescent="0.25">
      <c r="A401" t="str" cm="1">
        <f t="array" ref="A401">IFERROR(INDEX(Mio[],_xlfn.AGGREGATE(15,7,IF((Mio[Vendedor]=$B$1)*(Mio[Anulado]=0),ROW(Mio[Vendedor])-ROW(MIo!$B$2)+1),ROWS($A$3:A401)),2),"")</f>
        <v/>
      </c>
      <c r="B401" t="str" cm="1">
        <f t="array" ref="B401">IFERROR(INDEX(Mio[],_xlfn.AGGREGATE(15,7,IF((Mio[Vendedor]=$B$1)*(Mio[Anulado]=0),ROW(Mio[Vendedor])-ROW(MIo!$B$2)+1),ROWS($A$3:A401)),6),"")</f>
        <v/>
      </c>
      <c r="C401" s="2" t="str" cm="1">
        <f t="array" ref="C401">IFERROR(INDEX(Mio[],_xlfn.AGGREGATE(15,7,IF((Mio[Vendedor]=$B$1)*(Mio[Anulado]=0),ROW(Mio[Vendedor])-ROW(MIo!$B$2)+1),ROWS($A$3:A401)),3),"")</f>
        <v/>
      </c>
      <c r="D401" s="2" t="str">
        <f t="shared" si="12"/>
        <v/>
      </c>
      <c r="E401" t="b">
        <f>Table3[[#This Row],[verificacion]]=Table3[[#This Row],[Total Mio]]</f>
        <v>1</v>
      </c>
      <c r="G401" t="str" cm="1">
        <f t="array" ref="G401">IFERROR(INDEX(Conta[],_xlfn.AGGREGATE(15,7,IF(Conta[VENDEDOR]=$B$1,ROW(Conta[VENDEDOR])-ROW('Por Factura'!$G$4)+1),ROWS($G$3:G401)),3),"")</f>
        <v/>
      </c>
      <c r="H401" t="str" cm="1">
        <f t="array" ref="H401">IFERROR(INDEX(Conta[],_xlfn.AGGREGATE(15,7,IF(Conta[VENDEDOR]=$B$1,ROW(Conta[VENDEDOR])-ROW('Por Factura'!$G$4)+1),ROWS($G$3:G401)),1),"")</f>
        <v/>
      </c>
      <c r="I401" s="2" t="str" cm="1">
        <f t="array" ref="I401">IFERROR(INDEX(Conta[],_xlfn.AGGREGATE(15,7,IF(Conta[VENDEDOR]=$B$1,ROW(Conta[VENDEDOR])-ROW('Por Factura'!$G$4)+1),ROWS($G$3:G401)),4),"")</f>
        <v/>
      </c>
      <c r="J401" s="2" t="str">
        <f t="shared" si="13"/>
        <v/>
      </c>
      <c r="K401" t="b">
        <f>Table5[[#This Row],[verificacion]]=Table5[[#This Row],[Total Conta]]</f>
        <v>1</v>
      </c>
    </row>
    <row r="402" spans="1:11" x14ac:dyDescent="0.25">
      <c r="A402" t="str" cm="1">
        <f t="array" ref="A402">IFERROR(INDEX(Mio[],_xlfn.AGGREGATE(15,7,IF((Mio[Vendedor]=$B$1)*(Mio[Anulado]=0),ROW(Mio[Vendedor])-ROW(MIo!$B$2)+1),ROWS($A$3:A402)),2),"")</f>
        <v/>
      </c>
      <c r="B402" t="str" cm="1">
        <f t="array" ref="B402">IFERROR(INDEX(Mio[],_xlfn.AGGREGATE(15,7,IF((Mio[Vendedor]=$B$1)*(Mio[Anulado]=0),ROW(Mio[Vendedor])-ROW(MIo!$B$2)+1),ROWS($A$3:A402)),6),"")</f>
        <v/>
      </c>
      <c r="C402" s="2" t="str" cm="1">
        <f t="array" ref="C402">IFERROR(INDEX(Mio[],_xlfn.AGGREGATE(15,7,IF((Mio[Vendedor]=$B$1)*(Mio[Anulado]=0),ROW(Mio[Vendedor])-ROW(MIo!$B$2)+1),ROWS($A$3:A402)),3),"")</f>
        <v/>
      </c>
      <c r="D402" s="2" t="str">
        <f t="shared" si="12"/>
        <v/>
      </c>
      <c r="E402" t="b">
        <f>Table3[[#This Row],[verificacion]]=Table3[[#This Row],[Total Mio]]</f>
        <v>1</v>
      </c>
      <c r="G402" t="str" cm="1">
        <f t="array" ref="G402">IFERROR(INDEX(Conta[],_xlfn.AGGREGATE(15,7,IF(Conta[VENDEDOR]=$B$1,ROW(Conta[VENDEDOR])-ROW('Por Factura'!$G$4)+1),ROWS($G$3:G402)),3),"")</f>
        <v/>
      </c>
      <c r="H402" t="str" cm="1">
        <f t="array" ref="H402">IFERROR(INDEX(Conta[],_xlfn.AGGREGATE(15,7,IF(Conta[VENDEDOR]=$B$1,ROW(Conta[VENDEDOR])-ROW('Por Factura'!$G$4)+1),ROWS($G$3:G402)),1),"")</f>
        <v/>
      </c>
      <c r="I402" s="2" t="str" cm="1">
        <f t="array" ref="I402">IFERROR(INDEX(Conta[],_xlfn.AGGREGATE(15,7,IF(Conta[VENDEDOR]=$B$1,ROW(Conta[VENDEDOR])-ROW('Por Factura'!$G$4)+1),ROWS($G$3:G402)),4),"")</f>
        <v/>
      </c>
      <c r="J402" s="2" t="str">
        <f t="shared" si="13"/>
        <v/>
      </c>
      <c r="K402" t="b">
        <f>Table5[[#This Row],[verificacion]]=Table5[[#This Row],[Total Conta]]</f>
        <v>1</v>
      </c>
    </row>
    <row r="403" spans="1:11" x14ac:dyDescent="0.25">
      <c r="A403" t="str" cm="1">
        <f t="array" ref="A403">IFERROR(INDEX(Mio[],_xlfn.AGGREGATE(15,7,IF((Mio[Vendedor]=$B$1)*(Mio[Anulado]=0),ROW(Mio[Vendedor])-ROW(MIo!$B$2)+1),ROWS($A$3:A403)),2),"")</f>
        <v/>
      </c>
      <c r="B403" t="str" cm="1">
        <f t="array" ref="B403">IFERROR(INDEX(Mio[],_xlfn.AGGREGATE(15,7,IF((Mio[Vendedor]=$B$1)*(Mio[Anulado]=0),ROW(Mio[Vendedor])-ROW(MIo!$B$2)+1),ROWS($A$3:A403)),6),"")</f>
        <v/>
      </c>
      <c r="C403" s="2" t="str" cm="1">
        <f t="array" ref="C403">IFERROR(INDEX(Mio[],_xlfn.AGGREGATE(15,7,IF((Mio[Vendedor]=$B$1)*(Mio[Anulado]=0),ROW(Mio[Vendedor])-ROW(MIo!$B$2)+1),ROWS($A$3:A403)),3),"")</f>
        <v/>
      </c>
      <c r="D403" s="2" t="str">
        <f t="shared" si="12"/>
        <v/>
      </c>
      <c r="E403" t="b">
        <f>Table3[[#This Row],[verificacion]]=Table3[[#This Row],[Total Mio]]</f>
        <v>1</v>
      </c>
      <c r="G403" t="str" cm="1">
        <f t="array" ref="G403">IFERROR(INDEX(Conta[],_xlfn.AGGREGATE(15,7,IF(Conta[VENDEDOR]=$B$1,ROW(Conta[VENDEDOR])-ROW('Por Factura'!$G$4)+1),ROWS($G$3:G403)),3),"")</f>
        <v/>
      </c>
      <c r="H403" t="str" cm="1">
        <f t="array" ref="H403">IFERROR(INDEX(Conta[],_xlfn.AGGREGATE(15,7,IF(Conta[VENDEDOR]=$B$1,ROW(Conta[VENDEDOR])-ROW('Por Factura'!$G$4)+1),ROWS($G$3:G403)),1),"")</f>
        <v/>
      </c>
      <c r="I403" s="2" t="str" cm="1">
        <f t="array" ref="I403">IFERROR(INDEX(Conta[],_xlfn.AGGREGATE(15,7,IF(Conta[VENDEDOR]=$B$1,ROW(Conta[VENDEDOR])-ROW('Por Factura'!$G$4)+1),ROWS($G$3:G403)),4),"")</f>
        <v/>
      </c>
      <c r="J403" s="2" t="str">
        <f t="shared" si="13"/>
        <v/>
      </c>
      <c r="K403" t="b">
        <f>Table5[[#This Row],[verificacion]]=Table5[[#This Row],[Total Conta]]</f>
        <v>1</v>
      </c>
    </row>
    <row r="404" spans="1:11" x14ac:dyDescent="0.25">
      <c r="A404" t="str" cm="1">
        <f t="array" ref="A404">IFERROR(INDEX(Mio[],_xlfn.AGGREGATE(15,7,IF((Mio[Vendedor]=$B$1)*(Mio[Anulado]=0),ROW(Mio[Vendedor])-ROW(MIo!$B$2)+1),ROWS($A$3:A404)),2),"")</f>
        <v/>
      </c>
      <c r="B404" t="str" cm="1">
        <f t="array" ref="B404">IFERROR(INDEX(Mio[],_xlfn.AGGREGATE(15,7,IF((Mio[Vendedor]=$B$1)*(Mio[Anulado]=0),ROW(Mio[Vendedor])-ROW(MIo!$B$2)+1),ROWS($A$3:A404)),6),"")</f>
        <v/>
      </c>
      <c r="C404" s="2" t="str" cm="1">
        <f t="array" ref="C404">IFERROR(INDEX(Mio[],_xlfn.AGGREGATE(15,7,IF((Mio[Vendedor]=$B$1)*(Mio[Anulado]=0),ROW(Mio[Vendedor])-ROW(MIo!$B$2)+1),ROWS($A$3:A404)),3),"")</f>
        <v/>
      </c>
      <c r="D404" s="2" t="str">
        <f t="shared" si="12"/>
        <v/>
      </c>
      <c r="E404" t="b">
        <f>Table3[[#This Row],[verificacion]]=Table3[[#This Row],[Total Mio]]</f>
        <v>1</v>
      </c>
      <c r="G404" t="str" cm="1">
        <f t="array" ref="G404">IFERROR(INDEX(Conta[],_xlfn.AGGREGATE(15,7,IF(Conta[VENDEDOR]=$B$1,ROW(Conta[VENDEDOR])-ROW('Por Factura'!$G$4)+1),ROWS($G$3:G404)),3),"")</f>
        <v/>
      </c>
      <c r="H404" t="str" cm="1">
        <f t="array" ref="H404">IFERROR(INDEX(Conta[],_xlfn.AGGREGATE(15,7,IF(Conta[VENDEDOR]=$B$1,ROW(Conta[VENDEDOR])-ROW('Por Factura'!$G$4)+1),ROWS($G$3:G404)),1),"")</f>
        <v/>
      </c>
      <c r="I404" s="2" t="str" cm="1">
        <f t="array" ref="I404">IFERROR(INDEX(Conta[],_xlfn.AGGREGATE(15,7,IF(Conta[VENDEDOR]=$B$1,ROW(Conta[VENDEDOR])-ROW('Por Factura'!$G$4)+1),ROWS($G$3:G404)),4),"")</f>
        <v/>
      </c>
      <c r="J404" s="2" t="str">
        <f t="shared" si="13"/>
        <v/>
      </c>
      <c r="K404" t="b">
        <f>Table5[[#This Row],[verificacion]]=Table5[[#This Row],[Total Conta]]</f>
        <v>1</v>
      </c>
    </row>
    <row r="405" spans="1:11" x14ac:dyDescent="0.25">
      <c r="A405" t="str" cm="1">
        <f t="array" ref="A405">IFERROR(INDEX(Mio[],_xlfn.AGGREGATE(15,7,IF((Mio[Vendedor]=$B$1)*(Mio[Anulado]=0),ROW(Mio[Vendedor])-ROW(MIo!$B$2)+1),ROWS($A$3:A405)),2),"")</f>
        <v/>
      </c>
      <c r="B405" t="str" cm="1">
        <f t="array" ref="B405">IFERROR(INDEX(Mio[],_xlfn.AGGREGATE(15,7,IF((Mio[Vendedor]=$B$1)*(Mio[Anulado]=0),ROW(Mio[Vendedor])-ROW(MIo!$B$2)+1),ROWS($A$3:A405)),6),"")</f>
        <v/>
      </c>
      <c r="C405" s="2" t="str" cm="1">
        <f t="array" ref="C405">IFERROR(INDEX(Mio[],_xlfn.AGGREGATE(15,7,IF((Mio[Vendedor]=$B$1)*(Mio[Anulado]=0),ROW(Mio[Vendedor])-ROW(MIo!$B$2)+1),ROWS($A$3:A405)),3),"")</f>
        <v/>
      </c>
      <c r="D405" s="2" t="str">
        <f t="shared" si="12"/>
        <v/>
      </c>
      <c r="E405" t="b">
        <f>Table3[[#This Row],[verificacion]]=Table3[[#This Row],[Total Mio]]</f>
        <v>1</v>
      </c>
      <c r="G405" t="str" cm="1">
        <f t="array" ref="G405">IFERROR(INDEX(Conta[],_xlfn.AGGREGATE(15,7,IF(Conta[VENDEDOR]=$B$1,ROW(Conta[VENDEDOR])-ROW('Por Factura'!$G$4)+1),ROWS($G$3:G405)),3),"")</f>
        <v/>
      </c>
      <c r="H405" t="str" cm="1">
        <f t="array" ref="H405">IFERROR(INDEX(Conta[],_xlfn.AGGREGATE(15,7,IF(Conta[VENDEDOR]=$B$1,ROW(Conta[VENDEDOR])-ROW('Por Factura'!$G$4)+1),ROWS($G$3:G405)),1),"")</f>
        <v/>
      </c>
      <c r="I405" s="2" t="str" cm="1">
        <f t="array" ref="I405">IFERROR(INDEX(Conta[],_xlfn.AGGREGATE(15,7,IF(Conta[VENDEDOR]=$B$1,ROW(Conta[VENDEDOR])-ROW('Por Factura'!$G$4)+1),ROWS($G$3:G405)),4),"")</f>
        <v/>
      </c>
      <c r="J405" s="2" t="str">
        <f t="shared" si="13"/>
        <v/>
      </c>
      <c r="K405" t="b">
        <f>Table5[[#This Row],[verificacion]]=Table5[[#This Row],[Total Conta]]</f>
        <v>1</v>
      </c>
    </row>
    <row r="406" spans="1:11" x14ac:dyDescent="0.25">
      <c r="A406" t="str" cm="1">
        <f t="array" ref="A406">IFERROR(INDEX(Mio[],_xlfn.AGGREGATE(15,7,IF((Mio[Vendedor]=$B$1)*(Mio[Anulado]=0),ROW(Mio[Vendedor])-ROW(MIo!$B$2)+1),ROWS($A$3:A406)),2),"")</f>
        <v/>
      </c>
      <c r="B406" t="str" cm="1">
        <f t="array" ref="B406">IFERROR(INDEX(Mio[],_xlfn.AGGREGATE(15,7,IF((Mio[Vendedor]=$B$1)*(Mio[Anulado]=0),ROW(Mio[Vendedor])-ROW(MIo!$B$2)+1),ROWS($A$3:A406)),6),"")</f>
        <v/>
      </c>
      <c r="C406" s="2" t="str" cm="1">
        <f t="array" ref="C406">IFERROR(INDEX(Mio[],_xlfn.AGGREGATE(15,7,IF((Mio[Vendedor]=$B$1)*(Mio[Anulado]=0),ROW(Mio[Vendedor])-ROW(MIo!$B$2)+1),ROWS($A$3:A406)),3),"")</f>
        <v/>
      </c>
      <c r="D406" s="2" t="str">
        <f t="shared" si="12"/>
        <v/>
      </c>
      <c r="E406" t="b">
        <f>Table3[[#This Row],[verificacion]]=Table3[[#This Row],[Total Mio]]</f>
        <v>1</v>
      </c>
      <c r="G406" t="str" cm="1">
        <f t="array" ref="G406">IFERROR(INDEX(Conta[],_xlfn.AGGREGATE(15,7,IF(Conta[VENDEDOR]=$B$1,ROW(Conta[VENDEDOR])-ROW('Por Factura'!$G$4)+1),ROWS($G$3:G406)),3),"")</f>
        <v/>
      </c>
      <c r="H406" t="str" cm="1">
        <f t="array" ref="H406">IFERROR(INDEX(Conta[],_xlfn.AGGREGATE(15,7,IF(Conta[VENDEDOR]=$B$1,ROW(Conta[VENDEDOR])-ROW('Por Factura'!$G$4)+1),ROWS($G$3:G406)),1),"")</f>
        <v/>
      </c>
      <c r="I406" s="2" t="str" cm="1">
        <f t="array" ref="I406">IFERROR(INDEX(Conta[],_xlfn.AGGREGATE(15,7,IF(Conta[VENDEDOR]=$B$1,ROW(Conta[VENDEDOR])-ROW('Por Factura'!$G$4)+1),ROWS($G$3:G406)),4),"")</f>
        <v/>
      </c>
      <c r="J406" s="2" t="str">
        <f t="shared" si="13"/>
        <v/>
      </c>
      <c r="K406" t="b">
        <f>Table5[[#This Row],[verificacion]]=Table5[[#This Row],[Total Conta]]</f>
        <v>1</v>
      </c>
    </row>
    <row r="407" spans="1:11" x14ac:dyDescent="0.25">
      <c r="A407" t="str" cm="1">
        <f t="array" ref="A407">IFERROR(INDEX(Mio[],_xlfn.AGGREGATE(15,7,IF((Mio[Vendedor]=$B$1)*(Mio[Anulado]=0),ROW(Mio[Vendedor])-ROW(MIo!$B$2)+1),ROWS($A$3:A407)),2),"")</f>
        <v/>
      </c>
      <c r="B407" t="str" cm="1">
        <f t="array" ref="B407">IFERROR(INDEX(Mio[],_xlfn.AGGREGATE(15,7,IF((Mio[Vendedor]=$B$1)*(Mio[Anulado]=0),ROW(Mio[Vendedor])-ROW(MIo!$B$2)+1),ROWS($A$3:A407)),6),"")</f>
        <v/>
      </c>
      <c r="C407" s="2" t="str" cm="1">
        <f t="array" ref="C407">IFERROR(INDEX(Mio[],_xlfn.AGGREGATE(15,7,IF((Mio[Vendedor]=$B$1)*(Mio[Anulado]=0),ROW(Mio[Vendedor])-ROW(MIo!$B$2)+1),ROWS($A$3:A407)),3),"")</f>
        <v/>
      </c>
      <c r="D407" s="2" t="str">
        <f t="shared" si="12"/>
        <v/>
      </c>
      <c r="E407" t="b">
        <f>Table3[[#This Row],[verificacion]]=Table3[[#This Row],[Total Mio]]</f>
        <v>1</v>
      </c>
      <c r="G407" t="str" cm="1">
        <f t="array" ref="G407">IFERROR(INDEX(Conta[],_xlfn.AGGREGATE(15,7,IF(Conta[VENDEDOR]=$B$1,ROW(Conta[VENDEDOR])-ROW('Por Factura'!$G$4)+1),ROWS($G$3:G407)),3),"")</f>
        <v/>
      </c>
      <c r="H407" t="str" cm="1">
        <f t="array" ref="H407">IFERROR(INDEX(Conta[],_xlfn.AGGREGATE(15,7,IF(Conta[VENDEDOR]=$B$1,ROW(Conta[VENDEDOR])-ROW('Por Factura'!$G$4)+1),ROWS($G$3:G407)),1),"")</f>
        <v/>
      </c>
      <c r="I407" s="2" t="str" cm="1">
        <f t="array" ref="I407">IFERROR(INDEX(Conta[],_xlfn.AGGREGATE(15,7,IF(Conta[VENDEDOR]=$B$1,ROW(Conta[VENDEDOR])-ROW('Por Factura'!$G$4)+1),ROWS($G$3:G407)),4),"")</f>
        <v/>
      </c>
      <c r="J407" s="2" t="str">
        <f t="shared" si="13"/>
        <v/>
      </c>
      <c r="K407" t="b">
        <f>Table5[[#This Row],[verificacion]]=Table5[[#This Row],[Total Conta]]</f>
        <v>1</v>
      </c>
    </row>
    <row r="408" spans="1:11" x14ac:dyDescent="0.25">
      <c r="A408" t="str" cm="1">
        <f t="array" ref="A408">IFERROR(INDEX(Mio[],_xlfn.AGGREGATE(15,7,IF((Mio[Vendedor]=$B$1)*(Mio[Anulado]=0),ROW(Mio[Vendedor])-ROW(MIo!$B$2)+1),ROWS($A$3:A408)),2),"")</f>
        <v/>
      </c>
      <c r="B408" t="str" cm="1">
        <f t="array" ref="B408">IFERROR(INDEX(Mio[],_xlfn.AGGREGATE(15,7,IF((Mio[Vendedor]=$B$1)*(Mio[Anulado]=0),ROW(Mio[Vendedor])-ROW(MIo!$B$2)+1),ROWS($A$3:A408)),6),"")</f>
        <v/>
      </c>
      <c r="C408" s="2" t="str" cm="1">
        <f t="array" ref="C408">IFERROR(INDEX(Mio[],_xlfn.AGGREGATE(15,7,IF((Mio[Vendedor]=$B$1)*(Mio[Anulado]=0),ROW(Mio[Vendedor])-ROW(MIo!$B$2)+1),ROWS($A$3:A408)),3),"")</f>
        <v/>
      </c>
      <c r="D408" s="2" t="str">
        <f t="shared" si="12"/>
        <v/>
      </c>
      <c r="E408" t="b">
        <f>Table3[[#This Row],[verificacion]]=Table3[[#This Row],[Total Mio]]</f>
        <v>1</v>
      </c>
      <c r="G408" t="str" cm="1">
        <f t="array" ref="G408">IFERROR(INDEX(Conta[],_xlfn.AGGREGATE(15,7,IF(Conta[VENDEDOR]=$B$1,ROW(Conta[VENDEDOR])-ROW('Por Factura'!$G$4)+1),ROWS($G$3:G408)),3),"")</f>
        <v/>
      </c>
      <c r="H408" t="str" cm="1">
        <f t="array" ref="H408">IFERROR(INDEX(Conta[],_xlfn.AGGREGATE(15,7,IF(Conta[VENDEDOR]=$B$1,ROW(Conta[VENDEDOR])-ROW('Por Factura'!$G$4)+1),ROWS($G$3:G408)),1),"")</f>
        <v/>
      </c>
      <c r="I408" s="2" t="str" cm="1">
        <f t="array" ref="I408">IFERROR(INDEX(Conta[],_xlfn.AGGREGATE(15,7,IF(Conta[VENDEDOR]=$B$1,ROW(Conta[VENDEDOR])-ROW('Por Factura'!$G$4)+1),ROWS($G$3:G408)),4),"")</f>
        <v/>
      </c>
      <c r="J408" s="2" t="str">
        <f t="shared" si="13"/>
        <v/>
      </c>
      <c r="K408" t="b">
        <f>Table5[[#This Row],[verificacion]]=Table5[[#This Row],[Total Conta]]</f>
        <v>1</v>
      </c>
    </row>
    <row r="409" spans="1:11" x14ac:dyDescent="0.25">
      <c r="A409" t="str" cm="1">
        <f t="array" ref="A409">IFERROR(INDEX(Mio[],_xlfn.AGGREGATE(15,7,IF((Mio[Vendedor]=$B$1)*(Mio[Anulado]=0),ROW(Mio[Vendedor])-ROW(MIo!$B$2)+1),ROWS($A$3:A409)),2),"")</f>
        <v/>
      </c>
      <c r="B409" t="str" cm="1">
        <f t="array" ref="B409">IFERROR(INDEX(Mio[],_xlfn.AGGREGATE(15,7,IF((Mio[Vendedor]=$B$1)*(Mio[Anulado]=0),ROW(Mio[Vendedor])-ROW(MIo!$B$2)+1),ROWS($A$3:A409)),6),"")</f>
        <v/>
      </c>
      <c r="C409" s="2" t="str" cm="1">
        <f t="array" ref="C409">IFERROR(INDEX(Mio[],_xlfn.AGGREGATE(15,7,IF((Mio[Vendedor]=$B$1)*(Mio[Anulado]=0),ROW(Mio[Vendedor])-ROW(MIo!$B$2)+1),ROWS($A$3:A409)),3),"")</f>
        <v/>
      </c>
      <c r="D409" s="2" t="str">
        <f t="shared" si="12"/>
        <v/>
      </c>
      <c r="E409" t="b">
        <f>Table3[[#This Row],[verificacion]]=Table3[[#This Row],[Total Mio]]</f>
        <v>1</v>
      </c>
      <c r="G409" t="str" cm="1">
        <f t="array" ref="G409">IFERROR(INDEX(Conta[],_xlfn.AGGREGATE(15,7,IF(Conta[VENDEDOR]=$B$1,ROW(Conta[VENDEDOR])-ROW('Por Factura'!$G$4)+1),ROWS($G$3:G409)),3),"")</f>
        <v/>
      </c>
      <c r="H409" t="str" cm="1">
        <f t="array" ref="H409">IFERROR(INDEX(Conta[],_xlfn.AGGREGATE(15,7,IF(Conta[VENDEDOR]=$B$1,ROW(Conta[VENDEDOR])-ROW('Por Factura'!$G$4)+1),ROWS($G$3:G409)),1),"")</f>
        <v/>
      </c>
      <c r="I409" s="2" t="str" cm="1">
        <f t="array" ref="I409">IFERROR(INDEX(Conta[],_xlfn.AGGREGATE(15,7,IF(Conta[VENDEDOR]=$B$1,ROW(Conta[VENDEDOR])-ROW('Por Factura'!$G$4)+1),ROWS($G$3:G409)),4),"")</f>
        <v/>
      </c>
      <c r="J409" s="2" t="str">
        <f t="shared" si="13"/>
        <v/>
      </c>
      <c r="K409" t="b">
        <f>Table5[[#This Row],[verificacion]]=Table5[[#This Row],[Total Conta]]</f>
        <v>1</v>
      </c>
    </row>
    <row r="410" spans="1:11" x14ac:dyDescent="0.25">
      <c r="A410" t="str" cm="1">
        <f t="array" ref="A410">IFERROR(INDEX(Mio[],_xlfn.AGGREGATE(15,7,IF((Mio[Vendedor]=$B$1)*(Mio[Anulado]=0),ROW(Mio[Vendedor])-ROW(MIo!$B$2)+1),ROWS($A$3:A410)),2),"")</f>
        <v/>
      </c>
      <c r="B410" t="str" cm="1">
        <f t="array" ref="B410">IFERROR(INDEX(Mio[],_xlfn.AGGREGATE(15,7,IF((Mio[Vendedor]=$B$1)*(Mio[Anulado]=0),ROW(Mio[Vendedor])-ROW(MIo!$B$2)+1),ROWS($A$3:A410)),6),"")</f>
        <v/>
      </c>
      <c r="C410" s="2" t="str" cm="1">
        <f t="array" ref="C410">IFERROR(INDEX(Mio[],_xlfn.AGGREGATE(15,7,IF((Mio[Vendedor]=$B$1)*(Mio[Anulado]=0),ROW(Mio[Vendedor])-ROW(MIo!$B$2)+1),ROWS($A$3:A410)),3),"")</f>
        <v/>
      </c>
      <c r="D410" s="2" t="str">
        <f t="shared" si="12"/>
        <v/>
      </c>
      <c r="E410" t="b">
        <f>Table3[[#This Row],[verificacion]]=Table3[[#This Row],[Total Mio]]</f>
        <v>1</v>
      </c>
      <c r="G410" t="str" cm="1">
        <f t="array" ref="G410">IFERROR(INDEX(Conta[],_xlfn.AGGREGATE(15,7,IF(Conta[VENDEDOR]=$B$1,ROW(Conta[VENDEDOR])-ROW('Por Factura'!$G$4)+1),ROWS($G$3:G410)),3),"")</f>
        <v/>
      </c>
      <c r="H410" t="str" cm="1">
        <f t="array" ref="H410">IFERROR(INDEX(Conta[],_xlfn.AGGREGATE(15,7,IF(Conta[VENDEDOR]=$B$1,ROW(Conta[VENDEDOR])-ROW('Por Factura'!$G$4)+1),ROWS($G$3:G410)),1),"")</f>
        <v/>
      </c>
      <c r="I410" s="2" t="str" cm="1">
        <f t="array" ref="I410">IFERROR(INDEX(Conta[],_xlfn.AGGREGATE(15,7,IF(Conta[VENDEDOR]=$B$1,ROW(Conta[VENDEDOR])-ROW('Por Factura'!$G$4)+1),ROWS($G$3:G410)),4),"")</f>
        <v/>
      </c>
      <c r="J410" s="2" t="str">
        <f t="shared" si="13"/>
        <v/>
      </c>
      <c r="K410" t="b">
        <f>Table5[[#This Row],[verificacion]]=Table5[[#This Row],[Total Conta]]</f>
        <v>1</v>
      </c>
    </row>
    <row r="411" spans="1:11" x14ac:dyDescent="0.25">
      <c r="A411" t="str" cm="1">
        <f t="array" ref="A411">IFERROR(INDEX(Mio[],_xlfn.AGGREGATE(15,7,IF((Mio[Vendedor]=$B$1)*(Mio[Anulado]=0),ROW(Mio[Vendedor])-ROW(MIo!$B$2)+1),ROWS($A$3:A411)),2),"")</f>
        <v/>
      </c>
      <c r="B411" t="str" cm="1">
        <f t="array" ref="B411">IFERROR(INDEX(Mio[],_xlfn.AGGREGATE(15,7,IF((Mio[Vendedor]=$B$1)*(Mio[Anulado]=0),ROW(Mio[Vendedor])-ROW(MIo!$B$2)+1),ROWS($A$3:A411)),6),"")</f>
        <v/>
      </c>
      <c r="C411" s="2" t="str" cm="1">
        <f t="array" ref="C411">IFERROR(INDEX(Mio[],_xlfn.AGGREGATE(15,7,IF((Mio[Vendedor]=$B$1)*(Mio[Anulado]=0),ROW(Mio[Vendedor])-ROW(MIo!$B$2)+1),ROWS($A$3:A411)),3),"")</f>
        <v/>
      </c>
      <c r="D411" s="2" t="str">
        <f t="shared" si="12"/>
        <v/>
      </c>
      <c r="E411" t="b">
        <f>Table3[[#This Row],[verificacion]]=Table3[[#This Row],[Total Mio]]</f>
        <v>1</v>
      </c>
      <c r="G411" t="str" cm="1">
        <f t="array" ref="G411">IFERROR(INDEX(Conta[],_xlfn.AGGREGATE(15,7,IF(Conta[VENDEDOR]=$B$1,ROW(Conta[VENDEDOR])-ROW('Por Factura'!$G$4)+1),ROWS($G$3:G411)),3),"")</f>
        <v/>
      </c>
      <c r="H411" t="str" cm="1">
        <f t="array" ref="H411">IFERROR(INDEX(Conta[],_xlfn.AGGREGATE(15,7,IF(Conta[VENDEDOR]=$B$1,ROW(Conta[VENDEDOR])-ROW('Por Factura'!$G$4)+1),ROWS($G$3:G411)),1),"")</f>
        <v/>
      </c>
      <c r="I411" s="2" t="str" cm="1">
        <f t="array" ref="I411">IFERROR(INDEX(Conta[],_xlfn.AGGREGATE(15,7,IF(Conta[VENDEDOR]=$B$1,ROW(Conta[VENDEDOR])-ROW('Por Factura'!$G$4)+1),ROWS($G$3:G411)),4),"")</f>
        <v/>
      </c>
      <c r="J411" s="2" t="str">
        <f t="shared" si="13"/>
        <v/>
      </c>
      <c r="K411" t="b">
        <f>Table5[[#This Row],[verificacion]]=Table5[[#This Row],[Total Conta]]</f>
        <v>1</v>
      </c>
    </row>
    <row r="412" spans="1:11" x14ac:dyDescent="0.25">
      <c r="A412" t="str" cm="1">
        <f t="array" ref="A412">IFERROR(INDEX(Mio[],_xlfn.AGGREGATE(15,7,IF((Mio[Vendedor]=$B$1)*(Mio[Anulado]=0),ROW(Mio[Vendedor])-ROW(MIo!$B$2)+1),ROWS($A$3:A412)),2),"")</f>
        <v/>
      </c>
      <c r="B412" t="str" cm="1">
        <f t="array" ref="B412">IFERROR(INDEX(Mio[],_xlfn.AGGREGATE(15,7,IF((Mio[Vendedor]=$B$1)*(Mio[Anulado]=0),ROW(Mio[Vendedor])-ROW(MIo!$B$2)+1),ROWS($A$3:A412)),6),"")</f>
        <v/>
      </c>
      <c r="C412" s="2" t="str" cm="1">
        <f t="array" ref="C412">IFERROR(INDEX(Mio[],_xlfn.AGGREGATE(15,7,IF((Mio[Vendedor]=$B$1)*(Mio[Anulado]=0),ROW(Mio[Vendedor])-ROW(MIo!$B$2)+1),ROWS($A$3:A412)),3),"")</f>
        <v/>
      </c>
      <c r="D412" s="2" t="str">
        <f t="shared" si="12"/>
        <v/>
      </c>
      <c r="E412" t="b">
        <f>Table3[[#This Row],[verificacion]]=Table3[[#This Row],[Total Mio]]</f>
        <v>1</v>
      </c>
      <c r="G412" t="str" cm="1">
        <f t="array" ref="G412">IFERROR(INDEX(Conta[],_xlfn.AGGREGATE(15,7,IF(Conta[VENDEDOR]=$B$1,ROW(Conta[VENDEDOR])-ROW('Por Factura'!$G$4)+1),ROWS($G$3:G412)),3),"")</f>
        <v/>
      </c>
      <c r="H412" t="str" cm="1">
        <f t="array" ref="H412">IFERROR(INDEX(Conta[],_xlfn.AGGREGATE(15,7,IF(Conta[VENDEDOR]=$B$1,ROW(Conta[VENDEDOR])-ROW('Por Factura'!$G$4)+1),ROWS($G$3:G412)),1),"")</f>
        <v/>
      </c>
      <c r="I412" s="2" t="str" cm="1">
        <f t="array" ref="I412">IFERROR(INDEX(Conta[],_xlfn.AGGREGATE(15,7,IF(Conta[VENDEDOR]=$B$1,ROW(Conta[VENDEDOR])-ROW('Por Factura'!$G$4)+1),ROWS($G$3:G412)),4),"")</f>
        <v/>
      </c>
      <c r="J412" s="2" t="str">
        <f t="shared" si="13"/>
        <v/>
      </c>
      <c r="K412" t="b">
        <f>Table5[[#This Row],[verificacion]]=Table5[[#This Row],[Total Conta]]</f>
        <v>1</v>
      </c>
    </row>
    <row r="413" spans="1:11" x14ac:dyDescent="0.25">
      <c r="A413" t="str" cm="1">
        <f t="array" ref="A413">IFERROR(INDEX(Mio[],_xlfn.AGGREGATE(15,7,IF((Mio[Vendedor]=$B$1)*(Mio[Anulado]=0),ROW(Mio[Vendedor])-ROW(MIo!$B$2)+1),ROWS($A$3:A413)),2),"")</f>
        <v/>
      </c>
      <c r="B413" t="str" cm="1">
        <f t="array" ref="B413">IFERROR(INDEX(Mio[],_xlfn.AGGREGATE(15,7,IF((Mio[Vendedor]=$B$1)*(Mio[Anulado]=0),ROW(Mio[Vendedor])-ROW(MIo!$B$2)+1),ROWS($A$3:A413)),6),"")</f>
        <v/>
      </c>
      <c r="C413" s="2" t="str" cm="1">
        <f t="array" ref="C413">IFERROR(INDEX(Mio[],_xlfn.AGGREGATE(15,7,IF((Mio[Vendedor]=$B$1)*(Mio[Anulado]=0),ROW(Mio[Vendedor])-ROW(MIo!$B$2)+1),ROWS($A$3:A413)),3),"")</f>
        <v/>
      </c>
      <c r="D413" s="2" t="str">
        <f t="shared" si="12"/>
        <v/>
      </c>
      <c r="E413" t="b">
        <f>Table3[[#This Row],[verificacion]]=Table3[[#This Row],[Total Mio]]</f>
        <v>1</v>
      </c>
      <c r="G413" t="str" cm="1">
        <f t="array" ref="G413">IFERROR(INDEX(Conta[],_xlfn.AGGREGATE(15,7,IF(Conta[VENDEDOR]=$B$1,ROW(Conta[VENDEDOR])-ROW('Por Factura'!$G$4)+1),ROWS($G$3:G413)),3),"")</f>
        <v/>
      </c>
      <c r="H413" t="str" cm="1">
        <f t="array" ref="H413">IFERROR(INDEX(Conta[],_xlfn.AGGREGATE(15,7,IF(Conta[VENDEDOR]=$B$1,ROW(Conta[VENDEDOR])-ROW('Por Factura'!$G$4)+1),ROWS($G$3:G413)),1),"")</f>
        <v/>
      </c>
      <c r="I413" s="2" t="str" cm="1">
        <f t="array" ref="I413">IFERROR(INDEX(Conta[],_xlfn.AGGREGATE(15,7,IF(Conta[VENDEDOR]=$B$1,ROW(Conta[VENDEDOR])-ROW('Por Factura'!$G$4)+1),ROWS($G$3:G413)),4),"")</f>
        <v/>
      </c>
      <c r="J413" s="2" t="str">
        <f t="shared" si="13"/>
        <v/>
      </c>
      <c r="K413" t="b">
        <f>Table5[[#This Row],[verificacion]]=Table5[[#This Row],[Total Conta]]</f>
        <v>1</v>
      </c>
    </row>
    <row r="414" spans="1:11" x14ac:dyDescent="0.25">
      <c r="A414" t="str" cm="1">
        <f t="array" ref="A414">IFERROR(INDEX(Mio[],_xlfn.AGGREGATE(15,7,IF((Mio[Vendedor]=$B$1)*(Mio[Anulado]=0),ROW(Mio[Vendedor])-ROW(MIo!$B$2)+1),ROWS($A$3:A414)),2),"")</f>
        <v/>
      </c>
      <c r="B414" t="str" cm="1">
        <f t="array" ref="B414">IFERROR(INDEX(Mio[],_xlfn.AGGREGATE(15,7,IF((Mio[Vendedor]=$B$1)*(Mio[Anulado]=0),ROW(Mio[Vendedor])-ROW(MIo!$B$2)+1),ROWS($A$3:A414)),6),"")</f>
        <v/>
      </c>
      <c r="C414" s="2" t="str" cm="1">
        <f t="array" ref="C414">IFERROR(INDEX(Mio[],_xlfn.AGGREGATE(15,7,IF((Mio[Vendedor]=$B$1)*(Mio[Anulado]=0),ROW(Mio[Vendedor])-ROW(MIo!$B$2)+1),ROWS($A$3:A414)),3),"")</f>
        <v/>
      </c>
      <c r="D414" s="2" t="str">
        <f t="shared" si="12"/>
        <v/>
      </c>
      <c r="E414" t="b">
        <f>Table3[[#This Row],[verificacion]]=Table3[[#This Row],[Total Mio]]</f>
        <v>1</v>
      </c>
      <c r="G414" t="str" cm="1">
        <f t="array" ref="G414">IFERROR(INDEX(Conta[],_xlfn.AGGREGATE(15,7,IF(Conta[VENDEDOR]=$B$1,ROW(Conta[VENDEDOR])-ROW('Por Factura'!$G$4)+1),ROWS($G$3:G414)),3),"")</f>
        <v/>
      </c>
      <c r="H414" t="str" cm="1">
        <f t="array" ref="H414">IFERROR(INDEX(Conta[],_xlfn.AGGREGATE(15,7,IF(Conta[VENDEDOR]=$B$1,ROW(Conta[VENDEDOR])-ROW('Por Factura'!$G$4)+1),ROWS($G$3:G414)),1),"")</f>
        <v/>
      </c>
      <c r="I414" s="2" t="str" cm="1">
        <f t="array" ref="I414">IFERROR(INDEX(Conta[],_xlfn.AGGREGATE(15,7,IF(Conta[VENDEDOR]=$B$1,ROW(Conta[VENDEDOR])-ROW('Por Factura'!$G$4)+1),ROWS($G$3:G414)),4),"")</f>
        <v/>
      </c>
      <c r="J414" s="2" t="str">
        <f t="shared" si="13"/>
        <v/>
      </c>
      <c r="K414" t="b">
        <f>Table5[[#This Row],[verificacion]]=Table5[[#This Row],[Total Conta]]</f>
        <v>1</v>
      </c>
    </row>
    <row r="415" spans="1:11" x14ac:dyDescent="0.25">
      <c r="A415" t="str" cm="1">
        <f t="array" ref="A415">IFERROR(INDEX(Mio[],_xlfn.AGGREGATE(15,7,IF((Mio[Vendedor]=$B$1)*(Mio[Anulado]=0),ROW(Mio[Vendedor])-ROW(MIo!$B$2)+1),ROWS($A$3:A415)),2),"")</f>
        <v/>
      </c>
      <c r="B415" t="str" cm="1">
        <f t="array" ref="B415">IFERROR(INDEX(Mio[],_xlfn.AGGREGATE(15,7,IF((Mio[Vendedor]=$B$1)*(Mio[Anulado]=0),ROW(Mio[Vendedor])-ROW(MIo!$B$2)+1),ROWS($A$3:A415)),6),"")</f>
        <v/>
      </c>
      <c r="C415" s="2" t="str" cm="1">
        <f t="array" ref="C415">IFERROR(INDEX(Mio[],_xlfn.AGGREGATE(15,7,IF((Mio[Vendedor]=$B$1)*(Mio[Anulado]=0),ROW(Mio[Vendedor])-ROW(MIo!$B$2)+1),ROWS($A$3:A415)),3),"")</f>
        <v/>
      </c>
      <c r="D415" s="2" t="str">
        <f t="shared" si="12"/>
        <v/>
      </c>
      <c r="E415" t="b">
        <f>Table3[[#This Row],[verificacion]]=Table3[[#This Row],[Total Mio]]</f>
        <v>1</v>
      </c>
      <c r="G415" t="str" cm="1">
        <f t="array" ref="G415">IFERROR(INDEX(Conta[],_xlfn.AGGREGATE(15,7,IF(Conta[VENDEDOR]=$B$1,ROW(Conta[VENDEDOR])-ROW('Por Factura'!$G$4)+1),ROWS($G$3:G415)),3),"")</f>
        <v/>
      </c>
      <c r="H415" t="str" cm="1">
        <f t="array" ref="H415">IFERROR(INDEX(Conta[],_xlfn.AGGREGATE(15,7,IF(Conta[VENDEDOR]=$B$1,ROW(Conta[VENDEDOR])-ROW('Por Factura'!$G$4)+1),ROWS($G$3:G415)),1),"")</f>
        <v/>
      </c>
      <c r="I415" s="2" t="str" cm="1">
        <f t="array" ref="I415">IFERROR(INDEX(Conta[],_xlfn.AGGREGATE(15,7,IF(Conta[VENDEDOR]=$B$1,ROW(Conta[VENDEDOR])-ROW('Por Factura'!$G$4)+1),ROWS($G$3:G415)),4),"")</f>
        <v/>
      </c>
      <c r="J415" s="2" t="str">
        <f t="shared" si="13"/>
        <v/>
      </c>
      <c r="K415" t="b">
        <f>Table5[[#This Row],[verificacion]]=Table5[[#This Row],[Total Conta]]</f>
        <v>1</v>
      </c>
    </row>
    <row r="416" spans="1:11" x14ac:dyDescent="0.25">
      <c r="A416" t="str" cm="1">
        <f t="array" ref="A416">IFERROR(INDEX(Mio[],_xlfn.AGGREGATE(15,7,IF((Mio[Vendedor]=$B$1)*(Mio[Anulado]=0),ROW(Mio[Vendedor])-ROW(MIo!$B$2)+1),ROWS($A$3:A416)),2),"")</f>
        <v/>
      </c>
      <c r="B416" t="str" cm="1">
        <f t="array" ref="B416">IFERROR(INDEX(Mio[],_xlfn.AGGREGATE(15,7,IF((Mio[Vendedor]=$B$1)*(Mio[Anulado]=0),ROW(Mio[Vendedor])-ROW(MIo!$B$2)+1),ROWS($A$3:A416)),6),"")</f>
        <v/>
      </c>
      <c r="C416" s="2" t="str" cm="1">
        <f t="array" ref="C416">IFERROR(INDEX(Mio[],_xlfn.AGGREGATE(15,7,IF((Mio[Vendedor]=$B$1)*(Mio[Anulado]=0),ROW(Mio[Vendedor])-ROW(MIo!$B$2)+1),ROWS($A$3:A416)),3),"")</f>
        <v/>
      </c>
      <c r="D416" s="2" t="str">
        <f t="shared" si="12"/>
        <v/>
      </c>
      <c r="E416" t="b">
        <f>Table3[[#This Row],[verificacion]]=Table3[[#This Row],[Total Mio]]</f>
        <v>1</v>
      </c>
      <c r="G416" t="str" cm="1">
        <f t="array" ref="G416">IFERROR(INDEX(Conta[],_xlfn.AGGREGATE(15,7,IF(Conta[VENDEDOR]=$B$1,ROW(Conta[VENDEDOR])-ROW('Por Factura'!$G$4)+1),ROWS($G$3:G416)),3),"")</f>
        <v/>
      </c>
      <c r="H416" t="str" cm="1">
        <f t="array" ref="H416">IFERROR(INDEX(Conta[],_xlfn.AGGREGATE(15,7,IF(Conta[VENDEDOR]=$B$1,ROW(Conta[VENDEDOR])-ROW('Por Factura'!$G$4)+1),ROWS($G$3:G416)),1),"")</f>
        <v/>
      </c>
      <c r="I416" s="2" t="str" cm="1">
        <f t="array" ref="I416">IFERROR(INDEX(Conta[],_xlfn.AGGREGATE(15,7,IF(Conta[VENDEDOR]=$B$1,ROW(Conta[VENDEDOR])-ROW('Por Factura'!$G$4)+1),ROWS($G$3:G416)),4),"")</f>
        <v/>
      </c>
      <c r="J416" s="2" t="str">
        <f t="shared" si="13"/>
        <v/>
      </c>
      <c r="K416" t="b">
        <f>Table5[[#This Row],[verificacion]]=Table5[[#This Row],[Total Conta]]</f>
        <v>1</v>
      </c>
    </row>
    <row r="417" spans="1:11" x14ac:dyDescent="0.25">
      <c r="A417" t="str" cm="1">
        <f t="array" ref="A417">IFERROR(INDEX(Mio[],_xlfn.AGGREGATE(15,7,IF((Mio[Vendedor]=$B$1)*(Mio[Anulado]=0),ROW(Mio[Vendedor])-ROW(MIo!$B$2)+1),ROWS($A$3:A417)),2),"")</f>
        <v/>
      </c>
      <c r="B417" t="str" cm="1">
        <f t="array" ref="B417">IFERROR(INDEX(Mio[],_xlfn.AGGREGATE(15,7,IF((Mio[Vendedor]=$B$1)*(Mio[Anulado]=0),ROW(Mio[Vendedor])-ROW(MIo!$B$2)+1),ROWS($A$3:A417)),6),"")</f>
        <v/>
      </c>
      <c r="C417" s="2" t="str" cm="1">
        <f t="array" ref="C417">IFERROR(INDEX(Mio[],_xlfn.AGGREGATE(15,7,IF((Mio[Vendedor]=$B$1)*(Mio[Anulado]=0),ROW(Mio[Vendedor])-ROW(MIo!$B$2)+1),ROWS($A$3:A417)),3),"")</f>
        <v/>
      </c>
      <c r="D417" s="2" t="str">
        <f t="shared" si="12"/>
        <v/>
      </c>
      <c r="E417" t="b">
        <f>Table3[[#This Row],[verificacion]]=Table3[[#This Row],[Total Mio]]</f>
        <v>1</v>
      </c>
      <c r="G417" t="str" cm="1">
        <f t="array" ref="G417">IFERROR(INDEX(Conta[],_xlfn.AGGREGATE(15,7,IF(Conta[VENDEDOR]=$B$1,ROW(Conta[VENDEDOR])-ROW('Por Factura'!$G$4)+1),ROWS($G$3:G417)),3),"")</f>
        <v/>
      </c>
      <c r="H417" t="str" cm="1">
        <f t="array" ref="H417">IFERROR(INDEX(Conta[],_xlfn.AGGREGATE(15,7,IF(Conta[VENDEDOR]=$B$1,ROW(Conta[VENDEDOR])-ROW('Por Factura'!$G$4)+1),ROWS($G$3:G417)),1),"")</f>
        <v/>
      </c>
      <c r="I417" s="2" t="str" cm="1">
        <f t="array" ref="I417">IFERROR(INDEX(Conta[],_xlfn.AGGREGATE(15,7,IF(Conta[VENDEDOR]=$B$1,ROW(Conta[VENDEDOR])-ROW('Por Factura'!$G$4)+1),ROWS($G$3:G417)),4),"")</f>
        <v/>
      </c>
      <c r="J417" s="2" t="str">
        <f t="shared" si="13"/>
        <v/>
      </c>
      <c r="K417" t="b">
        <f>Table5[[#This Row],[verificacion]]=Table5[[#This Row],[Total Conta]]</f>
        <v>1</v>
      </c>
    </row>
    <row r="418" spans="1:11" x14ac:dyDescent="0.25">
      <c r="A418" t="str" cm="1">
        <f t="array" ref="A418">IFERROR(INDEX(Mio[],_xlfn.AGGREGATE(15,7,IF((Mio[Vendedor]=$B$1)*(Mio[Anulado]=0),ROW(Mio[Vendedor])-ROW(MIo!$B$2)+1),ROWS($A$3:A418)),2),"")</f>
        <v/>
      </c>
      <c r="B418" t="str" cm="1">
        <f t="array" ref="B418">IFERROR(INDEX(Mio[],_xlfn.AGGREGATE(15,7,IF((Mio[Vendedor]=$B$1)*(Mio[Anulado]=0),ROW(Mio[Vendedor])-ROW(MIo!$B$2)+1),ROWS($A$3:A418)),6),"")</f>
        <v/>
      </c>
      <c r="C418" s="2" t="str" cm="1">
        <f t="array" ref="C418">IFERROR(INDEX(Mio[],_xlfn.AGGREGATE(15,7,IF((Mio[Vendedor]=$B$1)*(Mio[Anulado]=0),ROW(Mio[Vendedor])-ROW(MIo!$B$2)+1),ROWS($A$3:A418)),3),"")</f>
        <v/>
      </c>
      <c r="D418" s="2" t="str">
        <f t="shared" si="12"/>
        <v/>
      </c>
      <c r="E418" t="b">
        <f>Table3[[#This Row],[verificacion]]=Table3[[#This Row],[Total Mio]]</f>
        <v>1</v>
      </c>
      <c r="G418" t="str" cm="1">
        <f t="array" ref="G418">IFERROR(INDEX(Conta[],_xlfn.AGGREGATE(15,7,IF(Conta[VENDEDOR]=$B$1,ROW(Conta[VENDEDOR])-ROW('Por Factura'!$G$4)+1),ROWS($G$3:G418)),3),"")</f>
        <v/>
      </c>
      <c r="H418" t="str" cm="1">
        <f t="array" ref="H418">IFERROR(INDEX(Conta[],_xlfn.AGGREGATE(15,7,IF(Conta[VENDEDOR]=$B$1,ROW(Conta[VENDEDOR])-ROW('Por Factura'!$G$4)+1),ROWS($G$3:G418)),1),"")</f>
        <v/>
      </c>
      <c r="I418" s="2" t="str" cm="1">
        <f t="array" ref="I418">IFERROR(INDEX(Conta[],_xlfn.AGGREGATE(15,7,IF(Conta[VENDEDOR]=$B$1,ROW(Conta[VENDEDOR])-ROW('Por Factura'!$G$4)+1),ROWS($G$3:G418)),4),"")</f>
        <v/>
      </c>
      <c r="J418" s="2" t="str">
        <f t="shared" si="13"/>
        <v/>
      </c>
      <c r="K418" t="b">
        <f>Table5[[#This Row],[verificacion]]=Table5[[#This Row],[Total Conta]]</f>
        <v>1</v>
      </c>
    </row>
    <row r="419" spans="1:11" x14ac:dyDescent="0.25">
      <c r="A419" t="str" cm="1">
        <f t="array" ref="A419">IFERROR(INDEX(Mio[],_xlfn.AGGREGATE(15,7,IF((Mio[Vendedor]=$B$1)*(Mio[Anulado]=0),ROW(Mio[Vendedor])-ROW(MIo!$B$2)+1),ROWS($A$3:A419)),2),"")</f>
        <v/>
      </c>
      <c r="B419" t="str" cm="1">
        <f t="array" ref="B419">IFERROR(INDEX(Mio[],_xlfn.AGGREGATE(15,7,IF((Mio[Vendedor]=$B$1)*(Mio[Anulado]=0),ROW(Mio[Vendedor])-ROW(MIo!$B$2)+1),ROWS($A$3:A419)),6),"")</f>
        <v/>
      </c>
      <c r="C419" s="2" t="str" cm="1">
        <f t="array" ref="C419">IFERROR(INDEX(Mio[],_xlfn.AGGREGATE(15,7,IF((Mio[Vendedor]=$B$1)*(Mio[Anulado]=0),ROW(Mio[Vendedor])-ROW(MIo!$B$2)+1),ROWS($A$3:A419)),3),"")</f>
        <v/>
      </c>
      <c r="D419" s="2" t="str">
        <f t="shared" si="12"/>
        <v/>
      </c>
      <c r="E419" t="b">
        <f>Table3[[#This Row],[verificacion]]=Table3[[#This Row],[Total Mio]]</f>
        <v>1</v>
      </c>
      <c r="G419" t="str" cm="1">
        <f t="array" ref="G419">IFERROR(INDEX(Conta[],_xlfn.AGGREGATE(15,7,IF(Conta[VENDEDOR]=$B$1,ROW(Conta[VENDEDOR])-ROW('Por Factura'!$G$4)+1),ROWS($G$3:G419)),3),"")</f>
        <v/>
      </c>
      <c r="H419" t="str" cm="1">
        <f t="array" ref="H419">IFERROR(INDEX(Conta[],_xlfn.AGGREGATE(15,7,IF(Conta[VENDEDOR]=$B$1,ROW(Conta[VENDEDOR])-ROW('Por Factura'!$G$4)+1),ROWS($G$3:G419)),1),"")</f>
        <v/>
      </c>
      <c r="I419" s="2" t="str" cm="1">
        <f t="array" ref="I419">IFERROR(INDEX(Conta[],_xlfn.AGGREGATE(15,7,IF(Conta[VENDEDOR]=$B$1,ROW(Conta[VENDEDOR])-ROW('Por Factura'!$G$4)+1),ROWS($G$3:G419)),4),"")</f>
        <v/>
      </c>
      <c r="J419" s="2" t="str">
        <f t="shared" si="13"/>
        <v/>
      </c>
      <c r="K419" t="b">
        <f>Table5[[#This Row],[verificacion]]=Table5[[#This Row],[Total Conta]]</f>
        <v>1</v>
      </c>
    </row>
    <row r="420" spans="1:11" x14ac:dyDescent="0.25">
      <c r="A420" t="str" cm="1">
        <f t="array" ref="A420">IFERROR(INDEX(Mio[],_xlfn.AGGREGATE(15,7,IF((Mio[Vendedor]=$B$1)*(Mio[Anulado]=0),ROW(Mio[Vendedor])-ROW(MIo!$B$2)+1),ROWS($A$3:A420)),2),"")</f>
        <v/>
      </c>
      <c r="B420" t="str" cm="1">
        <f t="array" ref="B420">IFERROR(INDEX(Mio[],_xlfn.AGGREGATE(15,7,IF((Mio[Vendedor]=$B$1)*(Mio[Anulado]=0),ROW(Mio[Vendedor])-ROW(MIo!$B$2)+1),ROWS($A$3:A420)),6),"")</f>
        <v/>
      </c>
      <c r="C420" s="2" t="str" cm="1">
        <f t="array" ref="C420">IFERROR(INDEX(Mio[],_xlfn.AGGREGATE(15,7,IF((Mio[Vendedor]=$B$1)*(Mio[Anulado]=0),ROW(Mio[Vendedor])-ROW(MIo!$B$2)+1),ROWS($A$3:A420)),3),"")</f>
        <v/>
      </c>
      <c r="D420" s="2" t="str">
        <f t="shared" si="12"/>
        <v/>
      </c>
      <c r="E420" t="b">
        <f>Table3[[#This Row],[verificacion]]=Table3[[#This Row],[Total Mio]]</f>
        <v>1</v>
      </c>
      <c r="G420" t="str" cm="1">
        <f t="array" ref="G420">IFERROR(INDEX(Conta[],_xlfn.AGGREGATE(15,7,IF(Conta[VENDEDOR]=$B$1,ROW(Conta[VENDEDOR])-ROW('Por Factura'!$G$4)+1),ROWS($G$3:G420)),3),"")</f>
        <v/>
      </c>
      <c r="H420" t="str" cm="1">
        <f t="array" ref="H420">IFERROR(INDEX(Conta[],_xlfn.AGGREGATE(15,7,IF(Conta[VENDEDOR]=$B$1,ROW(Conta[VENDEDOR])-ROW('Por Factura'!$G$4)+1),ROWS($G$3:G420)),1),"")</f>
        <v/>
      </c>
      <c r="I420" s="2" t="str" cm="1">
        <f t="array" ref="I420">IFERROR(INDEX(Conta[],_xlfn.AGGREGATE(15,7,IF(Conta[VENDEDOR]=$B$1,ROW(Conta[VENDEDOR])-ROW('Por Factura'!$G$4)+1),ROWS($G$3:G420)),4),"")</f>
        <v/>
      </c>
      <c r="J420" s="2" t="str">
        <f t="shared" si="13"/>
        <v/>
      </c>
      <c r="K420" t="b">
        <f>Table5[[#This Row],[verificacion]]=Table5[[#This Row],[Total Conta]]</f>
        <v>1</v>
      </c>
    </row>
    <row r="421" spans="1:11" x14ac:dyDescent="0.25">
      <c r="A421" t="str" cm="1">
        <f t="array" ref="A421">IFERROR(INDEX(Mio[],_xlfn.AGGREGATE(15,7,IF((Mio[Vendedor]=$B$1)*(Mio[Anulado]=0),ROW(Mio[Vendedor])-ROW(MIo!$B$2)+1),ROWS($A$3:A421)),2),"")</f>
        <v/>
      </c>
      <c r="B421" t="str" cm="1">
        <f t="array" ref="B421">IFERROR(INDEX(Mio[],_xlfn.AGGREGATE(15,7,IF((Mio[Vendedor]=$B$1)*(Mio[Anulado]=0),ROW(Mio[Vendedor])-ROW(MIo!$B$2)+1),ROWS($A$3:A421)),6),"")</f>
        <v/>
      </c>
      <c r="C421" s="2" t="str" cm="1">
        <f t="array" ref="C421">IFERROR(INDEX(Mio[],_xlfn.AGGREGATE(15,7,IF((Mio[Vendedor]=$B$1)*(Mio[Anulado]=0),ROW(Mio[Vendedor])-ROW(MIo!$B$2)+1),ROWS($A$3:A421)),3),"")</f>
        <v/>
      </c>
      <c r="D421" s="2" t="str">
        <f t="shared" si="12"/>
        <v/>
      </c>
      <c r="E421" t="b">
        <f>Table3[[#This Row],[verificacion]]=Table3[[#This Row],[Total Mio]]</f>
        <v>1</v>
      </c>
      <c r="G421" t="str" cm="1">
        <f t="array" ref="G421">IFERROR(INDEX(Conta[],_xlfn.AGGREGATE(15,7,IF(Conta[VENDEDOR]=$B$1,ROW(Conta[VENDEDOR])-ROW('Por Factura'!$G$4)+1),ROWS($G$3:G421)),3),"")</f>
        <v/>
      </c>
      <c r="H421" t="str" cm="1">
        <f t="array" ref="H421">IFERROR(INDEX(Conta[],_xlfn.AGGREGATE(15,7,IF(Conta[VENDEDOR]=$B$1,ROW(Conta[VENDEDOR])-ROW('Por Factura'!$G$4)+1),ROWS($G$3:G421)),1),"")</f>
        <v/>
      </c>
      <c r="I421" s="2" t="str" cm="1">
        <f t="array" ref="I421">IFERROR(INDEX(Conta[],_xlfn.AGGREGATE(15,7,IF(Conta[VENDEDOR]=$B$1,ROW(Conta[VENDEDOR])-ROW('Por Factura'!$G$4)+1),ROWS($G$3:G421)),4),"")</f>
        <v/>
      </c>
      <c r="J421" s="2" t="str">
        <f t="shared" si="13"/>
        <v/>
      </c>
      <c r="K421" t="b">
        <f>Table5[[#This Row],[verificacion]]=Table5[[#This Row],[Total Conta]]</f>
        <v>1</v>
      </c>
    </row>
    <row r="422" spans="1:11" x14ac:dyDescent="0.25">
      <c r="A422" t="str" cm="1">
        <f t="array" ref="A422">IFERROR(INDEX(Mio[],_xlfn.AGGREGATE(15,7,IF((Mio[Vendedor]=$B$1)*(Mio[Anulado]=0),ROW(Mio[Vendedor])-ROW(MIo!$B$2)+1),ROWS($A$3:A422)),2),"")</f>
        <v/>
      </c>
      <c r="B422" t="str" cm="1">
        <f t="array" ref="B422">IFERROR(INDEX(Mio[],_xlfn.AGGREGATE(15,7,IF((Mio[Vendedor]=$B$1)*(Mio[Anulado]=0),ROW(Mio[Vendedor])-ROW(MIo!$B$2)+1),ROWS($A$3:A422)),6),"")</f>
        <v/>
      </c>
      <c r="C422" s="2" t="str" cm="1">
        <f t="array" ref="C422">IFERROR(INDEX(Mio[],_xlfn.AGGREGATE(15,7,IF((Mio[Vendedor]=$B$1)*(Mio[Anulado]=0),ROW(Mio[Vendedor])-ROW(MIo!$B$2)+1),ROWS($A$3:A422)),3),"")</f>
        <v/>
      </c>
      <c r="D422" s="2" t="str">
        <f t="shared" si="12"/>
        <v/>
      </c>
      <c r="E422" t="b">
        <f>Table3[[#This Row],[verificacion]]=Table3[[#This Row],[Total Mio]]</f>
        <v>1</v>
      </c>
      <c r="G422" t="str" cm="1">
        <f t="array" ref="G422">IFERROR(INDEX(Conta[],_xlfn.AGGREGATE(15,7,IF(Conta[VENDEDOR]=$B$1,ROW(Conta[VENDEDOR])-ROW('Por Factura'!$G$4)+1),ROWS($G$3:G422)),3),"")</f>
        <v/>
      </c>
      <c r="H422" t="str" cm="1">
        <f t="array" ref="H422">IFERROR(INDEX(Conta[],_xlfn.AGGREGATE(15,7,IF(Conta[VENDEDOR]=$B$1,ROW(Conta[VENDEDOR])-ROW('Por Factura'!$G$4)+1),ROWS($G$3:G422)),1),"")</f>
        <v/>
      </c>
      <c r="I422" s="2" t="str" cm="1">
        <f t="array" ref="I422">IFERROR(INDEX(Conta[],_xlfn.AGGREGATE(15,7,IF(Conta[VENDEDOR]=$B$1,ROW(Conta[VENDEDOR])-ROW('Por Factura'!$G$4)+1),ROWS($G$3:G422)),4),"")</f>
        <v/>
      </c>
      <c r="J422" s="2" t="str">
        <f t="shared" si="13"/>
        <v/>
      </c>
      <c r="K422" t="b">
        <f>Table5[[#This Row],[verificacion]]=Table5[[#This Row],[Total Conta]]</f>
        <v>1</v>
      </c>
    </row>
    <row r="423" spans="1:11" x14ac:dyDescent="0.25">
      <c r="A423" t="str" cm="1">
        <f t="array" ref="A423">IFERROR(INDEX(Mio[],_xlfn.AGGREGATE(15,7,IF((Mio[Vendedor]=$B$1)*(Mio[Anulado]=0),ROW(Mio[Vendedor])-ROW(MIo!$B$2)+1),ROWS($A$3:A423)),2),"")</f>
        <v/>
      </c>
      <c r="B423" t="str" cm="1">
        <f t="array" ref="B423">IFERROR(INDEX(Mio[],_xlfn.AGGREGATE(15,7,IF((Mio[Vendedor]=$B$1)*(Mio[Anulado]=0),ROW(Mio[Vendedor])-ROW(MIo!$B$2)+1),ROWS($A$3:A423)),6),"")</f>
        <v/>
      </c>
      <c r="C423" s="2" t="str" cm="1">
        <f t="array" ref="C423">IFERROR(INDEX(Mio[],_xlfn.AGGREGATE(15,7,IF((Mio[Vendedor]=$B$1)*(Mio[Anulado]=0),ROW(Mio[Vendedor])-ROW(MIo!$B$2)+1),ROWS($A$3:A423)),3),"")</f>
        <v/>
      </c>
      <c r="D423" s="2" t="str">
        <f t="shared" si="12"/>
        <v/>
      </c>
      <c r="E423" t="b">
        <f>Table3[[#This Row],[verificacion]]=Table3[[#This Row],[Total Mio]]</f>
        <v>1</v>
      </c>
      <c r="G423" t="str" cm="1">
        <f t="array" ref="G423">IFERROR(INDEX(Conta[],_xlfn.AGGREGATE(15,7,IF(Conta[VENDEDOR]=$B$1,ROW(Conta[VENDEDOR])-ROW('Por Factura'!$G$4)+1),ROWS($G$3:G423)),3),"")</f>
        <v/>
      </c>
      <c r="H423" t="str" cm="1">
        <f t="array" ref="H423">IFERROR(INDEX(Conta[],_xlfn.AGGREGATE(15,7,IF(Conta[VENDEDOR]=$B$1,ROW(Conta[VENDEDOR])-ROW('Por Factura'!$G$4)+1),ROWS($G$3:G423)),1),"")</f>
        <v/>
      </c>
      <c r="I423" s="2" t="str" cm="1">
        <f t="array" ref="I423">IFERROR(INDEX(Conta[],_xlfn.AGGREGATE(15,7,IF(Conta[VENDEDOR]=$B$1,ROW(Conta[VENDEDOR])-ROW('Por Factura'!$G$4)+1),ROWS($G$3:G423)),4),"")</f>
        <v/>
      </c>
      <c r="J423" s="2" t="str">
        <f t="shared" si="13"/>
        <v/>
      </c>
      <c r="K423" t="b">
        <f>Table5[[#This Row],[verificacion]]=Table5[[#This Row],[Total Conta]]</f>
        <v>1</v>
      </c>
    </row>
    <row r="424" spans="1:11" x14ac:dyDescent="0.25">
      <c r="A424" t="str" cm="1">
        <f t="array" ref="A424">IFERROR(INDEX(Mio[],_xlfn.AGGREGATE(15,7,IF((Mio[Vendedor]=$B$1)*(Mio[Anulado]=0),ROW(Mio[Vendedor])-ROW(MIo!$B$2)+1),ROWS($A$3:A424)),2),"")</f>
        <v/>
      </c>
      <c r="B424" t="str" cm="1">
        <f t="array" ref="B424">IFERROR(INDEX(Mio[],_xlfn.AGGREGATE(15,7,IF((Mio[Vendedor]=$B$1)*(Mio[Anulado]=0),ROW(Mio[Vendedor])-ROW(MIo!$B$2)+1),ROWS($A$3:A424)),6),"")</f>
        <v/>
      </c>
      <c r="C424" s="2" t="str" cm="1">
        <f t="array" ref="C424">IFERROR(INDEX(Mio[],_xlfn.AGGREGATE(15,7,IF((Mio[Vendedor]=$B$1)*(Mio[Anulado]=0),ROW(Mio[Vendedor])-ROW(MIo!$B$2)+1),ROWS($A$3:A424)),3),"")</f>
        <v/>
      </c>
      <c r="D424" s="2" t="str">
        <f t="shared" si="12"/>
        <v/>
      </c>
      <c r="E424" t="b">
        <f>Table3[[#This Row],[verificacion]]=Table3[[#This Row],[Total Mio]]</f>
        <v>1</v>
      </c>
      <c r="G424" t="str" cm="1">
        <f t="array" ref="G424">IFERROR(INDEX(Conta[],_xlfn.AGGREGATE(15,7,IF(Conta[VENDEDOR]=$B$1,ROW(Conta[VENDEDOR])-ROW('Por Factura'!$G$4)+1),ROWS($G$3:G424)),3),"")</f>
        <v/>
      </c>
      <c r="H424" t="str" cm="1">
        <f t="array" ref="H424">IFERROR(INDEX(Conta[],_xlfn.AGGREGATE(15,7,IF(Conta[VENDEDOR]=$B$1,ROW(Conta[VENDEDOR])-ROW('Por Factura'!$G$4)+1),ROWS($G$3:G424)),1),"")</f>
        <v/>
      </c>
      <c r="I424" s="2" t="str" cm="1">
        <f t="array" ref="I424">IFERROR(INDEX(Conta[],_xlfn.AGGREGATE(15,7,IF(Conta[VENDEDOR]=$B$1,ROW(Conta[VENDEDOR])-ROW('Por Factura'!$G$4)+1),ROWS($G$3:G424)),4),"")</f>
        <v/>
      </c>
      <c r="J424" s="2" t="str">
        <f t="shared" si="13"/>
        <v/>
      </c>
      <c r="K424" t="b">
        <f>Table5[[#This Row],[verificacion]]=Table5[[#This Row],[Total Conta]]</f>
        <v>1</v>
      </c>
    </row>
    <row r="425" spans="1:11" x14ac:dyDescent="0.25">
      <c r="A425" t="str" cm="1">
        <f t="array" ref="A425">IFERROR(INDEX(Mio[],_xlfn.AGGREGATE(15,7,IF((Mio[Vendedor]=$B$1)*(Mio[Anulado]=0),ROW(Mio[Vendedor])-ROW(MIo!$B$2)+1),ROWS($A$3:A425)),2),"")</f>
        <v/>
      </c>
      <c r="B425" t="str" cm="1">
        <f t="array" ref="B425">IFERROR(INDEX(Mio[],_xlfn.AGGREGATE(15,7,IF((Mio[Vendedor]=$B$1)*(Mio[Anulado]=0),ROW(Mio[Vendedor])-ROW(MIo!$B$2)+1),ROWS($A$3:A425)),6),"")</f>
        <v/>
      </c>
      <c r="C425" s="2" t="str" cm="1">
        <f t="array" ref="C425">IFERROR(INDEX(Mio[],_xlfn.AGGREGATE(15,7,IF((Mio[Vendedor]=$B$1)*(Mio[Anulado]=0),ROW(Mio[Vendedor])-ROW(MIo!$B$2)+1),ROWS($A$3:A425)),3),"")</f>
        <v/>
      </c>
      <c r="D425" s="2" t="str">
        <f t="shared" si="12"/>
        <v/>
      </c>
      <c r="E425" t="b">
        <f>Table3[[#This Row],[verificacion]]=Table3[[#This Row],[Total Mio]]</f>
        <v>1</v>
      </c>
      <c r="G425" t="str" cm="1">
        <f t="array" ref="G425">IFERROR(INDEX(Conta[],_xlfn.AGGREGATE(15,7,IF(Conta[VENDEDOR]=$B$1,ROW(Conta[VENDEDOR])-ROW('Por Factura'!$G$4)+1),ROWS($G$3:G425)),3),"")</f>
        <v/>
      </c>
      <c r="H425" t="str" cm="1">
        <f t="array" ref="H425">IFERROR(INDEX(Conta[],_xlfn.AGGREGATE(15,7,IF(Conta[VENDEDOR]=$B$1,ROW(Conta[VENDEDOR])-ROW('Por Factura'!$G$4)+1),ROWS($G$3:G425)),1),"")</f>
        <v/>
      </c>
      <c r="I425" s="2" t="str" cm="1">
        <f t="array" ref="I425">IFERROR(INDEX(Conta[],_xlfn.AGGREGATE(15,7,IF(Conta[VENDEDOR]=$B$1,ROW(Conta[VENDEDOR])-ROW('Por Factura'!$G$4)+1),ROWS($G$3:G425)),4),"")</f>
        <v/>
      </c>
      <c r="J425" s="2" t="str">
        <f t="shared" si="13"/>
        <v/>
      </c>
      <c r="K425" t="b">
        <f>Table5[[#This Row],[verificacion]]=Table5[[#This Row],[Total Conta]]</f>
        <v>1</v>
      </c>
    </row>
    <row r="426" spans="1:11" x14ac:dyDescent="0.25">
      <c r="A426" t="str" cm="1">
        <f t="array" ref="A426">IFERROR(INDEX(Mio[],_xlfn.AGGREGATE(15,7,IF((Mio[Vendedor]=$B$1)*(Mio[Anulado]=0),ROW(Mio[Vendedor])-ROW(MIo!$B$2)+1),ROWS($A$3:A426)),2),"")</f>
        <v/>
      </c>
      <c r="B426" t="str" cm="1">
        <f t="array" ref="B426">IFERROR(INDEX(Mio[],_xlfn.AGGREGATE(15,7,IF((Mio[Vendedor]=$B$1)*(Mio[Anulado]=0),ROW(Mio[Vendedor])-ROW(MIo!$B$2)+1),ROWS($A$3:A426)),6),"")</f>
        <v/>
      </c>
      <c r="C426" s="2" t="str" cm="1">
        <f t="array" ref="C426">IFERROR(INDEX(Mio[],_xlfn.AGGREGATE(15,7,IF((Mio[Vendedor]=$B$1)*(Mio[Anulado]=0),ROW(Mio[Vendedor])-ROW(MIo!$B$2)+1),ROWS($A$3:A426)),3),"")</f>
        <v/>
      </c>
      <c r="D426" s="2" t="str">
        <f t="shared" si="12"/>
        <v/>
      </c>
      <c r="E426" t="b">
        <f>Table3[[#This Row],[verificacion]]=Table3[[#This Row],[Total Mio]]</f>
        <v>1</v>
      </c>
      <c r="G426" t="str" cm="1">
        <f t="array" ref="G426">IFERROR(INDEX(Conta[],_xlfn.AGGREGATE(15,7,IF(Conta[VENDEDOR]=$B$1,ROW(Conta[VENDEDOR])-ROW('Por Factura'!$G$4)+1),ROWS($G$3:G426)),3),"")</f>
        <v/>
      </c>
      <c r="H426" t="str" cm="1">
        <f t="array" ref="H426">IFERROR(INDEX(Conta[],_xlfn.AGGREGATE(15,7,IF(Conta[VENDEDOR]=$B$1,ROW(Conta[VENDEDOR])-ROW('Por Factura'!$G$4)+1),ROWS($G$3:G426)),1),"")</f>
        <v/>
      </c>
      <c r="I426" s="2" t="str" cm="1">
        <f t="array" ref="I426">IFERROR(INDEX(Conta[],_xlfn.AGGREGATE(15,7,IF(Conta[VENDEDOR]=$B$1,ROW(Conta[VENDEDOR])-ROW('Por Factura'!$G$4)+1),ROWS($G$3:G426)),4),"")</f>
        <v/>
      </c>
      <c r="J426" s="2" t="str">
        <f t="shared" si="13"/>
        <v/>
      </c>
      <c r="K426" t="b">
        <f>Table5[[#This Row],[verificacion]]=Table5[[#This Row],[Total Conta]]</f>
        <v>1</v>
      </c>
    </row>
    <row r="427" spans="1:11" x14ac:dyDescent="0.25">
      <c r="A427" t="str" cm="1">
        <f t="array" ref="A427">IFERROR(INDEX(Mio[],_xlfn.AGGREGATE(15,7,IF((Mio[Vendedor]=$B$1)*(Mio[Anulado]=0),ROW(Mio[Vendedor])-ROW(MIo!$B$2)+1),ROWS($A$3:A427)),2),"")</f>
        <v/>
      </c>
      <c r="B427" t="str" cm="1">
        <f t="array" ref="B427">IFERROR(INDEX(Mio[],_xlfn.AGGREGATE(15,7,IF((Mio[Vendedor]=$B$1)*(Mio[Anulado]=0),ROW(Mio[Vendedor])-ROW(MIo!$B$2)+1),ROWS($A$3:A427)),6),"")</f>
        <v/>
      </c>
      <c r="C427" s="2" t="str" cm="1">
        <f t="array" ref="C427">IFERROR(INDEX(Mio[],_xlfn.AGGREGATE(15,7,IF((Mio[Vendedor]=$B$1)*(Mio[Anulado]=0),ROW(Mio[Vendedor])-ROW(MIo!$B$2)+1),ROWS($A$3:A427)),3),"")</f>
        <v/>
      </c>
      <c r="D427" s="2" t="str">
        <f t="shared" si="12"/>
        <v/>
      </c>
      <c r="E427" t="b">
        <f>Table3[[#This Row],[verificacion]]=Table3[[#This Row],[Total Mio]]</f>
        <v>1</v>
      </c>
      <c r="G427" t="str" cm="1">
        <f t="array" ref="G427">IFERROR(INDEX(Conta[],_xlfn.AGGREGATE(15,7,IF(Conta[VENDEDOR]=$B$1,ROW(Conta[VENDEDOR])-ROW('Por Factura'!$G$4)+1),ROWS($G$3:G427)),3),"")</f>
        <v/>
      </c>
      <c r="H427" t="str" cm="1">
        <f t="array" ref="H427">IFERROR(INDEX(Conta[],_xlfn.AGGREGATE(15,7,IF(Conta[VENDEDOR]=$B$1,ROW(Conta[VENDEDOR])-ROW('Por Factura'!$G$4)+1),ROWS($G$3:G427)),1),"")</f>
        <v/>
      </c>
      <c r="I427" s="2" t="str" cm="1">
        <f t="array" ref="I427">IFERROR(INDEX(Conta[],_xlfn.AGGREGATE(15,7,IF(Conta[VENDEDOR]=$B$1,ROW(Conta[VENDEDOR])-ROW('Por Factura'!$G$4)+1),ROWS($G$3:G427)),4),"")</f>
        <v/>
      </c>
      <c r="J427" s="2" t="str">
        <f t="shared" si="13"/>
        <v/>
      </c>
      <c r="K427" t="b">
        <f>Table5[[#This Row],[verificacion]]=Table5[[#This Row],[Total Conta]]</f>
        <v>1</v>
      </c>
    </row>
    <row r="428" spans="1:11" x14ac:dyDescent="0.25">
      <c r="A428" t="str" cm="1">
        <f t="array" ref="A428">IFERROR(INDEX(Mio[],_xlfn.AGGREGATE(15,7,IF((Mio[Vendedor]=$B$1)*(Mio[Anulado]=0),ROW(Mio[Vendedor])-ROW(MIo!$B$2)+1),ROWS($A$3:A428)),2),"")</f>
        <v/>
      </c>
      <c r="B428" t="str" cm="1">
        <f t="array" ref="B428">IFERROR(INDEX(Mio[],_xlfn.AGGREGATE(15,7,IF((Mio[Vendedor]=$B$1)*(Mio[Anulado]=0),ROW(Mio[Vendedor])-ROW(MIo!$B$2)+1),ROWS($A$3:A428)),6),"")</f>
        <v/>
      </c>
      <c r="C428" s="2" t="str" cm="1">
        <f t="array" ref="C428">IFERROR(INDEX(Mio[],_xlfn.AGGREGATE(15,7,IF((Mio[Vendedor]=$B$1)*(Mio[Anulado]=0),ROW(Mio[Vendedor])-ROW(MIo!$B$2)+1),ROWS($A$3:A428)),3),"")</f>
        <v/>
      </c>
      <c r="D428" s="2" t="str">
        <f t="shared" si="12"/>
        <v/>
      </c>
      <c r="E428" t="b">
        <f>Table3[[#This Row],[verificacion]]=Table3[[#This Row],[Total Mio]]</f>
        <v>1</v>
      </c>
      <c r="G428" t="str" cm="1">
        <f t="array" ref="G428">IFERROR(INDEX(Conta[],_xlfn.AGGREGATE(15,7,IF(Conta[VENDEDOR]=$B$1,ROW(Conta[VENDEDOR])-ROW('Por Factura'!$G$4)+1),ROWS($G$3:G428)),3),"")</f>
        <v/>
      </c>
      <c r="H428" t="str" cm="1">
        <f t="array" ref="H428">IFERROR(INDEX(Conta[],_xlfn.AGGREGATE(15,7,IF(Conta[VENDEDOR]=$B$1,ROW(Conta[VENDEDOR])-ROW('Por Factura'!$G$4)+1),ROWS($G$3:G428)),1),"")</f>
        <v/>
      </c>
      <c r="I428" s="2" t="str" cm="1">
        <f t="array" ref="I428">IFERROR(INDEX(Conta[],_xlfn.AGGREGATE(15,7,IF(Conta[VENDEDOR]=$B$1,ROW(Conta[VENDEDOR])-ROW('Por Factura'!$G$4)+1),ROWS($G$3:G428)),4),"")</f>
        <v/>
      </c>
      <c r="J428" s="2" t="str">
        <f t="shared" si="13"/>
        <v/>
      </c>
      <c r="K428" t="b">
        <f>Table5[[#This Row],[verificacion]]=Table5[[#This Row],[Total Conta]]</f>
        <v>1</v>
      </c>
    </row>
    <row r="429" spans="1:11" x14ac:dyDescent="0.25">
      <c r="A429" t="str" cm="1">
        <f t="array" ref="A429">IFERROR(INDEX(Mio[],_xlfn.AGGREGATE(15,7,IF((Mio[Vendedor]=$B$1)*(Mio[Anulado]=0),ROW(Mio[Vendedor])-ROW(MIo!$B$2)+1),ROWS($A$3:A429)),2),"")</f>
        <v/>
      </c>
      <c r="B429" t="str" cm="1">
        <f t="array" ref="B429">IFERROR(INDEX(Mio[],_xlfn.AGGREGATE(15,7,IF((Mio[Vendedor]=$B$1)*(Mio[Anulado]=0),ROW(Mio[Vendedor])-ROW(MIo!$B$2)+1),ROWS($A$3:A429)),6),"")</f>
        <v/>
      </c>
      <c r="C429" s="2" t="str" cm="1">
        <f t="array" ref="C429">IFERROR(INDEX(Mio[],_xlfn.AGGREGATE(15,7,IF((Mio[Vendedor]=$B$1)*(Mio[Anulado]=0),ROW(Mio[Vendedor])-ROW(MIo!$B$2)+1),ROWS($A$3:A429)),3),"")</f>
        <v/>
      </c>
      <c r="D429" s="2" t="str">
        <f t="shared" si="12"/>
        <v/>
      </c>
      <c r="E429" t="b">
        <f>Table3[[#This Row],[verificacion]]=Table3[[#This Row],[Total Mio]]</f>
        <v>1</v>
      </c>
      <c r="G429" t="str" cm="1">
        <f t="array" ref="G429">IFERROR(INDEX(Conta[],_xlfn.AGGREGATE(15,7,IF(Conta[VENDEDOR]=$B$1,ROW(Conta[VENDEDOR])-ROW('Por Factura'!$G$4)+1),ROWS($G$3:G429)),3),"")</f>
        <v/>
      </c>
      <c r="H429" t="str" cm="1">
        <f t="array" ref="H429">IFERROR(INDEX(Conta[],_xlfn.AGGREGATE(15,7,IF(Conta[VENDEDOR]=$B$1,ROW(Conta[VENDEDOR])-ROW('Por Factura'!$G$4)+1),ROWS($G$3:G429)),1),"")</f>
        <v/>
      </c>
      <c r="I429" s="2" t="str" cm="1">
        <f t="array" ref="I429">IFERROR(INDEX(Conta[],_xlfn.AGGREGATE(15,7,IF(Conta[VENDEDOR]=$B$1,ROW(Conta[VENDEDOR])-ROW('Por Factura'!$G$4)+1),ROWS($G$3:G429)),4),"")</f>
        <v/>
      </c>
      <c r="J429" s="2" t="str">
        <f t="shared" si="13"/>
        <v/>
      </c>
      <c r="K429" t="b">
        <f>Table5[[#This Row],[verificacion]]=Table5[[#This Row],[Total Conta]]</f>
        <v>1</v>
      </c>
    </row>
    <row r="430" spans="1:11" x14ac:dyDescent="0.25">
      <c r="A430" t="str" cm="1">
        <f t="array" ref="A430">IFERROR(INDEX(Mio[],_xlfn.AGGREGATE(15,7,IF((Mio[Vendedor]=$B$1)*(Mio[Anulado]=0),ROW(Mio[Vendedor])-ROW(MIo!$B$2)+1),ROWS($A$3:A430)),2),"")</f>
        <v/>
      </c>
      <c r="B430" t="str" cm="1">
        <f t="array" ref="B430">IFERROR(INDEX(Mio[],_xlfn.AGGREGATE(15,7,IF((Mio[Vendedor]=$B$1)*(Mio[Anulado]=0),ROW(Mio[Vendedor])-ROW(MIo!$B$2)+1),ROWS($A$3:A430)),6),"")</f>
        <v/>
      </c>
      <c r="C430" s="2" t="str" cm="1">
        <f t="array" ref="C430">IFERROR(INDEX(Mio[],_xlfn.AGGREGATE(15,7,IF((Mio[Vendedor]=$B$1)*(Mio[Anulado]=0),ROW(Mio[Vendedor])-ROW(MIo!$B$2)+1),ROWS($A$3:A430)),3),"")</f>
        <v/>
      </c>
      <c r="D430" s="2" t="str">
        <f t="shared" si="12"/>
        <v/>
      </c>
      <c r="E430" t="b">
        <f>Table3[[#This Row],[verificacion]]=Table3[[#This Row],[Total Mio]]</f>
        <v>1</v>
      </c>
      <c r="G430" t="str" cm="1">
        <f t="array" ref="G430">IFERROR(INDEX(Conta[],_xlfn.AGGREGATE(15,7,IF(Conta[VENDEDOR]=$B$1,ROW(Conta[VENDEDOR])-ROW('Por Factura'!$G$4)+1),ROWS($G$3:G430)),3),"")</f>
        <v/>
      </c>
      <c r="H430" t="str" cm="1">
        <f t="array" ref="H430">IFERROR(INDEX(Conta[],_xlfn.AGGREGATE(15,7,IF(Conta[VENDEDOR]=$B$1,ROW(Conta[VENDEDOR])-ROW('Por Factura'!$G$4)+1),ROWS($G$3:G430)),1),"")</f>
        <v/>
      </c>
      <c r="I430" s="2" t="str" cm="1">
        <f t="array" ref="I430">IFERROR(INDEX(Conta[],_xlfn.AGGREGATE(15,7,IF(Conta[VENDEDOR]=$B$1,ROW(Conta[VENDEDOR])-ROW('Por Factura'!$G$4)+1),ROWS($G$3:G430)),4),"")</f>
        <v/>
      </c>
      <c r="J430" s="2" t="str">
        <f t="shared" si="13"/>
        <v/>
      </c>
      <c r="K430" t="b">
        <f>Table5[[#This Row],[verificacion]]=Table5[[#This Row],[Total Conta]]</f>
        <v>1</v>
      </c>
    </row>
    <row r="431" spans="1:11" x14ac:dyDescent="0.25">
      <c r="A431" t="str" cm="1">
        <f t="array" ref="A431">IFERROR(INDEX(Mio[],_xlfn.AGGREGATE(15,7,IF((Mio[Vendedor]=$B$1)*(Mio[Anulado]=0),ROW(Mio[Vendedor])-ROW(MIo!$B$2)+1),ROWS($A$3:A431)),2),"")</f>
        <v/>
      </c>
      <c r="B431" t="str" cm="1">
        <f t="array" ref="B431">IFERROR(INDEX(Mio[],_xlfn.AGGREGATE(15,7,IF((Mio[Vendedor]=$B$1)*(Mio[Anulado]=0),ROW(Mio[Vendedor])-ROW(MIo!$B$2)+1),ROWS($A$3:A431)),6),"")</f>
        <v/>
      </c>
      <c r="C431" s="2" t="str" cm="1">
        <f t="array" ref="C431">IFERROR(INDEX(Mio[],_xlfn.AGGREGATE(15,7,IF((Mio[Vendedor]=$B$1)*(Mio[Anulado]=0),ROW(Mio[Vendedor])-ROW(MIo!$B$2)+1),ROWS($A$3:A431)),3),"")</f>
        <v/>
      </c>
      <c r="D431" s="2" t="str">
        <f t="shared" si="12"/>
        <v/>
      </c>
      <c r="E431" t="b">
        <f>Table3[[#This Row],[verificacion]]=Table3[[#This Row],[Total Mio]]</f>
        <v>1</v>
      </c>
      <c r="G431" t="str" cm="1">
        <f t="array" ref="G431">IFERROR(INDEX(Conta[],_xlfn.AGGREGATE(15,7,IF(Conta[VENDEDOR]=$B$1,ROW(Conta[VENDEDOR])-ROW('Por Factura'!$G$4)+1),ROWS($G$3:G431)),3),"")</f>
        <v/>
      </c>
      <c r="H431" t="str" cm="1">
        <f t="array" ref="H431">IFERROR(INDEX(Conta[],_xlfn.AGGREGATE(15,7,IF(Conta[VENDEDOR]=$B$1,ROW(Conta[VENDEDOR])-ROW('Por Factura'!$G$4)+1),ROWS($G$3:G431)),1),"")</f>
        <v/>
      </c>
      <c r="I431" s="2" t="str" cm="1">
        <f t="array" ref="I431">IFERROR(INDEX(Conta[],_xlfn.AGGREGATE(15,7,IF(Conta[VENDEDOR]=$B$1,ROW(Conta[VENDEDOR])-ROW('Por Factura'!$G$4)+1),ROWS($G$3:G431)),4),"")</f>
        <v/>
      </c>
      <c r="J431" s="2" t="str">
        <f t="shared" si="13"/>
        <v/>
      </c>
      <c r="K431" t="b">
        <f>Table5[[#This Row],[verificacion]]=Table5[[#This Row],[Total Conta]]</f>
        <v>1</v>
      </c>
    </row>
    <row r="432" spans="1:11" x14ac:dyDescent="0.25">
      <c r="A432" t="str" cm="1">
        <f t="array" ref="A432">IFERROR(INDEX(Mio[],_xlfn.AGGREGATE(15,7,IF((Mio[Vendedor]=$B$1)*(Mio[Anulado]=0),ROW(Mio[Vendedor])-ROW(MIo!$B$2)+1),ROWS($A$3:A432)),2),"")</f>
        <v/>
      </c>
      <c r="B432" t="str" cm="1">
        <f t="array" ref="B432">IFERROR(INDEX(Mio[],_xlfn.AGGREGATE(15,7,IF((Mio[Vendedor]=$B$1)*(Mio[Anulado]=0),ROW(Mio[Vendedor])-ROW(MIo!$B$2)+1),ROWS($A$3:A432)),6),"")</f>
        <v/>
      </c>
      <c r="C432" s="2" t="str" cm="1">
        <f t="array" ref="C432">IFERROR(INDEX(Mio[],_xlfn.AGGREGATE(15,7,IF((Mio[Vendedor]=$B$1)*(Mio[Anulado]=0),ROW(Mio[Vendedor])-ROW(MIo!$B$2)+1),ROWS($A$3:A432)),3),"")</f>
        <v/>
      </c>
      <c r="D432" s="2" t="str">
        <f t="shared" si="12"/>
        <v/>
      </c>
      <c r="E432" t="b">
        <f>Table3[[#This Row],[verificacion]]=Table3[[#This Row],[Total Mio]]</f>
        <v>1</v>
      </c>
      <c r="G432" t="str" cm="1">
        <f t="array" ref="G432">IFERROR(INDEX(Conta[],_xlfn.AGGREGATE(15,7,IF(Conta[VENDEDOR]=$B$1,ROW(Conta[VENDEDOR])-ROW('Por Factura'!$G$4)+1),ROWS($G$3:G432)),3),"")</f>
        <v/>
      </c>
      <c r="H432" t="str" cm="1">
        <f t="array" ref="H432">IFERROR(INDEX(Conta[],_xlfn.AGGREGATE(15,7,IF(Conta[VENDEDOR]=$B$1,ROW(Conta[VENDEDOR])-ROW('Por Factura'!$G$4)+1),ROWS($G$3:G432)),1),"")</f>
        <v/>
      </c>
      <c r="I432" s="2" t="str" cm="1">
        <f t="array" ref="I432">IFERROR(INDEX(Conta[],_xlfn.AGGREGATE(15,7,IF(Conta[VENDEDOR]=$B$1,ROW(Conta[VENDEDOR])-ROW('Por Factura'!$G$4)+1),ROWS($G$3:G432)),4),"")</f>
        <v/>
      </c>
      <c r="J432" s="2" t="str">
        <f t="shared" si="13"/>
        <v/>
      </c>
      <c r="K432" t="b">
        <f>Table5[[#This Row],[verificacion]]=Table5[[#This Row],[Total Conta]]</f>
        <v>1</v>
      </c>
    </row>
    <row r="433" spans="1:11" x14ac:dyDescent="0.25">
      <c r="A433" t="str" cm="1">
        <f t="array" ref="A433">IFERROR(INDEX(Mio[],_xlfn.AGGREGATE(15,7,IF((Mio[Vendedor]=$B$1)*(Mio[Anulado]=0),ROW(Mio[Vendedor])-ROW(MIo!$B$2)+1),ROWS($A$3:A433)),2),"")</f>
        <v/>
      </c>
      <c r="B433" t="str" cm="1">
        <f t="array" ref="B433">IFERROR(INDEX(Mio[],_xlfn.AGGREGATE(15,7,IF((Mio[Vendedor]=$B$1)*(Mio[Anulado]=0),ROW(Mio[Vendedor])-ROW(MIo!$B$2)+1),ROWS($A$3:A433)),6),"")</f>
        <v/>
      </c>
      <c r="C433" s="2" t="str" cm="1">
        <f t="array" ref="C433">IFERROR(INDEX(Mio[],_xlfn.AGGREGATE(15,7,IF((Mio[Vendedor]=$B$1)*(Mio[Anulado]=0),ROW(Mio[Vendedor])-ROW(MIo!$B$2)+1),ROWS($A$3:A433)),3),"")</f>
        <v/>
      </c>
      <c r="D433" s="2" t="str">
        <f t="shared" si="12"/>
        <v/>
      </c>
      <c r="E433" t="b">
        <f>Table3[[#This Row],[verificacion]]=Table3[[#This Row],[Total Mio]]</f>
        <v>1</v>
      </c>
      <c r="G433" t="str" cm="1">
        <f t="array" ref="G433">IFERROR(INDEX(Conta[],_xlfn.AGGREGATE(15,7,IF(Conta[VENDEDOR]=$B$1,ROW(Conta[VENDEDOR])-ROW('Por Factura'!$G$4)+1),ROWS($G$3:G433)),3),"")</f>
        <v/>
      </c>
      <c r="H433" t="str" cm="1">
        <f t="array" ref="H433">IFERROR(INDEX(Conta[],_xlfn.AGGREGATE(15,7,IF(Conta[VENDEDOR]=$B$1,ROW(Conta[VENDEDOR])-ROW('Por Factura'!$G$4)+1),ROWS($G$3:G433)),1),"")</f>
        <v/>
      </c>
      <c r="I433" s="2" t="str" cm="1">
        <f t="array" ref="I433">IFERROR(INDEX(Conta[],_xlfn.AGGREGATE(15,7,IF(Conta[VENDEDOR]=$B$1,ROW(Conta[VENDEDOR])-ROW('Por Factura'!$G$4)+1),ROWS($G$3:G433)),4),"")</f>
        <v/>
      </c>
      <c r="J433" s="2" t="str">
        <f t="shared" si="13"/>
        <v/>
      </c>
      <c r="K433" t="b">
        <f>Table5[[#This Row],[verificacion]]=Table5[[#This Row],[Total Conta]]</f>
        <v>1</v>
      </c>
    </row>
    <row r="434" spans="1:11" x14ac:dyDescent="0.25">
      <c r="A434" t="str" cm="1">
        <f t="array" ref="A434">IFERROR(INDEX(Mio[],_xlfn.AGGREGATE(15,7,IF((Mio[Vendedor]=$B$1)*(Mio[Anulado]=0),ROW(Mio[Vendedor])-ROW(MIo!$B$2)+1),ROWS($A$3:A434)),2),"")</f>
        <v/>
      </c>
      <c r="B434" t="str" cm="1">
        <f t="array" ref="B434">IFERROR(INDEX(Mio[],_xlfn.AGGREGATE(15,7,IF((Mio[Vendedor]=$B$1)*(Mio[Anulado]=0),ROW(Mio[Vendedor])-ROW(MIo!$B$2)+1),ROWS($A$3:A434)),6),"")</f>
        <v/>
      </c>
      <c r="C434" s="2" t="str" cm="1">
        <f t="array" ref="C434">IFERROR(INDEX(Mio[],_xlfn.AGGREGATE(15,7,IF((Mio[Vendedor]=$B$1)*(Mio[Anulado]=0),ROW(Mio[Vendedor])-ROW(MIo!$B$2)+1),ROWS($A$3:A434)),3),"")</f>
        <v/>
      </c>
      <c r="D434" s="2" t="str">
        <f t="shared" si="12"/>
        <v/>
      </c>
      <c r="E434" t="b">
        <f>Table3[[#This Row],[verificacion]]=Table3[[#This Row],[Total Mio]]</f>
        <v>1</v>
      </c>
      <c r="G434" t="str" cm="1">
        <f t="array" ref="G434">IFERROR(INDEX(Conta[],_xlfn.AGGREGATE(15,7,IF(Conta[VENDEDOR]=$B$1,ROW(Conta[VENDEDOR])-ROW('Por Factura'!$G$4)+1),ROWS($G$3:G434)),3),"")</f>
        <v/>
      </c>
      <c r="H434" t="str" cm="1">
        <f t="array" ref="H434">IFERROR(INDEX(Conta[],_xlfn.AGGREGATE(15,7,IF(Conta[VENDEDOR]=$B$1,ROW(Conta[VENDEDOR])-ROW('Por Factura'!$G$4)+1),ROWS($G$3:G434)),1),"")</f>
        <v/>
      </c>
      <c r="I434" s="2" t="str" cm="1">
        <f t="array" ref="I434">IFERROR(INDEX(Conta[],_xlfn.AGGREGATE(15,7,IF(Conta[VENDEDOR]=$B$1,ROW(Conta[VENDEDOR])-ROW('Por Factura'!$G$4)+1),ROWS($G$3:G434)),4),"")</f>
        <v/>
      </c>
      <c r="J434" s="2" t="str">
        <f t="shared" si="13"/>
        <v/>
      </c>
      <c r="K434" t="b">
        <f>Table5[[#This Row],[verificacion]]=Table5[[#This Row],[Total Conta]]</f>
        <v>1</v>
      </c>
    </row>
    <row r="435" spans="1:11" x14ac:dyDescent="0.25">
      <c r="A435" t="str" cm="1">
        <f t="array" ref="A435">IFERROR(INDEX(Mio[],_xlfn.AGGREGATE(15,7,IF((Mio[Vendedor]=$B$1)*(Mio[Anulado]=0),ROW(Mio[Vendedor])-ROW(MIo!$B$2)+1),ROWS($A$3:A435)),2),"")</f>
        <v/>
      </c>
      <c r="B435" t="str" cm="1">
        <f t="array" ref="B435">IFERROR(INDEX(Mio[],_xlfn.AGGREGATE(15,7,IF((Mio[Vendedor]=$B$1)*(Mio[Anulado]=0),ROW(Mio[Vendedor])-ROW(MIo!$B$2)+1),ROWS($A$3:A435)),6),"")</f>
        <v/>
      </c>
      <c r="C435" s="2" t="str" cm="1">
        <f t="array" ref="C435">IFERROR(INDEX(Mio[],_xlfn.AGGREGATE(15,7,IF((Mio[Vendedor]=$B$1)*(Mio[Anulado]=0),ROW(Mio[Vendedor])-ROW(MIo!$B$2)+1),ROWS($A$3:A435)),3),"")</f>
        <v/>
      </c>
      <c r="D435" s="2" t="str">
        <f t="shared" si="12"/>
        <v/>
      </c>
      <c r="E435" t="b">
        <f>Table3[[#This Row],[verificacion]]=Table3[[#This Row],[Total Mio]]</f>
        <v>1</v>
      </c>
      <c r="G435" t="str" cm="1">
        <f t="array" ref="G435">IFERROR(INDEX(Conta[],_xlfn.AGGREGATE(15,7,IF(Conta[VENDEDOR]=$B$1,ROW(Conta[VENDEDOR])-ROW('Por Factura'!$G$4)+1),ROWS($G$3:G435)),3),"")</f>
        <v/>
      </c>
      <c r="H435" t="str" cm="1">
        <f t="array" ref="H435">IFERROR(INDEX(Conta[],_xlfn.AGGREGATE(15,7,IF(Conta[VENDEDOR]=$B$1,ROW(Conta[VENDEDOR])-ROW('Por Factura'!$G$4)+1),ROWS($G$3:G435)),1),"")</f>
        <v/>
      </c>
      <c r="I435" s="2" t="str" cm="1">
        <f t="array" ref="I435">IFERROR(INDEX(Conta[],_xlfn.AGGREGATE(15,7,IF(Conta[VENDEDOR]=$B$1,ROW(Conta[VENDEDOR])-ROW('Por Factura'!$G$4)+1),ROWS($G$3:G435)),4),"")</f>
        <v/>
      </c>
      <c r="J435" s="2" t="str">
        <f t="shared" si="13"/>
        <v/>
      </c>
      <c r="K435" t="b">
        <f>Table5[[#This Row],[verificacion]]=Table5[[#This Row],[Total Conta]]</f>
        <v>1</v>
      </c>
    </row>
    <row r="436" spans="1:11" x14ac:dyDescent="0.25">
      <c r="A436" t="str" cm="1">
        <f t="array" ref="A436">IFERROR(INDEX(Mio[],_xlfn.AGGREGATE(15,7,IF((Mio[Vendedor]=$B$1)*(Mio[Anulado]=0),ROW(Mio[Vendedor])-ROW(MIo!$B$2)+1),ROWS($A$3:A436)),2),"")</f>
        <v/>
      </c>
      <c r="B436" t="str" cm="1">
        <f t="array" ref="B436">IFERROR(INDEX(Mio[],_xlfn.AGGREGATE(15,7,IF((Mio[Vendedor]=$B$1)*(Mio[Anulado]=0),ROW(Mio[Vendedor])-ROW(MIo!$B$2)+1),ROWS($A$3:A436)),6),"")</f>
        <v/>
      </c>
      <c r="C436" s="2" t="str" cm="1">
        <f t="array" ref="C436">IFERROR(INDEX(Mio[],_xlfn.AGGREGATE(15,7,IF((Mio[Vendedor]=$B$1)*(Mio[Anulado]=0),ROW(Mio[Vendedor])-ROW(MIo!$B$2)+1),ROWS($A$3:A436)),3),"")</f>
        <v/>
      </c>
      <c r="D436" s="2" t="str">
        <f t="shared" si="12"/>
        <v/>
      </c>
      <c r="E436" t="b">
        <f>Table3[[#This Row],[verificacion]]=Table3[[#This Row],[Total Mio]]</f>
        <v>1</v>
      </c>
      <c r="G436" t="str" cm="1">
        <f t="array" ref="G436">IFERROR(INDEX(Conta[],_xlfn.AGGREGATE(15,7,IF(Conta[VENDEDOR]=$B$1,ROW(Conta[VENDEDOR])-ROW('Por Factura'!$G$4)+1),ROWS($G$3:G436)),3),"")</f>
        <v/>
      </c>
      <c r="H436" t="str" cm="1">
        <f t="array" ref="H436">IFERROR(INDEX(Conta[],_xlfn.AGGREGATE(15,7,IF(Conta[VENDEDOR]=$B$1,ROW(Conta[VENDEDOR])-ROW('Por Factura'!$G$4)+1),ROWS($G$3:G436)),1),"")</f>
        <v/>
      </c>
      <c r="I436" s="2" t="str" cm="1">
        <f t="array" ref="I436">IFERROR(INDEX(Conta[],_xlfn.AGGREGATE(15,7,IF(Conta[VENDEDOR]=$B$1,ROW(Conta[VENDEDOR])-ROW('Por Factura'!$G$4)+1),ROWS($G$3:G436)),4),"")</f>
        <v/>
      </c>
      <c r="J436" s="2" t="str">
        <f t="shared" si="13"/>
        <v/>
      </c>
      <c r="K436" t="b">
        <f>Table5[[#This Row],[verificacion]]=Table5[[#This Row],[Total Conta]]</f>
        <v>1</v>
      </c>
    </row>
    <row r="437" spans="1:11" x14ac:dyDescent="0.25">
      <c r="A437" t="str" cm="1">
        <f t="array" ref="A437">IFERROR(INDEX(Mio[],_xlfn.AGGREGATE(15,7,IF((Mio[Vendedor]=$B$1)*(Mio[Anulado]=0),ROW(Mio[Vendedor])-ROW(MIo!$B$2)+1),ROWS($A$3:A437)),2),"")</f>
        <v/>
      </c>
      <c r="B437" t="str" cm="1">
        <f t="array" ref="B437">IFERROR(INDEX(Mio[],_xlfn.AGGREGATE(15,7,IF((Mio[Vendedor]=$B$1)*(Mio[Anulado]=0),ROW(Mio[Vendedor])-ROW(MIo!$B$2)+1),ROWS($A$3:A437)),6),"")</f>
        <v/>
      </c>
      <c r="C437" s="2" t="str" cm="1">
        <f t="array" ref="C437">IFERROR(INDEX(Mio[],_xlfn.AGGREGATE(15,7,IF((Mio[Vendedor]=$B$1)*(Mio[Anulado]=0),ROW(Mio[Vendedor])-ROW(MIo!$B$2)+1),ROWS($A$3:A437)),3),"")</f>
        <v/>
      </c>
      <c r="D437" s="2" t="str">
        <f t="shared" si="12"/>
        <v/>
      </c>
      <c r="E437" t="b">
        <f>Table3[[#This Row],[verificacion]]=Table3[[#This Row],[Total Mio]]</f>
        <v>1</v>
      </c>
      <c r="G437" t="str" cm="1">
        <f t="array" ref="G437">IFERROR(INDEX(Conta[],_xlfn.AGGREGATE(15,7,IF(Conta[VENDEDOR]=$B$1,ROW(Conta[VENDEDOR])-ROW('Por Factura'!$G$4)+1),ROWS($G$3:G437)),3),"")</f>
        <v/>
      </c>
      <c r="H437" t="str" cm="1">
        <f t="array" ref="H437">IFERROR(INDEX(Conta[],_xlfn.AGGREGATE(15,7,IF(Conta[VENDEDOR]=$B$1,ROW(Conta[VENDEDOR])-ROW('Por Factura'!$G$4)+1),ROWS($G$3:G437)),1),"")</f>
        <v/>
      </c>
      <c r="I437" s="2" t="str" cm="1">
        <f t="array" ref="I437">IFERROR(INDEX(Conta[],_xlfn.AGGREGATE(15,7,IF(Conta[VENDEDOR]=$B$1,ROW(Conta[VENDEDOR])-ROW('Por Factura'!$G$4)+1),ROWS($G$3:G437)),4),"")</f>
        <v/>
      </c>
      <c r="J437" s="2" t="str">
        <f t="shared" si="13"/>
        <v/>
      </c>
      <c r="K437" t="b">
        <f>Table5[[#This Row],[verificacion]]=Table5[[#This Row],[Total Conta]]</f>
        <v>1</v>
      </c>
    </row>
    <row r="438" spans="1:11" x14ac:dyDescent="0.25">
      <c r="A438" t="str" cm="1">
        <f t="array" ref="A438">IFERROR(INDEX(Mio[],_xlfn.AGGREGATE(15,7,IF((Mio[Vendedor]=$B$1)*(Mio[Anulado]=0),ROW(Mio[Vendedor])-ROW(MIo!$B$2)+1),ROWS($A$3:A438)),2),"")</f>
        <v/>
      </c>
      <c r="B438" t="str" cm="1">
        <f t="array" ref="B438">IFERROR(INDEX(Mio[],_xlfn.AGGREGATE(15,7,IF((Mio[Vendedor]=$B$1)*(Mio[Anulado]=0),ROW(Mio[Vendedor])-ROW(MIo!$B$2)+1),ROWS($A$3:A438)),6),"")</f>
        <v/>
      </c>
      <c r="C438" s="2" t="str" cm="1">
        <f t="array" ref="C438">IFERROR(INDEX(Mio[],_xlfn.AGGREGATE(15,7,IF((Mio[Vendedor]=$B$1)*(Mio[Anulado]=0),ROW(Mio[Vendedor])-ROW(MIo!$B$2)+1),ROWS($A$3:A438)),3),"")</f>
        <v/>
      </c>
      <c r="D438" s="2" t="str">
        <f t="shared" si="12"/>
        <v/>
      </c>
      <c r="E438" t="b">
        <f>Table3[[#This Row],[verificacion]]=Table3[[#This Row],[Total Mio]]</f>
        <v>1</v>
      </c>
      <c r="G438" t="str" cm="1">
        <f t="array" ref="G438">IFERROR(INDEX(Conta[],_xlfn.AGGREGATE(15,7,IF(Conta[VENDEDOR]=$B$1,ROW(Conta[VENDEDOR])-ROW('Por Factura'!$G$4)+1),ROWS($G$3:G438)),3),"")</f>
        <v/>
      </c>
      <c r="H438" t="str" cm="1">
        <f t="array" ref="H438">IFERROR(INDEX(Conta[],_xlfn.AGGREGATE(15,7,IF(Conta[VENDEDOR]=$B$1,ROW(Conta[VENDEDOR])-ROW('Por Factura'!$G$4)+1),ROWS($G$3:G438)),1),"")</f>
        <v/>
      </c>
      <c r="I438" s="2" t="str" cm="1">
        <f t="array" ref="I438">IFERROR(INDEX(Conta[],_xlfn.AGGREGATE(15,7,IF(Conta[VENDEDOR]=$B$1,ROW(Conta[VENDEDOR])-ROW('Por Factura'!$G$4)+1),ROWS($G$3:G438)),4),"")</f>
        <v/>
      </c>
      <c r="J438" s="2" t="str">
        <f t="shared" si="13"/>
        <v/>
      </c>
      <c r="K438" t="b">
        <f>Table5[[#This Row],[verificacion]]=Table5[[#This Row],[Total Conta]]</f>
        <v>1</v>
      </c>
    </row>
    <row r="439" spans="1:11" x14ac:dyDescent="0.25">
      <c r="A439" t="str" cm="1">
        <f t="array" ref="A439">IFERROR(INDEX(Mio[],_xlfn.AGGREGATE(15,7,IF((Mio[Vendedor]=$B$1)*(Mio[Anulado]=0),ROW(Mio[Vendedor])-ROW(MIo!$B$2)+1),ROWS($A$3:A439)),2),"")</f>
        <v/>
      </c>
      <c r="B439" t="str" cm="1">
        <f t="array" ref="B439">IFERROR(INDEX(Mio[],_xlfn.AGGREGATE(15,7,IF((Mio[Vendedor]=$B$1)*(Mio[Anulado]=0),ROW(Mio[Vendedor])-ROW(MIo!$B$2)+1),ROWS($A$3:A439)),6),"")</f>
        <v/>
      </c>
      <c r="C439" s="2" t="str" cm="1">
        <f t="array" ref="C439">IFERROR(INDEX(Mio[],_xlfn.AGGREGATE(15,7,IF((Mio[Vendedor]=$B$1)*(Mio[Anulado]=0),ROW(Mio[Vendedor])-ROW(MIo!$B$2)+1),ROWS($A$3:A439)),3),"")</f>
        <v/>
      </c>
      <c r="D439" s="2" t="str">
        <f t="shared" si="12"/>
        <v/>
      </c>
      <c r="E439" t="b">
        <f>Table3[[#This Row],[verificacion]]=Table3[[#This Row],[Total Mio]]</f>
        <v>1</v>
      </c>
      <c r="G439" t="str" cm="1">
        <f t="array" ref="G439">IFERROR(INDEX(Conta[],_xlfn.AGGREGATE(15,7,IF(Conta[VENDEDOR]=$B$1,ROW(Conta[VENDEDOR])-ROW('Por Factura'!$G$4)+1),ROWS($G$3:G439)),3),"")</f>
        <v/>
      </c>
      <c r="H439" t="str" cm="1">
        <f t="array" ref="H439">IFERROR(INDEX(Conta[],_xlfn.AGGREGATE(15,7,IF(Conta[VENDEDOR]=$B$1,ROW(Conta[VENDEDOR])-ROW('Por Factura'!$G$4)+1),ROWS($G$3:G439)),1),"")</f>
        <v/>
      </c>
      <c r="I439" s="2" t="str" cm="1">
        <f t="array" ref="I439">IFERROR(INDEX(Conta[],_xlfn.AGGREGATE(15,7,IF(Conta[VENDEDOR]=$B$1,ROW(Conta[VENDEDOR])-ROW('Por Factura'!$G$4)+1),ROWS($G$3:G439)),4),"")</f>
        <v/>
      </c>
      <c r="J439" s="2" t="str">
        <f t="shared" si="13"/>
        <v/>
      </c>
      <c r="K439" t="b">
        <f>Table5[[#This Row],[verificacion]]=Table5[[#This Row],[Total Conta]]</f>
        <v>1</v>
      </c>
    </row>
    <row r="440" spans="1:11" x14ac:dyDescent="0.25">
      <c r="A440" t="str" cm="1">
        <f t="array" ref="A440">IFERROR(INDEX(Mio[],_xlfn.AGGREGATE(15,7,IF((Mio[Vendedor]=$B$1)*(Mio[Anulado]=0),ROW(Mio[Vendedor])-ROW(MIo!$B$2)+1),ROWS($A$3:A440)),2),"")</f>
        <v/>
      </c>
      <c r="B440" t="str" cm="1">
        <f t="array" ref="B440">IFERROR(INDEX(Mio[],_xlfn.AGGREGATE(15,7,IF((Mio[Vendedor]=$B$1)*(Mio[Anulado]=0),ROW(Mio[Vendedor])-ROW(MIo!$B$2)+1),ROWS($A$3:A440)),6),"")</f>
        <v/>
      </c>
      <c r="C440" s="2" t="str" cm="1">
        <f t="array" ref="C440">IFERROR(INDEX(Mio[],_xlfn.AGGREGATE(15,7,IF((Mio[Vendedor]=$B$1)*(Mio[Anulado]=0),ROW(Mio[Vendedor])-ROW(MIo!$B$2)+1),ROWS($A$3:A440)),3),"")</f>
        <v/>
      </c>
      <c r="D440" s="2" t="str">
        <f t="shared" si="12"/>
        <v/>
      </c>
      <c r="E440" t="b">
        <f>Table3[[#This Row],[verificacion]]=Table3[[#This Row],[Total Mio]]</f>
        <v>1</v>
      </c>
      <c r="G440" t="str" cm="1">
        <f t="array" ref="G440">IFERROR(INDEX(Conta[],_xlfn.AGGREGATE(15,7,IF(Conta[VENDEDOR]=$B$1,ROW(Conta[VENDEDOR])-ROW('Por Factura'!$G$4)+1),ROWS($G$3:G440)),3),"")</f>
        <v/>
      </c>
      <c r="H440" t="str" cm="1">
        <f t="array" ref="H440">IFERROR(INDEX(Conta[],_xlfn.AGGREGATE(15,7,IF(Conta[VENDEDOR]=$B$1,ROW(Conta[VENDEDOR])-ROW('Por Factura'!$G$4)+1),ROWS($G$3:G440)),1),"")</f>
        <v/>
      </c>
      <c r="I440" s="2" t="str" cm="1">
        <f t="array" ref="I440">IFERROR(INDEX(Conta[],_xlfn.AGGREGATE(15,7,IF(Conta[VENDEDOR]=$B$1,ROW(Conta[VENDEDOR])-ROW('Por Factura'!$G$4)+1),ROWS($G$3:G440)),4),"")</f>
        <v/>
      </c>
      <c r="J440" s="2" t="str">
        <f t="shared" si="13"/>
        <v/>
      </c>
      <c r="K440" t="b">
        <f>Table5[[#This Row],[verificacion]]=Table5[[#This Row],[Total Conta]]</f>
        <v>1</v>
      </c>
    </row>
    <row r="441" spans="1:11" x14ac:dyDescent="0.25">
      <c r="A441" t="str" cm="1">
        <f t="array" ref="A441">IFERROR(INDEX(Mio[],_xlfn.AGGREGATE(15,7,IF((Mio[Vendedor]=$B$1)*(Mio[Anulado]=0),ROW(Mio[Vendedor])-ROW(MIo!$B$2)+1),ROWS($A$3:A441)),2),"")</f>
        <v/>
      </c>
      <c r="B441" t="str" cm="1">
        <f t="array" ref="B441">IFERROR(INDEX(Mio[],_xlfn.AGGREGATE(15,7,IF((Mio[Vendedor]=$B$1)*(Mio[Anulado]=0),ROW(Mio[Vendedor])-ROW(MIo!$B$2)+1),ROWS($A$3:A441)),6),"")</f>
        <v/>
      </c>
      <c r="C441" s="2" t="str" cm="1">
        <f t="array" ref="C441">IFERROR(INDEX(Mio[],_xlfn.AGGREGATE(15,7,IF((Mio[Vendedor]=$B$1)*(Mio[Anulado]=0),ROW(Mio[Vendedor])-ROW(MIo!$B$2)+1),ROWS($A$3:A441)),3),"")</f>
        <v/>
      </c>
      <c r="D441" s="2" t="str">
        <f t="shared" si="12"/>
        <v/>
      </c>
      <c r="E441" t="b">
        <f>Table3[[#This Row],[verificacion]]=Table3[[#This Row],[Total Mio]]</f>
        <v>1</v>
      </c>
      <c r="G441" t="str" cm="1">
        <f t="array" ref="G441">IFERROR(INDEX(Conta[],_xlfn.AGGREGATE(15,7,IF(Conta[VENDEDOR]=$B$1,ROW(Conta[VENDEDOR])-ROW('Por Factura'!$G$4)+1),ROWS($G$3:G441)),3),"")</f>
        <v/>
      </c>
      <c r="H441" t="str" cm="1">
        <f t="array" ref="H441">IFERROR(INDEX(Conta[],_xlfn.AGGREGATE(15,7,IF(Conta[VENDEDOR]=$B$1,ROW(Conta[VENDEDOR])-ROW('Por Factura'!$G$4)+1),ROWS($G$3:G441)),1),"")</f>
        <v/>
      </c>
      <c r="I441" s="2" t="str" cm="1">
        <f t="array" ref="I441">IFERROR(INDEX(Conta[],_xlfn.AGGREGATE(15,7,IF(Conta[VENDEDOR]=$B$1,ROW(Conta[VENDEDOR])-ROW('Por Factura'!$G$4)+1),ROWS($G$3:G441)),4),"")</f>
        <v/>
      </c>
      <c r="J441" s="2" t="str">
        <f t="shared" si="13"/>
        <v/>
      </c>
      <c r="K441" t="b">
        <f>Table5[[#This Row],[verificacion]]=Table5[[#This Row],[Total Conta]]</f>
        <v>1</v>
      </c>
    </row>
    <row r="442" spans="1:11" x14ac:dyDescent="0.25">
      <c r="A442" t="str" cm="1">
        <f t="array" ref="A442">IFERROR(INDEX(Mio[],_xlfn.AGGREGATE(15,7,IF((Mio[Vendedor]=$B$1)*(Mio[Anulado]=0),ROW(Mio[Vendedor])-ROW(MIo!$B$2)+1),ROWS($A$3:A442)),2),"")</f>
        <v/>
      </c>
      <c r="B442" t="str" cm="1">
        <f t="array" ref="B442">IFERROR(INDEX(Mio[],_xlfn.AGGREGATE(15,7,IF((Mio[Vendedor]=$B$1)*(Mio[Anulado]=0),ROW(Mio[Vendedor])-ROW(MIo!$B$2)+1),ROWS($A$3:A442)),6),"")</f>
        <v/>
      </c>
      <c r="C442" s="2" t="str" cm="1">
        <f t="array" ref="C442">IFERROR(INDEX(Mio[],_xlfn.AGGREGATE(15,7,IF((Mio[Vendedor]=$B$1)*(Mio[Anulado]=0),ROW(Mio[Vendedor])-ROW(MIo!$B$2)+1),ROWS($A$3:A442)),3),"")</f>
        <v/>
      </c>
      <c r="D442" s="2" t="str">
        <f t="shared" si="12"/>
        <v/>
      </c>
      <c r="E442" t="b">
        <f>Table3[[#This Row],[verificacion]]=Table3[[#This Row],[Total Mio]]</f>
        <v>1</v>
      </c>
      <c r="G442" t="str" cm="1">
        <f t="array" ref="G442">IFERROR(INDEX(Conta[],_xlfn.AGGREGATE(15,7,IF(Conta[VENDEDOR]=$B$1,ROW(Conta[VENDEDOR])-ROW('Por Factura'!$G$4)+1),ROWS($G$3:G442)),3),"")</f>
        <v/>
      </c>
      <c r="H442" t="str" cm="1">
        <f t="array" ref="H442">IFERROR(INDEX(Conta[],_xlfn.AGGREGATE(15,7,IF(Conta[VENDEDOR]=$B$1,ROW(Conta[VENDEDOR])-ROW('Por Factura'!$G$4)+1),ROWS($G$3:G442)),1),"")</f>
        <v/>
      </c>
      <c r="I442" s="2" t="str" cm="1">
        <f t="array" ref="I442">IFERROR(INDEX(Conta[],_xlfn.AGGREGATE(15,7,IF(Conta[VENDEDOR]=$B$1,ROW(Conta[VENDEDOR])-ROW('Por Factura'!$G$4)+1),ROWS($G$3:G442)),4),"")</f>
        <v/>
      </c>
      <c r="J442" s="2" t="str">
        <f t="shared" si="13"/>
        <v/>
      </c>
      <c r="K442" t="b">
        <f>Table5[[#This Row],[verificacion]]=Table5[[#This Row],[Total Conta]]</f>
        <v>1</v>
      </c>
    </row>
    <row r="443" spans="1:11" x14ac:dyDescent="0.25">
      <c r="A443" t="str" cm="1">
        <f t="array" ref="A443">IFERROR(INDEX(Mio[],_xlfn.AGGREGATE(15,7,IF((Mio[Vendedor]=$B$1)*(Mio[Anulado]=0),ROW(Mio[Vendedor])-ROW(MIo!$B$2)+1),ROWS($A$3:A443)),2),"")</f>
        <v/>
      </c>
      <c r="B443" t="str" cm="1">
        <f t="array" ref="B443">IFERROR(INDEX(Mio[],_xlfn.AGGREGATE(15,7,IF((Mio[Vendedor]=$B$1)*(Mio[Anulado]=0),ROW(Mio[Vendedor])-ROW(MIo!$B$2)+1),ROWS($A$3:A443)),6),"")</f>
        <v/>
      </c>
      <c r="C443" s="2" t="str" cm="1">
        <f t="array" ref="C443">IFERROR(INDEX(Mio[],_xlfn.AGGREGATE(15,7,IF((Mio[Vendedor]=$B$1)*(Mio[Anulado]=0),ROW(Mio[Vendedor])-ROW(MIo!$B$2)+1),ROWS($A$3:A443)),3),"")</f>
        <v/>
      </c>
      <c r="D443" s="2" t="str">
        <f t="shared" si="12"/>
        <v/>
      </c>
      <c r="E443" t="b">
        <f>Table3[[#This Row],[verificacion]]=Table3[[#This Row],[Total Mio]]</f>
        <v>1</v>
      </c>
      <c r="G443" t="str" cm="1">
        <f t="array" ref="G443">IFERROR(INDEX(Conta[],_xlfn.AGGREGATE(15,7,IF(Conta[VENDEDOR]=$B$1,ROW(Conta[VENDEDOR])-ROW('Por Factura'!$G$4)+1),ROWS($G$3:G443)),3),"")</f>
        <v/>
      </c>
      <c r="H443" t="str" cm="1">
        <f t="array" ref="H443">IFERROR(INDEX(Conta[],_xlfn.AGGREGATE(15,7,IF(Conta[VENDEDOR]=$B$1,ROW(Conta[VENDEDOR])-ROW('Por Factura'!$G$4)+1),ROWS($G$3:G443)),1),"")</f>
        <v/>
      </c>
      <c r="I443" s="2" t="str" cm="1">
        <f t="array" ref="I443">IFERROR(INDEX(Conta[],_xlfn.AGGREGATE(15,7,IF(Conta[VENDEDOR]=$B$1,ROW(Conta[VENDEDOR])-ROW('Por Factura'!$G$4)+1),ROWS($G$3:G443)),4),"")</f>
        <v/>
      </c>
      <c r="J443" s="2" t="str">
        <f t="shared" si="13"/>
        <v/>
      </c>
      <c r="K443" t="b">
        <f>Table5[[#This Row],[verificacion]]=Table5[[#This Row],[Total Conta]]</f>
        <v>1</v>
      </c>
    </row>
    <row r="444" spans="1:11" x14ac:dyDescent="0.25">
      <c r="A444" t="str" cm="1">
        <f t="array" ref="A444">IFERROR(INDEX(Mio[],_xlfn.AGGREGATE(15,7,IF((Mio[Vendedor]=$B$1)*(Mio[Anulado]=0),ROW(Mio[Vendedor])-ROW(MIo!$B$2)+1),ROWS($A$3:A444)),2),"")</f>
        <v/>
      </c>
      <c r="B444" t="str" cm="1">
        <f t="array" ref="B444">IFERROR(INDEX(Mio[],_xlfn.AGGREGATE(15,7,IF((Mio[Vendedor]=$B$1)*(Mio[Anulado]=0),ROW(Mio[Vendedor])-ROW(MIo!$B$2)+1),ROWS($A$3:A444)),6),"")</f>
        <v/>
      </c>
      <c r="C444" s="2" t="str" cm="1">
        <f t="array" ref="C444">IFERROR(INDEX(Mio[],_xlfn.AGGREGATE(15,7,IF((Mio[Vendedor]=$B$1)*(Mio[Anulado]=0),ROW(Mio[Vendedor])-ROW(MIo!$B$2)+1),ROWS($A$3:A444)),3),"")</f>
        <v/>
      </c>
      <c r="D444" s="2" t="str">
        <f t="shared" si="12"/>
        <v/>
      </c>
      <c r="E444" t="b">
        <f>Table3[[#This Row],[verificacion]]=Table3[[#This Row],[Total Mio]]</f>
        <v>1</v>
      </c>
      <c r="G444" t="str" cm="1">
        <f t="array" ref="G444">IFERROR(INDEX(Conta[],_xlfn.AGGREGATE(15,7,IF(Conta[VENDEDOR]=$B$1,ROW(Conta[VENDEDOR])-ROW('Por Factura'!$G$4)+1),ROWS($G$3:G444)),3),"")</f>
        <v/>
      </c>
      <c r="H444" t="str" cm="1">
        <f t="array" ref="H444">IFERROR(INDEX(Conta[],_xlfn.AGGREGATE(15,7,IF(Conta[VENDEDOR]=$B$1,ROW(Conta[VENDEDOR])-ROW('Por Factura'!$G$4)+1),ROWS($G$3:G444)),1),"")</f>
        <v/>
      </c>
      <c r="I444" s="2" t="str" cm="1">
        <f t="array" ref="I444">IFERROR(INDEX(Conta[],_xlfn.AGGREGATE(15,7,IF(Conta[VENDEDOR]=$B$1,ROW(Conta[VENDEDOR])-ROW('Por Factura'!$G$4)+1),ROWS($G$3:G444)),4),"")</f>
        <v/>
      </c>
      <c r="J444" s="2" t="str">
        <f t="shared" si="13"/>
        <v/>
      </c>
      <c r="K444" t="b">
        <f>Table5[[#This Row],[verificacion]]=Table5[[#This Row],[Total Conta]]</f>
        <v>1</v>
      </c>
    </row>
    <row r="445" spans="1:11" x14ac:dyDescent="0.25">
      <c r="A445" t="str" cm="1">
        <f t="array" ref="A445">IFERROR(INDEX(Mio[],_xlfn.AGGREGATE(15,7,IF((Mio[Vendedor]=$B$1)*(Mio[Anulado]=0),ROW(Mio[Vendedor])-ROW(MIo!$B$2)+1),ROWS($A$3:A445)),2),"")</f>
        <v/>
      </c>
      <c r="B445" t="str" cm="1">
        <f t="array" ref="B445">IFERROR(INDEX(Mio[],_xlfn.AGGREGATE(15,7,IF((Mio[Vendedor]=$B$1)*(Mio[Anulado]=0),ROW(Mio[Vendedor])-ROW(MIo!$B$2)+1),ROWS($A$3:A445)),6),"")</f>
        <v/>
      </c>
      <c r="C445" s="2" t="str" cm="1">
        <f t="array" ref="C445">IFERROR(INDEX(Mio[],_xlfn.AGGREGATE(15,7,IF((Mio[Vendedor]=$B$1)*(Mio[Anulado]=0),ROW(Mio[Vendedor])-ROW(MIo!$B$2)+1),ROWS($A$3:A445)),3),"")</f>
        <v/>
      </c>
      <c r="D445" s="2" t="str">
        <f t="shared" si="12"/>
        <v/>
      </c>
      <c r="E445" t="b">
        <f>Table3[[#This Row],[verificacion]]=Table3[[#This Row],[Total Mio]]</f>
        <v>1</v>
      </c>
      <c r="G445" t="str" cm="1">
        <f t="array" ref="G445">IFERROR(INDEX(Conta[],_xlfn.AGGREGATE(15,7,IF(Conta[VENDEDOR]=$B$1,ROW(Conta[VENDEDOR])-ROW('Por Factura'!$G$4)+1),ROWS($G$3:G445)),3),"")</f>
        <v/>
      </c>
      <c r="H445" t="str" cm="1">
        <f t="array" ref="H445">IFERROR(INDEX(Conta[],_xlfn.AGGREGATE(15,7,IF(Conta[VENDEDOR]=$B$1,ROW(Conta[VENDEDOR])-ROW('Por Factura'!$G$4)+1),ROWS($G$3:G445)),1),"")</f>
        <v/>
      </c>
      <c r="I445" s="2" t="str" cm="1">
        <f t="array" ref="I445">IFERROR(INDEX(Conta[],_xlfn.AGGREGATE(15,7,IF(Conta[VENDEDOR]=$B$1,ROW(Conta[VENDEDOR])-ROW('Por Factura'!$G$4)+1),ROWS($G$3:G445)),4),"")</f>
        <v/>
      </c>
      <c r="J445" s="2" t="str">
        <f t="shared" si="13"/>
        <v/>
      </c>
      <c r="K445" t="b">
        <f>Table5[[#This Row],[verificacion]]=Table5[[#This Row],[Total Conta]]</f>
        <v>1</v>
      </c>
    </row>
    <row r="446" spans="1:11" x14ac:dyDescent="0.25">
      <c r="A446" t="str" cm="1">
        <f t="array" ref="A446">IFERROR(INDEX(Mio[],_xlfn.AGGREGATE(15,7,IF((Mio[Vendedor]=$B$1)*(Mio[Anulado]=0),ROW(Mio[Vendedor])-ROW(MIo!$B$2)+1),ROWS($A$3:A446)),2),"")</f>
        <v/>
      </c>
      <c r="B446" t="str" cm="1">
        <f t="array" ref="B446">IFERROR(INDEX(Mio[],_xlfn.AGGREGATE(15,7,IF((Mio[Vendedor]=$B$1)*(Mio[Anulado]=0),ROW(Mio[Vendedor])-ROW(MIo!$B$2)+1),ROWS($A$3:A446)),6),"")</f>
        <v/>
      </c>
      <c r="C446" s="2" t="str" cm="1">
        <f t="array" ref="C446">IFERROR(INDEX(Mio[],_xlfn.AGGREGATE(15,7,IF((Mio[Vendedor]=$B$1)*(Mio[Anulado]=0),ROW(Mio[Vendedor])-ROW(MIo!$B$2)+1),ROWS($A$3:A446)),3),"")</f>
        <v/>
      </c>
      <c r="D446" s="2" t="str">
        <f t="shared" si="12"/>
        <v/>
      </c>
      <c r="E446" t="b">
        <f>Table3[[#This Row],[verificacion]]=Table3[[#This Row],[Total Mio]]</f>
        <v>1</v>
      </c>
      <c r="G446" t="str" cm="1">
        <f t="array" ref="G446">IFERROR(INDEX(Conta[],_xlfn.AGGREGATE(15,7,IF(Conta[VENDEDOR]=$B$1,ROW(Conta[VENDEDOR])-ROW('Por Factura'!$G$4)+1),ROWS($G$3:G446)),3),"")</f>
        <v/>
      </c>
      <c r="H446" t="str" cm="1">
        <f t="array" ref="H446">IFERROR(INDEX(Conta[],_xlfn.AGGREGATE(15,7,IF(Conta[VENDEDOR]=$B$1,ROW(Conta[VENDEDOR])-ROW('Por Factura'!$G$4)+1),ROWS($G$3:G446)),1),"")</f>
        <v/>
      </c>
      <c r="I446" s="2" t="str" cm="1">
        <f t="array" ref="I446">IFERROR(INDEX(Conta[],_xlfn.AGGREGATE(15,7,IF(Conta[VENDEDOR]=$B$1,ROW(Conta[VENDEDOR])-ROW('Por Factura'!$G$4)+1),ROWS($G$3:G446)),4),"")</f>
        <v/>
      </c>
      <c r="J446" s="2" t="str">
        <f t="shared" si="13"/>
        <v/>
      </c>
      <c r="K446" t="b">
        <f>Table5[[#This Row],[verificacion]]=Table5[[#This Row],[Total Conta]]</f>
        <v>1</v>
      </c>
    </row>
    <row r="447" spans="1:11" x14ac:dyDescent="0.25">
      <c r="A447" t="str" cm="1">
        <f t="array" ref="A447">IFERROR(INDEX(Mio[],_xlfn.AGGREGATE(15,7,IF((Mio[Vendedor]=$B$1)*(Mio[Anulado]=0),ROW(Mio[Vendedor])-ROW(MIo!$B$2)+1),ROWS($A$3:A447)),2),"")</f>
        <v/>
      </c>
      <c r="B447" t="str" cm="1">
        <f t="array" ref="B447">IFERROR(INDEX(Mio[],_xlfn.AGGREGATE(15,7,IF((Mio[Vendedor]=$B$1)*(Mio[Anulado]=0),ROW(Mio[Vendedor])-ROW(MIo!$B$2)+1),ROWS($A$3:A447)),6),"")</f>
        <v/>
      </c>
      <c r="C447" s="2" t="str" cm="1">
        <f t="array" ref="C447">IFERROR(INDEX(Mio[],_xlfn.AGGREGATE(15,7,IF((Mio[Vendedor]=$B$1)*(Mio[Anulado]=0),ROW(Mio[Vendedor])-ROW(MIo!$B$2)+1),ROWS($A$3:A447)),3),"")</f>
        <v/>
      </c>
      <c r="D447" s="2" t="str">
        <f t="shared" si="12"/>
        <v/>
      </c>
      <c r="E447" t="b">
        <f>Table3[[#This Row],[verificacion]]=Table3[[#This Row],[Total Mio]]</f>
        <v>1</v>
      </c>
      <c r="G447" t="str" cm="1">
        <f t="array" ref="G447">IFERROR(INDEX(Conta[],_xlfn.AGGREGATE(15,7,IF(Conta[VENDEDOR]=$B$1,ROW(Conta[VENDEDOR])-ROW('Por Factura'!$G$4)+1),ROWS($G$3:G447)),3),"")</f>
        <v/>
      </c>
      <c r="H447" t="str" cm="1">
        <f t="array" ref="H447">IFERROR(INDEX(Conta[],_xlfn.AGGREGATE(15,7,IF(Conta[VENDEDOR]=$B$1,ROW(Conta[VENDEDOR])-ROW('Por Factura'!$G$4)+1),ROWS($G$3:G447)),1),"")</f>
        <v/>
      </c>
      <c r="I447" s="2" t="str" cm="1">
        <f t="array" ref="I447">IFERROR(INDEX(Conta[],_xlfn.AGGREGATE(15,7,IF(Conta[VENDEDOR]=$B$1,ROW(Conta[VENDEDOR])-ROW('Por Factura'!$G$4)+1),ROWS($G$3:G447)),4),"")</f>
        <v/>
      </c>
      <c r="J447" s="2" t="str">
        <f t="shared" si="13"/>
        <v/>
      </c>
      <c r="K447" t="b">
        <f>Table5[[#This Row],[verificacion]]=Table5[[#This Row],[Total Conta]]</f>
        <v>1</v>
      </c>
    </row>
    <row r="448" spans="1:11" x14ac:dyDescent="0.25">
      <c r="A448" t="str" cm="1">
        <f t="array" ref="A448">IFERROR(INDEX(Mio[],_xlfn.AGGREGATE(15,7,IF((Mio[Vendedor]=$B$1)*(Mio[Anulado]=0),ROW(Mio[Vendedor])-ROW(MIo!$B$2)+1),ROWS($A$3:A448)),2),"")</f>
        <v/>
      </c>
      <c r="B448" t="str" cm="1">
        <f t="array" ref="B448">IFERROR(INDEX(Mio[],_xlfn.AGGREGATE(15,7,IF((Mio[Vendedor]=$B$1)*(Mio[Anulado]=0),ROW(Mio[Vendedor])-ROW(MIo!$B$2)+1),ROWS($A$3:A448)),6),"")</f>
        <v/>
      </c>
      <c r="C448" s="2" t="str" cm="1">
        <f t="array" ref="C448">IFERROR(INDEX(Mio[],_xlfn.AGGREGATE(15,7,IF((Mio[Vendedor]=$B$1)*(Mio[Anulado]=0),ROW(Mio[Vendedor])-ROW(MIo!$B$2)+1),ROWS($A$3:A448)),3),"")</f>
        <v/>
      </c>
      <c r="D448" s="2" t="str">
        <f t="shared" si="12"/>
        <v/>
      </c>
      <c r="E448" t="b">
        <f>Table3[[#This Row],[verificacion]]=Table3[[#This Row],[Total Mio]]</f>
        <v>1</v>
      </c>
      <c r="G448" t="str" cm="1">
        <f t="array" ref="G448">IFERROR(INDEX(Conta[],_xlfn.AGGREGATE(15,7,IF(Conta[VENDEDOR]=$B$1,ROW(Conta[VENDEDOR])-ROW('Por Factura'!$G$4)+1),ROWS($G$3:G448)),3),"")</f>
        <v/>
      </c>
      <c r="H448" t="str" cm="1">
        <f t="array" ref="H448">IFERROR(INDEX(Conta[],_xlfn.AGGREGATE(15,7,IF(Conta[VENDEDOR]=$B$1,ROW(Conta[VENDEDOR])-ROW('Por Factura'!$G$4)+1),ROWS($G$3:G448)),1),"")</f>
        <v/>
      </c>
      <c r="I448" s="2" t="str" cm="1">
        <f t="array" ref="I448">IFERROR(INDEX(Conta[],_xlfn.AGGREGATE(15,7,IF(Conta[VENDEDOR]=$B$1,ROW(Conta[VENDEDOR])-ROW('Por Factura'!$G$4)+1),ROWS($G$3:G448)),4),"")</f>
        <v/>
      </c>
      <c r="J448" s="2" t="str">
        <f t="shared" si="13"/>
        <v/>
      </c>
      <c r="K448" t="b">
        <f>Table5[[#This Row],[verificacion]]=Table5[[#This Row],[Total Conta]]</f>
        <v>1</v>
      </c>
    </row>
    <row r="449" spans="1:11" x14ac:dyDescent="0.25">
      <c r="A449" t="str" cm="1">
        <f t="array" ref="A449">IFERROR(INDEX(Mio[],_xlfn.AGGREGATE(15,7,IF((Mio[Vendedor]=$B$1)*(Mio[Anulado]=0),ROW(Mio[Vendedor])-ROW(MIo!$B$2)+1),ROWS($A$3:A449)),2),"")</f>
        <v/>
      </c>
      <c r="B449" t="str" cm="1">
        <f t="array" ref="B449">IFERROR(INDEX(Mio[],_xlfn.AGGREGATE(15,7,IF((Mio[Vendedor]=$B$1)*(Mio[Anulado]=0),ROW(Mio[Vendedor])-ROW(MIo!$B$2)+1),ROWS($A$3:A449)),6),"")</f>
        <v/>
      </c>
      <c r="C449" s="2" t="str" cm="1">
        <f t="array" ref="C449">IFERROR(INDEX(Mio[],_xlfn.AGGREGATE(15,7,IF((Mio[Vendedor]=$B$1)*(Mio[Anulado]=0),ROW(Mio[Vendedor])-ROW(MIo!$B$2)+1),ROWS($A$3:A449)),3),"")</f>
        <v/>
      </c>
      <c r="D449" s="2" t="str">
        <f t="shared" si="12"/>
        <v/>
      </c>
      <c r="E449" t="b">
        <f>Table3[[#This Row],[verificacion]]=Table3[[#This Row],[Total Mio]]</f>
        <v>1</v>
      </c>
      <c r="G449" t="str" cm="1">
        <f t="array" ref="G449">IFERROR(INDEX(Conta[],_xlfn.AGGREGATE(15,7,IF(Conta[VENDEDOR]=$B$1,ROW(Conta[VENDEDOR])-ROW('Por Factura'!$G$4)+1),ROWS($G$3:G449)),3),"")</f>
        <v/>
      </c>
      <c r="H449" t="str" cm="1">
        <f t="array" ref="H449">IFERROR(INDEX(Conta[],_xlfn.AGGREGATE(15,7,IF(Conta[VENDEDOR]=$B$1,ROW(Conta[VENDEDOR])-ROW('Por Factura'!$G$4)+1),ROWS($G$3:G449)),1),"")</f>
        <v/>
      </c>
      <c r="I449" s="2" t="str" cm="1">
        <f t="array" ref="I449">IFERROR(INDEX(Conta[],_xlfn.AGGREGATE(15,7,IF(Conta[VENDEDOR]=$B$1,ROW(Conta[VENDEDOR])-ROW('Por Factura'!$G$4)+1),ROWS($G$3:G449)),4),"")</f>
        <v/>
      </c>
      <c r="J449" s="2" t="str">
        <f t="shared" si="13"/>
        <v/>
      </c>
      <c r="K449" t="b">
        <f>Table5[[#This Row],[verificacion]]=Table5[[#This Row],[Total Conta]]</f>
        <v>1</v>
      </c>
    </row>
    <row r="450" spans="1:11" x14ac:dyDescent="0.25">
      <c r="A450" t="str" cm="1">
        <f t="array" ref="A450">IFERROR(INDEX(Mio[],_xlfn.AGGREGATE(15,7,IF((Mio[Vendedor]=$B$1)*(Mio[Anulado]=0),ROW(Mio[Vendedor])-ROW(MIo!$B$2)+1),ROWS($A$3:A450)),2),"")</f>
        <v/>
      </c>
      <c r="B450" t="str" cm="1">
        <f t="array" ref="B450">IFERROR(INDEX(Mio[],_xlfn.AGGREGATE(15,7,IF((Mio[Vendedor]=$B$1)*(Mio[Anulado]=0),ROW(Mio[Vendedor])-ROW(MIo!$B$2)+1),ROWS($A$3:A450)),6),"")</f>
        <v/>
      </c>
      <c r="C450" s="2" t="str" cm="1">
        <f t="array" ref="C450">IFERROR(INDEX(Mio[],_xlfn.AGGREGATE(15,7,IF((Mio[Vendedor]=$B$1)*(Mio[Anulado]=0),ROW(Mio[Vendedor])-ROW(MIo!$B$2)+1),ROWS($A$3:A450)),3),"")</f>
        <v/>
      </c>
      <c r="D450" s="2" t="str">
        <f t="shared" si="12"/>
        <v/>
      </c>
      <c r="E450" t="b">
        <f>Table3[[#This Row],[verificacion]]=Table3[[#This Row],[Total Mio]]</f>
        <v>1</v>
      </c>
      <c r="G450" t="str" cm="1">
        <f t="array" ref="G450">IFERROR(INDEX(Conta[],_xlfn.AGGREGATE(15,7,IF(Conta[VENDEDOR]=$B$1,ROW(Conta[VENDEDOR])-ROW('Por Factura'!$G$4)+1),ROWS($G$3:G450)),3),"")</f>
        <v/>
      </c>
      <c r="H450" t="str" cm="1">
        <f t="array" ref="H450">IFERROR(INDEX(Conta[],_xlfn.AGGREGATE(15,7,IF(Conta[VENDEDOR]=$B$1,ROW(Conta[VENDEDOR])-ROW('Por Factura'!$G$4)+1),ROWS($G$3:G450)),1),"")</f>
        <v/>
      </c>
      <c r="I450" s="2" t="str" cm="1">
        <f t="array" ref="I450">IFERROR(INDEX(Conta[],_xlfn.AGGREGATE(15,7,IF(Conta[VENDEDOR]=$B$1,ROW(Conta[VENDEDOR])-ROW('Por Factura'!$G$4)+1),ROWS($G$3:G450)),4),"")</f>
        <v/>
      </c>
      <c r="J450" s="2" t="str">
        <f t="shared" si="13"/>
        <v/>
      </c>
      <c r="K450" t="b">
        <f>Table5[[#This Row],[verificacion]]=Table5[[#This Row],[Total Conta]]</f>
        <v>1</v>
      </c>
    </row>
    <row r="451" spans="1:11" x14ac:dyDescent="0.25">
      <c r="A451" t="str" cm="1">
        <f t="array" ref="A451">IFERROR(INDEX(Mio[],_xlfn.AGGREGATE(15,7,IF((Mio[Vendedor]=$B$1)*(Mio[Anulado]=0),ROW(Mio[Vendedor])-ROW(MIo!$B$2)+1),ROWS($A$3:A451)),2),"")</f>
        <v/>
      </c>
      <c r="B451" t="str" cm="1">
        <f t="array" ref="B451">IFERROR(INDEX(Mio[],_xlfn.AGGREGATE(15,7,IF((Mio[Vendedor]=$B$1)*(Mio[Anulado]=0),ROW(Mio[Vendedor])-ROW(MIo!$B$2)+1),ROWS($A$3:A451)),6),"")</f>
        <v/>
      </c>
      <c r="C451" s="2" t="str" cm="1">
        <f t="array" ref="C451">IFERROR(INDEX(Mio[],_xlfn.AGGREGATE(15,7,IF((Mio[Vendedor]=$B$1)*(Mio[Anulado]=0),ROW(Mio[Vendedor])-ROW(MIo!$B$2)+1),ROWS($A$3:A451)),3),"")</f>
        <v/>
      </c>
      <c r="D451" s="2" t="str">
        <f t="shared" si="12"/>
        <v/>
      </c>
      <c r="E451" t="b">
        <f>Table3[[#This Row],[verificacion]]=Table3[[#This Row],[Total Mio]]</f>
        <v>1</v>
      </c>
      <c r="G451" t="str" cm="1">
        <f t="array" ref="G451">IFERROR(INDEX(Conta[],_xlfn.AGGREGATE(15,7,IF(Conta[VENDEDOR]=$B$1,ROW(Conta[VENDEDOR])-ROW('Por Factura'!$G$4)+1),ROWS($G$3:G451)),3),"")</f>
        <v/>
      </c>
      <c r="H451" t="str" cm="1">
        <f t="array" ref="H451">IFERROR(INDEX(Conta[],_xlfn.AGGREGATE(15,7,IF(Conta[VENDEDOR]=$B$1,ROW(Conta[VENDEDOR])-ROW('Por Factura'!$G$4)+1),ROWS($G$3:G451)),1),"")</f>
        <v/>
      </c>
      <c r="I451" s="2" t="str" cm="1">
        <f t="array" ref="I451">IFERROR(INDEX(Conta[],_xlfn.AGGREGATE(15,7,IF(Conta[VENDEDOR]=$B$1,ROW(Conta[VENDEDOR])-ROW('Por Factura'!$G$4)+1),ROWS($G$3:G451)),4),"")</f>
        <v/>
      </c>
      <c r="J451" s="2" t="str">
        <f t="shared" si="13"/>
        <v/>
      </c>
      <c r="K451" t="b">
        <f>Table5[[#This Row],[verificacion]]=Table5[[#This Row],[Total Conta]]</f>
        <v>1</v>
      </c>
    </row>
    <row r="452" spans="1:11" x14ac:dyDescent="0.25">
      <c r="A452" t="str" cm="1">
        <f t="array" ref="A452">IFERROR(INDEX(Mio[],_xlfn.AGGREGATE(15,7,IF((Mio[Vendedor]=$B$1)*(Mio[Anulado]=0),ROW(Mio[Vendedor])-ROW(MIo!$B$2)+1),ROWS($A$3:A452)),2),"")</f>
        <v/>
      </c>
      <c r="B452" t="str" cm="1">
        <f t="array" ref="B452">IFERROR(INDEX(Mio[],_xlfn.AGGREGATE(15,7,IF((Mio[Vendedor]=$B$1)*(Mio[Anulado]=0),ROW(Mio[Vendedor])-ROW(MIo!$B$2)+1),ROWS($A$3:A452)),6),"")</f>
        <v/>
      </c>
      <c r="C452" s="2" t="str" cm="1">
        <f t="array" ref="C452">IFERROR(INDEX(Mio[],_xlfn.AGGREGATE(15,7,IF((Mio[Vendedor]=$B$1)*(Mio[Anulado]=0),ROW(Mio[Vendedor])-ROW(MIo!$B$2)+1),ROWS($A$3:A452)),3),"")</f>
        <v/>
      </c>
      <c r="D452" s="2" t="str">
        <f t="shared" ref="D452:D515" si="14">VLOOKUP(A452,$G$3:$I$600,3,FALSE)</f>
        <v/>
      </c>
      <c r="E452" t="b">
        <f>Table3[[#This Row],[verificacion]]=Table3[[#This Row],[Total Mio]]</f>
        <v>1</v>
      </c>
      <c r="G452" t="str" cm="1">
        <f t="array" ref="G452">IFERROR(INDEX(Conta[],_xlfn.AGGREGATE(15,7,IF(Conta[VENDEDOR]=$B$1,ROW(Conta[VENDEDOR])-ROW('Por Factura'!$G$4)+1),ROWS($G$3:G452)),3),"")</f>
        <v/>
      </c>
      <c r="H452" t="str" cm="1">
        <f t="array" ref="H452">IFERROR(INDEX(Conta[],_xlfn.AGGREGATE(15,7,IF(Conta[VENDEDOR]=$B$1,ROW(Conta[VENDEDOR])-ROW('Por Factura'!$G$4)+1),ROWS($G$3:G452)),1),"")</f>
        <v/>
      </c>
      <c r="I452" s="2" t="str" cm="1">
        <f t="array" ref="I452">IFERROR(INDEX(Conta[],_xlfn.AGGREGATE(15,7,IF(Conta[VENDEDOR]=$B$1,ROW(Conta[VENDEDOR])-ROW('Por Factura'!$G$4)+1),ROWS($G$3:G452)),4),"")</f>
        <v/>
      </c>
      <c r="J452" s="2" t="str">
        <f t="shared" ref="J452:J515" si="15">VLOOKUP(G452,$A$3:$C$600,3,FALSE)</f>
        <v/>
      </c>
      <c r="K452" t="b">
        <f>Table5[[#This Row],[verificacion]]=Table5[[#This Row],[Total Conta]]</f>
        <v>1</v>
      </c>
    </row>
    <row r="453" spans="1:11" x14ac:dyDescent="0.25">
      <c r="A453" t="str" cm="1">
        <f t="array" ref="A453">IFERROR(INDEX(Mio[],_xlfn.AGGREGATE(15,7,IF((Mio[Vendedor]=$B$1)*(Mio[Anulado]=0),ROW(Mio[Vendedor])-ROW(MIo!$B$2)+1),ROWS($A$3:A453)),2),"")</f>
        <v/>
      </c>
      <c r="B453" t="str" cm="1">
        <f t="array" ref="B453">IFERROR(INDEX(Mio[],_xlfn.AGGREGATE(15,7,IF((Mio[Vendedor]=$B$1)*(Mio[Anulado]=0),ROW(Mio[Vendedor])-ROW(MIo!$B$2)+1),ROWS($A$3:A453)),6),"")</f>
        <v/>
      </c>
      <c r="C453" s="2" t="str" cm="1">
        <f t="array" ref="C453">IFERROR(INDEX(Mio[],_xlfn.AGGREGATE(15,7,IF((Mio[Vendedor]=$B$1)*(Mio[Anulado]=0),ROW(Mio[Vendedor])-ROW(MIo!$B$2)+1),ROWS($A$3:A453)),3),"")</f>
        <v/>
      </c>
      <c r="D453" s="2" t="str">
        <f t="shared" si="14"/>
        <v/>
      </c>
      <c r="E453" t="b">
        <f>Table3[[#This Row],[verificacion]]=Table3[[#This Row],[Total Mio]]</f>
        <v>1</v>
      </c>
      <c r="G453" t="str" cm="1">
        <f t="array" ref="G453">IFERROR(INDEX(Conta[],_xlfn.AGGREGATE(15,7,IF(Conta[VENDEDOR]=$B$1,ROW(Conta[VENDEDOR])-ROW('Por Factura'!$G$4)+1),ROWS($G$3:G453)),3),"")</f>
        <v/>
      </c>
      <c r="H453" t="str" cm="1">
        <f t="array" ref="H453">IFERROR(INDEX(Conta[],_xlfn.AGGREGATE(15,7,IF(Conta[VENDEDOR]=$B$1,ROW(Conta[VENDEDOR])-ROW('Por Factura'!$G$4)+1),ROWS($G$3:G453)),1),"")</f>
        <v/>
      </c>
      <c r="I453" s="2" t="str" cm="1">
        <f t="array" ref="I453">IFERROR(INDEX(Conta[],_xlfn.AGGREGATE(15,7,IF(Conta[VENDEDOR]=$B$1,ROW(Conta[VENDEDOR])-ROW('Por Factura'!$G$4)+1),ROWS($G$3:G453)),4),"")</f>
        <v/>
      </c>
      <c r="J453" s="2" t="str">
        <f t="shared" si="15"/>
        <v/>
      </c>
      <c r="K453" t="b">
        <f>Table5[[#This Row],[verificacion]]=Table5[[#This Row],[Total Conta]]</f>
        <v>1</v>
      </c>
    </row>
    <row r="454" spans="1:11" x14ac:dyDescent="0.25">
      <c r="A454" t="str" cm="1">
        <f t="array" ref="A454">IFERROR(INDEX(Mio[],_xlfn.AGGREGATE(15,7,IF((Mio[Vendedor]=$B$1)*(Mio[Anulado]=0),ROW(Mio[Vendedor])-ROW(MIo!$B$2)+1),ROWS($A$3:A454)),2),"")</f>
        <v/>
      </c>
      <c r="B454" t="str" cm="1">
        <f t="array" ref="B454">IFERROR(INDEX(Mio[],_xlfn.AGGREGATE(15,7,IF((Mio[Vendedor]=$B$1)*(Mio[Anulado]=0),ROW(Mio[Vendedor])-ROW(MIo!$B$2)+1),ROWS($A$3:A454)),6),"")</f>
        <v/>
      </c>
      <c r="C454" s="2" t="str" cm="1">
        <f t="array" ref="C454">IFERROR(INDEX(Mio[],_xlfn.AGGREGATE(15,7,IF((Mio[Vendedor]=$B$1)*(Mio[Anulado]=0),ROW(Mio[Vendedor])-ROW(MIo!$B$2)+1),ROWS($A$3:A454)),3),"")</f>
        <v/>
      </c>
      <c r="D454" s="2" t="str">
        <f t="shared" si="14"/>
        <v/>
      </c>
      <c r="E454" t="b">
        <f>Table3[[#This Row],[verificacion]]=Table3[[#This Row],[Total Mio]]</f>
        <v>1</v>
      </c>
      <c r="G454" t="str" cm="1">
        <f t="array" ref="G454">IFERROR(INDEX(Conta[],_xlfn.AGGREGATE(15,7,IF(Conta[VENDEDOR]=$B$1,ROW(Conta[VENDEDOR])-ROW('Por Factura'!$G$4)+1),ROWS($G$3:G454)),3),"")</f>
        <v/>
      </c>
      <c r="H454" t="str" cm="1">
        <f t="array" ref="H454">IFERROR(INDEX(Conta[],_xlfn.AGGREGATE(15,7,IF(Conta[VENDEDOR]=$B$1,ROW(Conta[VENDEDOR])-ROW('Por Factura'!$G$4)+1),ROWS($G$3:G454)),1),"")</f>
        <v/>
      </c>
      <c r="I454" s="2" t="str" cm="1">
        <f t="array" ref="I454">IFERROR(INDEX(Conta[],_xlfn.AGGREGATE(15,7,IF(Conta[VENDEDOR]=$B$1,ROW(Conta[VENDEDOR])-ROW('Por Factura'!$G$4)+1),ROWS($G$3:G454)),4),"")</f>
        <v/>
      </c>
      <c r="J454" s="2" t="str">
        <f t="shared" si="15"/>
        <v/>
      </c>
      <c r="K454" t="b">
        <f>Table5[[#This Row],[verificacion]]=Table5[[#This Row],[Total Conta]]</f>
        <v>1</v>
      </c>
    </row>
    <row r="455" spans="1:11" x14ac:dyDescent="0.25">
      <c r="A455" t="str" cm="1">
        <f t="array" ref="A455">IFERROR(INDEX(Mio[],_xlfn.AGGREGATE(15,7,IF((Mio[Vendedor]=$B$1)*(Mio[Anulado]=0),ROW(Mio[Vendedor])-ROW(MIo!$B$2)+1),ROWS($A$3:A455)),2),"")</f>
        <v/>
      </c>
      <c r="B455" t="str" cm="1">
        <f t="array" ref="B455">IFERROR(INDEX(Mio[],_xlfn.AGGREGATE(15,7,IF((Mio[Vendedor]=$B$1)*(Mio[Anulado]=0),ROW(Mio[Vendedor])-ROW(MIo!$B$2)+1),ROWS($A$3:A455)),6),"")</f>
        <v/>
      </c>
      <c r="C455" s="2" t="str" cm="1">
        <f t="array" ref="C455">IFERROR(INDEX(Mio[],_xlfn.AGGREGATE(15,7,IF((Mio[Vendedor]=$B$1)*(Mio[Anulado]=0),ROW(Mio[Vendedor])-ROW(MIo!$B$2)+1),ROWS($A$3:A455)),3),"")</f>
        <v/>
      </c>
      <c r="D455" s="2" t="str">
        <f t="shared" si="14"/>
        <v/>
      </c>
      <c r="E455" t="b">
        <f>Table3[[#This Row],[verificacion]]=Table3[[#This Row],[Total Mio]]</f>
        <v>1</v>
      </c>
      <c r="G455" t="str" cm="1">
        <f t="array" ref="G455">IFERROR(INDEX(Conta[],_xlfn.AGGREGATE(15,7,IF(Conta[VENDEDOR]=$B$1,ROW(Conta[VENDEDOR])-ROW('Por Factura'!$G$4)+1),ROWS($G$3:G455)),3),"")</f>
        <v/>
      </c>
      <c r="H455" t="str" cm="1">
        <f t="array" ref="H455">IFERROR(INDEX(Conta[],_xlfn.AGGREGATE(15,7,IF(Conta[VENDEDOR]=$B$1,ROW(Conta[VENDEDOR])-ROW('Por Factura'!$G$4)+1),ROWS($G$3:G455)),1),"")</f>
        <v/>
      </c>
      <c r="I455" s="2" t="str" cm="1">
        <f t="array" ref="I455">IFERROR(INDEX(Conta[],_xlfn.AGGREGATE(15,7,IF(Conta[VENDEDOR]=$B$1,ROW(Conta[VENDEDOR])-ROW('Por Factura'!$G$4)+1),ROWS($G$3:G455)),4),"")</f>
        <v/>
      </c>
      <c r="J455" s="2" t="str">
        <f t="shared" si="15"/>
        <v/>
      </c>
      <c r="K455" t="b">
        <f>Table5[[#This Row],[verificacion]]=Table5[[#This Row],[Total Conta]]</f>
        <v>1</v>
      </c>
    </row>
    <row r="456" spans="1:11" x14ac:dyDescent="0.25">
      <c r="A456" t="str" cm="1">
        <f t="array" ref="A456">IFERROR(INDEX(Mio[],_xlfn.AGGREGATE(15,7,IF((Mio[Vendedor]=$B$1)*(Mio[Anulado]=0),ROW(Mio[Vendedor])-ROW(MIo!$B$2)+1),ROWS($A$3:A456)),2),"")</f>
        <v/>
      </c>
      <c r="B456" t="str" cm="1">
        <f t="array" ref="B456">IFERROR(INDEX(Mio[],_xlfn.AGGREGATE(15,7,IF((Mio[Vendedor]=$B$1)*(Mio[Anulado]=0),ROW(Mio[Vendedor])-ROW(MIo!$B$2)+1),ROWS($A$3:A456)),6),"")</f>
        <v/>
      </c>
      <c r="C456" s="2" t="str" cm="1">
        <f t="array" ref="C456">IFERROR(INDEX(Mio[],_xlfn.AGGREGATE(15,7,IF((Mio[Vendedor]=$B$1)*(Mio[Anulado]=0),ROW(Mio[Vendedor])-ROW(MIo!$B$2)+1),ROWS($A$3:A456)),3),"")</f>
        <v/>
      </c>
      <c r="D456" s="2" t="str">
        <f t="shared" si="14"/>
        <v/>
      </c>
      <c r="E456" t="b">
        <f>Table3[[#This Row],[verificacion]]=Table3[[#This Row],[Total Mio]]</f>
        <v>1</v>
      </c>
      <c r="G456" t="str" cm="1">
        <f t="array" ref="G456">IFERROR(INDEX(Conta[],_xlfn.AGGREGATE(15,7,IF(Conta[VENDEDOR]=$B$1,ROW(Conta[VENDEDOR])-ROW('Por Factura'!$G$4)+1),ROWS($G$3:G456)),3),"")</f>
        <v/>
      </c>
      <c r="H456" t="str" cm="1">
        <f t="array" ref="H456">IFERROR(INDEX(Conta[],_xlfn.AGGREGATE(15,7,IF(Conta[VENDEDOR]=$B$1,ROW(Conta[VENDEDOR])-ROW('Por Factura'!$G$4)+1),ROWS($G$3:G456)),1),"")</f>
        <v/>
      </c>
      <c r="I456" s="2" t="str" cm="1">
        <f t="array" ref="I456">IFERROR(INDEX(Conta[],_xlfn.AGGREGATE(15,7,IF(Conta[VENDEDOR]=$B$1,ROW(Conta[VENDEDOR])-ROW('Por Factura'!$G$4)+1),ROWS($G$3:G456)),4),"")</f>
        <v/>
      </c>
      <c r="J456" s="2" t="str">
        <f t="shared" si="15"/>
        <v/>
      </c>
      <c r="K456" t="b">
        <f>Table5[[#This Row],[verificacion]]=Table5[[#This Row],[Total Conta]]</f>
        <v>1</v>
      </c>
    </row>
    <row r="457" spans="1:11" x14ac:dyDescent="0.25">
      <c r="A457" t="str" cm="1">
        <f t="array" ref="A457">IFERROR(INDEX(Mio[],_xlfn.AGGREGATE(15,7,IF((Mio[Vendedor]=$B$1)*(Mio[Anulado]=0),ROW(Mio[Vendedor])-ROW(MIo!$B$2)+1),ROWS($A$3:A457)),2),"")</f>
        <v/>
      </c>
      <c r="B457" t="str" cm="1">
        <f t="array" ref="B457">IFERROR(INDEX(Mio[],_xlfn.AGGREGATE(15,7,IF((Mio[Vendedor]=$B$1)*(Mio[Anulado]=0),ROW(Mio[Vendedor])-ROW(MIo!$B$2)+1),ROWS($A$3:A457)),6),"")</f>
        <v/>
      </c>
      <c r="C457" s="2" t="str" cm="1">
        <f t="array" ref="C457">IFERROR(INDEX(Mio[],_xlfn.AGGREGATE(15,7,IF((Mio[Vendedor]=$B$1)*(Mio[Anulado]=0),ROW(Mio[Vendedor])-ROW(MIo!$B$2)+1),ROWS($A$3:A457)),3),"")</f>
        <v/>
      </c>
      <c r="D457" s="2" t="str">
        <f t="shared" si="14"/>
        <v/>
      </c>
      <c r="E457" t="b">
        <f>Table3[[#This Row],[verificacion]]=Table3[[#This Row],[Total Mio]]</f>
        <v>1</v>
      </c>
      <c r="G457" t="str" cm="1">
        <f t="array" ref="G457">IFERROR(INDEX(Conta[],_xlfn.AGGREGATE(15,7,IF(Conta[VENDEDOR]=$B$1,ROW(Conta[VENDEDOR])-ROW('Por Factura'!$G$4)+1),ROWS($G$3:G457)),3),"")</f>
        <v/>
      </c>
      <c r="H457" t="str" cm="1">
        <f t="array" ref="H457">IFERROR(INDEX(Conta[],_xlfn.AGGREGATE(15,7,IF(Conta[VENDEDOR]=$B$1,ROW(Conta[VENDEDOR])-ROW('Por Factura'!$G$4)+1),ROWS($G$3:G457)),1),"")</f>
        <v/>
      </c>
      <c r="I457" s="2" t="str" cm="1">
        <f t="array" ref="I457">IFERROR(INDEX(Conta[],_xlfn.AGGREGATE(15,7,IF(Conta[VENDEDOR]=$B$1,ROW(Conta[VENDEDOR])-ROW('Por Factura'!$G$4)+1),ROWS($G$3:G457)),4),"")</f>
        <v/>
      </c>
      <c r="J457" s="2" t="str">
        <f t="shared" si="15"/>
        <v/>
      </c>
      <c r="K457" t="b">
        <f>Table5[[#This Row],[verificacion]]=Table5[[#This Row],[Total Conta]]</f>
        <v>1</v>
      </c>
    </row>
    <row r="458" spans="1:11" x14ac:dyDescent="0.25">
      <c r="A458" t="str" cm="1">
        <f t="array" ref="A458">IFERROR(INDEX(Mio[],_xlfn.AGGREGATE(15,7,IF((Mio[Vendedor]=$B$1)*(Mio[Anulado]=0),ROW(Mio[Vendedor])-ROW(MIo!$B$2)+1),ROWS($A$3:A458)),2),"")</f>
        <v/>
      </c>
      <c r="B458" t="str" cm="1">
        <f t="array" ref="B458">IFERROR(INDEX(Mio[],_xlfn.AGGREGATE(15,7,IF((Mio[Vendedor]=$B$1)*(Mio[Anulado]=0),ROW(Mio[Vendedor])-ROW(MIo!$B$2)+1),ROWS($A$3:A458)),6),"")</f>
        <v/>
      </c>
      <c r="C458" s="2" t="str" cm="1">
        <f t="array" ref="C458">IFERROR(INDEX(Mio[],_xlfn.AGGREGATE(15,7,IF((Mio[Vendedor]=$B$1)*(Mio[Anulado]=0),ROW(Mio[Vendedor])-ROW(MIo!$B$2)+1),ROWS($A$3:A458)),3),"")</f>
        <v/>
      </c>
      <c r="D458" s="2" t="str">
        <f t="shared" si="14"/>
        <v/>
      </c>
      <c r="E458" t="b">
        <f>Table3[[#This Row],[verificacion]]=Table3[[#This Row],[Total Mio]]</f>
        <v>1</v>
      </c>
      <c r="G458" t="str" cm="1">
        <f t="array" ref="G458">IFERROR(INDEX(Conta[],_xlfn.AGGREGATE(15,7,IF(Conta[VENDEDOR]=$B$1,ROW(Conta[VENDEDOR])-ROW('Por Factura'!$G$4)+1),ROWS($G$3:G458)),3),"")</f>
        <v/>
      </c>
      <c r="H458" t="str" cm="1">
        <f t="array" ref="H458">IFERROR(INDEX(Conta[],_xlfn.AGGREGATE(15,7,IF(Conta[VENDEDOR]=$B$1,ROW(Conta[VENDEDOR])-ROW('Por Factura'!$G$4)+1),ROWS($G$3:G458)),1),"")</f>
        <v/>
      </c>
      <c r="I458" s="2" t="str" cm="1">
        <f t="array" ref="I458">IFERROR(INDEX(Conta[],_xlfn.AGGREGATE(15,7,IF(Conta[VENDEDOR]=$B$1,ROW(Conta[VENDEDOR])-ROW('Por Factura'!$G$4)+1),ROWS($G$3:G458)),4),"")</f>
        <v/>
      </c>
      <c r="J458" s="2" t="str">
        <f t="shared" si="15"/>
        <v/>
      </c>
      <c r="K458" t="b">
        <f>Table5[[#This Row],[verificacion]]=Table5[[#This Row],[Total Conta]]</f>
        <v>1</v>
      </c>
    </row>
    <row r="459" spans="1:11" x14ac:dyDescent="0.25">
      <c r="A459" t="str" cm="1">
        <f t="array" ref="A459">IFERROR(INDEX(Mio[],_xlfn.AGGREGATE(15,7,IF((Mio[Vendedor]=$B$1)*(Mio[Anulado]=0),ROW(Mio[Vendedor])-ROW(MIo!$B$2)+1),ROWS($A$3:A459)),2),"")</f>
        <v/>
      </c>
      <c r="B459" t="str" cm="1">
        <f t="array" ref="B459">IFERROR(INDEX(Mio[],_xlfn.AGGREGATE(15,7,IF((Mio[Vendedor]=$B$1)*(Mio[Anulado]=0),ROW(Mio[Vendedor])-ROW(MIo!$B$2)+1),ROWS($A$3:A459)),6),"")</f>
        <v/>
      </c>
      <c r="C459" s="2" t="str" cm="1">
        <f t="array" ref="C459">IFERROR(INDEX(Mio[],_xlfn.AGGREGATE(15,7,IF((Mio[Vendedor]=$B$1)*(Mio[Anulado]=0),ROW(Mio[Vendedor])-ROW(MIo!$B$2)+1),ROWS($A$3:A459)),3),"")</f>
        <v/>
      </c>
      <c r="D459" s="2" t="str">
        <f t="shared" si="14"/>
        <v/>
      </c>
      <c r="E459" t="b">
        <f>Table3[[#This Row],[verificacion]]=Table3[[#This Row],[Total Mio]]</f>
        <v>1</v>
      </c>
      <c r="G459" t="str" cm="1">
        <f t="array" ref="G459">IFERROR(INDEX(Conta[],_xlfn.AGGREGATE(15,7,IF(Conta[VENDEDOR]=$B$1,ROW(Conta[VENDEDOR])-ROW('Por Factura'!$G$4)+1),ROWS($G$3:G459)),3),"")</f>
        <v/>
      </c>
      <c r="H459" t="str" cm="1">
        <f t="array" ref="H459">IFERROR(INDEX(Conta[],_xlfn.AGGREGATE(15,7,IF(Conta[VENDEDOR]=$B$1,ROW(Conta[VENDEDOR])-ROW('Por Factura'!$G$4)+1),ROWS($G$3:G459)),1),"")</f>
        <v/>
      </c>
      <c r="I459" s="2" t="str" cm="1">
        <f t="array" ref="I459">IFERROR(INDEX(Conta[],_xlfn.AGGREGATE(15,7,IF(Conta[VENDEDOR]=$B$1,ROW(Conta[VENDEDOR])-ROW('Por Factura'!$G$4)+1),ROWS($G$3:G459)),4),"")</f>
        <v/>
      </c>
      <c r="J459" s="2" t="str">
        <f t="shared" si="15"/>
        <v/>
      </c>
      <c r="K459" t="b">
        <f>Table5[[#This Row],[verificacion]]=Table5[[#This Row],[Total Conta]]</f>
        <v>1</v>
      </c>
    </row>
    <row r="460" spans="1:11" x14ac:dyDescent="0.25">
      <c r="A460" t="str" cm="1">
        <f t="array" ref="A460">IFERROR(INDEX(Mio[],_xlfn.AGGREGATE(15,7,IF((Mio[Vendedor]=$B$1)*(Mio[Anulado]=0),ROW(Mio[Vendedor])-ROW(MIo!$B$2)+1),ROWS($A$3:A460)),2),"")</f>
        <v/>
      </c>
      <c r="B460" t="str" cm="1">
        <f t="array" ref="B460">IFERROR(INDEX(Mio[],_xlfn.AGGREGATE(15,7,IF((Mio[Vendedor]=$B$1)*(Mio[Anulado]=0),ROW(Mio[Vendedor])-ROW(MIo!$B$2)+1),ROWS($A$3:A460)),6),"")</f>
        <v/>
      </c>
      <c r="C460" s="2" t="str" cm="1">
        <f t="array" ref="C460">IFERROR(INDEX(Mio[],_xlfn.AGGREGATE(15,7,IF((Mio[Vendedor]=$B$1)*(Mio[Anulado]=0),ROW(Mio[Vendedor])-ROW(MIo!$B$2)+1),ROWS($A$3:A460)),3),"")</f>
        <v/>
      </c>
      <c r="D460" s="2" t="str">
        <f t="shared" si="14"/>
        <v/>
      </c>
      <c r="E460" t="b">
        <f>Table3[[#This Row],[verificacion]]=Table3[[#This Row],[Total Mio]]</f>
        <v>1</v>
      </c>
      <c r="G460" t="str" cm="1">
        <f t="array" ref="G460">IFERROR(INDEX(Conta[],_xlfn.AGGREGATE(15,7,IF(Conta[VENDEDOR]=$B$1,ROW(Conta[VENDEDOR])-ROW('Por Factura'!$G$4)+1),ROWS($G$3:G460)),3),"")</f>
        <v/>
      </c>
      <c r="H460" t="str" cm="1">
        <f t="array" ref="H460">IFERROR(INDEX(Conta[],_xlfn.AGGREGATE(15,7,IF(Conta[VENDEDOR]=$B$1,ROW(Conta[VENDEDOR])-ROW('Por Factura'!$G$4)+1),ROWS($G$3:G460)),1),"")</f>
        <v/>
      </c>
      <c r="I460" s="2" t="str" cm="1">
        <f t="array" ref="I460">IFERROR(INDEX(Conta[],_xlfn.AGGREGATE(15,7,IF(Conta[VENDEDOR]=$B$1,ROW(Conta[VENDEDOR])-ROW('Por Factura'!$G$4)+1),ROWS($G$3:G460)),4),"")</f>
        <v/>
      </c>
      <c r="J460" s="2" t="str">
        <f t="shared" si="15"/>
        <v/>
      </c>
      <c r="K460" t="b">
        <f>Table5[[#This Row],[verificacion]]=Table5[[#This Row],[Total Conta]]</f>
        <v>1</v>
      </c>
    </row>
    <row r="461" spans="1:11" x14ac:dyDescent="0.25">
      <c r="A461" t="str" cm="1">
        <f t="array" ref="A461">IFERROR(INDEX(Mio[],_xlfn.AGGREGATE(15,7,IF((Mio[Vendedor]=$B$1)*(Mio[Anulado]=0),ROW(Mio[Vendedor])-ROW(MIo!$B$2)+1),ROWS($A$3:A461)),2),"")</f>
        <v/>
      </c>
      <c r="B461" t="str" cm="1">
        <f t="array" ref="B461">IFERROR(INDEX(Mio[],_xlfn.AGGREGATE(15,7,IF((Mio[Vendedor]=$B$1)*(Mio[Anulado]=0),ROW(Mio[Vendedor])-ROW(MIo!$B$2)+1),ROWS($A$3:A461)),6),"")</f>
        <v/>
      </c>
      <c r="C461" s="2" t="str" cm="1">
        <f t="array" ref="C461">IFERROR(INDEX(Mio[],_xlfn.AGGREGATE(15,7,IF((Mio[Vendedor]=$B$1)*(Mio[Anulado]=0),ROW(Mio[Vendedor])-ROW(MIo!$B$2)+1),ROWS($A$3:A461)),3),"")</f>
        <v/>
      </c>
      <c r="D461" s="2" t="str">
        <f t="shared" si="14"/>
        <v/>
      </c>
      <c r="E461" t="b">
        <f>Table3[[#This Row],[verificacion]]=Table3[[#This Row],[Total Mio]]</f>
        <v>1</v>
      </c>
      <c r="G461" t="str" cm="1">
        <f t="array" ref="G461">IFERROR(INDEX(Conta[],_xlfn.AGGREGATE(15,7,IF(Conta[VENDEDOR]=$B$1,ROW(Conta[VENDEDOR])-ROW('Por Factura'!$G$4)+1),ROWS($G$3:G461)),3),"")</f>
        <v/>
      </c>
      <c r="H461" t="str" cm="1">
        <f t="array" ref="H461">IFERROR(INDEX(Conta[],_xlfn.AGGREGATE(15,7,IF(Conta[VENDEDOR]=$B$1,ROW(Conta[VENDEDOR])-ROW('Por Factura'!$G$4)+1),ROWS($G$3:G461)),1),"")</f>
        <v/>
      </c>
      <c r="I461" s="2" t="str" cm="1">
        <f t="array" ref="I461">IFERROR(INDEX(Conta[],_xlfn.AGGREGATE(15,7,IF(Conta[VENDEDOR]=$B$1,ROW(Conta[VENDEDOR])-ROW('Por Factura'!$G$4)+1),ROWS($G$3:G461)),4),"")</f>
        <v/>
      </c>
      <c r="J461" s="2" t="str">
        <f t="shared" si="15"/>
        <v/>
      </c>
      <c r="K461" t="b">
        <f>Table5[[#This Row],[verificacion]]=Table5[[#This Row],[Total Conta]]</f>
        <v>1</v>
      </c>
    </row>
    <row r="462" spans="1:11" x14ac:dyDescent="0.25">
      <c r="A462" t="str" cm="1">
        <f t="array" ref="A462">IFERROR(INDEX(Mio[],_xlfn.AGGREGATE(15,7,IF((Mio[Vendedor]=$B$1)*(Mio[Anulado]=0),ROW(Mio[Vendedor])-ROW(MIo!$B$2)+1),ROWS($A$3:A462)),2),"")</f>
        <v/>
      </c>
      <c r="B462" t="str" cm="1">
        <f t="array" ref="B462">IFERROR(INDEX(Mio[],_xlfn.AGGREGATE(15,7,IF((Mio[Vendedor]=$B$1)*(Mio[Anulado]=0),ROW(Mio[Vendedor])-ROW(MIo!$B$2)+1),ROWS($A$3:A462)),6),"")</f>
        <v/>
      </c>
      <c r="C462" s="2" t="str" cm="1">
        <f t="array" ref="C462">IFERROR(INDEX(Mio[],_xlfn.AGGREGATE(15,7,IF((Mio[Vendedor]=$B$1)*(Mio[Anulado]=0),ROW(Mio[Vendedor])-ROW(MIo!$B$2)+1),ROWS($A$3:A462)),3),"")</f>
        <v/>
      </c>
      <c r="D462" s="2" t="str">
        <f t="shared" si="14"/>
        <v/>
      </c>
      <c r="E462" t="b">
        <f>Table3[[#This Row],[verificacion]]=Table3[[#This Row],[Total Mio]]</f>
        <v>1</v>
      </c>
      <c r="G462" t="str" cm="1">
        <f t="array" ref="G462">IFERROR(INDEX(Conta[],_xlfn.AGGREGATE(15,7,IF(Conta[VENDEDOR]=$B$1,ROW(Conta[VENDEDOR])-ROW('Por Factura'!$G$4)+1),ROWS($G$3:G462)),3),"")</f>
        <v/>
      </c>
      <c r="H462" t="str" cm="1">
        <f t="array" ref="H462">IFERROR(INDEX(Conta[],_xlfn.AGGREGATE(15,7,IF(Conta[VENDEDOR]=$B$1,ROW(Conta[VENDEDOR])-ROW('Por Factura'!$G$4)+1),ROWS($G$3:G462)),1),"")</f>
        <v/>
      </c>
      <c r="I462" s="2" t="str" cm="1">
        <f t="array" ref="I462">IFERROR(INDEX(Conta[],_xlfn.AGGREGATE(15,7,IF(Conta[VENDEDOR]=$B$1,ROW(Conta[VENDEDOR])-ROW('Por Factura'!$G$4)+1),ROWS($G$3:G462)),4),"")</f>
        <v/>
      </c>
      <c r="J462" s="2" t="str">
        <f t="shared" si="15"/>
        <v/>
      </c>
      <c r="K462" t="b">
        <f>Table5[[#This Row],[verificacion]]=Table5[[#This Row],[Total Conta]]</f>
        <v>1</v>
      </c>
    </row>
    <row r="463" spans="1:11" x14ac:dyDescent="0.25">
      <c r="A463" t="str" cm="1">
        <f t="array" ref="A463">IFERROR(INDEX(Mio[],_xlfn.AGGREGATE(15,7,IF((Mio[Vendedor]=$B$1)*(Mio[Anulado]=0),ROW(Mio[Vendedor])-ROW(MIo!$B$2)+1),ROWS($A$3:A463)),2),"")</f>
        <v/>
      </c>
      <c r="B463" t="str" cm="1">
        <f t="array" ref="B463">IFERROR(INDEX(Mio[],_xlfn.AGGREGATE(15,7,IF((Mio[Vendedor]=$B$1)*(Mio[Anulado]=0),ROW(Mio[Vendedor])-ROW(MIo!$B$2)+1),ROWS($A$3:A463)),6),"")</f>
        <v/>
      </c>
      <c r="C463" s="2" t="str" cm="1">
        <f t="array" ref="C463">IFERROR(INDEX(Mio[],_xlfn.AGGREGATE(15,7,IF((Mio[Vendedor]=$B$1)*(Mio[Anulado]=0),ROW(Mio[Vendedor])-ROW(MIo!$B$2)+1),ROWS($A$3:A463)),3),"")</f>
        <v/>
      </c>
      <c r="D463" s="2" t="str">
        <f t="shared" si="14"/>
        <v/>
      </c>
      <c r="E463" t="b">
        <f>Table3[[#This Row],[verificacion]]=Table3[[#This Row],[Total Mio]]</f>
        <v>1</v>
      </c>
      <c r="G463" t="str" cm="1">
        <f t="array" ref="G463">IFERROR(INDEX(Conta[],_xlfn.AGGREGATE(15,7,IF(Conta[VENDEDOR]=$B$1,ROW(Conta[VENDEDOR])-ROW('Por Factura'!$G$4)+1),ROWS($G$3:G463)),3),"")</f>
        <v/>
      </c>
      <c r="H463" t="str" cm="1">
        <f t="array" ref="H463">IFERROR(INDEX(Conta[],_xlfn.AGGREGATE(15,7,IF(Conta[VENDEDOR]=$B$1,ROW(Conta[VENDEDOR])-ROW('Por Factura'!$G$4)+1),ROWS($G$3:G463)),1),"")</f>
        <v/>
      </c>
      <c r="I463" s="2" t="str" cm="1">
        <f t="array" ref="I463">IFERROR(INDEX(Conta[],_xlfn.AGGREGATE(15,7,IF(Conta[VENDEDOR]=$B$1,ROW(Conta[VENDEDOR])-ROW('Por Factura'!$G$4)+1),ROWS($G$3:G463)),4),"")</f>
        <v/>
      </c>
      <c r="J463" s="2" t="str">
        <f t="shared" si="15"/>
        <v/>
      </c>
      <c r="K463" t="b">
        <f>Table5[[#This Row],[verificacion]]=Table5[[#This Row],[Total Conta]]</f>
        <v>1</v>
      </c>
    </row>
    <row r="464" spans="1:11" x14ac:dyDescent="0.25">
      <c r="A464" t="str" cm="1">
        <f t="array" ref="A464">IFERROR(INDEX(Mio[],_xlfn.AGGREGATE(15,7,IF((Mio[Vendedor]=$B$1)*(Mio[Anulado]=0),ROW(Mio[Vendedor])-ROW(MIo!$B$2)+1),ROWS($A$3:A464)),2),"")</f>
        <v/>
      </c>
      <c r="B464" t="str" cm="1">
        <f t="array" ref="B464">IFERROR(INDEX(Mio[],_xlfn.AGGREGATE(15,7,IF((Mio[Vendedor]=$B$1)*(Mio[Anulado]=0),ROW(Mio[Vendedor])-ROW(MIo!$B$2)+1),ROWS($A$3:A464)),6),"")</f>
        <v/>
      </c>
      <c r="C464" s="2" t="str" cm="1">
        <f t="array" ref="C464">IFERROR(INDEX(Mio[],_xlfn.AGGREGATE(15,7,IF((Mio[Vendedor]=$B$1)*(Mio[Anulado]=0),ROW(Mio[Vendedor])-ROW(MIo!$B$2)+1),ROWS($A$3:A464)),3),"")</f>
        <v/>
      </c>
      <c r="D464" s="2" t="str">
        <f t="shared" si="14"/>
        <v/>
      </c>
      <c r="E464" t="b">
        <f>Table3[[#This Row],[verificacion]]=Table3[[#This Row],[Total Mio]]</f>
        <v>1</v>
      </c>
      <c r="G464" t="str" cm="1">
        <f t="array" ref="G464">IFERROR(INDEX(Conta[],_xlfn.AGGREGATE(15,7,IF(Conta[VENDEDOR]=$B$1,ROW(Conta[VENDEDOR])-ROW('Por Factura'!$G$4)+1),ROWS($G$3:G464)),3),"")</f>
        <v/>
      </c>
      <c r="H464" t="str" cm="1">
        <f t="array" ref="H464">IFERROR(INDEX(Conta[],_xlfn.AGGREGATE(15,7,IF(Conta[VENDEDOR]=$B$1,ROW(Conta[VENDEDOR])-ROW('Por Factura'!$G$4)+1),ROWS($G$3:G464)),1),"")</f>
        <v/>
      </c>
      <c r="I464" s="2" t="str" cm="1">
        <f t="array" ref="I464">IFERROR(INDEX(Conta[],_xlfn.AGGREGATE(15,7,IF(Conta[VENDEDOR]=$B$1,ROW(Conta[VENDEDOR])-ROW('Por Factura'!$G$4)+1),ROWS($G$3:G464)),4),"")</f>
        <v/>
      </c>
      <c r="J464" s="2" t="str">
        <f t="shared" si="15"/>
        <v/>
      </c>
      <c r="K464" t="b">
        <f>Table5[[#This Row],[verificacion]]=Table5[[#This Row],[Total Conta]]</f>
        <v>1</v>
      </c>
    </row>
    <row r="465" spans="1:11" x14ac:dyDescent="0.25">
      <c r="A465" t="str" cm="1">
        <f t="array" ref="A465">IFERROR(INDEX(Mio[],_xlfn.AGGREGATE(15,7,IF((Mio[Vendedor]=$B$1)*(Mio[Anulado]=0),ROW(Mio[Vendedor])-ROW(MIo!$B$2)+1),ROWS($A$3:A465)),2),"")</f>
        <v/>
      </c>
      <c r="B465" t="str" cm="1">
        <f t="array" ref="B465">IFERROR(INDEX(Mio[],_xlfn.AGGREGATE(15,7,IF((Mio[Vendedor]=$B$1)*(Mio[Anulado]=0),ROW(Mio[Vendedor])-ROW(MIo!$B$2)+1),ROWS($A$3:A465)),6),"")</f>
        <v/>
      </c>
      <c r="C465" s="2" t="str" cm="1">
        <f t="array" ref="C465">IFERROR(INDEX(Mio[],_xlfn.AGGREGATE(15,7,IF((Mio[Vendedor]=$B$1)*(Mio[Anulado]=0),ROW(Mio[Vendedor])-ROW(MIo!$B$2)+1),ROWS($A$3:A465)),3),"")</f>
        <v/>
      </c>
      <c r="D465" s="2" t="str">
        <f t="shared" si="14"/>
        <v/>
      </c>
      <c r="E465" t="b">
        <f>Table3[[#This Row],[verificacion]]=Table3[[#This Row],[Total Mio]]</f>
        <v>1</v>
      </c>
      <c r="G465" t="str" cm="1">
        <f t="array" ref="G465">IFERROR(INDEX(Conta[],_xlfn.AGGREGATE(15,7,IF(Conta[VENDEDOR]=$B$1,ROW(Conta[VENDEDOR])-ROW('Por Factura'!$G$4)+1),ROWS($G$3:G465)),3),"")</f>
        <v/>
      </c>
      <c r="H465" t="str" cm="1">
        <f t="array" ref="H465">IFERROR(INDEX(Conta[],_xlfn.AGGREGATE(15,7,IF(Conta[VENDEDOR]=$B$1,ROW(Conta[VENDEDOR])-ROW('Por Factura'!$G$4)+1),ROWS($G$3:G465)),1),"")</f>
        <v/>
      </c>
      <c r="I465" s="2" t="str" cm="1">
        <f t="array" ref="I465">IFERROR(INDEX(Conta[],_xlfn.AGGREGATE(15,7,IF(Conta[VENDEDOR]=$B$1,ROW(Conta[VENDEDOR])-ROW('Por Factura'!$G$4)+1),ROWS($G$3:G465)),4),"")</f>
        <v/>
      </c>
      <c r="J465" s="2" t="str">
        <f t="shared" si="15"/>
        <v/>
      </c>
      <c r="K465" t="b">
        <f>Table5[[#This Row],[verificacion]]=Table5[[#This Row],[Total Conta]]</f>
        <v>1</v>
      </c>
    </row>
    <row r="466" spans="1:11" x14ac:dyDescent="0.25">
      <c r="A466" t="str" cm="1">
        <f t="array" ref="A466">IFERROR(INDEX(Mio[],_xlfn.AGGREGATE(15,7,IF((Mio[Vendedor]=$B$1)*(Mio[Anulado]=0),ROW(Mio[Vendedor])-ROW(MIo!$B$2)+1),ROWS($A$3:A466)),2),"")</f>
        <v/>
      </c>
      <c r="B466" t="str" cm="1">
        <f t="array" ref="B466">IFERROR(INDEX(Mio[],_xlfn.AGGREGATE(15,7,IF((Mio[Vendedor]=$B$1)*(Mio[Anulado]=0),ROW(Mio[Vendedor])-ROW(MIo!$B$2)+1),ROWS($A$3:A466)),6),"")</f>
        <v/>
      </c>
      <c r="C466" s="2" t="str" cm="1">
        <f t="array" ref="C466">IFERROR(INDEX(Mio[],_xlfn.AGGREGATE(15,7,IF((Mio[Vendedor]=$B$1)*(Mio[Anulado]=0),ROW(Mio[Vendedor])-ROW(MIo!$B$2)+1),ROWS($A$3:A466)),3),"")</f>
        <v/>
      </c>
      <c r="D466" s="2" t="str">
        <f t="shared" si="14"/>
        <v/>
      </c>
      <c r="E466" t="b">
        <f>Table3[[#This Row],[verificacion]]=Table3[[#This Row],[Total Mio]]</f>
        <v>1</v>
      </c>
      <c r="G466" t="str" cm="1">
        <f t="array" ref="G466">IFERROR(INDEX(Conta[],_xlfn.AGGREGATE(15,7,IF(Conta[VENDEDOR]=$B$1,ROW(Conta[VENDEDOR])-ROW('Por Factura'!$G$4)+1),ROWS($G$3:G466)),3),"")</f>
        <v/>
      </c>
      <c r="H466" t="str" cm="1">
        <f t="array" ref="H466">IFERROR(INDEX(Conta[],_xlfn.AGGREGATE(15,7,IF(Conta[VENDEDOR]=$B$1,ROW(Conta[VENDEDOR])-ROW('Por Factura'!$G$4)+1),ROWS($G$3:G466)),1),"")</f>
        <v/>
      </c>
      <c r="I466" s="2" t="str" cm="1">
        <f t="array" ref="I466">IFERROR(INDEX(Conta[],_xlfn.AGGREGATE(15,7,IF(Conta[VENDEDOR]=$B$1,ROW(Conta[VENDEDOR])-ROW('Por Factura'!$G$4)+1),ROWS($G$3:G466)),4),"")</f>
        <v/>
      </c>
      <c r="J466" s="2" t="str">
        <f t="shared" si="15"/>
        <v/>
      </c>
      <c r="K466" t="b">
        <f>Table5[[#This Row],[verificacion]]=Table5[[#This Row],[Total Conta]]</f>
        <v>1</v>
      </c>
    </row>
    <row r="467" spans="1:11" x14ac:dyDescent="0.25">
      <c r="A467" t="str" cm="1">
        <f t="array" ref="A467">IFERROR(INDEX(Mio[],_xlfn.AGGREGATE(15,7,IF((Mio[Vendedor]=$B$1)*(Mio[Anulado]=0),ROW(Mio[Vendedor])-ROW(MIo!$B$2)+1),ROWS($A$3:A467)),2),"")</f>
        <v/>
      </c>
      <c r="B467" t="str" cm="1">
        <f t="array" ref="B467">IFERROR(INDEX(Mio[],_xlfn.AGGREGATE(15,7,IF((Mio[Vendedor]=$B$1)*(Mio[Anulado]=0),ROW(Mio[Vendedor])-ROW(MIo!$B$2)+1),ROWS($A$3:A467)),6),"")</f>
        <v/>
      </c>
      <c r="C467" s="2" t="str" cm="1">
        <f t="array" ref="C467">IFERROR(INDEX(Mio[],_xlfn.AGGREGATE(15,7,IF((Mio[Vendedor]=$B$1)*(Mio[Anulado]=0),ROW(Mio[Vendedor])-ROW(MIo!$B$2)+1),ROWS($A$3:A467)),3),"")</f>
        <v/>
      </c>
      <c r="D467" s="2" t="str">
        <f t="shared" si="14"/>
        <v/>
      </c>
      <c r="E467" t="b">
        <f>Table3[[#This Row],[verificacion]]=Table3[[#This Row],[Total Mio]]</f>
        <v>1</v>
      </c>
      <c r="G467" t="str" cm="1">
        <f t="array" ref="G467">IFERROR(INDEX(Conta[],_xlfn.AGGREGATE(15,7,IF(Conta[VENDEDOR]=$B$1,ROW(Conta[VENDEDOR])-ROW('Por Factura'!$G$4)+1),ROWS($G$3:G467)),3),"")</f>
        <v/>
      </c>
      <c r="H467" t="str" cm="1">
        <f t="array" ref="H467">IFERROR(INDEX(Conta[],_xlfn.AGGREGATE(15,7,IF(Conta[VENDEDOR]=$B$1,ROW(Conta[VENDEDOR])-ROW('Por Factura'!$G$4)+1),ROWS($G$3:G467)),1),"")</f>
        <v/>
      </c>
      <c r="I467" s="2" t="str" cm="1">
        <f t="array" ref="I467">IFERROR(INDEX(Conta[],_xlfn.AGGREGATE(15,7,IF(Conta[VENDEDOR]=$B$1,ROW(Conta[VENDEDOR])-ROW('Por Factura'!$G$4)+1),ROWS($G$3:G467)),4),"")</f>
        <v/>
      </c>
      <c r="J467" s="2" t="str">
        <f t="shared" si="15"/>
        <v/>
      </c>
      <c r="K467" t="b">
        <f>Table5[[#This Row],[verificacion]]=Table5[[#This Row],[Total Conta]]</f>
        <v>1</v>
      </c>
    </row>
    <row r="468" spans="1:11" x14ac:dyDescent="0.25">
      <c r="A468" t="str" cm="1">
        <f t="array" ref="A468">IFERROR(INDEX(Mio[],_xlfn.AGGREGATE(15,7,IF((Mio[Vendedor]=$B$1)*(Mio[Anulado]=0),ROW(Mio[Vendedor])-ROW(MIo!$B$2)+1),ROWS($A$3:A468)),2),"")</f>
        <v/>
      </c>
      <c r="B468" t="str" cm="1">
        <f t="array" ref="B468">IFERROR(INDEX(Mio[],_xlfn.AGGREGATE(15,7,IF((Mio[Vendedor]=$B$1)*(Mio[Anulado]=0),ROW(Mio[Vendedor])-ROW(MIo!$B$2)+1),ROWS($A$3:A468)),6),"")</f>
        <v/>
      </c>
      <c r="C468" s="2" t="str" cm="1">
        <f t="array" ref="C468">IFERROR(INDEX(Mio[],_xlfn.AGGREGATE(15,7,IF((Mio[Vendedor]=$B$1)*(Mio[Anulado]=0),ROW(Mio[Vendedor])-ROW(MIo!$B$2)+1),ROWS($A$3:A468)),3),"")</f>
        <v/>
      </c>
      <c r="D468" s="2" t="str">
        <f t="shared" si="14"/>
        <v/>
      </c>
      <c r="E468" t="b">
        <f>Table3[[#This Row],[verificacion]]=Table3[[#This Row],[Total Mio]]</f>
        <v>1</v>
      </c>
      <c r="G468" t="str" cm="1">
        <f t="array" ref="G468">IFERROR(INDEX(Conta[],_xlfn.AGGREGATE(15,7,IF(Conta[VENDEDOR]=$B$1,ROW(Conta[VENDEDOR])-ROW('Por Factura'!$G$4)+1),ROWS($G$3:G468)),3),"")</f>
        <v/>
      </c>
      <c r="H468" t="str" cm="1">
        <f t="array" ref="H468">IFERROR(INDEX(Conta[],_xlfn.AGGREGATE(15,7,IF(Conta[VENDEDOR]=$B$1,ROW(Conta[VENDEDOR])-ROW('Por Factura'!$G$4)+1),ROWS($G$3:G468)),1),"")</f>
        <v/>
      </c>
      <c r="I468" s="2" t="str" cm="1">
        <f t="array" ref="I468">IFERROR(INDEX(Conta[],_xlfn.AGGREGATE(15,7,IF(Conta[VENDEDOR]=$B$1,ROW(Conta[VENDEDOR])-ROW('Por Factura'!$G$4)+1),ROWS($G$3:G468)),4),"")</f>
        <v/>
      </c>
      <c r="J468" s="2" t="str">
        <f t="shared" si="15"/>
        <v/>
      </c>
      <c r="K468" t="b">
        <f>Table5[[#This Row],[verificacion]]=Table5[[#This Row],[Total Conta]]</f>
        <v>1</v>
      </c>
    </row>
    <row r="469" spans="1:11" x14ac:dyDescent="0.25">
      <c r="A469" t="str" cm="1">
        <f t="array" ref="A469">IFERROR(INDEX(Mio[],_xlfn.AGGREGATE(15,7,IF((Mio[Vendedor]=$B$1)*(Mio[Anulado]=0),ROW(Mio[Vendedor])-ROW(MIo!$B$2)+1),ROWS($A$3:A469)),2),"")</f>
        <v/>
      </c>
      <c r="B469" t="str" cm="1">
        <f t="array" ref="B469">IFERROR(INDEX(Mio[],_xlfn.AGGREGATE(15,7,IF((Mio[Vendedor]=$B$1)*(Mio[Anulado]=0),ROW(Mio[Vendedor])-ROW(MIo!$B$2)+1),ROWS($A$3:A469)),6),"")</f>
        <v/>
      </c>
      <c r="C469" s="2" t="str" cm="1">
        <f t="array" ref="C469">IFERROR(INDEX(Mio[],_xlfn.AGGREGATE(15,7,IF((Mio[Vendedor]=$B$1)*(Mio[Anulado]=0),ROW(Mio[Vendedor])-ROW(MIo!$B$2)+1),ROWS($A$3:A469)),3),"")</f>
        <v/>
      </c>
      <c r="D469" s="2" t="str">
        <f t="shared" si="14"/>
        <v/>
      </c>
      <c r="E469" t="b">
        <f>Table3[[#This Row],[verificacion]]=Table3[[#This Row],[Total Mio]]</f>
        <v>1</v>
      </c>
      <c r="G469" t="str" cm="1">
        <f t="array" ref="G469">IFERROR(INDEX(Conta[],_xlfn.AGGREGATE(15,7,IF(Conta[VENDEDOR]=$B$1,ROW(Conta[VENDEDOR])-ROW('Por Factura'!$G$4)+1),ROWS($G$3:G469)),3),"")</f>
        <v/>
      </c>
      <c r="H469" t="str" cm="1">
        <f t="array" ref="H469">IFERROR(INDEX(Conta[],_xlfn.AGGREGATE(15,7,IF(Conta[VENDEDOR]=$B$1,ROW(Conta[VENDEDOR])-ROW('Por Factura'!$G$4)+1),ROWS($G$3:G469)),1),"")</f>
        <v/>
      </c>
      <c r="I469" s="2" t="str" cm="1">
        <f t="array" ref="I469">IFERROR(INDEX(Conta[],_xlfn.AGGREGATE(15,7,IF(Conta[VENDEDOR]=$B$1,ROW(Conta[VENDEDOR])-ROW('Por Factura'!$G$4)+1),ROWS($G$3:G469)),4),"")</f>
        <v/>
      </c>
      <c r="J469" s="2" t="str">
        <f t="shared" si="15"/>
        <v/>
      </c>
      <c r="K469" t="b">
        <f>Table5[[#This Row],[verificacion]]=Table5[[#This Row],[Total Conta]]</f>
        <v>1</v>
      </c>
    </row>
    <row r="470" spans="1:11" x14ac:dyDescent="0.25">
      <c r="A470" t="str" cm="1">
        <f t="array" ref="A470">IFERROR(INDEX(Mio[],_xlfn.AGGREGATE(15,7,IF((Mio[Vendedor]=$B$1)*(Mio[Anulado]=0),ROW(Mio[Vendedor])-ROW(MIo!$B$2)+1),ROWS($A$3:A470)),2),"")</f>
        <v/>
      </c>
      <c r="B470" t="str" cm="1">
        <f t="array" ref="B470">IFERROR(INDEX(Mio[],_xlfn.AGGREGATE(15,7,IF((Mio[Vendedor]=$B$1)*(Mio[Anulado]=0),ROW(Mio[Vendedor])-ROW(MIo!$B$2)+1),ROWS($A$3:A470)),6),"")</f>
        <v/>
      </c>
      <c r="C470" s="2" t="str" cm="1">
        <f t="array" ref="C470">IFERROR(INDEX(Mio[],_xlfn.AGGREGATE(15,7,IF((Mio[Vendedor]=$B$1)*(Mio[Anulado]=0),ROW(Mio[Vendedor])-ROW(MIo!$B$2)+1),ROWS($A$3:A470)),3),"")</f>
        <v/>
      </c>
      <c r="D470" s="2" t="str">
        <f t="shared" si="14"/>
        <v/>
      </c>
      <c r="E470" t="b">
        <f>Table3[[#This Row],[verificacion]]=Table3[[#This Row],[Total Mio]]</f>
        <v>1</v>
      </c>
      <c r="G470" t="str" cm="1">
        <f t="array" ref="G470">IFERROR(INDEX(Conta[],_xlfn.AGGREGATE(15,7,IF(Conta[VENDEDOR]=$B$1,ROW(Conta[VENDEDOR])-ROW('Por Factura'!$G$4)+1),ROWS($G$3:G470)),3),"")</f>
        <v/>
      </c>
      <c r="H470" t="str" cm="1">
        <f t="array" ref="H470">IFERROR(INDEX(Conta[],_xlfn.AGGREGATE(15,7,IF(Conta[VENDEDOR]=$B$1,ROW(Conta[VENDEDOR])-ROW('Por Factura'!$G$4)+1),ROWS($G$3:G470)),1),"")</f>
        <v/>
      </c>
      <c r="I470" s="2" t="str" cm="1">
        <f t="array" ref="I470">IFERROR(INDEX(Conta[],_xlfn.AGGREGATE(15,7,IF(Conta[VENDEDOR]=$B$1,ROW(Conta[VENDEDOR])-ROW('Por Factura'!$G$4)+1),ROWS($G$3:G470)),4),"")</f>
        <v/>
      </c>
      <c r="J470" s="2" t="str">
        <f t="shared" si="15"/>
        <v/>
      </c>
      <c r="K470" t="b">
        <f>Table5[[#This Row],[verificacion]]=Table5[[#This Row],[Total Conta]]</f>
        <v>1</v>
      </c>
    </row>
    <row r="471" spans="1:11" x14ac:dyDescent="0.25">
      <c r="A471" t="str" cm="1">
        <f t="array" ref="A471">IFERROR(INDEX(Mio[],_xlfn.AGGREGATE(15,7,IF((Mio[Vendedor]=$B$1)*(Mio[Anulado]=0),ROW(Mio[Vendedor])-ROW(MIo!$B$2)+1),ROWS($A$3:A471)),2),"")</f>
        <v/>
      </c>
      <c r="B471" t="str" cm="1">
        <f t="array" ref="B471">IFERROR(INDEX(Mio[],_xlfn.AGGREGATE(15,7,IF((Mio[Vendedor]=$B$1)*(Mio[Anulado]=0),ROW(Mio[Vendedor])-ROW(MIo!$B$2)+1),ROWS($A$3:A471)),6),"")</f>
        <v/>
      </c>
      <c r="C471" s="2" t="str" cm="1">
        <f t="array" ref="C471">IFERROR(INDEX(Mio[],_xlfn.AGGREGATE(15,7,IF((Mio[Vendedor]=$B$1)*(Mio[Anulado]=0),ROW(Mio[Vendedor])-ROW(MIo!$B$2)+1),ROWS($A$3:A471)),3),"")</f>
        <v/>
      </c>
      <c r="D471" s="2" t="str">
        <f t="shared" si="14"/>
        <v/>
      </c>
      <c r="E471" t="b">
        <f>Table3[[#This Row],[verificacion]]=Table3[[#This Row],[Total Mio]]</f>
        <v>1</v>
      </c>
      <c r="G471" t="str" cm="1">
        <f t="array" ref="G471">IFERROR(INDEX(Conta[],_xlfn.AGGREGATE(15,7,IF(Conta[VENDEDOR]=$B$1,ROW(Conta[VENDEDOR])-ROW('Por Factura'!$G$4)+1),ROWS($G$3:G471)),3),"")</f>
        <v/>
      </c>
      <c r="H471" t="str" cm="1">
        <f t="array" ref="H471">IFERROR(INDEX(Conta[],_xlfn.AGGREGATE(15,7,IF(Conta[VENDEDOR]=$B$1,ROW(Conta[VENDEDOR])-ROW('Por Factura'!$G$4)+1),ROWS($G$3:G471)),1),"")</f>
        <v/>
      </c>
      <c r="I471" s="2" t="str" cm="1">
        <f t="array" ref="I471">IFERROR(INDEX(Conta[],_xlfn.AGGREGATE(15,7,IF(Conta[VENDEDOR]=$B$1,ROW(Conta[VENDEDOR])-ROW('Por Factura'!$G$4)+1),ROWS($G$3:G471)),4),"")</f>
        <v/>
      </c>
      <c r="J471" s="2" t="str">
        <f t="shared" si="15"/>
        <v/>
      </c>
      <c r="K471" t="b">
        <f>Table5[[#This Row],[verificacion]]=Table5[[#This Row],[Total Conta]]</f>
        <v>1</v>
      </c>
    </row>
    <row r="472" spans="1:11" x14ac:dyDescent="0.25">
      <c r="A472" t="str" cm="1">
        <f t="array" ref="A472">IFERROR(INDEX(Mio[],_xlfn.AGGREGATE(15,7,IF((Mio[Vendedor]=$B$1)*(Mio[Anulado]=0),ROW(Mio[Vendedor])-ROW(MIo!$B$2)+1),ROWS($A$3:A472)),2),"")</f>
        <v/>
      </c>
      <c r="B472" t="str" cm="1">
        <f t="array" ref="B472">IFERROR(INDEX(Mio[],_xlfn.AGGREGATE(15,7,IF((Mio[Vendedor]=$B$1)*(Mio[Anulado]=0),ROW(Mio[Vendedor])-ROW(MIo!$B$2)+1),ROWS($A$3:A472)),6),"")</f>
        <v/>
      </c>
      <c r="C472" s="2" t="str" cm="1">
        <f t="array" ref="C472">IFERROR(INDEX(Mio[],_xlfn.AGGREGATE(15,7,IF((Mio[Vendedor]=$B$1)*(Mio[Anulado]=0),ROW(Mio[Vendedor])-ROW(MIo!$B$2)+1),ROWS($A$3:A472)),3),"")</f>
        <v/>
      </c>
      <c r="D472" s="2" t="str">
        <f t="shared" si="14"/>
        <v/>
      </c>
      <c r="E472" t="b">
        <f>Table3[[#This Row],[verificacion]]=Table3[[#This Row],[Total Mio]]</f>
        <v>1</v>
      </c>
      <c r="G472" t="str" cm="1">
        <f t="array" ref="G472">IFERROR(INDEX(Conta[],_xlfn.AGGREGATE(15,7,IF(Conta[VENDEDOR]=$B$1,ROW(Conta[VENDEDOR])-ROW('Por Factura'!$G$4)+1),ROWS($G$3:G472)),3),"")</f>
        <v/>
      </c>
      <c r="H472" t="str" cm="1">
        <f t="array" ref="H472">IFERROR(INDEX(Conta[],_xlfn.AGGREGATE(15,7,IF(Conta[VENDEDOR]=$B$1,ROW(Conta[VENDEDOR])-ROW('Por Factura'!$G$4)+1),ROWS($G$3:G472)),1),"")</f>
        <v/>
      </c>
      <c r="I472" s="2" t="str" cm="1">
        <f t="array" ref="I472">IFERROR(INDEX(Conta[],_xlfn.AGGREGATE(15,7,IF(Conta[VENDEDOR]=$B$1,ROW(Conta[VENDEDOR])-ROW('Por Factura'!$G$4)+1),ROWS($G$3:G472)),4),"")</f>
        <v/>
      </c>
      <c r="J472" s="2" t="str">
        <f t="shared" si="15"/>
        <v/>
      </c>
      <c r="K472" t="b">
        <f>Table5[[#This Row],[verificacion]]=Table5[[#This Row],[Total Conta]]</f>
        <v>1</v>
      </c>
    </row>
    <row r="473" spans="1:11" x14ac:dyDescent="0.25">
      <c r="A473" t="str" cm="1">
        <f t="array" ref="A473">IFERROR(INDEX(Mio[],_xlfn.AGGREGATE(15,7,IF((Mio[Vendedor]=$B$1)*(Mio[Anulado]=0),ROW(Mio[Vendedor])-ROW(MIo!$B$2)+1),ROWS($A$3:A473)),2),"")</f>
        <v/>
      </c>
      <c r="B473" t="str" cm="1">
        <f t="array" ref="B473">IFERROR(INDEX(Mio[],_xlfn.AGGREGATE(15,7,IF((Mio[Vendedor]=$B$1)*(Mio[Anulado]=0),ROW(Mio[Vendedor])-ROW(MIo!$B$2)+1),ROWS($A$3:A473)),6),"")</f>
        <v/>
      </c>
      <c r="C473" s="2" t="str" cm="1">
        <f t="array" ref="C473">IFERROR(INDEX(Mio[],_xlfn.AGGREGATE(15,7,IF((Mio[Vendedor]=$B$1)*(Mio[Anulado]=0),ROW(Mio[Vendedor])-ROW(MIo!$B$2)+1),ROWS($A$3:A473)),3),"")</f>
        <v/>
      </c>
      <c r="D473" s="2" t="str">
        <f t="shared" si="14"/>
        <v/>
      </c>
      <c r="E473" t="b">
        <f>Table3[[#This Row],[verificacion]]=Table3[[#This Row],[Total Mio]]</f>
        <v>1</v>
      </c>
      <c r="G473" t="str" cm="1">
        <f t="array" ref="G473">IFERROR(INDEX(Conta[],_xlfn.AGGREGATE(15,7,IF(Conta[VENDEDOR]=$B$1,ROW(Conta[VENDEDOR])-ROW('Por Factura'!$G$4)+1),ROWS($G$3:G473)),3),"")</f>
        <v/>
      </c>
      <c r="H473" t="str" cm="1">
        <f t="array" ref="H473">IFERROR(INDEX(Conta[],_xlfn.AGGREGATE(15,7,IF(Conta[VENDEDOR]=$B$1,ROW(Conta[VENDEDOR])-ROW('Por Factura'!$G$4)+1),ROWS($G$3:G473)),1),"")</f>
        <v/>
      </c>
      <c r="I473" s="2" t="str" cm="1">
        <f t="array" ref="I473">IFERROR(INDEX(Conta[],_xlfn.AGGREGATE(15,7,IF(Conta[VENDEDOR]=$B$1,ROW(Conta[VENDEDOR])-ROW('Por Factura'!$G$4)+1),ROWS($G$3:G473)),4),"")</f>
        <v/>
      </c>
      <c r="J473" s="2" t="str">
        <f t="shared" si="15"/>
        <v/>
      </c>
      <c r="K473" t="b">
        <f>Table5[[#This Row],[verificacion]]=Table5[[#This Row],[Total Conta]]</f>
        <v>1</v>
      </c>
    </row>
    <row r="474" spans="1:11" x14ac:dyDescent="0.25">
      <c r="A474" t="str" cm="1">
        <f t="array" ref="A474">IFERROR(INDEX(Mio[],_xlfn.AGGREGATE(15,7,IF((Mio[Vendedor]=$B$1)*(Mio[Anulado]=0),ROW(Mio[Vendedor])-ROW(MIo!$B$2)+1),ROWS($A$3:A474)),2),"")</f>
        <v/>
      </c>
      <c r="B474" t="str" cm="1">
        <f t="array" ref="B474">IFERROR(INDEX(Mio[],_xlfn.AGGREGATE(15,7,IF((Mio[Vendedor]=$B$1)*(Mio[Anulado]=0),ROW(Mio[Vendedor])-ROW(MIo!$B$2)+1),ROWS($A$3:A474)),6),"")</f>
        <v/>
      </c>
      <c r="C474" s="2" t="str" cm="1">
        <f t="array" ref="C474">IFERROR(INDEX(Mio[],_xlfn.AGGREGATE(15,7,IF((Mio[Vendedor]=$B$1)*(Mio[Anulado]=0),ROW(Mio[Vendedor])-ROW(MIo!$B$2)+1),ROWS($A$3:A474)),3),"")</f>
        <v/>
      </c>
      <c r="D474" s="2" t="str">
        <f t="shared" si="14"/>
        <v/>
      </c>
      <c r="E474" t="b">
        <f>Table3[[#This Row],[verificacion]]=Table3[[#This Row],[Total Mio]]</f>
        <v>1</v>
      </c>
      <c r="G474" t="str" cm="1">
        <f t="array" ref="G474">IFERROR(INDEX(Conta[],_xlfn.AGGREGATE(15,7,IF(Conta[VENDEDOR]=$B$1,ROW(Conta[VENDEDOR])-ROW('Por Factura'!$G$4)+1),ROWS($G$3:G474)),3),"")</f>
        <v/>
      </c>
      <c r="H474" t="str" cm="1">
        <f t="array" ref="H474">IFERROR(INDEX(Conta[],_xlfn.AGGREGATE(15,7,IF(Conta[VENDEDOR]=$B$1,ROW(Conta[VENDEDOR])-ROW('Por Factura'!$G$4)+1),ROWS($G$3:G474)),1),"")</f>
        <v/>
      </c>
      <c r="I474" s="2" t="str" cm="1">
        <f t="array" ref="I474">IFERROR(INDEX(Conta[],_xlfn.AGGREGATE(15,7,IF(Conta[VENDEDOR]=$B$1,ROW(Conta[VENDEDOR])-ROW('Por Factura'!$G$4)+1),ROWS($G$3:G474)),4),"")</f>
        <v/>
      </c>
      <c r="J474" s="2" t="str">
        <f t="shared" si="15"/>
        <v/>
      </c>
      <c r="K474" t="b">
        <f>Table5[[#This Row],[verificacion]]=Table5[[#This Row],[Total Conta]]</f>
        <v>1</v>
      </c>
    </row>
    <row r="475" spans="1:11" x14ac:dyDescent="0.25">
      <c r="A475" t="str" cm="1">
        <f t="array" ref="A475">IFERROR(INDEX(Mio[],_xlfn.AGGREGATE(15,7,IF((Mio[Vendedor]=$B$1)*(Mio[Anulado]=0),ROW(Mio[Vendedor])-ROW(MIo!$B$2)+1),ROWS($A$3:A475)),2),"")</f>
        <v/>
      </c>
      <c r="B475" t="str" cm="1">
        <f t="array" ref="B475">IFERROR(INDEX(Mio[],_xlfn.AGGREGATE(15,7,IF((Mio[Vendedor]=$B$1)*(Mio[Anulado]=0),ROW(Mio[Vendedor])-ROW(MIo!$B$2)+1),ROWS($A$3:A475)),6),"")</f>
        <v/>
      </c>
      <c r="C475" s="2" t="str" cm="1">
        <f t="array" ref="C475">IFERROR(INDEX(Mio[],_xlfn.AGGREGATE(15,7,IF((Mio[Vendedor]=$B$1)*(Mio[Anulado]=0),ROW(Mio[Vendedor])-ROW(MIo!$B$2)+1),ROWS($A$3:A475)),3),"")</f>
        <v/>
      </c>
      <c r="D475" s="2" t="str">
        <f t="shared" si="14"/>
        <v/>
      </c>
      <c r="E475" t="b">
        <f>Table3[[#This Row],[verificacion]]=Table3[[#This Row],[Total Mio]]</f>
        <v>1</v>
      </c>
      <c r="G475" t="str" cm="1">
        <f t="array" ref="G475">IFERROR(INDEX(Conta[],_xlfn.AGGREGATE(15,7,IF(Conta[VENDEDOR]=$B$1,ROW(Conta[VENDEDOR])-ROW('Por Factura'!$G$4)+1),ROWS($G$3:G475)),3),"")</f>
        <v/>
      </c>
      <c r="H475" t="str" cm="1">
        <f t="array" ref="H475">IFERROR(INDEX(Conta[],_xlfn.AGGREGATE(15,7,IF(Conta[VENDEDOR]=$B$1,ROW(Conta[VENDEDOR])-ROW('Por Factura'!$G$4)+1),ROWS($G$3:G475)),1),"")</f>
        <v/>
      </c>
      <c r="I475" s="2" t="str" cm="1">
        <f t="array" ref="I475">IFERROR(INDEX(Conta[],_xlfn.AGGREGATE(15,7,IF(Conta[VENDEDOR]=$B$1,ROW(Conta[VENDEDOR])-ROW('Por Factura'!$G$4)+1),ROWS($G$3:G475)),4),"")</f>
        <v/>
      </c>
      <c r="J475" s="2" t="str">
        <f t="shared" si="15"/>
        <v/>
      </c>
      <c r="K475" t="b">
        <f>Table5[[#This Row],[verificacion]]=Table5[[#This Row],[Total Conta]]</f>
        <v>1</v>
      </c>
    </row>
    <row r="476" spans="1:11" x14ac:dyDescent="0.25">
      <c r="A476" t="str" cm="1">
        <f t="array" ref="A476">IFERROR(INDEX(Mio[],_xlfn.AGGREGATE(15,7,IF((Mio[Vendedor]=$B$1)*(Mio[Anulado]=0),ROW(Mio[Vendedor])-ROW(MIo!$B$2)+1),ROWS($A$3:A476)),2),"")</f>
        <v/>
      </c>
      <c r="B476" t="str" cm="1">
        <f t="array" ref="B476">IFERROR(INDEX(Mio[],_xlfn.AGGREGATE(15,7,IF((Mio[Vendedor]=$B$1)*(Mio[Anulado]=0),ROW(Mio[Vendedor])-ROW(MIo!$B$2)+1),ROWS($A$3:A476)),6),"")</f>
        <v/>
      </c>
      <c r="C476" s="2" t="str" cm="1">
        <f t="array" ref="C476">IFERROR(INDEX(Mio[],_xlfn.AGGREGATE(15,7,IF((Mio[Vendedor]=$B$1)*(Mio[Anulado]=0),ROW(Mio[Vendedor])-ROW(MIo!$B$2)+1),ROWS($A$3:A476)),3),"")</f>
        <v/>
      </c>
      <c r="D476" s="2" t="str">
        <f t="shared" si="14"/>
        <v/>
      </c>
      <c r="E476" t="b">
        <f>Table3[[#This Row],[verificacion]]=Table3[[#This Row],[Total Mio]]</f>
        <v>1</v>
      </c>
      <c r="G476" t="str" cm="1">
        <f t="array" ref="G476">IFERROR(INDEX(Conta[],_xlfn.AGGREGATE(15,7,IF(Conta[VENDEDOR]=$B$1,ROW(Conta[VENDEDOR])-ROW('Por Factura'!$G$4)+1),ROWS($G$3:G476)),3),"")</f>
        <v/>
      </c>
      <c r="H476" t="str" cm="1">
        <f t="array" ref="H476">IFERROR(INDEX(Conta[],_xlfn.AGGREGATE(15,7,IF(Conta[VENDEDOR]=$B$1,ROW(Conta[VENDEDOR])-ROW('Por Factura'!$G$4)+1),ROWS($G$3:G476)),1),"")</f>
        <v/>
      </c>
      <c r="I476" s="2" t="str" cm="1">
        <f t="array" ref="I476">IFERROR(INDEX(Conta[],_xlfn.AGGREGATE(15,7,IF(Conta[VENDEDOR]=$B$1,ROW(Conta[VENDEDOR])-ROW('Por Factura'!$G$4)+1),ROWS($G$3:G476)),4),"")</f>
        <v/>
      </c>
      <c r="J476" s="2" t="str">
        <f t="shared" si="15"/>
        <v/>
      </c>
      <c r="K476" t="b">
        <f>Table5[[#This Row],[verificacion]]=Table5[[#This Row],[Total Conta]]</f>
        <v>1</v>
      </c>
    </row>
    <row r="477" spans="1:11" x14ac:dyDescent="0.25">
      <c r="A477" t="str" cm="1">
        <f t="array" ref="A477">IFERROR(INDEX(Mio[],_xlfn.AGGREGATE(15,7,IF((Mio[Vendedor]=$B$1)*(Mio[Anulado]=0),ROW(Mio[Vendedor])-ROW(MIo!$B$2)+1),ROWS($A$3:A477)),2),"")</f>
        <v/>
      </c>
      <c r="B477" t="str" cm="1">
        <f t="array" ref="B477">IFERROR(INDEX(Mio[],_xlfn.AGGREGATE(15,7,IF((Mio[Vendedor]=$B$1)*(Mio[Anulado]=0),ROW(Mio[Vendedor])-ROW(MIo!$B$2)+1),ROWS($A$3:A477)),6),"")</f>
        <v/>
      </c>
      <c r="C477" s="2" t="str" cm="1">
        <f t="array" ref="C477">IFERROR(INDEX(Mio[],_xlfn.AGGREGATE(15,7,IF((Mio[Vendedor]=$B$1)*(Mio[Anulado]=0),ROW(Mio[Vendedor])-ROW(MIo!$B$2)+1),ROWS($A$3:A477)),3),"")</f>
        <v/>
      </c>
      <c r="D477" s="2" t="str">
        <f t="shared" si="14"/>
        <v/>
      </c>
      <c r="E477" t="b">
        <f>Table3[[#This Row],[verificacion]]=Table3[[#This Row],[Total Mio]]</f>
        <v>1</v>
      </c>
      <c r="G477" t="str" cm="1">
        <f t="array" ref="G477">IFERROR(INDEX(Conta[],_xlfn.AGGREGATE(15,7,IF(Conta[VENDEDOR]=$B$1,ROW(Conta[VENDEDOR])-ROW('Por Factura'!$G$4)+1),ROWS($G$3:G477)),3),"")</f>
        <v/>
      </c>
      <c r="H477" t="str" cm="1">
        <f t="array" ref="H477">IFERROR(INDEX(Conta[],_xlfn.AGGREGATE(15,7,IF(Conta[VENDEDOR]=$B$1,ROW(Conta[VENDEDOR])-ROW('Por Factura'!$G$4)+1),ROWS($G$3:G477)),1),"")</f>
        <v/>
      </c>
      <c r="I477" s="2" t="str" cm="1">
        <f t="array" ref="I477">IFERROR(INDEX(Conta[],_xlfn.AGGREGATE(15,7,IF(Conta[VENDEDOR]=$B$1,ROW(Conta[VENDEDOR])-ROW('Por Factura'!$G$4)+1),ROWS($G$3:G477)),4),"")</f>
        <v/>
      </c>
      <c r="J477" s="2" t="str">
        <f t="shared" si="15"/>
        <v/>
      </c>
      <c r="K477" t="b">
        <f>Table5[[#This Row],[verificacion]]=Table5[[#This Row],[Total Conta]]</f>
        <v>1</v>
      </c>
    </row>
    <row r="478" spans="1:11" x14ac:dyDescent="0.25">
      <c r="A478" t="str" cm="1">
        <f t="array" ref="A478">IFERROR(INDEX(Mio[],_xlfn.AGGREGATE(15,7,IF((Mio[Vendedor]=$B$1)*(Mio[Anulado]=0),ROW(Mio[Vendedor])-ROW(MIo!$B$2)+1),ROWS($A$3:A478)),2),"")</f>
        <v/>
      </c>
      <c r="B478" t="str" cm="1">
        <f t="array" ref="B478">IFERROR(INDEX(Mio[],_xlfn.AGGREGATE(15,7,IF((Mio[Vendedor]=$B$1)*(Mio[Anulado]=0),ROW(Mio[Vendedor])-ROW(MIo!$B$2)+1),ROWS($A$3:A478)),6),"")</f>
        <v/>
      </c>
      <c r="C478" s="2" t="str" cm="1">
        <f t="array" ref="C478">IFERROR(INDEX(Mio[],_xlfn.AGGREGATE(15,7,IF((Mio[Vendedor]=$B$1)*(Mio[Anulado]=0),ROW(Mio[Vendedor])-ROW(MIo!$B$2)+1),ROWS($A$3:A478)),3),"")</f>
        <v/>
      </c>
      <c r="D478" s="2" t="str">
        <f t="shared" si="14"/>
        <v/>
      </c>
      <c r="E478" t="b">
        <f>Table3[[#This Row],[verificacion]]=Table3[[#This Row],[Total Mio]]</f>
        <v>1</v>
      </c>
      <c r="G478" t="str" cm="1">
        <f t="array" ref="G478">IFERROR(INDEX(Conta[],_xlfn.AGGREGATE(15,7,IF(Conta[VENDEDOR]=$B$1,ROW(Conta[VENDEDOR])-ROW('Por Factura'!$G$4)+1),ROWS($G$3:G478)),3),"")</f>
        <v/>
      </c>
      <c r="H478" t="str" cm="1">
        <f t="array" ref="H478">IFERROR(INDEX(Conta[],_xlfn.AGGREGATE(15,7,IF(Conta[VENDEDOR]=$B$1,ROW(Conta[VENDEDOR])-ROW('Por Factura'!$G$4)+1),ROWS($G$3:G478)),1),"")</f>
        <v/>
      </c>
      <c r="I478" s="2" t="str" cm="1">
        <f t="array" ref="I478">IFERROR(INDEX(Conta[],_xlfn.AGGREGATE(15,7,IF(Conta[VENDEDOR]=$B$1,ROW(Conta[VENDEDOR])-ROW('Por Factura'!$G$4)+1),ROWS($G$3:G478)),4),"")</f>
        <v/>
      </c>
      <c r="J478" s="2" t="str">
        <f t="shared" si="15"/>
        <v/>
      </c>
      <c r="K478" t="b">
        <f>Table5[[#This Row],[verificacion]]=Table5[[#This Row],[Total Conta]]</f>
        <v>1</v>
      </c>
    </row>
    <row r="479" spans="1:11" x14ac:dyDescent="0.25">
      <c r="A479" t="str" cm="1">
        <f t="array" ref="A479">IFERROR(INDEX(Mio[],_xlfn.AGGREGATE(15,7,IF((Mio[Vendedor]=$B$1)*(Mio[Anulado]=0),ROW(Mio[Vendedor])-ROW(MIo!$B$2)+1),ROWS($A$3:A479)),2),"")</f>
        <v/>
      </c>
      <c r="B479" t="str" cm="1">
        <f t="array" ref="B479">IFERROR(INDEX(Mio[],_xlfn.AGGREGATE(15,7,IF((Mio[Vendedor]=$B$1)*(Mio[Anulado]=0),ROW(Mio[Vendedor])-ROW(MIo!$B$2)+1),ROWS($A$3:A479)),6),"")</f>
        <v/>
      </c>
      <c r="C479" s="2" t="str" cm="1">
        <f t="array" ref="C479">IFERROR(INDEX(Mio[],_xlfn.AGGREGATE(15,7,IF((Mio[Vendedor]=$B$1)*(Mio[Anulado]=0),ROW(Mio[Vendedor])-ROW(MIo!$B$2)+1),ROWS($A$3:A479)),3),"")</f>
        <v/>
      </c>
      <c r="D479" s="2" t="str">
        <f t="shared" si="14"/>
        <v/>
      </c>
      <c r="E479" t="b">
        <f>Table3[[#This Row],[verificacion]]=Table3[[#This Row],[Total Mio]]</f>
        <v>1</v>
      </c>
      <c r="G479" t="str" cm="1">
        <f t="array" ref="G479">IFERROR(INDEX(Conta[],_xlfn.AGGREGATE(15,7,IF(Conta[VENDEDOR]=$B$1,ROW(Conta[VENDEDOR])-ROW('Por Factura'!$G$4)+1),ROWS($G$3:G479)),3),"")</f>
        <v/>
      </c>
      <c r="H479" t="str" cm="1">
        <f t="array" ref="H479">IFERROR(INDEX(Conta[],_xlfn.AGGREGATE(15,7,IF(Conta[VENDEDOR]=$B$1,ROW(Conta[VENDEDOR])-ROW('Por Factura'!$G$4)+1),ROWS($G$3:G479)),1),"")</f>
        <v/>
      </c>
      <c r="I479" s="2" t="str" cm="1">
        <f t="array" ref="I479">IFERROR(INDEX(Conta[],_xlfn.AGGREGATE(15,7,IF(Conta[VENDEDOR]=$B$1,ROW(Conta[VENDEDOR])-ROW('Por Factura'!$G$4)+1),ROWS($G$3:G479)),4),"")</f>
        <v/>
      </c>
      <c r="J479" s="2" t="str">
        <f t="shared" si="15"/>
        <v/>
      </c>
      <c r="K479" t="b">
        <f>Table5[[#This Row],[verificacion]]=Table5[[#This Row],[Total Conta]]</f>
        <v>1</v>
      </c>
    </row>
    <row r="480" spans="1:11" x14ac:dyDescent="0.25">
      <c r="A480" t="str" cm="1">
        <f t="array" ref="A480">IFERROR(INDEX(Mio[],_xlfn.AGGREGATE(15,7,IF((Mio[Vendedor]=$B$1)*(Mio[Anulado]=0),ROW(Mio[Vendedor])-ROW(MIo!$B$2)+1),ROWS($A$3:A480)),2),"")</f>
        <v/>
      </c>
      <c r="B480" t="str" cm="1">
        <f t="array" ref="B480">IFERROR(INDEX(Mio[],_xlfn.AGGREGATE(15,7,IF((Mio[Vendedor]=$B$1)*(Mio[Anulado]=0),ROW(Mio[Vendedor])-ROW(MIo!$B$2)+1),ROWS($A$3:A480)),6),"")</f>
        <v/>
      </c>
      <c r="C480" s="2" t="str" cm="1">
        <f t="array" ref="C480">IFERROR(INDEX(Mio[],_xlfn.AGGREGATE(15,7,IF((Mio[Vendedor]=$B$1)*(Mio[Anulado]=0),ROW(Mio[Vendedor])-ROW(MIo!$B$2)+1),ROWS($A$3:A480)),3),"")</f>
        <v/>
      </c>
      <c r="D480" s="2" t="str">
        <f t="shared" si="14"/>
        <v/>
      </c>
      <c r="E480" t="b">
        <f>Table3[[#This Row],[verificacion]]=Table3[[#This Row],[Total Mio]]</f>
        <v>1</v>
      </c>
      <c r="G480" t="str" cm="1">
        <f t="array" ref="G480">IFERROR(INDEX(Conta[],_xlfn.AGGREGATE(15,7,IF(Conta[VENDEDOR]=$B$1,ROW(Conta[VENDEDOR])-ROW('Por Factura'!$G$4)+1),ROWS($G$3:G480)),3),"")</f>
        <v/>
      </c>
      <c r="H480" t="str" cm="1">
        <f t="array" ref="H480">IFERROR(INDEX(Conta[],_xlfn.AGGREGATE(15,7,IF(Conta[VENDEDOR]=$B$1,ROW(Conta[VENDEDOR])-ROW('Por Factura'!$G$4)+1),ROWS($G$3:G480)),1),"")</f>
        <v/>
      </c>
      <c r="I480" s="2" t="str" cm="1">
        <f t="array" ref="I480">IFERROR(INDEX(Conta[],_xlfn.AGGREGATE(15,7,IF(Conta[VENDEDOR]=$B$1,ROW(Conta[VENDEDOR])-ROW('Por Factura'!$G$4)+1),ROWS($G$3:G480)),4),"")</f>
        <v/>
      </c>
      <c r="J480" s="2" t="str">
        <f t="shared" si="15"/>
        <v/>
      </c>
      <c r="K480" t="b">
        <f>Table5[[#This Row],[verificacion]]=Table5[[#This Row],[Total Conta]]</f>
        <v>1</v>
      </c>
    </row>
    <row r="481" spans="1:11" x14ac:dyDescent="0.25">
      <c r="A481" t="str" cm="1">
        <f t="array" ref="A481">IFERROR(INDEX(Mio[],_xlfn.AGGREGATE(15,7,IF((Mio[Vendedor]=$B$1)*(Mio[Anulado]=0),ROW(Mio[Vendedor])-ROW(MIo!$B$2)+1),ROWS($A$3:A481)),2),"")</f>
        <v/>
      </c>
      <c r="B481" t="str" cm="1">
        <f t="array" ref="B481">IFERROR(INDEX(Mio[],_xlfn.AGGREGATE(15,7,IF((Mio[Vendedor]=$B$1)*(Mio[Anulado]=0),ROW(Mio[Vendedor])-ROW(MIo!$B$2)+1),ROWS($A$3:A481)),6),"")</f>
        <v/>
      </c>
      <c r="C481" s="2" t="str" cm="1">
        <f t="array" ref="C481">IFERROR(INDEX(Mio[],_xlfn.AGGREGATE(15,7,IF((Mio[Vendedor]=$B$1)*(Mio[Anulado]=0),ROW(Mio[Vendedor])-ROW(MIo!$B$2)+1),ROWS($A$3:A481)),3),"")</f>
        <v/>
      </c>
      <c r="D481" s="2" t="str">
        <f t="shared" si="14"/>
        <v/>
      </c>
      <c r="E481" t="b">
        <f>Table3[[#This Row],[verificacion]]=Table3[[#This Row],[Total Mio]]</f>
        <v>1</v>
      </c>
      <c r="G481" t="str" cm="1">
        <f t="array" ref="G481">IFERROR(INDEX(Conta[],_xlfn.AGGREGATE(15,7,IF(Conta[VENDEDOR]=$B$1,ROW(Conta[VENDEDOR])-ROW('Por Factura'!$G$4)+1),ROWS($G$3:G481)),3),"")</f>
        <v/>
      </c>
      <c r="H481" t="str" cm="1">
        <f t="array" ref="H481">IFERROR(INDEX(Conta[],_xlfn.AGGREGATE(15,7,IF(Conta[VENDEDOR]=$B$1,ROW(Conta[VENDEDOR])-ROW('Por Factura'!$G$4)+1),ROWS($G$3:G481)),1),"")</f>
        <v/>
      </c>
      <c r="I481" s="2" t="str" cm="1">
        <f t="array" ref="I481">IFERROR(INDEX(Conta[],_xlfn.AGGREGATE(15,7,IF(Conta[VENDEDOR]=$B$1,ROW(Conta[VENDEDOR])-ROW('Por Factura'!$G$4)+1),ROWS($G$3:G481)),4),"")</f>
        <v/>
      </c>
      <c r="J481" s="2" t="str">
        <f t="shared" si="15"/>
        <v/>
      </c>
      <c r="K481" t="b">
        <f>Table5[[#This Row],[verificacion]]=Table5[[#This Row],[Total Conta]]</f>
        <v>1</v>
      </c>
    </row>
    <row r="482" spans="1:11" x14ac:dyDescent="0.25">
      <c r="A482" t="str" cm="1">
        <f t="array" ref="A482">IFERROR(INDEX(Mio[],_xlfn.AGGREGATE(15,7,IF((Mio[Vendedor]=$B$1)*(Mio[Anulado]=0),ROW(Mio[Vendedor])-ROW(MIo!$B$2)+1),ROWS($A$3:A482)),2),"")</f>
        <v/>
      </c>
      <c r="B482" t="str" cm="1">
        <f t="array" ref="B482">IFERROR(INDEX(Mio[],_xlfn.AGGREGATE(15,7,IF((Mio[Vendedor]=$B$1)*(Mio[Anulado]=0),ROW(Mio[Vendedor])-ROW(MIo!$B$2)+1),ROWS($A$3:A482)),6),"")</f>
        <v/>
      </c>
      <c r="C482" s="2" t="str" cm="1">
        <f t="array" ref="C482">IFERROR(INDEX(Mio[],_xlfn.AGGREGATE(15,7,IF((Mio[Vendedor]=$B$1)*(Mio[Anulado]=0),ROW(Mio[Vendedor])-ROW(MIo!$B$2)+1),ROWS($A$3:A482)),3),"")</f>
        <v/>
      </c>
      <c r="D482" s="2" t="str">
        <f t="shared" si="14"/>
        <v/>
      </c>
      <c r="E482" t="b">
        <f>Table3[[#This Row],[verificacion]]=Table3[[#This Row],[Total Mio]]</f>
        <v>1</v>
      </c>
      <c r="G482" t="str" cm="1">
        <f t="array" ref="G482">IFERROR(INDEX(Conta[],_xlfn.AGGREGATE(15,7,IF(Conta[VENDEDOR]=$B$1,ROW(Conta[VENDEDOR])-ROW('Por Factura'!$G$4)+1),ROWS($G$3:G482)),3),"")</f>
        <v/>
      </c>
      <c r="H482" t="str" cm="1">
        <f t="array" ref="H482">IFERROR(INDEX(Conta[],_xlfn.AGGREGATE(15,7,IF(Conta[VENDEDOR]=$B$1,ROW(Conta[VENDEDOR])-ROW('Por Factura'!$G$4)+1),ROWS($G$3:G482)),1),"")</f>
        <v/>
      </c>
      <c r="I482" s="2" t="str" cm="1">
        <f t="array" ref="I482">IFERROR(INDEX(Conta[],_xlfn.AGGREGATE(15,7,IF(Conta[VENDEDOR]=$B$1,ROW(Conta[VENDEDOR])-ROW('Por Factura'!$G$4)+1),ROWS($G$3:G482)),4),"")</f>
        <v/>
      </c>
      <c r="J482" s="2" t="str">
        <f t="shared" si="15"/>
        <v/>
      </c>
      <c r="K482" t="b">
        <f>Table5[[#This Row],[verificacion]]=Table5[[#This Row],[Total Conta]]</f>
        <v>1</v>
      </c>
    </row>
    <row r="483" spans="1:11" x14ac:dyDescent="0.25">
      <c r="A483" t="str" cm="1">
        <f t="array" ref="A483">IFERROR(INDEX(Mio[],_xlfn.AGGREGATE(15,7,IF((Mio[Vendedor]=$B$1)*(Mio[Anulado]=0),ROW(Mio[Vendedor])-ROW(MIo!$B$2)+1),ROWS($A$3:A483)),2),"")</f>
        <v/>
      </c>
      <c r="B483" t="str" cm="1">
        <f t="array" ref="B483">IFERROR(INDEX(Mio[],_xlfn.AGGREGATE(15,7,IF((Mio[Vendedor]=$B$1)*(Mio[Anulado]=0),ROW(Mio[Vendedor])-ROW(MIo!$B$2)+1),ROWS($A$3:A483)),6),"")</f>
        <v/>
      </c>
      <c r="C483" s="2" t="str" cm="1">
        <f t="array" ref="C483">IFERROR(INDEX(Mio[],_xlfn.AGGREGATE(15,7,IF((Mio[Vendedor]=$B$1)*(Mio[Anulado]=0),ROW(Mio[Vendedor])-ROW(MIo!$B$2)+1),ROWS($A$3:A483)),3),"")</f>
        <v/>
      </c>
      <c r="D483" s="2" t="str">
        <f t="shared" si="14"/>
        <v/>
      </c>
      <c r="E483" t="b">
        <f>Table3[[#This Row],[verificacion]]=Table3[[#This Row],[Total Mio]]</f>
        <v>1</v>
      </c>
      <c r="G483" t="str" cm="1">
        <f t="array" ref="G483">IFERROR(INDEX(Conta[],_xlfn.AGGREGATE(15,7,IF(Conta[VENDEDOR]=$B$1,ROW(Conta[VENDEDOR])-ROW('Por Factura'!$G$4)+1),ROWS($G$3:G483)),3),"")</f>
        <v/>
      </c>
      <c r="H483" t="str" cm="1">
        <f t="array" ref="H483">IFERROR(INDEX(Conta[],_xlfn.AGGREGATE(15,7,IF(Conta[VENDEDOR]=$B$1,ROW(Conta[VENDEDOR])-ROW('Por Factura'!$G$4)+1),ROWS($G$3:G483)),1),"")</f>
        <v/>
      </c>
      <c r="I483" s="2" t="str" cm="1">
        <f t="array" ref="I483">IFERROR(INDEX(Conta[],_xlfn.AGGREGATE(15,7,IF(Conta[VENDEDOR]=$B$1,ROW(Conta[VENDEDOR])-ROW('Por Factura'!$G$4)+1),ROWS($G$3:G483)),4),"")</f>
        <v/>
      </c>
      <c r="J483" s="2" t="str">
        <f t="shared" si="15"/>
        <v/>
      </c>
      <c r="K483" t="b">
        <f>Table5[[#This Row],[verificacion]]=Table5[[#This Row],[Total Conta]]</f>
        <v>1</v>
      </c>
    </row>
    <row r="484" spans="1:11" x14ac:dyDescent="0.25">
      <c r="A484" t="str" cm="1">
        <f t="array" ref="A484">IFERROR(INDEX(Mio[],_xlfn.AGGREGATE(15,7,IF((Mio[Vendedor]=$B$1)*(Mio[Anulado]=0),ROW(Mio[Vendedor])-ROW(MIo!$B$2)+1),ROWS($A$3:A484)),2),"")</f>
        <v/>
      </c>
      <c r="B484" t="str" cm="1">
        <f t="array" ref="B484">IFERROR(INDEX(Mio[],_xlfn.AGGREGATE(15,7,IF((Mio[Vendedor]=$B$1)*(Mio[Anulado]=0),ROW(Mio[Vendedor])-ROW(MIo!$B$2)+1),ROWS($A$3:A484)),6),"")</f>
        <v/>
      </c>
      <c r="C484" s="2" t="str" cm="1">
        <f t="array" ref="C484">IFERROR(INDEX(Mio[],_xlfn.AGGREGATE(15,7,IF((Mio[Vendedor]=$B$1)*(Mio[Anulado]=0),ROW(Mio[Vendedor])-ROW(MIo!$B$2)+1),ROWS($A$3:A484)),3),"")</f>
        <v/>
      </c>
      <c r="D484" s="2" t="str">
        <f t="shared" si="14"/>
        <v/>
      </c>
      <c r="E484" t="b">
        <f>Table3[[#This Row],[verificacion]]=Table3[[#This Row],[Total Mio]]</f>
        <v>1</v>
      </c>
      <c r="G484" t="str" cm="1">
        <f t="array" ref="G484">IFERROR(INDEX(Conta[],_xlfn.AGGREGATE(15,7,IF(Conta[VENDEDOR]=$B$1,ROW(Conta[VENDEDOR])-ROW('Por Factura'!$G$4)+1),ROWS($G$3:G484)),3),"")</f>
        <v/>
      </c>
      <c r="H484" t="str" cm="1">
        <f t="array" ref="H484">IFERROR(INDEX(Conta[],_xlfn.AGGREGATE(15,7,IF(Conta[VENDEDOR]=$B$1,ROW(Conta[VENDEDOR])-ROW('Por Factura'!$G$4)+1),ROWS($G$3:G484)),1),"")</f>
        <v/>
      </c>
      <c r="I484" s="2" t="str" cm="1">
        <f t="array" ref="I484">IFERROR(INDEX(Conta[],_xlfn.AGGREGATE(15,7,IF(Conta[VENDEDOR]=$B$1,ROW(Conta[VENDEDOR])-ROW('Por Factura'!$G$4)+1),ROWS($G$3:G484)),4),"")</f>
        <v/>
      </c>
      <c r="J484" s="2" t="str">
        <f t="shared" si="15"/>
        <v/>
      </c>
      <c r="K484" t="b">
        <f>Table5[[#This Row],[verificacion]]=Table5[[#This Row],[Total Conta]]</f>
        <v>1</v>
      </c>
    </row>
    <row r="485" spans="1:11" x14ac:dyDescent="0.25">
      <c r="A485" t="str" cm="1">
        <f t="array" ref="A485">IFERROR(INDEX(Mio[],_xlfn.AGGREGATE(15,7,IF((Mio[Vendedor]=$B$1)*(Mio[Anulado]=0),ROW(Mio[Vendedor])-ROW(MIo!$B$2)+1),ROWS($A$3:A485)),2),"")</f>
        <v/>
      </c>
      <c r="B485" t="str" cm="1">
        <f t="array" ref="B485">IFERROR(INDEX(Mio[],_xlfn.AGGREGATE(15,7,IF((Mio[Vendedor]=$B$1)*(Mio[Anulado]=0),ROW(Mio[Vendedor])-ROW(MIo!$B$2)+1),ROWS($A$3:A485)),6),"")</f>
        <v/>
      </c>
      <c r="C485" s="2" t="str" cm="1">
        <f t="array" ref="C485">IFERROR(INDEX(Mio[],_xlfn.AGGREGATE(15,7,IF((Mio[Vendedor]=$B$1)*(Mio[Anulado]=0),ROW(Mio[Vendedor])-ROW(MIo!$B$2)+1),ROWS($A$3:A485)),3),"")</f>
        <v/>
      </c>
      <c r="D485" s="2" t="str">
        <f t="shared" si="14"/>
        <v/>
      </c>
      <c r="E485" t="b">
        <f>Table3[[#This Row],[verificacion]]=Table3[[#This Row],[Total Mio]]</f>
        <v>1</v>
      </c>
      <c r="G485" t="str" cm="1">
        <f t="array" ref="G485">IFERROR(INDEX(Conta[],_xlfn.AGGREGATE(15,7,IF(Conta[VENDEDOR]=$B$1,ROW(Conta[VENDEDOR])-ROW('Por Factura'!$G$4)+1),ROWS($G$3:G485)),3),"")</f>
        <v/>
      </c>
      <c r="H485" t="str" cm="1">
        <f t="array" ref="H485">IFERROR(INDEX(Conta[],_xlfn.AGGREGATE(15,7,IF(Conta[VENDEDOR]=$B$1,ROW(Conta[VENDEDOR])-ROW('Por Factura'!$G$4)+1),ROWS($G$3:G485)),1),"")</f>
        <v/>
      </c>
      <c r="I485" s="2" t="str" cm="1">
        <f t="array" ref="I485">IFERROR(INDEX(Conta[],_xlfn.AGGREGATE(15,7,IF(Conta[VENDEDOR]=$B$1,ROW(Conta[VENDEDOR])-ROW('Por Factura'!$G$4)+1),ROWS($G$3:G485)),4),"")</f>
        <v/>
      </c>
      <c r="J485" s="2" t="str">
        <f t="shared" si="15"/>
        <v/>
      </c>
      <c r="K485" t="b">
        <f>Table5[[#This Row],[verificacion]]=Table5[[#This Row],[Total Conta]]</f>
        <v>1</v>
      </c>
    </row>
    <row r="486" spans="1:11" x14ac:dyDescent="0.25">
      <c r="A486" t="str" cm="1">
        <f t="array" ref="A486">IFERROR(INDEX(Mio[],_xlfn.AGGREGATE(15,7,IF((Mio[Vendedor]=$B$1)*(Mio[Anulado]=0),ROW(Mio[Vendedor])-ROW(MIo!$B$2)+1),ROWS($A$3:A486)),2),"")</f>
        <v/>
      </c>
      <c r="B486" t="str" cm="1">
        <f t="array" ref="B486">IFERROR(INDEX(Mio[],_xlfn.AGGREGATE(15,7,IF((Mio[Vendedor]=$B$1)*(Mio[Anulado]=0),ROW(Mio[Vendedor])-ROW(MIo!$B$2)+1),ROWS($A$3:A486)),6),"")</f>
        <v/>
      </c>
      <c r="C486" s="2" t="str" cm="1">
        <f t="array" ref="C486">IFERROR(INDEX(Mio[],_xlfn.AGGREGATE(15,7,IF((Mio[Vendedor]=$B$1)*(Mio[Anulado]=0),ROW(Mio[Vendedor])-ROW(MIo!$B$2)+1),ROWS($A$3:A486)),3),"")</f>
        <v/>
      </c>
      <c r="D486" s="2" t="str">
        <f t="shared" si="14"/>
        <v/>
      </c>
      <c r="E486" t="b">
        <f>Table3[[#This Row],[verificacion]]=Table3[[#This Row],[Total Mio]]</f>
        <v>1</v>
      </c>
      <c r="G486" t="str" cm="1">
        <f t="array" ref="G486">IFERROR(INDEX(Conta[],_xlfn.AGGREGATE(15,7,IF(Conta[VENDEDOR]=$B$1,ROW(Conta[VENDEDOR])-ROW('Por Factura'!$G$4)+1),ROWS($G$3:G486)),3),"")</f>
        <v/>
      </c>
      <c r="H486" t="str" cm="1">
        <f t="array" ref="H486">IFERROR(INDEX(Conta[],_xlfn.AGGREGATE(15,7,IF(Conta[VENDEDOR]=$B$1,ROW(Conta[VENDEDOR])-ROW('Por Factura'!$G$4)+1),ROWS($G$3:G486)),1),"")</f>
        <v/>
      </c>
      <c r="I486" s="2" t="str" cm="1">
        <f t="array" ref="I486">IFERROR(INDEX(Conta[],_xlfn.AGGREGATE(15,7,IF(Conta[VENDEDOR]=$B$1,ROW(Conta[VENDEDOR])-ROW('Por Factura'!$G$4)+1),ROWS($G$3:G486)),4),"")</f>
        <v/>
      </c>
      <c r="J486" s="2" t="str">
        <f t="shared" si="15"/>
        <v/>
      </c>
      <c r="K486" t="b">
        <f>Table5[[#This Row],[verificacion]]=Table5[[#This Row],[Total Conta]]</f>
        <v>1</v>
      </c>
    </row>
    <row r="487" spans="1:11" x14ac:dyDescent="0.25">
      <c r="A487" t="str" cm="1">
        <f t="array" ref="A487">IFERROR(INDEX(Mio[],_xlfn.AGGREGATE(15,7,IF((Mio[Vendedor]=$B$1)*(Mio[Anulado]=0),ROW(Mio[Vendedor])-ROW(MIo!$B$2)+1),ROWS($A$3:A487)),2),"")</f>
        <v/>
      </c>
      <c r="B487" t="str" cm="1">
        <f t="array" ref="B487">IFERROR(INDEX(Mio[],_xlfn.AGGREGATE(15,7,IF((Mio[Vendedor]=$B$1)*(Mio[Anulado]=0),ROW(Mio[Vendedor])-ROW(MIo!$B$2)+1),ROWS($A$3:A487)),6),"")</f>
        <v/>
      </c>
      <c r="C487" s="2" t="str" cm="1">
        <f t="array" ref="C487">IFERROR(INDEX(Mio[],_xlfn.AGGREGATE(15,7,IF((Mio[Vendedor]=$B$1)*(Mio[Anulado]=0),ROW(Mio[Vendedor])-ROW(MIo!$B$2)+1),ROWS($A$3:A487)),3),"")</f>
        <v/>
      </c>
      <c r="D487" s="2" t="str">
        <f t="shared" si="14"/>
        <v/>
      </c>
      <c r="E487" t="b">
        <f>Table3[[#This Row],[verificacion]]=Table3[[#This Row],[Total Mio]]</f>
        <v>1</v>
      </c>
      <c r="G487" t="str" cm="1">
        <f t="array" ref="G487">IFERROR(INDEX(Conta[],_xlfn.AGGREGATE(15,7,IF(Conta[VENDEDOR]=$B$1,ROW(Conta[VENDEDOR])-ROW('Por Factura'!$G$4)+1),ROWS($G$3:G487)),3),"")</f>
        <v/>
      </c>
      <c r="H487" t="str" cm="1">
        <f t="array" ref="H487">IFERROR(INDEX(Conta[],_xlfn.AGGREGATE(15,7,IF(Conta[VENDEDOR]=$B$1,ROW(Conta[VENDEDOR])-ROW('Por Factura'!$G$4)+1),ROWS($G$3:G487)),1),"")</f>
        <v/>
      </c>
      <c r="I487" s="2" t="str" cm="1">
        <f t="array" ref="I487">IFERROR(INDEX(Conta[],_xlfn.AGGREGATE(15,7,IF(Conta[VENDEDOR]=$B$1,ROW(Conta[VENDEDOR])-ROW('Por Factura'!$G$4)+1),ROWS($G$3:G487)),4),"")</f>
        <v/>
      </c>
      <c r="J487" s="2" t="str">
        <f t="shared" si="15"/>
        <v/>
      </c>
      <c r="K487" t="b">
        <f>Table5[[#This Row],[verificacion]]=Table5[[#This Row],[Total Conta]]</f>
        <v>1</v>
      </c>
    </row>
    <row r="488" spans="1:11" x14ac:dyDescent="0.25">
      <c r="A488" t="str" cm="1">
        <f t="array" ref="A488">IFERROR(INDEX(Mio[],_xlfn.AGGREGATE(15,7,IF((Mio[Vendedor]=$B$1)*(Mio[Anulado]=0),ROW(Mio[Vendedor])-ROW(MIo!$B$2)+1),ROWS($A$3:A488)),2),"")</f>
        <v/>
      </c>
      <c r="B488" t="str" cm="1">
        <f t="array" ref="B488">IFERROR(INDEX(Mio[],_xlfn.AGGREGATE(15,7,IF((Mio[Vendedor]=$B$1)*(Mio[Anulado]=0),ROW(Mio[Vendedor])-ROW(MIo!$B$2)+1),ROWS($A$3:A488)),6),"")</f>
        <v/>
      </c>
      <c r="C488" s="2" t="str" cm="1">
        <f t="array" ref="C488">IFERROR(INDEX(Mio[],_xlfn.AGGREGATE(15,7,IF((Mio[Vendedor]=$B$1)*(Mio[Anulado]=0),ROW(Mio[Vendedor])-ROW(MIo!$B$2)+1),ROWS($A$3:A488)),3),"")</f>
        <v/>
      </c>
      <c r="D488" s="2" t="str">
        <f t="shared" si="14"/>
        <v/>
      </c>
      <c r="E488" t="b">
        <f>Table3[[#This Row],[verificacion]]=Table3[[#This Row],[Total Mio]]</f>
        <v>1</v>
      </c>
      <c r="G488" t="str" cm="1">
        <f t="array" ref="G488">IFERROR(INDEX(Conta[],_xlfn.AGGREGATE(15,7,IF(Conta[VENDEDOR]=$B$1,ROW(Conta[VENDEDOR])-ROW('Por Factura'!$G$4)+1),ROWS($G$3:G488)),3),"")</f>
        <v/>
      </c>
      <c r="H488" t="str" cm="1">
        <f t="array" ref="H488">IFERROR(INDEX(Conta[],_xlfn.AGGREGATE(15,7,IF(Conta[VENDEDOR]=$B$1,ROW(Conta[VENDEDOR])-ROW('Por Factura'!$G$4)+1),ROWS($G$3:G488)),1),"")</f>
        <v/>
      </c>
      <c r="I488" s="2" t="str" cm="1">
        <f t="array" ref="I488">IFERROR(INDEX(Conta[],_xlfn.AGGREGATE(15,7,IF(Conta[VENDEDOR]=$B$1,ROW(Conta[VENDEDOR])-ROW('Por Factura'!$G$4)+1),ROWS($G$3:G488)),4),"")</f>
        <v/>
      </c>
      <c r="J488" s="2" t="str">
        <f t="shared" si="15"/>
        <v/>
      </c>
      <c r="K488" t="b">
        <f>Table5[[#This Row],[verificacion]]=Table5[[#This Row],[Total Conta]]</f>
        <v>1</v>
      </c>
    </row>
    <row r="489" spans="1:11" x14ac:dyDescent="0.25">
      <c r="A489" t="str" cm="1">
        <f t="array" ref="A489">IFERROR(INDEX(Mio[],_xlfn.AGGREGATE(15,7,IF((Mio[Vendedor]=$B$1)*(Mio[Anulado]=0),ROW(Mio[Vendedor])-ROW(MIo!$B$2)+1),ROWS($A$3:A489)),2),"")</f>
        <v/>
      </c>
      <c r="B489" t="str" cm="1">
        <f t="array" ref="B489">IFERROR(INDEX(Mio[],_xlfn.AGGREGATE(15,7,IF((Mio[Vendedor]=$B$1)*(Mio[Anulado]=0),ROW(Mio[Vendedor])-ROW(MIo!$B$2)+1),ROWS($A$3:A489)),6),"")</f>
        <v/>
      </c>
      <c r="C489" s="2" t="str" cm="1">
        <f t="array" ref="C489">IFERROR(INDEX(Mio[],_xlfn.AGGREGATE(15,7,IF((Mio[Vendedor]=$B$1)*(Mio[Anulado]=0),ROW(Mio[Vendedor])-ROW(MIo!$B$2)+1),ROWS($A$3:A489)),3),"")</f>
        <v/>
      </c>
      <c r="D489" s="2" t="str">
        <f t="shared" si="14"/>
        <v/>
      </c>
      <c r="E489" t="b">
        <f>Table3[[#This Row],[verificacion]]=Table3[[#This Row],[Total Mio]]</f>
        <v>1</v>
      </c>
      <c r="G489" t="str" cm="1">
        <f t="array" ref="G489">IFERROR(INDEX(Conta[],_xlfn.AGGREGATE(15,7,IF(Conta[VENDEDOR]=$B$1,ROW(Conta[VENDEDOR])-ROW('Por Factura'!$G$4)+1),ROWS($G$3:G489)),3),"")</f>
        <v/>
      </c>
      <c r="H489" t="str" cm="1">
        <f t="array" ref="H489">IFERROR(INDEX(Conta[],_xlfn.AGGREGATE(15,7,IF(Conta[VENDEDOR]=$B$1,ROW(Conta[VENDEDOR])-ROW('Por Factura'!$G$4)+1),ROWS($G$3:G489)),1),"")</f>
        <v/>
      </c>
      <c r="I489" s="2" t="str" cm="1">
        <f t="array" ref="I489">IFERROR(INDEX(Conta[],_xlfn.AGGREGATE(15,7,IF(Conta[VENDEDOR]=$B$1,ROW(Conta[VENDEDOR])-ROW('Por Factura'!$G$4)+1),ROWS($G$3:G489)),4),"")</f>
        <v/>
      </c>
      <c r="J489" s="2" t="str">
        <f t="shared" si="15"/>
        <v/>
      </c>
      <c r="K489" t="b">
        <f>Table5[[#This Row],[verificacion]]=Table5[[#This Row],[Total Conta]]</f>
        <v>1</v>
      </c>
    </row>
    <row r="490" spans="1:11" x14ac:dyDescent="0.25">
      <c r="A490" t="str" cm="1">
        <f t="array" ref="A490">IFERROR(INDEX(Mio[],_xlfn.AGGREGATE(15,7,IF((Mio[Vendedor]=$B$1)*(Mio[Anulado]=0),ROW(Mio[Vendedor])-ROW(MIo!$B$2)+1),ROWS($A$3:A490)),2),"")</f>
        <v/>
      </c>
      <c r="B490" t="str" cm="1">
        <f t="array" ref="B490">IFERROR(INDEX(Mio[],_xlfn.AGGREGATE(15,7,IF((Mio[Vendedor]=$B$1)*(Mio[Anulado]=0),ROW(Mio[Vendedor])-ROW(MIo!$B$2)+1),ROWS($A$3:A490)),6),"")</f>
        <v/>
      </c>
      <c r="C490" s="2" t="str" cm="1">
        <f t="array" ref="C490">IFERROR(INDEX(Mio[],_xlfn.AGGREGATE(15,7,IF((Mio[Vendedor]=$B$1)*(Mio[Anulado]=0),ROW(Mio[Vendedor])-ROW(MIo!$B$2)+1),ROWS($A$3:A490)),3),"")</f>
        <v/>
      </c>
      <c r="D490" s="2" t="str">
        <f t="shared" si="14"/>
        <v/>
      </c>
      <c r="E490" t="b">
        <f>Table3[[#This Row],[verificacion]]=Table3[[#This Row],[Total Mio]]</f>
        <v>1</v>
      </c>
      <c r="G490" t="str" cm="1">
        <f t="array" ref="G490">IFERROR(INDEX(Conta[],_xlfn.AGGREGATE(15,7,IF(Conta[VENDEDOR]=$B$1,ROW(Conta[VENDEDOR])-ROW('Por Factura'!$G$4)+1),ROWS($G$3:G490)),3),"")</f>
        <v/>
      </c>
      <c r="H490" t="str" cm="1">
        <f t="array" ref="H490">IFERROR(INDEX(Conta[],_xlfn.AGGREGATE(15,7,IF(Conta[VENDEDOR]=$B$1,ROW(Conta[VENDEDOR])-ROW('Por Factura'!$G$4)+1),ROWS($G$3:G490)),1),"")</f>
        <v/>
      </c>
      <c r="I490" s="2" t="str" cm="1">
        <f t="array" ref="I490">IFERROR(INDEX(Conta[],_xlfn.AGGREGATE(15,7,IF(Conta[VENDEDOR]=$B$1,ROW(Conta[VENDEDOR])-ROW('Por Factura'!$G$4)+1),ROWS($G$3:G490)),4),"")</f>
        <v/>
      </c>
      <c r="J490" s="2" t="str">
        <f t="shared" si="15"/>
        <v/>
      </c>
      <c r="K490" t="b">
        <f>Table5[[#This Row],[verificacion]]=Table5[[#This Row],[Total Conta]]</f>
        <v>1</v>
      </c>
    </row>
    <row r="491" spans="1:11" x14ac:dyDescent="0.25">
      <c r="A491" t="str" cm="1">
        <f t="array" ref="A491">IFERROR(INDEX(Mio[],_xlfn.AGGREGATE(15,7,IF((Mio[Vendedor]=$B$1)*(Mio[Anulado]=0),ROW(Mio[Vendedor])-ROW(MIo!$B$2)+1),ROWS($A$3:A491)),2),"")</f>
        <v/>
      </c>
      <c r="B491" t="str" cm="1">
        <f t="array" ref="B491">IFERROR(INDEX(Mio[],_xlfn.AGGREGATE(15,7,IF((Mio[Vendedor]=$B$1)*(Mio[Anulado]=0),ROW(Mio[Vendedor])-ROW(MIo!$B$2)+1),ROWS($A$3:A491)),6),"")</f>
        <v/>
      </c>
      <c r="C491" s="2" t="str" cm="1">
        <f t="array" ref="C491">IFERROR(INDEX(Mio[],_xlfn.AGGREGATE(15,7,IF((Mio[Vendedor]=$B$1)*(Mio[Anulado]=0),ROW(Mio[Vendedor])-ROW(MIo!$B$2)+1),ROWS($A$3:A491)),3),"")</f>
        <v/>
      </c>
      <c r="D491" s="2" t="str">
        <f t="shared" si="14"/>
        <v/>
      </c>
      <c r="E491" t="b">
        <f>Table3[[#This Row],[verificacion]]=Table3[[#This Row],[Total Mio]]</f>
        <v>1</v>
      </c>
      <c r="G491" t="str" cm="1">
        <f t="array" ref="G491">IFERROR(INDEX(Conta[],_xlfn.AGGREGATE(15,7,IF(Conta[VENDEDOR]=$B$1,ROW(Conta[VENDEDOR])-ROW('Por Factura'!$G$4)+1),ROWS($G$3:G491)),3),"")</f>
        <v/>
      </c>
      <c r="H491" t="str" cm="1">
        <f t="array" ref="H491">IFERROR(INDEX(Conta[],_xlfn.AGGREGATE(15,7,IF(Conta[VENDEDOR]=$B$1,ROW(Conta[VENDEDOR])-ROW('Por Factura'!$G$4)+1),ROWS($G$3:G491)),1),"")</f>
        <v/>
      </c>
      <c r="I491" s="2" t="str" cm="1">
        <f t="array" ref="I491">IFERROR(INDEX(Conta[],_xlfn.AGGREGATE(15,7,IF(Conta[VENDEDOR]=$B$1,ROW(Conta[VENDEDOR])-ROW('Por Factura'!$G$4)+1),ROWS($G$3:G491)),4),"")</f>
        <v/>
      </c>
      <c r="J491" s="2" t="str">
        <f t="shared" si="15"/>
        <v/>
      </c>
      <c r="K491" t="b">
        <f>Table5[[#This Row],[verificacion]]=Table5[[#This Row],[Total Conta]]</f>
        <v>1</v>
      </c>
    </row>
    <row r="492" spans="1:11" x14ac:dyDescent="0.25">
      <c r="A492" t="str" cm="1">
        <f t="array" ref="A492">IFERROR(INDEX(Mio[],_xlfn.AGGREGATE(15,7,IF((Mio[Vendedor]=$B$1)*(Mio[Anulado]=0),ROW(Mio[Vendedor])-ROW(MIo!$B$2)+1),ROWS($A$3:A492)),2),"")</f>
        <v/>
      </c>
      <c r="B492" t="str" cm="1">
        <f t="array" ref="B492">IFERROR(INDEX(Mio[],_xlfn.AGGREGATE(15,7,IF((Mio[Vendedor]=$B$1)*(Mio[Anulado]=0),ROW(Mio[Vendedor])-ROW(MIo!$B$2)+1),ROWS($A$3:A492)),6),"")</f>
        <v/>
      </c>
      <c r="C492" s="2" t="str" cm="1">
        <f t="array" ref="C492">IFERROR(INDEX(Mio[],_xlfn.AGGREGATE(15,7,IF((Mio[Vendedor]=$B$1)*(Mio[Anulado]=0),ROW(Mio[Vendedor])-ROW(MIo!$B$2)+1),ROWS($A$3:A492)),3),"")</f>
        <v/>
      </c>
      <c r="D492" s="2" t="str">
        <f t="shared" si="14"/>
        <v/>
      </c>
      <c r="E492" t="b">
        <f>Table3[[#This Row],[verificacion]]=Table3[[#This Row],[Total Mio]]</f>
        <v>1</v>
      </c>
      <c r="G492" t="str" cm="1">
        <f t="array" ref="G492">IFERROR(INDEX(Conta[],_xlfn.AGGREGATE(15,7,IF(Conta[VENDEDOR]=$B$1,ROW(Conta[VENDEDOR])-ROW('Por Factura'!$G$4)+1),ROWS($G$3:G492)),3),"")</f>
        <v/>
      </c>
      <c r="H492" t="str" cm="1">
        <f t="array" ref="H492">IFERROR(INDEX(Conta[],_xlfn.AGGREGATE(15,7,IF(Conta[VENDEDOR]=$B$1,ROW(Conta[VENDEDOR])-ROW('Por Factura'!$G$4)+1),ROWS($G$3:G492)),1),"")</f>
        <v/>
      </c>
      <c r="I492" s="2" t="str" cm="1">
        <f t="array" ref="I492">IFERROR(INDEX(Conta[],_xlfn.AGGREGATE(15,7,IF(Conta[VENDEDOR]=$B$1,ROW(Conta[VENDEDOR])-ROW('Por Factura'!$G$4)+1),ROWS($G$3:G492)),4),"")</f>
        <v/>
      </c>
      <c r="J492" s="2" t="str">
        <f t="shared" si="15"/>
        <v/>
      </c>
      <c r="K492" t="b">
        <f>Table5[[#This Row],[verificacion]]=Table5[[#This Row],[Total Conta]]</f>
        <v>1</v>
      </c>
    </row>
    <row r="493" spans="1:11" x14ac:dyDescent="0.25">
      <c r="A493" t="str" cm="1">
        <f t="array" ref="A493">IFERROR(INDEX(Mio[],_xlfn.AGGREGATE(15,7,IF((Mio[Vendedor]=$B$1)*(Mio[Anulado]=0),ROW(Mio[Vendedor])-ROW(MIo!$B$2)+1),ROWS($A$3:A493)),2),"")</f>
        <v/>
      </c>
      <c r="B493" t="str" cm="1">
        <f t="array" ref="B493">IFERROR(INDEX(Mio[],_xlfn.AGGREGATE(15,7,IF((Mio[Vendedor]=$B$1)*(Mio[Anulado]=0),ROW(Mio[Vendedor])-ROW(MIo!$B$2)+1),ROWS($A$3:A493)),6),"")</f>
        <v/>
      </c>
      <c r="C493" s="2" t="str" cm="1">
        <f t="array" ref="C493">IFERROR(INDEX(Mio[],_xlfn.AGGREGATE(15,7,IF((Mio[Vendedor]=$B$1)*(Mio[Anulado]=0),ROW(Mio[Vendedor])-ROW(MIo!$B$2)+1),ROWS($A$3:A493)),3),"")</f>
        <v/>
      </c>
      <c r="D493" s="2" t="str">
        <f t="shared" si="14"/>
        <v/>
      </c>
      <c r="E493" t="b">
        <f>Table3[[#This Row],[verificacion]]=Table3[[#This Row],[Total Mio]]</f>
        <v>1</v>
      </c>
      <c r="G493" t="str" cm="1">
        <f t="array" ref="G493">IFERROR(INDEX(Conta[],_xlfn.AGGREGATE(15,7,IF(Conta[VENDEDOR]=$B$1,ROW(Conta[VENDEDOR])-ROW('Por Factura'!$G$4)+1),ROWS($G$3:G493)),3),"")</f>
        <v/>
      </c>
      <c r="H493" t="str" cm="1">
        <f t="array" ref="H493">IFERROR(INDEX(Conta[],_xlfn.AGGREGATE(15,7,IF(Conta[VENDEDOR]=$B$1,ROW(Conta[VENDEDOR])-ROW('Por Factura'!$G$4)+1),ROWS($G$3:G493)),1),"")</f>
        <v/>
      </c>
      <c r="I493" s="2" t="str" cm="1">
        <f t="array" ref="I493">IFERROR(INDEX(Conta[],_xlfn.AGGREGATE(15,7,IF(Conta[VENDEDOR]=$B$1,ROW(Conta[VENDEDOR])-ROW('Por Factura'!$G$4)+1),ROWS($G$3:G493)),4),"")</f>
        <v/>
      </c>
      <c r="J493" s="2" t="str">
        <f t="shared" si="15"/>
        <v/>
      </c>
      <c r="K493" t="b">
        <f>Table5[[#This Row],[verificacion]]=Table5[[#This Row],[Total Conta]]</f>
        <v>1</v>
      </c>
    </row>
    <row r="494" spans="1:11" x14ac:dyDescent="0.25">
      <c r="A494" t="str" cm="1">
        <f t="array" ref="A494">IFERROR(INDEX(Mio[],_xlfn.AGGREGATE(15,7,IF((Mio[Vendedor]=$B$1)*(Mio[Anulado]=0),ROW(Mio[Vendedor])-ROW(MIo!$B$2)+1),ROWS($A$3:A494)),2),"")</f>
        <v/>
      </c>
      <c r="B494" t="str" cm="1">
        <f t="array" ref="B494">IFERROR(INDEX(Mio[],_xlfn.AGGREGATE(15,7,IF((Mio[Vendedor]=$B$1)*(Mio[Anulado]=0),ROW(Mio[Vendedor])-ROW(MIo!$B$2)+1),ROWS($A$3:A494)),6),"")</f>
        <v/>
      </c>
      <c r="C494" s="2" t="str" cm="1">
        <f t="array" ref="C494">IFERROR(INDEX(Mio[],_xlfn.AGGREGATE(15,7,IF((Mio[Vendedor]=$B$1)*(Mio[Anulado]=0),ROW(Mio[Vendedor])-ROW(MIo!$B$2)+1),ROWS($A$3:A494)),3),"")</f>
        <v/>
      </c>
      <c r="D494" s="2" t="str">
        <f t="shared" si="14"/>
        <v/>
      </c>
      <c r="E494" t="b">
        <f>Table3[[#This Row],[verificacion]]=Table3[[#This Row],[Total Mio]]</f>
        <v>1</v>
      </c>
      <c r="G494" t="str" cm="1">
        <f t="array" ref="G494">IFERROR(INDEX(Conta[],_xlfn.AGGREGATE(15,7,IF(Conta[VENDEDOR]=$B$1,ROW(Conta[VENDEDOR])-ROW('Por Factura'!$G$4)+1),ROWS($G$3:G494)),3),"")</f>
        <v/>
      </c>
      <c r="H494" t="str" cm="1">
        <f t="array" ref="H494">IFERROR(INDEX(Conta[],_xlfn.AGGREGATE(15,7,IF(Conta[VENDEDOR]=$B$1,ROW(Conta[VENDEDOR])-ROW('Por Factura'!$G$4)+1),ROWS($G$3:G494)),1),"")</f>
        <v/>
      </c>
      <c r="I494" s="2" t="str" cm="1">
        <f t="array" ref="I494">IFERROR(INDEX(Conta[],_xlfn.AGGREGATE(15,7,IF(Conta[VENDEDOR]=$B$1,ROW(Conta[VENDEDOR])-ROW('Por Factura'!$G$4)+1),ROWS($G$3:G494)),4),"")</f>
        <v/>
      </c>
      <c r="J494" s="2" t="str">
        <f t="shared" si="15"/>
        <v/>
      </c>
      <c r="K494" t="b">
        <f>Table5[[#This Row],[verificacion]]=Table5[[#This Row],[Total Conta]]</f>
        <v>1</v>
      </c>
    </row>
    <row r="495" spans="1:11" x14ac:dyDescent="0.25">
      <c r="A495" t="str" cm="1">
        <f t="array" ref="A495">IFERROR(INDEX(Mio[],_xlfn.AGGREGATE(15,7,IF((Mio[Vendedor]=$B$1)*(Mio[Anulado]=0),ROW(Mio[Vendedor])-ROW(MIo!$B$2)+1),ROWS($A$3:A495)),2),"")</f>
        <v/>
      </c>
      <c r="B495" t="str" cm="1">
        <f t="array" ref="B495">IFERROR(INDEX(Mio[],_xlfn.AGGREGATE(15,7,IF((Mio[Vendedor]=$B$1)*(Mio[Anulado]=0),ROW(Mio[Vendedor])-ROW(MIo!$B$2)+1),ROWS($A$3:A495)),6),"")</f>
        <v/>
      </c>
      <c r="C495" s="2" t="str" cm="1">
        <f t="array" ref="C495">IFERROR(INDEX(Mio[],_xlfn.AGGREGATE(15,7,IF((Mio[Vendedor]=$B$1)*(Mio[Anulado]=0),ROW(Mio[Vendedor])-ROW(MIo!$B$2)+1),ROWS($A$3:A495)),3),"")</f>
        <v/>
      </c>
      <c r="D495" s="2" t="str">
        <f t="shared" si="14"/>
        <v/>
      </c>
      <c r="E495" t="b">
        <f>Table3[[#This Row],[verificacion]]=Table3[[#This Row],[Total Mio]]</f>
        <v>1</v>
      </c>
      <c r="G495" t="str" cm="1">
        <f t="array" ref="G495">IFERROR(INDEX(Conta[],_xlfn.AGGREGATE(15,7,IF(Conta[VENDEDOR]=$B$1,ROW(Conta[VENDEDOR])-ROW('Por Factura'!$G$4)+1),ROWS($G$3:G495)),3),"")</f>
        <v/>
      </c>
      <c r="H495" t="str" cm="1">
        <f t="array" ref="H495">IFERROR(INDEX(Conta[],_xlfn.AGGREGATE(15,7,IF(Conta[VENDEDOR]=$B$1,ROW(Conta[VENDEDOR])-ROW('Por Factura'!$G$4)+1),ROWS($G$3:G495)),1),"")</f>
        <v/>
      </c>
      <c r="I495" s="2" t="str" cm="1">
        <f t="array" ref="I495">IFERROR(INDEX(Conta[],_xlfn.AGGREGATE(15,7,IF(Conta[VENDEDOR]=$B$1,ROW(Conta[VENDEDOR])-ROW('Por Factura'!$G$4)+1),ROWS($G$3:G495)),4),"")</f>
        <v/>
      </c>
      <c r="J495" s="2" t="str">
        <f t="shared" si="15"/>
        <v/>
      </c>
      <c r="K495" t="b">
        <f>Table5[[#This Row],[verificacion]]=Table5[[#This Row],[Total Conta]]</f>
        <v>1</v>
      </c>
    </row>
    <row r="496" spans="1:11" x14ac:dyDescent="0.25">
      <c r="A496" t="str" cm="1">
        <f t="array" ref="A496">IFERROR(INDEX(Mio[],_xlfn.AGGREGATE(15,7,IF((Mio[Vendedor]=$B$1)*(Mio[Anulado]=0),ROW(Mio[Vendedor])-ROW(MIo!$B$2)+1),ROWS($A$3:A496)),2),"")</f>
        <v/>
      </c>
      <c r="B496" t="str" cm="1">
        <f t="array" ref="B496">IFERROR(INDEX(Mio[],_xlfn.AGGREGATE(15,7,IF((Mio[Vendedor]=$B$1)*(Mio[Anulado]=0),ROW(Mio[Vendedor])-ROW(MIo!$B$2)+1),ROWS($A$3:A496)),6),"")</f>
        <v/>
      </c>
      <c r="C496" s="2" t="str" cm="1">
        <f t="array" ref="C496">IFERROR(INDEX(Mio[],_xlfn.AGGREGATE(15,7,IF((Mio[Vendedor]=$B$1)*(Mio[Anulado]=0),ROW(Mio[Vendedor])-ROW(MIo!$B$2)+1),ROWS($A$3:A496)),3),"")</f>
        <v/>
      </c>
      <c r="D496" s="2" t="str">
        <f t="shared" si="14"/>
        <v/>
      </c>
      <c r="E496" t="b">
        <f>Table3[[#This Row],[verificacion]]=Table3[[#This Row],[Total Mio]]</f>
        <v>1</v>
      </c>
      <c r="G496" t="str" cm="1">
        <f t="array" ref="G496">IFERROR(INDEX(Conta[],_xlfn.AGGREGATE(15,7,IF(Conta[VENDEDOR]=$B$1,ROW(Conta[VENDEDOR])-ROW('Por Factura'!$G$4)+1),ROWS($G$3:G496)),3),"")</f>
        <v/>
      </c>
      <c r="H496" t="str" cm="1">
        <f t="array" ref="H496">IFERROR(INDEX(Conta[],_xlfn.AGGREGATE(15,7,IF(Conta[VENDEDOR]=$B$1,ROW(Conta[VENDEDOR])-ROW('Por Factura'!$G$4)+1),ROWS($G$3:G496)),1),"")</f>
        <v/>
      </c>
      <c r="I496" s="2" t="str" cm="1">
        <f t="array" ref="I496">IFERROR(INDEX(Conta[],_xlfn.AGGREGATE(15,7,IF(Conta[VENDEDOR]=$B$1,ROW(Conta[VENDEDOR])-ROW('Por Factura'!$G$4)+1),ROWS($G$3:G496)),4),"")</f>
        <v/>
      </c>
      <c r="J496" s="2" t="str">
        <f t="shared" si="15"/>
        <v/>
      </c>
      <c r="K496" t="b">
        <f>Table5[[#This Row],[verificacion]]=Table5[[#This Row],[Total Conta]]</f>
        <v>1</v>
      </c>
    </row>
    <row r="497" spans="1:11" x14ac:dyDescent="0.25">
      <c r="A497" t="str" cm="1">
        <f t="array" ref="A497">IFERROR(INDEX(Mio[],_xlfn.AGGREGATE(15,7,IF((Mio[Vendedor]=$B$1)*(Mio[Anulado]=0),ROW(Mio[Vendedor])-ROW(MIo!$B$2)+1),ROWS($A$3:A497)),2),"")</f>
        <v/>
      </c>
      <c r="B497" t="str" cm="1">
        <f t="array" ref="B497">IFERROR(INDEX(Mio[],_xlfn.AGGREGATE(15,7,IF((Mio[Vendedor]=$B$1)*(Mio[Anulado]=0),ROW(Mio[Vendedor])-ROW(MIo!$B$2)+1),ROWS($A$3:A497)),6),"")</f>
        <v/>
      </c>
      <c r="C497" s="2" t="str" cm="1">
        <f t="array" ref="C497">IFERROR(INDEX(Mio[],_xlfn.AGGREGATE(15,7,IF((Mio[Vendedor]=$B$1)*(Mio[Anulado]=0),ROW(Mio[Vendedor])-ROW(MIo!$B$2)+1),ROWS($A$3:A497)),3),"")</f>
        <v/>
      </c>
      <c r="D497" s="2" t="str">
        <f t="shared" si="14"/>
        <v/>
      </c>
      <c r="E497" t="b">
        <f>Table3[[#This Row],[verificacion]]=Table3[[#This Row],[Total Mio]]</f>
        <v>1</v>
      </c>
      <c r="G497" t="str" cm="1">
        <f t="array" ref="G497">IFERROR(INDEX(Conta[],_xlfn.AGGREGATE(15,7,IF(Conta[VENDEDOR]=$B$1,ROW(Conta[VENDEDOR])-ROW('Por Factura'!$G$4)+1),ROWS($G$3:G497)),3),"")</f>
        <v/>
      </c>
      <c r="H497" t="str" cm="1">
        <f t="array" ref="H497">IFERROR(INDEX(Conta[],_xlfn.AGGREGATE(15,7,IF(Conta[VENDEDOR]=$B$1,ROW(Conta[VENDEDOR])-ROW('Por Factura'!$G$4)+1),ROWS($G$3:G497)),1),"")</f>
        <v/>
      </c>
      <c r="I497" s="2" t="str" cm="1">
        <f t="array" ref="I497">IFERROR(INDEX(Conta[],_xlfn.AGGREGATE(15,7,IF(Conta[VENDEDOR]=$B$1,ROW(Conta[VENDEDOR])-ROW('Por Factura'!$G$4)+1),ROWS($G$3:G497)),4),"")</f>
        <v/>
      </c>
      <c r="J497" s="2" t="str">
        <f t="shared" si="15"/>
        <v/>
      </c>
      <c r="K497" t="b">
        <f>Table5[[#This Row],[verificacion]]=Table5[[#This Row],[Total Conta]]</f>
        <v>1</v>
      </c>
    </row>
    <row r="498" spans="1:11" x14ac:dyDescent="0.25">
      <c r="A498" t="str" cm="1">
        <f t="array" ref="A498">IFERROR(INDEX(Mio[],_xlfn.AGGREGATE(15,7,IF((Mio[Vendedor]=$B$1)*(Mio[Anulado]=0),ROW(Mio[Vendedor])-ROW(MIo!$B$2)+1),ROWS($A$3:A498)),2),"")</f>
        <v/>
      </c>
      <c r="B498" t="str" cm="1">
        <f t="array" ref="B498">IFERROR(INDEX(Mio[],_xlfn.AGGREGATE(15,7,IF((Mio[Vendedor]=$B$1)*(Mio[Anulado]=0),ROW(Mio[Vendedor])-ROW(MIo!$B$2)+1),ROWS($A$3:A498)),6),"")</f>
        <v/>
      </c>
      <c r="C498" s="2" t="str" cm="1">
        <f t="array" ref="C498">IFERROR(INDEX(Mio[],_xlfn.AGGREGATE(15,7,IF((Mio[Vendedor]=$B$1)*(Mio[Anulado]=0),ROW(Mio[Vendedor])-ROW(MIo!$B$2)+1),ROWS($A$3:A498)),3),"")</f>
        <v/>
      </c>
      <c r="D498" s="2" t="str">
        <f t="shared" si="14"/>
        <v/>
      </c>
      <c r="E498" t="b">
        <f>Table3[[#This Row],[verificacion]]=Table3[[#This Row],[Total Mio]]</f>
        <v>1</v>
      </c>
      <c r="G498" t="str" cm="1">
        <f t="array" ref="G498">IFERROR(INDEX(Conta[],_xlfn.AGGREGATE(15,7,IF(Conta[VENDEDOR]=$B$1,ROW(Conta[VENDEDOR])-ROW('Por Factura'!$G$4)+1),ROWS($G$3:G498)),3),"")</f>
        <v/>
      </c>
      <c r="H498" t="str" cm="1">
        <f t="array" ref="H498">IFERROR(INDEX(Conta[],_xlfn.AGGREGATE(15,7,IF(Conta[VENDEDOR]=$B$1,ROW(Conta[VENDEDOR])-ROW('Por Factura'!$G$4)+1),ROWS($G$3:G498)),1),"")</f>
        <v/>
      </c>
      <c r="I498" s="2" t="str" cm="1">
        <f t="array" ref="I498">IFERROR(INDEX(Conta[],_xlfn.AGGREGATE(15,7,IF(Conta[VENDEDOR]=$B$1,ROW(Conta[VENDEDOR])-ROW('Por Factura'!$G$4)+1),ROWS($G$3:G498)),4),"")</f>
        <v/>
      </c>
      <c r="J498" s="2" t="str">
        <f t="shared" si="15"/>
        <v/>
      </c>
      <c r="K498" t="b">
        <f>Table5[[#This Row],[verificacion]]=Table5[[#This Row],[Total Conta]]</f>
        <v>1</v>
      </c>
    </row>
    <row r="499" spans="1:11" x14ac:dyDescent="0.25">
      <c r="A499" t="str" cm="1">
        <f t="array" ref="A499">IFERROR(INDEX(Mio[],_xlfn.AGGREGATE(15,7,IF((Mio[Vendedor]=$B$1)*(Mio[Anulado]=0),ROW(Mio[Vendedor])-ROW(MIo!$B$2)+1),ROWS($A$3:A499)),2),"")</f>
        <v/>
      </c>
      <c r="B499" t="str" cm="1">
        <f t="array" ref="B499">IFERROR(INDEX(Mio[],_xlfn.AGGREGATE(15,7,IF((Mio[Vendedor]=$B$1)*(Mio[Anulado]=0),ROW(Mio[Vendedor])-ROW(MIo!$B$2)+1),ROWS($A$3:A499)),6),"")</f>
        <v/>
      </c>
      <c r="C499" s="2" t="str" cm="1">
        <f t="array" ref="C499">IFERROR(INDEX(Mio[],_xlfn.AGGREGATE(15,7,IF((Mio[Vendedor]=$B$1)*(Mio[Anulado]=0),ROW(Mio[Vendedor])-ROW(MIo!$B$2)+1),ROWS($A$3:A499)),3),"")</f>
        <v/>
      </c>
      <c r="D499" s="2" t="str">
        <f t="shared" si="14"/>
        <v/>
      </c>
      <c r="E499" t="b">
        <f>Table3[[#This Row],[verificacion]]=Table3[[#This Row],[Total Mio]]</f>
        <v>1</v>
      </c>
      <c r="G499" t="str" cm="1">
        <f t="array" ref="G499">IFERROR(INDEX(Conta[],_xlfn.AGGREGATE(15,7,IF(Conta[VENDEDOR]=$B$1,ROW(Conta[VENDEDOR])-ROW('Por Factura'!$G$4)+1),ROWS($G$3:G499)),3),"")</f>
        <v/>
      </c>
      <c r="H499" t="str" cm="1">
        <f t="array" ref="H499">IFERROR(INDEX(Conta[],_xlfn.AGGREGATE(15,7,IF(Conta[VENDEDOR]=$B$1,ROW(Conta[VENDEDOR])-ROW('Por Factura'!$G$4)+1),ROWS($G$3:G499)),1),"")</f>
        <v/>
      </c>
      <c r="I499" s="2" t="str" cm="1">
        <f t="array" ref="I499">IFERROR(INDEX(Conta[],_xlfn.AGGREGATE(15,7,IF(Conta[VENDEDOR]=$B$1,ROW(Conta[VENDEDOR])-ROW('Por Factura'!$G$4)+1),ROWS($G$3:G499)),4),"")</f>
        <v/>
      </c>
      <c r="J499" s="2" t="str">
        <f t="shared" si="15"/>
        <v/>
      </c>
      <c r="K499" t="b">
        <f>Table5[[#This Row],[verificacion]]=Table5[[#This Row],[Total Conta]]</f>
        <v>1</v>
      </c>
    </row>
    <row r="500" spans="1:11" x14ac:dyDescent="0.25">
      <c r="A500" t="str" cm="1">
        <f t="array" ref="A500">IFERROR(INDEX(Mio[],_xlfn.AGGREGATE(15,7,IF((Mio[Vendedor]=$B$1)*(Mio[Anulado]=0),ROW(Mio[Vendedor])-ROW(MIo!$B$2)+1),ROWS($A$3:A500)),2),"")</f>
        <v/>
      </c>
      <c r="B500" t="str" cm="1">
        <f t="array" ref="B500">IFERROR(INDEX(Mio[],_xlfn.AGGREGATE(15,7,IF((Mio[Vendedor]=$B$1)*(Mio[Anulado]=0),ROW(Mio[Vendedor])-ROW(MIo!$B$2)+1),ROWS($A$3:A500)),6),"")</f>
        <v/>
      </c>
      <c r="C500" s="2" t="str" cm="1">
        <f t="array" ref="C500">IFERROR(INDEX(Mio[],_xlfn.AGGREGATE(15,7,IF((Mio[Vendedor]=$B$1)*(Mio[Anulado]=0),ROW(Mio[Vendedor])-ROW(MIo!$B$2)+1),ROWS($A$3:A500)),3),"")</f>
        <v/>
      </c>
      <c r="D500" s="2" t="str">
        <f t="shared" si="14"/>
        <v/>
      </c>
      <c r="E500" t="b">
        <f>Table3[[#This Row],[verificacion]]=Table3[[#This Row],[Total Mio]]</f>
        <v>1</v>
      </c>
      <c r="G500" t="str" cm="1">
        <f t="array" ref="G500">IFERROR(INDEX(Conta[],_xlfn.AGGREGATE(15,7,IF(Conta[VENDEDOR]=$B$1,ROW(Conta[VENDEDOR])-ROW('Por Factura'!$G$4)+1),ROWS($G$3:G500)),3),"")</f>
        <v/>
      </c>
      <c r="H500" t="str" cm="1">
        <f t="array" ref="H500">IFERROR(INDEX(Conta[],_xlfn.AGGREGATE(15,7,IF(Conta[VENDEDOR]=$B$1,ROW(Conta[VENDEDOR])-ROW('Por Factura'!$G$4)+1),ROWS($G$3:G500)),1),"")</f>
        <v/>
      </c>
      <c r="I500" s="2" t="str" cm="1">
        <f t="array" ref="I500">IFERROR(INDEX(Conta[],_xlfn.AGGREGATE(15,7,IF(Conta[VENDEDOR]=$B$1,ROW(Conta[VENDEDOR])-ROW('Por Factura'!$G$4)+1),ROWS($G$3:G500)),4),"")</f>
        <v/>
      </c>
      <c r="J500" s="2" t="str">
        <f t="shared" si="15"/>
        <v/>
      </c>
      <c r="K500" t="b">
        <f>Table5[[#This Row],[verificacion]]=Table5[[#This Row],[Total Conta]]</f>
        <v>1</v>
      </c>
    </row>
    <row r="501" spans="1:11" x14ac:dyDescent="0.25">
      <c r="A501" t="str" cm="1">
        <f t="array" ref="A501">IFERROR(INDEX(Mio[],_xlfn.AGGREGATE(15,7,IF((Mio[Vendedor]=$B$1)*(Mio[Anulado]=0),ROW(Mio[Vendedor])-ROW(MIo!$B$2)+1),ROWS($A$3:A501)),2),"")</f>
        <v/>
      </c>
      <c r="B501" t="str" cm="1">
        <f t="array" ref="B501">IFERROR(INDEX(Mio[],_xlfn.AGGREGATE(15,7,IF((Mio[Vendedor]=$B$1)*(Mio[Anulado]=0),ROW(Mio[Vendedor])-ROW(MIo!$B$2)+1),ROWS($A$3:A501)),6),"")</f>
        <v/>
      </c>
      <c r="C501" s="2" t="str" cm="1">
        <f t="array" ref="C501">IFERROR(INDEX(Mio[],_xlfn.AGGREGATE(15,7,IF((Mio[Vendedor]=$B$1)*(Mio[Anulado]=0),ROW(Mio[Vendedor])-ROW(MIo!$B$2)+1),ROWS($A$3:A501)),3),"")</f>
        <v/>
      </c>
      <c r="D501" s="2" t="str">
        <f t="shared" si="14"/>
        <v/>
      </c>
      <c r="E501" t="b">
        <f>Table3[[#This Row],[verificacion]]=Table3[[#This Row],[Total Mio]]</f>
        <v>1</v>
      </c>
      <c r="G501" t="str" cm="1">
        <f t="array" ref="G501">IFERROR(INDEX(Conta[],_xlfn.AGGREGATE(15,7,IF(Conta[VENDEDOR]=$B$1,ROW(Conta[VENDEDOR])-ROW('Por Factura'!$G$4)+1),ROWS($G$3:G501)),3),"")</f>
        <v/>
      </c>
      <c r="H501" t="str" cm="1">
        <f t="array" ref="H501">IFERROR(INDEX(Conta[],_xlfn.AGGREGATE(15,7,IF(Conta[VENDEDOR]=$B$1,ROW(Conta[VENDEDOR])-ROW('Por Factura'!$G$4)+1),ROWS($G$3:G501)),1),"")</f>
        <v/>
      </c>
      <c r="I501" s="2" t="str" cm="1">
        <f t="array" ref="I501">IFERROR(INDEX(Conta[],_xlfn.AGGREGATE(15,7,IF(Conta[VENDEDOR]=$B$1,ROW(Conta[VENDEDOR])-ROW('Por Factura'!$G$4)+1),ROWS($G$3:G501)),4),"")</f>
        <v/>
      </c>
      <c r="J501" s="2" t="str">
        <f t="shared" si="15"/>
        <v/>
      </c>
      <c r="K501" t="b">
        <f>Table5[[#This Row],[verificacion]]=Table5[[#This Row],[Total Conta]]</f>
        <v>1</v>
      </c>
    </row>
    <row r="502" spans="1:11" x14ac:dyDescent="0.25">
      <c r="A502" t="str" cm="1">
        <f t="array" ref="A502">IFERROR(INDEX(Mio[],_xlfn.AGGREGATE(15,7,IF((Mio[Vendedor]=$B$1)*(Mio[Anulado]=0),ROW(Mio[Vendedor])-ROW(MIo!$B$2)+1),ROWS($A$3:A502)),2),"")</f>
        <v/>
      </c>
      <c r="B502" t="str" cm="1">
        <f t="array" ref="B502">IFERROR(INDEX(Mio[],_xlfn.AGGREGATE(15,7,IF((Mio[Vendedor]=$B$1)*(Mio[Anulado]=0),ROW(Mio[Vendedor])-ROW(MIo!$B$2)+1),ROWS($A$3:A502)),6),"")</f>
        <v/>
      </c>
      <c r="C502" s="2" t="str" cm="1">
        <f t="array" ref="C502">IFERROR(INDEX(Mio[],_xlfn.AGGREGATE(15,7,IF((Mio[Vendedor]=$B$1)*(Mio[Anulado]=0),ROW(Mio[Vendedor])-ROW(MIo!$B$2)+1),ROWS($A$3:A502)),3),"")</f>
        <v/>
      </c>
      <c r="D502" s="2" t="str">
        <f t="shared" si="14"/>
        <v/>
      </c>
      <c r="E502" t="b">
        <f>Table3[[#This Row],[verificacion]]=Table3[[#This Row],[Total Mio]]</f>
        <v>1</v>
      </c>
      <c r="G502" t="str" cm="1">
        <f t="array" ref="G502">IFERROR(INDEX(Conta[],_xlfn.AGGREGATE(15,7,IF(Conta[VENDEDOR]=$B$1,ROW(Conta[VENDEDOR])-ROW('Por Factura'!$G$4)+1),ROWS($G$3:G502)),3),"")</f>
        <v/>
      </c>
      <c r="H502" t="str" cm="1">
        <f t="array" ref="H502">IFERROR(INDEX(Conta[],_xlfn.AGGREGATE(15,7,IF(Conta[VENDEDOR]=$B$1,ROW(Conta[VENDEDOR])-ROW('Por Factura'!$G$4)+1),ROWS($G$3:G502)),1),"")</f>
        <v/>
      </c>
      <c r="I502" s="2" t="str" cm="1">
        <f t="array" ref="I502">IFERROR(INDEX(Conta[],_xlfn.AGGREGATE(15,7,IF(Conta[VENDEDOR]=$B$1,ROW(Conta[VENDEDOR])-ROW('Por Factura'!$G$4)+1),ROWS($G$3:G502)),4),"")</f>
        <v/>
      </c>
      <c r="J502" s="2" t="str">
        <f t="shared" si="15"/>
        <v/>
      </c>
      <c r="K502" t="b">
        <f>Table5[[#This Row],[verificacion]]=Table5[[#This Row],[Total Conta]]</f>
        <v>1</v>
      </c>
    </row>
    <row r="503" spans="1:11" x14ac:dyDescent="0.25">
      <c r="A503" t="str" cm="1">
        <f t="array" ref="A503">IFERROR(INDEX(Mio[],_xlfn.AGGREGATE(15,7,IF((Mio[Vendedor]=$B$1)*(Mio[Anulado]=0),ROW(Mio[Vendedor])-ROW(MIo!$B$2)+1),ROWS($A$3:A503)),2),"")</f>
        <v/>
      </c>
      <c r="B503" t="str" cm="1">
        <f t="array" ref="B503">IFERROR(INDEX(Mio[],_xlfn.AGGREGATE(15,7,IF((Mio[Vendedor]=$B$1)*(Mio[Anulado]=0),ROW(Mio[Vendedor])-ROW(MIo!$B$2)+1),ROWS($A$3:A503)),6),"")</f>
        <v/>
      </c>
      <c r="C503" s="2" t="str" cm="1">
        <f t="array" ref="C503">IFERROR(INDEX(Mio[],_xlfn.AGGREGATE(15,7,IF((Mio[Vendedor]=$B$1)*(Mio[Anulado]=0),ROW(Mio[Vendedor])-ROW(MIo!$B$2)+1),ROWS($A$3:A503)),3),"")</f>
        <v/>
      </c>
      <c r="D503" s="2" t="str">
        <f t="shared" si="14"/>
        <v/>
      </c>
      <c r="E503" t="b">
        <f>Table3[[#This Row],[verificacion]]=Table3[[#This Row],[Total Mio]]</f>
        <v>1</v>
      </c>
      <c r="G503" t="str" cm="1">
        <f t="array" ref="G503">IFERROR(INDEX(Conta[],_xlfn.AGGREGATE(15,7,IF(Conta[VENDEDOR]=$B$1,ROW(Conta[VENDEDOR])-ROW('Por Factura'!$G$4)+1),ROWS($G$3:G503)),3),"")</f>
        <v/>
      </c>
      <c r="H503" t="str" cm="1">
        <f t="array" ref="H503">IFERROR(INDEX(Conta[],_xlfn.AGGREGATE(15,7,IF(Conta[VENDEDOR]=$B$1,ROW(Conta[VENDEDOR])-ROW('Por Factura'!$G$4)+1),ROWS($G$3:G503)),1),"")</f>
        <v/>
      </c>
      <c r="I503" s="2" t="str" cm="1">
        <f t="array" ref="I503">IFERROR(INDEX(Conta[],_xlfn.AGGREGATE(15,7,IF(Conta[VENDEDOR]=$B$1,ROW(Conta[VENDEDOR])-ROW('Por Factura'!$G$4)+1),ROWS($G$3:G503)),4),"")</f>
        <v/>
      </c>
      <c r="J503" s="2" t="str">
        <f t="shared" si="15"/>
        <v/>
      </c>
      <c r="K503" t="b">
        <f>Table5[[#This Row],[verificacion]]=Table5[[#This Row],[Total Conta]]</f>
        <v>1</v>
      </c>
    </row>
    <row r="504" spans="1:11" x14ac:dyDescent="0.25">
      <c r="A504" t="str" cm="1">
        <f t="array" ref="A504">IFERROR(INDEX(Mio[],_xlfn.AGGREGATE(15,7,IF((Mio[Vendedor]=$B$1)*(Mio[Anulado]=0),ROW(Mio[Vendedor])-ROW(MIo!$B$2)+1),ROWS($A$3:A504)),2),"")</f>
        <v/>
      </c>
      <c r="B504" t="str" cm="1">
        <f t="array" ref="B504">IFERROR(INDEX(Mio[],_xlfn.AGGREGATE(15,7,IF((Mio[Vendedor]=$B$1)*(Mio[Anulado]=0),ROW(Mio[Vendedor])-ROW(MIo!$B$2)+1),ROWS($A$3:A504)),6),"")</f>
        <v/>
      </c>
      <c r="C504" s="2" t="str" cm="1">
        <f t="array" ref="C504">IFERROR(INDEX(Mio[],_xlfn.AGGREGATE(15,7,IF((Mio[Vendedor]=$B$1)*(Mio[Anulado]=0),ROW(Mio[Vendedor])-ROW(MIo!$B$2)+1),ROWS($A$3:A504)),3),"")</f>
        <v/>
      </c>
      <c r="D504" s="2" t="str">
        <f t="shared" si="14"/>
        <v/>
      </c>
      <c r="E504" t="b">
        <f>Table3[[#This Row],[verificacion]]=Table3[[#This Row],[Total Mio]]</f>
        <v>1</v>
      </c>
      <c r="G504" t="str" cm="1">
        <f t="array" ref="G504">IFERROR(INDEX(Conta[],_xlfn.AGGREGATE(15,7,IF(Conta[VENDEDOR]=$B$1,ROW(Conta[VENDEDOR])-ROW('Por Factura'!$G$4)+1),ROWS($G$3:G504)),3),"")</f>
        <v/>
      </c>
      <c r="H504" t="str" cm="1">
        <f t="array" ref="H504">IFERROR(INDEX(Conta[],_xlfn.AGGREGATE(15,7,IF(Conta[VENDEDOR]=$B$1,ROW(Conta[VENDEDOR])-ROW('Por Factura'!$G$4)+1),ROWS($G$3:G504)),1),"")</f>
        <v/>
      </c>
      <c r="I504" s="2" t="str" cm="1">
        <f t="array" ref="I504">IFERROR(INDEX(Conta[],_xlfn.AGGREGATE(15,7,IF(Conta[VENDEDOR]=$B$1,ROW(Conta[VENDEDOR])-ROW('Por Factura'!$G$4)+1),ROWS($G$3:G504)),4),"")</f>
        <v/>
      </c>
      <c r="J504" s="2" t="str">
        <f t="shared" si="15"/>
        <v/>
      </c>
      <c r="K504" t="b">
        <f>Table5[[#This Row],[verificacion]]=Table5[[#This Row],[Total Conta]]</f>
        <v>1</v>
      </c>
    </row>
    <row r="505" spans="1:11" x14ac:dyDescent="0.25">
      <c r="A505" t="str" cm="1">
        <f t="array" ref="A505">IFERROR(INDEX(Mio[],_xlfn.AGGREGATE(15,7,IF((Mio[Vendedor]=$B$1)*(Mio[Anulado]=0),ROW(Mio[Vendedor])-ROW(MIo!$B$2)+1),ROWS($A$3:A505)),2),"")</f>
        <v/>
      </c>
      <c r="B505" t="str" cm="1">
        <f t="array" ref="B505">IFERROR(INDEX(Mio[],_xlfn.AGGREGATE(15,7,IF((Mio[Vendedor]=$B$1)*(Mio[Anulado]=0),ROW(Mio[Vendedor])-ROW(MIo!$B$2)+1),ROWS($A$3:A505)),6),"")</f>
        <v/>
      </c>
      <c r="C505" s="2" t="str" cm="1">
        <f t="array" ref="C505">IFERROR(INDEX(Mio[],_xlfn.AGGREGATE(15,7,IF((Mio[Vendedor]=$B$1)*(Mio[Anulado]=0),ROW(Mio[Vendedor])-ROW(MIo!$B$2)+1),ROWS($A$3:A505)),3),"")</f>
        <v/>
      </c>
      <c r="D505" s="2" t="str">
        <f t="shared" si="14"/>
        <v/>
      </c>
      <c r="E505" t="b">
        <f>Table3[[#This Row],[verificacion]]=Table3[[#This Row],[Total Mio]]</f>
        <v>1</v>
      </c>
      <c r="G505" t="str" cm="1">
        <f t="array" ref="G505">IFERROR(INDEX(Conta[],_xlfn.AGGREGATE(15,7,IF(Conta[VENDEDOR]=$B$1,ROW(Conta[VENDEDOR])-ROW('Por Factura'!$G$4)+1),ROWS($G$3:G505)),3),"")</f>
        <v/>
      </c>
      <c r="H505" t="str" cm="1">
        <f t="array" ref="H505">IFERROR(INDEX(Conta[],_xlfn.AGGREGATE(15,7,IF(Conta[VENDEDOR]=$B$1,ROW(Conta[VENDEDOR])-ROW('Por Factura'!$G$4)+1),ROWS($G$3:G505)),1),"")</f>
        <v/>
      </c>
      <c r="I505" s="2" t="str" cm="1">
        <f t="array" ref="I505">IFERROR(INDEX(Conta[],_xlfn.AGGREGATE(15,7,IF(Conta[VENDEDOR]=$B$1,ROW(Conta[VENDEDOR])-ROW('Por Factura'!$G$4)+1),ROWS($G$3:G505)),4),"")</f>
        <v/>
      </c>
      <c r="J505" s="2" t="str">
        <f t="shared" si="15"/>
        <v/>
      </c>
      <c r="K505" t="b">
        <f>Table5[[#This Row],[verificacion]]=Table5[[#This Row],[Total Conta]]</f>
        <v>1</v>
      </c>
    </row>
    <row r="506" spans="1:11" x14ac:dyDescent="0.25">
      <c r="A506" t="str" cm="1">
        <f t="array" ref="A506">IFERROR(INDEX(Mio[],_xlfn.AGGREGATE(15,7,IF((Mio[Vendedor]=$B$1)*(Mio[Anulado]=0),ROW(Mio[Vendedor])-ROW(MIo!$B$2)+1),ROWS($A$3:A506)),2),"")</f>
        <v/>
      </c>
      <c r="B506" t="str" cm="1">
        <f t="array" ref="B506">IFERROR(INDEX(Mio[],_xlfn.AGGREGATE(15,7,IF((Mio[Vendedor]=$B$1)*(Mio[Anulado]=0),ROW(Mio[Vendedor])-ROW(MIo!$B$2)+1),ROWS($A$3:A506)),6),"")</f>
        <v/>
      </c>
      <c r="C506" s="2" t="str" cm="1">
        <f t="array" ref="C506">IFERROR(INDEX(Mio[],_xlfn.AGGREGATE(15,7,IF((Mio[Vendedor]=$B$1)*(Mio[Anulado]=0),ROW(Mio[Vendedor])-ROW(MIo!$B$2)+1),ROWS($A$3:A506)),3),"")</f>
        <v/>
      </c>
      <c r="D506" s="2" t="str">
        <f t="shared" si="14"/>
        <v/>
      </c>
      <c r="E506" t="b">
        <f>Table3[[#This Row],[verificacion]]=Table3[[#This Row],[Total Mio]]</f>
        <v>1</v>
      </c>
      <c r="G506" t="str" cm="1">
        <f t="array" ref="G506">IFERROR(INDEX(Conta[],_xlfn.AGGREGATE(15,7,IF(Conta[VENDEDOR]=$B$1,ROW(Conta[VENDEDOR])-ROW('Por Factura'!$G$4)+1),ROWS($G$3:G506)),3),"")</f>
        <v/>
      </c>
      <c r="H506" t="str" cm="1">
        <f t="array" ref="H506">IFERROR(INDEX(Conta[],_xlfn.AGGREGATE(15,7,IF(Conta[VENDEDOR]=$B$1,ROW(Conta[VENDEDOR])-ROW('Por Factura'!$G$4)+1),ROWS($G$3:G506)),1),"")</f>
        <v/>
      </c>
      <c r="I506" s="2" t="str" cm="1">
        <f t="array" ref="I506">IFERROR(INDEX(Conta[],_xlfn.AGGREGATE(15,7,IF(Conta[VENDEDOR]=$B$1,ROW(Conta[VENDEDOR])-ROW('Por Factura'!$G$4)+1),ROWS($G$3:G506)),4),"")</f>
        <v/>
      </c>
      <c r="J506" s="2" t="str">
        <f t="shared" si="15"/>
        <v/>
      </c>
      <c r="K506" t="b">
        <f>Table5[[#This Row],[verificacion]]=Table5[[#This Row],[Total Conta]]</f>
        <v>1</v>
      </c>
    </row>
    <row r="507" spans="1:11" x14ac:dyDescent="0.25">
      <c r="A507" t="str" cm="1">
        <f t="array" ref="A507">IFERROR(INDEX(Mio[],_xlfn.AGGREGATE(15,7,IF((Mio[Vendedor]=$B$1)*(Mio[Anulado]=0),ROW(Mio[Vendedor])-ROW(MIo!$B$2)+1),ROWS($A$3:A507)),2),"")</f>
        <v/>
      </c>
      <c r="B507" t="str" cm="1">
        <f t="array" ref="B507">IFERROR(INDEX(Mio[],_xlfn.AGGREGATE(15,7,IF((Mio[Vendedor]=$B$1)*(Mio[Anulado]=0),ROW(Mio[Vendedor])-ROW(MIo!$B$2)+1),ROWS($A$3:A507)),6),"")</f>
        <v/>
      </c>
      <c r="C507" s="2" t="str" cm="1">
        <f t="array" ref="C507">IFERROR(INDEX(Mio[],_xlfn.AGGREGATE(15,7,IF((Mio[Vendedor]=$B$1)*(Mio[Anulado]=0),ROW(Mio[Vendedor])-ROW(MIo!$B$2)+1),ROWS($A$3:A507)),3),"")</f>
        <v/>
      </c>
      <c r="D507" s="2" t="str">
        <f t="shared" si="14"/>
        <v/>
      </c>
      <c r="E507" t="b">
        <f>Table3[[#This Row],[verificacion]]=Table3[[#This Row],[Total Mio]]</f>
        <v>1</v>
      </c>
      <c r="G507" t="str" cm="1">
        <f t="array" ref="G507">IFERROR(INDEX(Conta[],_xlfn.AGGREGATE(15,7,IF(Conta[VENDEDOR]=$B$1,ROW(Conta[VENDEDOR])-ROW('Por Factura'!$G$4)+1),ROWS($G$3:G507)),3),"")</f>
        <v/>
      </c>
      <c r="H507" t="str" cm="1">
        <f t="array" ref="H507">IFERROR(INDEX(Conta[],_xlfn.AGGREGATE(15,7,IF(Conta[VENDEDOR]=$B$1,ROW(Conta[VENDEDOR])-ROW('Por Factura'!$G$4)+1),ROWS($G$3:G507)),1),"")</f>
        <v/>
      </c>
      <c r="I507" s="2" t="str" cm="1">
        <f t="array" ref="I507">IFERROR(INDEX(Conta[],_xlfn.AGGREGATE(15,7,IF(Conta[VENDEDOR]=$B$1,ROW(Conta[VENDEDOR])-ROW('Por Factura'!$G$4)+1),ROWS($G$3:G507)),4),"")</f>
        <v/>
      </c>
      <c r="J507" s="2" t="str">
        <f t="shared" si="15"/>
        <v/>
      </c>
      <c r="K507" t="b">
        <f>Table5[[#This Row],[verificacion]]=Table5[[#This Row],[Total Conta]]</f>
        <v>1</v>
      </c>
    </row>
    <row r="508" spans="1:11" x14ac:dyDescent="0.25">
      <c r="A508" t="str" cm="1">
        <f t="array" ref="A508">IFERROR(INDEX(Mio[],_xlfn.AGGREGATE(15,7,IF((Mio[Vendedor]=$B$1)*(Mio[Anulado]=0),ROW(Mio[Vendedor])-ROW(MIo!$B$2)+1),ROWS($A$3:A508)),2),"")</f>
        <v/>
      </c>
      <c r="B508" t="str" cm="1">
        <f t="array" ref="B508">IFERROR(INDEX(Mio[],_xlfn.AGGREGATE(15,7,IF((Mio[Vendedor]=$B$1)*(Mio[Anulado]=0),ROW(Mio[Vendedor])-ROW(MIo!$B$2)+1),ROWS($A$3:A508)),6),"")</f>
        <v/>
      </c>
      <c r="C508" s="2" t="str" cm="1">
        <f t="array" ref="C508">IFERROR(INDEX(Mio[],_xlfn.AGGREGATE(15,7,IF((Mio[Vendedor]=$B$1)*(Mio[Anulado]=0),ROW(Mio[Vendedor])-ROW(MIo!$B$2)+1),ROWS($A$3:A508)),3),"")</f>
        <v/>
      </c>
      <c r="D508" s="2" t="str">
        <f t="shared" si="14"/>
        <v/>
      </c>
      <c r="E508" t="b">
        <f>Table3[[#This Row],[verificacion]]=Table3[[#This Row],[Total Mio]]</f>
        <v>1</v>
      </c>
      <c r="G508" t="str" cm="1">
        <f t="array" ref="G508">IFERROR(INDEX(Conta[],_xlfn.AGGREGATE(15,7,IF(Conta[VENDEDOR]=$B$1,ROW(Conta[VENDEDOR])-ROW('Por Factura'!$G$4)+1),ROWS($G$3:G508)),3),"")</f>
        <v/>
      </c>
      <c r="H508" t="str" cm="1">
        <f t="array" ref="H508">IFERROR(INDEX(Conta[],_xlfn.AGGREGATE(15,7,IF(Conta[VENDEDOR]=$B$1,ROW(Conta[VENDEDOR])-ROW('Por Factura'!$G$4)+1),ROWS($G$3:G508)),1),"")</f>
        <v/>
      </c>
      <c r="I508" s="2" t="str" cm="1">
        <f t="array" ref="I508">IFERROR(INDEX(Conta[],_xlfn.AGGREGATE(15,7,IF(Conta[VENDEDOR]=$B$1,ROW(Conta[VENDEDOR])-ROW('Por Factura'!$G$4)+1),ROWS($G$3:G508)),4),"")</f>
        <v/>
      </c>
      <c r="J508" s="2" t="str">
        <f t="shared" si="15"/>
        <v/>
      </c>
      <c r="K508" t="b">
        <f>Table5[[#This Row],[verificacion]]=Table5[[#This Row],[Total Conta]]</f>
        <v>1</v>
      </c>
    </row>
    <row r="509" spans="1:11" x14ac:dyDescent="0.25">
      <c r="A509" t="str" cm="1">
        <f t="array" ref="A509">IFERROR(INDEX(Mio[],_xlfn.AGGREGATE(15,7,IF((Mio[Vendedor]=$B$1)*(Mio[Anulado]=0),ROW(Mio[Vendedor])-ROW(MIo!$B$2)+1),ROWS($A$3:A509)),2),"")</f>
        <v/>
      </c>
      <c r="B509" t="str" cm="1">
        <f t="array" ref="B509">IFERROR(INDEX(Mio[],_xlfn.AGGREGATE(15,7,IF((Mio[Vendedor]=$B$1)*(Mio[Anulado]=0),ROW(Mio[Vendedor])-ROW(MIo!$B$2)+1),ROWS($A$3:A509)),6),"")</f>
        <v/>
      </c>
      <c r="C509" s="2" t="str" cm="1">
        <f t="array" ref="C509">IFERROR(INDEX(Mio[],_xlfn.AGGREGATE(15,7,IF((Mio[Vendedor]=$B$1)*(Mio[Anulado]=0),ROW(Mio[Vendedor])-ROW(MIo!$B$2)+1),ROWS($A$3:A509)),3),"")</f>
        <v/>
      </c>
      <c r="D509" s="2" t="str">
        <f t="shared" si="14"/>
        <v/>
      </c>
      <c r="E509" t="b">
        <f>Table3[[#This Row],[verificacion]]=Table3[[#This Row],[Total Mio]]</f>
        <v>1</v>
      </c>
      <c r="G509" t="str" cm="1">
        <f t="array" ref="G509">IFERROR(INDEX(Conta[],_xlfn.AGGREGATE(15,7,IF(Conta[VENDEDOR]=$B$1,ROW(Conta[VENDEDOR])-ROW('Por Factura'!$G$4)+1),ROWS($G$3:G509)),3),"")</f>
        <v/>
      </c>
      <c r="H509" t="str" cm="1">
        <f t="array" ref="H509">IFERROR(INDEX(Conta[],_xlfn.AGGREGATE(15,7,IF(Conta[VENDEDOR]=$B$1,ROW(Conta[VENDEDOR])-ROW('Por Factura'!$G$4)+1),ROWS($G$3:G509)),1),"")</f>
        <v/>
      </c>
      <c r="I509" s="2" t="str" cm="1">
        <f t="array" ref="I509">IFERROR(INDEX(Conta[],_xlfn.AGGREGATE(15,7,IF(Conta[VENDEDOR]=$B$1,ROW(Conta[VENDEDOR])-ROW('Por Factura'!$G$4)+1),ROWS($G$3:G509)),4),"")</f>
        <v/>
      </c>
      <c r="J509" s="2" t="str">
        <f t="shared" si="15"/>
        <v/>
      </c>
      <c r="K509" t="b">
        <f>Table5[[#This Row],[verificacion]]=Table5[[#This Row],[Total Conta]]</f>
        <v>1</v>
      </c>
    </row>
    <row r="510" spans="1:11" x14ac:dyDescent="0.25">
      <c r="A510" t="str" cm="1">
        <f t="array" ref="A510">IFERROR(INDEX(Mio[],_xlfn.AGGREGATE(15,7,IF((Mio[Vendedor]=$B$1)*(Mio[Anulado]=0),ROW(Mio[Vendedor])-ROW(MIo!$B$2)+1),ROWS($A$3:A510)),2),"")</f>
        <v/>
      </c>
      <c r="B510" t="str" cm="1">
        <f t="array" ref="B510">IFERROR(INDEX(Mio[],_xlfn.AGGREGATE(15,7,IF((Mio[Vendedor]=$B$1)*(Mio[Anulado]=0),ROW(Mio[Vendedor])-ROW(MIo!$B$2)+1),ROWS($A$3:A510)),6),"")</f>
        <v/>
      </c>
      <c r="C510" s="2" t="str" cm="1">
        <f t="array" ref="C510">IFERROR(INDEX(Mio[],_xlfn.AGGREGATE(15,7,IF((Mio[Vendedor]=$B$1)*(Mio[Anulado]=0),ROW(Mio[Vendedor])-ROW(MIo!$B$2)+1),ROWS($A$3:A510)),3),"")</f>
        <v/>
      </c>
      <c r="D510" s="2" t="str">
        <f t="shared" si="14"/>
        <v/>
      </c>
      <c r="E510" t="b">
        <f>Table3[[#This Row],[verificacion]]=Table3[[#This Row],[Total Mio]]</f>
        <v>1</v>
      </c>
      <c r="G510" t="str" cm="1">
        <f t="array" ref="G510">IFERROR(INDEX(Conta[],_xlfn.AGGREGATE(15,7,IF(Conta[VENDEDOR]=$B$1,ROW(Conta[VENDEDOR])-ROW('Por Factura'!$G$4)+1),ROWS($G$3:G510)),3),"")</f>
        <v/>
      </c>
      <c r="H510" t="str" cm="1">
        <f t="array" ref="H510">IFERROR(INDEX(Conta[],_xlfn.AGGREGATE(15,7,IF(Conta[VENDEDOR]=$B$1,ROW(Conta[VENDEDOR])-ROW('Por Factura'!$G$4)+1),ROWS($G$3:G510)),1),"")</f>
        <v/>
      </c>
      <c r="I510" s="2" t="str" cm="1">
        <f t="array" ref="I510">IFERROR(INDEX(Conta[],_xlfn.AGGREGATE(15,7,IF(Conta[VENDEDOR]=$B$1,ROW(Conta[VENDEDOR])-ROW('Por Factura'!$G$4)+1),ROWS($G$3:G510)),4),"")</f>
        <v/>
      </c>
      <c r="J510" s="2" t="str">
        <f t="shared" si="15"/>
        <v/>
      </c>
      <c r="K510" t="b">
        <f>Table5[[#This Row],[verificacion]]=Table5[[#This Row],[Total Conta]]</f>
        <v>1</v>
      </c>
    </row>
    <row r="511" spans="1:11" x14ac:dyDescent="0.25">
      <c r="A511" t="str" cm="1">
        <f t="array" ref="A511">IFERROR(INDEX(Mio[],_xlfn.AGGREGATE(15,7,IF((Mio[Vendedor]=$B$1)*(Mio[Anulado]=0),ROW(Mio[Vendedor])-ROW(MIo!$B$2)+1),ROWS($A$3:A511)),2),"")</f>
        <v/>
      </c>
      <c r="B511" t="str" cm="1">
        <f t="array" ref="B511">IFERROR(INDEX(Mio[],_xlfn.AGGREGATE(15,7,IF((Mio[Vendedor]=$B$1)*(Mio[Anulado]=0),ROW(Mio[Vendedor])-ROW(MIo!$B$2)+1),ROWS($A$3:A511)),6),"")</f>
        <v/>
      </c>
      <c r="C511" s="2" t="str" cm="1">
        <f t="array" ref="C511">IFERROR(INDEX(Mio[],_xlfn.AGGREGATE(15,7,IF((Mio[Vendedor]=$B$1)*(Mio[Anulado]=0),ROW(Mio[Vendedor])-ROW(MIo!$B$2)+1),ROWS($A$3:A511)),3),"")</f>
        <v/>
      </c>
      <c r="D511" s="2" t="str">
        <f t="shared" si="14"/>
        <v/>
      </c>
      <c r="E511" t="b">
        <f>Table3[[#This Row],[verificacion]]=Table3[[#This Row],[Total Mio]]</f>
        <v>1</v>
      </c>
      <c r="G511" t="str" cm="1">
        <f t="array" ref="G511">IFERROR(INDEX(Conta[],_xlfn.AGGREGATE(15,7,IF(Conta[VENDEDOR]=$B$1,ROW(Conta[VENDEDOR])-ROW('Por Factura'!$G$4)+1),ROWS($G$3:G511)),3),"")</f>
        <v/>
      </c>
      <c r="H511" t="str" cm="1">
        <f t="array" ref="H511">IFERROR(INDEX(Conta[],_xlfn.AGGREGATE(15,7,IF(Conta[VENDEDOR]=$B$1,ROW(Conta[VENDEDOR])-ROW('Por Factura'!$G$4)+1),ROWS($G$3:G511)),1),"")</f>
        <v/>
      </c>
      <c r="I511" s="2" t="str" cm="1">
        <f t="array" ref="I511">IFERROR(INDEX(Conta[],_xlfn.AGGREGATE(15,7,IF(Conta[VENDEDOR]=$B$1,ROW(Conta[VENDEDOR])-ROW('Por Factura'!$G$4)+1),ROWS($G$3:G511)),4),"")</f>
        <v/>
      </c>
      <c r="J511" s="2" t="str">
        <f t="shared" si="15"/>
        <v/>
      </c>
      <c r="K511" t="b">
        <f>Table5[[#This Row],[verificacion]]=Table5[[#This Row],[Total Conta]]</f>
        <v>1</v>
      </c>
    </row>
    <row r="512" spans="1:11" x14ac:dyDescent="0.25">
      <c r="A512" t="str" cm="1">
        <f t="array" ref="A512">IFERROR(INDEX(Mio[],_xlfn.AGGREGATE(15,7,IF((Mio[Vendedor]=$B$1)*(Mio[Anulado]=0),ROW(Mio[Vendedor])-ROW(MIo!$B$2)+1),ROWS($A$3:A512)),2),"")</f>
        <v/>
      </c>
      <c r="B512" t="str" cm="1">
        <f t="array" ref="B512">IFERROR(INDEX(Mio[],_xlfn.AGGREGATE(15,7,IF((Mio[Vendedor]=$B$1)*(Mio[Anulado]=0),ROW(Mio[Vendedor])-ROW(MIo!$B$2)+1),ROWS($A$3:A512)),6),"")</f>
        <v/>
      </c>
      <c r="C512" s="2" t="str" cm="1">
        <f t="array" ref="C512">IFERROR(INDEX(Mio[],_xlfn.AGGREGATE(15,7,IF((Mio[Vendedor]=$B$1)*(Mio[Anulado]=0),ROW(Mio[Vendedor])-ROW(MIo!$B$2)+1),ROWS($A$3:A512)),3),"")</f>
        <v/>
      </c>
      <c r="D512" s="2" t="str">
        <f t="shared" si="14"/>
        <v/>
      </c>
      <c r="E512" t="b">
        <f>Table3[[#This Row],[verificacion]]=Table3[[#This Row],[Total Mio]]</f>
        <v>1</v>
      </c>
      <c r="G512" t="str" cm="1">
        <f t="array" ref="G512">IFERROR(INDEX(Conta[],_xlfn.AGGREGATE(15,7,IF(Conta[VENDEDOR]=$B$1,ROW(Conta[VENDEDOR])-ROW('Por Factura'!$G$4)+1),ROWS($G$3:G512)),3),"")</f>
        <v/>
      </c>
      <c r="H512" t="str" cm="1">
        <f t="array" ref="H512">IFERROR(INDEX(Conta[],_xlfn.AGGREGATE(15,7,IF(Conta[VENDEDOR]=$B$1,ROW(Conta[VENDEDOR])-ROW('Por Factura'!$G$4)+1),ROWS($G$3:G512)),1),"")</f>
        <v/>
      </c>
      <c r="I512" s="2" t="str" cm="1">
        <f t="array" ref="I512">IFERROR(INDEX(Conta[],_xlfn.AGGREGATE(15,7,IF(Conta[VENDEDOR]=$B$1,ROW(Conta[VENDEDOR])-ROW('Por Factura'!$G$4)+1),ROWS($G$3:G512)),4),"")</f>
        <v/>
      </c>
      <c r="J512" s="2" t="str">
        <f t="shared" si="15"/>
        <v/>
      </c>
      <c r="K512" t="b">
        <f>Table5[[#This Row],[verificacion]]=Table5[[#This Row],[Total Conta]]</f>
        <v>1</v>
      </c>
    </row>
    <row r="513" spans="1:11" x14ac:dyDescent="0.25">
      <c r="A513" t="str" cm="1">
        <f t="array" ref="A513">IFERROR(INDEX(Mio[],_xlfn.AGGREGATE(15,7,IF((Mio[Vendedor]=$B$1)*(Mio[Anulado]=0),ROW(Mio[Vendedor])-ROW(MIo!$B$2)+1),ROWS($A$3:A513)),2),"")</f>
        <v/>
      </c>
      <c r="B513" t="str" cm="1">
        <f t="array" ref="B513">IFERROR(INDEX(Mio[],_xlfn.AGGREGATE(15,7,IF((Mio[Vendedor]=$B$1)*(Mio[Anulado]=0),ROW(Mio[Vendedor])-ROW(MIo!$B$2)+1),ROWS($A$3:A513)),6),"")</f>
        <v/>
      </c>
      <c r="C513" s="2" t="str" cm="1">
        <f t="array" ref="C513">IFERROR(INDEX(Mio[],_xlfn.AGGREGATE(15,7,IF((Mio[Vendedor]=$B$1)*(Mio[Anulado]=0),ROW(Mio[Vendedor])-ROW(MIo!$B$2)+1),ROWS($A$3:A513)),3),"")</f>
        <v/>
      </c>
      <c r="D513" s="2" t="str">
        <f t="shared" si="14"/>
        <v/>
      </c>
      <c r="E513" t="b">
        <f>Table3[[#This Row],[verificacion]]=Table3[[#This Row],[Total Mio]]</f>
        <v>1</v>
      </c>
      <c r="G513" t="str" cm="1">
        <f t="array" ref="G513">IFERROR(INDEX(Conta[],_xlfn.AGGREGATE(15,7,IF(Conta[VENDEDOR]=$B$1,ROW(Conta[VENDEDOR])-ROW('Por Factura'!$G$4)+1),ROWS($G$3:G513)),3),"")</f>
        <v/>
      </c>
      <c r="H513" t="str" cm="1">
        <f t="array" ref="H513">IFERROR(INDEX(Conta[],_xlfn.AGGREGATE(15,7,IF(Conta[VENDEDOR]=$B$1,ROW(Conta[VENDEDOR])-ROW('Por Factura'!$G$4)+1),ROWS($G$3:G513)),1),"")</f>
        <v/>
      </c>
      <c r="I513" s="2" t="str" cm="1">
        <f t="array" ref="I513">IFERROR(INDEX(Conta[],_xlfn.AGGREGATE(15,7,IF(Conta[VENDEDOR]=$B$1,ROW(Conta[VENDEDOR])-ROW('Por Factura'!$G$4)+1),ROWS($G$3:G513)),4),"")</f>
        <v/>
      </c>
      <c r="J513" s="2" t="str">
        <f t="shared" si="15"/>
        <v/>
      </c>
      <c r="K513" t="b">
        <f>Table5[[#This Row],[verificacion]]=Table5[[#This Row],[Total Conta]]</f>
        <v>1</v>
      </c>
    </row>
    <row r="514" spans="1:11" x14ac:dyDescent="0.25">
      <c r="A514" t="str" cm="1">
        <f t="array" ref="A514">IFERROR(INDEX(Mio[],_xlfn.AGGREGATE(15,7,IF((Mio[Vendedor]=$B$1)*(Mio[Anulado]=0),ROW(Mio[Vendedor])-ROW(MIo!$B$2)+1),ROWS($A$3:A514)),2),"")</f>
        <v/>
      </c>
      <c r="B514" t="str" cm="1">
        <f t="array" ref="B514">IFERROR(INDEX(Mio[],_xlfn.AGGREGATE(15,7,IF((Mio[Vendedor]=$B$1)*(Mio[Anulado]=0),ROW(Mio[Vendedor])-ROW(MIo!$B$2)+1),ROWS($A$3:A514)),6),"")</f>
        <v/>
      </c>
      <c r="C514" s="2" t="str" cm="1">
        <f t="array" ref="C514">IFERROR(INDEX(Mio[],_xlfn.AGGREGATE(15,7,IF((Mio[Vendedor]=$B$1)*(Mio[Anulado]=0),ROW(Mio[Vendedor])-ROW(MIo!$B$2)+1),ROWS($A$3:A514)),3),"")</f>
        <v/>
      </c>
      <c r="D514" s="2" t="str">
        <f t="shared" si="14"/>
        <v/>
      </c>
      <c r="E514" t="b">
        <f>Table3[[#This Row],[verificacion]]=Table3[[#This Row],[Total Mio]]</f>
        <v>1</v>
      </c>
      <c r="G514" t="str" cm="1">
        <f t="array" ref="G514">IFERROR(INDEX(Conta[],_xlfn.AGGREGATE(15,7,IF(Conta[VENDEDOR]=$B$1,ROW(Conta[VENDEDOR])-ROW('Por Factura'!$G$4)+1),ROWS($G$3:G514)),3),"")</f>
        <v/>
      </c>
      <c r="H514" t="str" cm="1">
        <f t="array" ref="H514">IFERROR(INDEX(Conta[],_xlfn.AGGREGATE(15,7,IF(Conta[VENDEDOR]=$B$1,ROW(Conta[VENDEDOR])-ROW('Por Factura'!$G$4)+1),ROWS($G$3:G514)),1),"")</f>
        <v/>
      </c>
      <c r="I514" s="2" t="str" cm="1">
        <f t="array" ref="I514">IFERROR(INDEX(Conta[],_xlfn.AGGREGATE(15,7,IF(Conta[VENDEDOR]=$B$1,ROW(Conta[VENDEDOR])-ROW('Por Factura'!$G$4)+1),ROWS($G$3:G514)),4),"")</f>
        <v/>
      </c>
      <c r="J514" s="2" t="str">
        <f t="shared" si="15"/>
        <v/>
      </c>
      <c r="K514" t="b">
        <f>Table5[[#This Row],[verificacion]]=Table5[[#This Row],[Total Conta]]</f>
        <v>1</v>
      </c>
    </row>
    <row r="515" spans="1:11" x14ac:dyDescent="0.25">
      <c r="A515" t="str" cm="1">
        <f t="array" ref="A515">IFERROR(INDEX(Mio[],_xlfn.AGGREGATE(15,7,IF((Mio[Vendedor]=$B$1)*(Mio[Anulado]=0),ROW(Mio[Vendedor])-ROW(MIo!$B$2)+1),ROWS($A$3:A515)),2),"")</f>
        <v/>
      </c>
      <c r="B515" t="str" cm="1">
        <f t="array" ref="B515">IFERROR(INDEX(Mio[],_xlfn.AGGREGATE(15,7,IF((Mio[Vendedor]=$B$1)*(Mio[Anulado]=0),ROW(Mio[Vendedor])-ROW(MIo!$B$2)+1),ROWS($A$3:A515)),6),"")</f>
        <v/>
      </c>
      <c r="C515" s="2" t="str" cm="1">
        <f t="array" ref="C515">IFERROR(INDEX(Mio[],_xlfn.AGGREGATE(15,7,IF((Mio[Vendedor]=$B$1)*(Mio[Anulado]=0),ROW(Mio[Vendedor])-ROW(MIo!$B$2)+1),ROWS($A$3:A515)),3),"")</f>
        <v/>
      </c>
      <c r="D515" s="2" t="str">
        <f t="shared" si="14"/>
        <v/>
      </c>
      <c r="E515" t="b">
        <f>Table3[[#This Row],[verificacion]]=Table3[[#This Row],[Total Mio]]</f>
        <v>1</v>
      </c>
      <c r="G515" t="str" cm="1">
        <f t="array" ref="G515">IFERROR(INDEX(Conta[],_xlfn.AGGREGATE(15,7,IF(Conta[VENDEDOR]=$B$1,ROW(Conta[VENDEDOR])-ROW('Por Factura'!$G$4)+1),ROWS($G$3:G515)),3),"")</f>
        <v/>
      </c>
      <c r="H515" t="str" cm="1">
        <f t="array" ref="H515">IFERROR(INDEX(Conta[],_xlfn.AGGREGATE(15,7,IF(Conta[VENDEDOR]=$B$1,ROW(Conta[VENDEDOR])-ROW('Por Factura'!$G$4)+1),ROWS($G$3:G515)),1),"")</f>
        <v/>
      </c>
      <c r="I515" s="2" t="str" cm="1">
        <f t="array" ref="I515">IFERROR(INDEX(Conta[],_xlfn.AGGREGATE(15,7,IF(Conta[VENDEDOR]=$B$1,ROW(Conta[VENDEDOR])-ROW('Por Factura'!$G$4)+1),ROWS($G$3:G515)),4),"")</f>
        <v/>
      </c>
      <c r="J515" s="2" t="str">
        <f t="shared" si="15"/>
        <v/>
      </c>
      <c r="K515" t="b">
        <f>Table5[[#This Row],[verificacion]]=Table5[[#This Row],[Total Conta]]</f>
        <v>1</v>
      </c>
    </row>
    <row r="516" spans="1:11" x14ac:dyDescent="0.25">
      <c r="A516" t="str" cm="1">
        <f t="array" ref="A516">IFERROR(INDEX(Mio[],_xlfn.AGGREGATE(15,7,IF((Mio[Vendedor]=$B$1)*(Mio[Anulado]=0),ROW(Mio[Vendedor])-ROW(MIo!$B$2)+1),ROWS($A$3:A516)),2),"")</f>
        <v/>
      </c>
      <c r="B516" t="str" cm="1">
        <f t="array" ref="B516">IFERROR(INDEX(Mio[],_xlfn.AGGREGATE(15,7,IF((Mio[Vendedor]=$B$1)*(Mio[Anulado]=0),ROW(Mio[Vendedor])-ROW(MIo!$B$2)+1),ROWS($A$3:A516)),6),"")</f>
        <v/>
      </c>
      <c r="C516" s="2" t="str" cm="1">
        <f t="array" ref="C516">IFERROR(INDEX(Mio[],_xlfn.AGGREGATE(15,7,IF((Mio[Vendedor]=$B$1)*(Mio[Anulado]=0),ROW(Mio[Vendedor])-ROW(MIo!$B$2)+1),ROWS($A$3:A516)),3),"")</f>
        <v/>
      </c>
      <c r="D516" s="2" t="str">
        <f t="shared" ref="D516:D579" si="16">VLOOKUP(A516,$G$3:$I$600,3,FALSE)</f>
        <v/>
      </c>
      <c r="E516" t="b">
        <f>Table3[[#This Row],[verificacion]]=Table3[[#This Row],[Total Mio]]</f>
        <v>1</v>
      </c>
      <c r="G516" t="str" cm="1">
        <f t="array" ref="G516">IFERROR(INDEX(Conta[],_xlfn.AGGREGATE(15,7,IF(Conta[VENDEDOR]=$B$1,ROW(Conta[VENDEDOR])-ROW('Por Factura'!$G$4)+1),ROWS($G$3:G516)),3),"")</f>
        <v/>
      </c>
      <c r="H516" t="str" cm="1">
        <f t="array" ref="H516">IFERROR(INDEX(Conta[],_xlfn.AGGREGATE(15,7,IF(Conta[VENDEDOR]=$B$1,ROW(Conta[VENDEDOR])-ROW('Por Factura'!$G$4)+1),ROWS($G$3:G516)),1),"")</f>
        <v/>
      </c>
      <c r="I516" s="2" t="str" cm="1">
        <f t="array" ref="I516">IFERROR(INDEX(Conta[],_xlfn.AGGREGATE(15,7,IF(Conta[VENDEDOR]=$B$1,ROW(Conta[VENDEDOR])-ROW('Por Factura'!$G$4)+1),ROWS($G$3:G516)),4),"")</f>
        <v/>
      </c>
      <c r="J516" s="2" t="str">
        <f t="shared" ref="J516:J579" si="17">VLOOKUP(G516,$A$3:$C$600,3,FALSE)</f>
        <v/>
      </c>
      <c r="K516" t="b">
        <f>Table5[[#This Row],[verificacion]]=Table5[[#This Row],[Total Conta]]</f>
        <v>1</v>
      </c>
    </row>
    <row r="517" spans="1:11" x14ac:dyDescent="0.25">
      <c r="A517" t="str" cm="1">
        <f t="array" ref="A517">IFERROR(INDEX(Mio[],_xlfn.AGGREGATE(15,7,IF((Mio[Vendedor]=$B$1)*(Mio[Anulado]=0),ROW(Mio[Vendedor])-ROW(MIo!$B$2)+1),ROWS($A$3:A517)),2),"")</f>
        <v/>
      </c>
      <c r="B517" t="str" cm="1">
        <f t="array" ref="B517">IFERROR(INDEX(Mio[],_xlfn.AGGREGATE(15,7,IF((Mio[Vendedor]=$B$1)*(Mio[Anulado]=0),ROW(Mio[Vendedor])-ROW(MIo!$B$2)+1),ROWS($A$3:A517)),6),"")</f>
        <v/>
      </c>
      <c r="C517" s="2" t="str" cm="1">
        <f t="array" ref="C517">IFERROR(INDEX(Mio[],_xlfn.AGGREGATE(15,7,IF((Mio[Vendedor]=$B$1)*(Mio[Anulado]=0),ROW(Mio[Vendedor])-ROW(MIo!$B$2)+1),ROWS($A$3:A517)),3),"")</f>
        <v/>
      </c>
      <c r="D517" s="2" t="str">
        <f t="shared" si="16"/>
        <v/>
      </c>
      <c r="E517" t="b">
        <f>Table3[[#This Row],[verificacion]]=Table3[[#This Row],[Total Mio]]</f>
        <v>1</v>
      </c>
      <c r="G517" t="str" cm="1">
        <f t="array" ref="G517">IFERROR(INDEX(Conta[],_xlfn.AGGREGATE(15,7,IF(Conta[VENDEDOR]=$B$1,ROW(Conta[VENDEDOR])-ROW('Por Factura'!$G$4)+1),ROWS($G$3:G517)),3),"")</f>
        <v/>
      </c>
      <c r="H517" t="str" cm="1">
        <f t="array" ref="H517">IFERROR(INDEX(Conta[],_xlfn.AGGREGATE(15,7,IF(Conta[VENDEDOR]=$B$1,ROW(Conta[VENDEDOR])-ROW('Por Factura'!$G$4)+1),ROWS($G$3:G517)),1),"")</f>
        <v/>
      </c>
      <c r="I517" s="2" t="str" cm="1">
        <f t="array" ref="I517">IFERROR(INDEX(Conta[],_xlfn.AGGREGATE(15,7,IF(Conta[VENDEDOR]=$B$1,ROW(Conta[VENDEDOR])-ROW('Por Factura'!$G$4)+1),ROWS($G$3:G517)),4),"")</f>
        <v/>
      </c>
      <c r="J517" s="2" t="str">
        <f t="shared" si="17"/>
        <v/>
      </c>
      <c r="K517" t="b">
        <f>Table5[[#This Row],[verificacion]]=Table5[[#This Row],[Total Conta]]</f>
        <v>1</v>
      </c>
    </row>
    <row r="518" spans="1:11" x14ac:dyDescent="0.25">
      <c r="A518" t="str" cm="1">
        <f t="array" ref="A518">IFERROR(INDEX(Mio[],_xlfn.AGGREGATE(15,7,IF((Mio[Vendedor]=$B$1)*(Mio[Anulado]=0),ROW(Mio[Vendedor])-ROW(MIo!$B$2)+1),ROWS($A$3:A518)),2),"")</f>
        <v/>
      </c>
      <c r="B518" t="str" cm="1">
        <f t="array" ref="B518">IFERROR(INDEX(Mio[],_xlfn.AGGREGATE(15,7,IF((Mio[Vendedor]=$B$1)*(Mio[Anulado]=0),ROW(Mio[Vendedor])-ROW(MIo!$B$2)+1),ROWS($A$3:A518)),6),"")</f>
        <v/>
      </c>
      <c r="C518" s="2" t="str" cm="1">
        <f t="array" ref="C518">IFERROR(INDEX(Mio[],_xlfn.AGGREGATE(15,7,IF((Mio[Vendedor]=$B$1)*(Mio[Anulado]=0),ROW(Mio[Vendedor])-ROW(MIo!$B$2)+1),ROWS($A$3:A518)),3),"")</f>
        <v/>
      </c>
      <c r="D518" s="2" t="str">
        <f t="shared" si="16"/>
        <v/>
      </c>
      <c r="E518" t="b">
        <f>Table3[[#This Row],[verificacion]]=Table3[[#This Row],[Total Mio]]</f>
        <v>1</v>
      </c>
      <c r="G518" t="str" cm="1">
        <f t="array" ref="G518">IFERROR(INDEX(Conta[],_xlfn.AGGREGATE(15,7,IF(Conta[VENDEDOR]=$B$1,ROW(Conta[VENDEDOR])-ROW('Por Factura'!$G$4)+1),ROWS($G$3:G518)),3),"")</f>
        <v/>
      </c>
      <c r="H518" t="str" cm="1">
        <f t="array" ref="H518">IFERROR(INDEX(Conta[],_xlfn.AGGREGATE(15,7,IF(Conta[VENDEDOR]=$B$1,ROW(Conta[VENDEDOR])-ROW('Por Factura'!$G$4)+1),ROWS($G$3:G518)),1),"")</f>
        <v/>
      </c>
      <c r="I518" s="2" t="str" cm="1">
        <f t="array" ref="I518">IFERROR(INDEX(Conta[],_xlfn.AGGREGATE(15,7,IF(Conta[VENDEDOR]=$B$1,ROW(Conta[VENDEDOR])-ROW('Por Factura'!$G$4)+1),ROWS($G$3:G518)),4),"")</f>
        <v/>
      </c>
      <c r="J518" s="2" t="str">
        <f t="shared" si="17"/>
        <v/>
      </c>
      <c r="K518" t="b">
        <f>Table5[[#This Row],[verificacion]]=Table5[[#This Row],[Total Conta]]</f>
        <v>1</v>
      </c>
    </row>
    <row r="519" spans="1:11" x14ac:dyDescent="0.25">
      <c r="A519" t="str" cm="1">
        <f t="array" ref="A519">IFERROR(INDEX(Mio[],_xlfn.AGGREGATE(15,7,IF((Mio[Vendedor]=$B$1)*(Mio[Anulado]=0),ROW(Mio[Vendedor])-ROW(MIo!$B$2)+1),ROWS($A$3:A519)),2),"")</f>
        <v/>
      </c>
      <c r="B519" t="str" cm="1">
        <f t="array" ref="B519">IFERROR(INDEX(Mio[],_xlfn.AGGREGATE(15,7,IF((Mio[Vendedor]=$B$1)*(Mio[Anulado]=0),ROW(Mio[Vendedor])-ROW(MIo!$B$2)+1),ROWS($A$3:A519)),6),"")</f>
        <v/>
      </c>
      <c r="C519" s="2" t="str" cm="1">
        <f t="array" ref="C519">IFERROR(INDEX(Mio[],_xlfn.AGGREGATE(15,7,IF((Mio[Vendedor]=$B$1)*(Mio[Anulado]=0),ROW(Mio[Vendedor])-ROW(MIo!$B$2)+1),ROWS($A$3:A519)),3),"")</f>
        <v/>
      </c>
      <c r="D519" s="2" t="str">
        <f t="shared" si="16"/>
        <v/>
      </c>
      <c r="E519" t="b">
        <f>Table3[[#This Row],[verificacion]]=Table3[[#This Row],[Total Mio]]</f>
        <v>1</v>
      </c>
      <c r="G519" t="str" cm="1">
        <f t="array" ref="G519">IFERROR(INDEX(Conta[],_xlfn.AGGREGATE(15,7,IF(Conta[VENDEDOR]=$B$1,ROW(Conta[VENDEDOR])-ROW('Por Factura'!$G$4)+1),ROWS($G$3:G519)),3),"")</f>
        <v/>
      </c>
      <c r="H519" t="str" cm="1">
        <f t="array" ref="H519">IFERROR(INDEX(Conta[],_xlfn.AGGREGATE(15,7,IF(Conta[VENDEDOR]=$B$1,ROW(Conta[VENDEDOR])-ROW('Por Factura'!$G$4)+1),ROWS($G$3:G519)),1),"")</f>
        <v/>
      </c>
      <c r="I519" s="2" t="str" cm="1">
        <f t="array" ref="I519">IFERROR(INDEX(Conta[],_xlfn.AGGREGATE(15,7,IF(Conta[VENDEDOR]=$B$1,ROW(Conta[VENDEDOR])-ROW('Por Factura'!$G$4)+1),ROWS($G$3:G519)),4),"")</f>
        <v/>
      </c>
      <c r="J519" s="2" t="str">
        <f t="shared" si="17"/>
        <v/>
      </c>
      <c r="K519" t="b">
        <f>Table5[[#This Row],[verificacion]]=Table5[[#This Row],[Total Conta]]</f>
        <v>1</v>
      </c>
    </row>
    <row r="520" spans="1:11" x14ac:dyDescent="0.25">
      <c r="A520" t="str" cm="1">
        <f t="array" ref="A520">IFERROR(INDEX(Mio[],_xlfn.AGGREGATE(15,7,IF((Mio[Vendedor]=$B$1)*(Mio[Anulado]=0),ROW(Mio[Vendedor])-ROW(MIo!$B$2)+1),ROWS($A$3:A520)),2),"")</f>
        <v/>
      </c>
      <c r="B520" t="str" cm="1">
        <f t="array" ref="B520">IFERROR(INDEX(Mio[],_xlfn.AGGREGATE(15,7,IF((Mio[Vendedor]=$B$1)*(Mio[Anulado]=0),ROW(Mio[Vendedor])-ROW(MIo!$B$2)+1),ROWS($A$3:A520)),6),"")</f>
        <v/>
      </c>
      <c r="C520" s="2" t="str" cm="1">
        <f t="array" ref="C520">IFERROR(INDEX(Mio[],_xlfn.AGGREGATE(15,7,IF((Mio[Vendedor]=$B$1)*(Mio[Anulado]=0),ROW(Mio[Vendedor])-ROW(MIo!$B$2)+1),ROWS($A$3:A520)),3),"")</f>
        <v/>
      </c>
      <c r="D520" s="2" t="str">
        <f t="shared" si="16"/>
        <v/>
      </c>
      <c r="E520" t="b">
        <f>Table3[[#This Row],[verificacion]]=Table3[[#This Row],[Total Mio]]</f>
        <v>1</v>
      </c>
      <c r="G520" t="str" cm="1">
        <f t="array" ref="G520">IFERROR(INDEX(Conta[],_xlfn.AGGREGATE(15,7,IF(Conta[VENDEDOR]=$B$1,ROW(Conta[VENDEDOR])-ROW('Por Factura'!$G$4)+1),ROWS($G$3:G520)),3),"")</f>
        <v/>
      </c>
      <c r="H520" t="str" cm="1">
        <f t="array" ref="H520">IFERROR(INDEX(Conta[],_xlfn.AGGREGATE(15,7,IF(Conta[VENDEDOR]=$B$1,ROW(Conta[VENDEDOR])-ROW('Por Factura'!$G$4)+1),ROWS($G$3:G520)),1),"")</f>
        <v/>
      </c>
      <c r="I520" s="2" t="str" cm="1">
        <f t="array" ref="I520">IFERROR(INDEX(Conta[],_xlfn.AGGREGATE(15,7,IF(Conta[VENDEDOR]=$B$1,ROW(Conta[VENDEDOR])-ROW('Por Factura'!$G$4)+1),ROWS($G$3:G520)),4),"")</f>
        <v/>
      </c>
      <c r="J520" s="2" t="str">
        <f t="shared" si="17"/>
        <v/>
      </c>
      <c r="K520" t="b">
        <f>Table5[[#This Row],[verificacion]]=Table5[[#This Row],[Total Conta]]</f>
        <v>1</v>
      </c>
    </row>
    <row r="521" spans="1:11" x14ac:dyDescent="0.25">
      <c r="A521" t="str" cm="1">
        <f t="array" ref="A521">IFERROR(INDEX(Mio[],_xlfn.AGGREGATE(15,7,IF((Mio[Vendedor]=$B$1)*(Mio[Anulado]=0),ROW(Mio[Vendedor])-ROW(MIo!$B$2)+1),ROWS($A$3:A521)),2),"")</f>
        <v/>
      </c>
      <c r="B521" t="str" cm="1">
        <f t="array" ref="B521">IFERROR(INDEX(Mio[],_xlfn.AGGREGATE(15,7,IF((Mio[Vendedor]=$B$1)*(Mio[Anulado]=0),ROW(Mio[Vendedor])-ROW(MIo!$B$2)+1),ROWS($A$3:A521)),6),"")</f>
        <v/>
      </c>
      <c r="C521" s="2" t="str" cm="1">
        <f t="array" ref="C521">IFERROR(INDEX(Mio[],_xlfn.AGGREGATE(15,7,IF((Mio[Vendedor]=$B$1)*(Mio[Anulado]=0),ROW(Mio[Vendedor])-ROW(MIo!$B$2)+1),ROWS($A$3:A521)),3),"")</f>
        <v/>
      </c>
      <c r="D521" s="2" t="str">
        <f t="shared" si="16"/>
        <v/>
      </c>
      <c r="E521" t="b">
        <f>Table3[[#This Row],[verificacion]]=Table3[[#This Row],[Total Mio]]</f>
        <v>1</v>
      </c>
      <c r="G521" t="str" cm="1">
        <f t="array" ref="G521">IFERROR(INDEX(Conta[],_xlfn.AGGREGATE(15,7,IF(Conta[VENDEDOR]=$B$1,ROW(Conta[VENDEDOR])-ROW('Por Factura'!$G$4)+1),ROWS($G$3:G521)),3),"")</f>
        <v/>
      </c>
      <c r="H521" t="str" cm="1">
        <f t="array" ref="H521">IFERROR(INDEX(Conta[],_xlfn.AGGREGATE(15,7,IF(Conta[VENDEDOR]=$B$1,ROW(Conta[VENDEDOR])-ROW('Por Factura'!$G$4)+1),ROWS($G$3:G521)),1),"")</f>
        <v/>
      </c>
      <c r="I521" s="2" t="str" cm="1">
        <f t="array" ref="I521">IFERROR(INDEX(Conta[],_xlfn.AGGREGATE(15,7,IF(Conta[VENDEDOR]=$B$1,ROW(Conta[VENDEDOR])-ROW('Por Factura'!$G$4)+1),ROWS($G$3:G521)),4),"")</f>
        <v/>
      </c>
      <c r="J521" s="2" t="str">
        <f t="shared" si="17"/>
        <v/>
      </c>
      <c r="K521" t="b">
        <f>Table5[[#This Row],[verificacion]]=Table5[[#This Row],[Total Conta]]</f>
        <v>1</v>
      </c>
    </row>
    <row r="522" spans="1:11" x14ac:dyDescent="0.25">
      <c r="A522" t="str" cm="1">
        <f t="array" ref="A522">IFERROR(INDEX(Mio[],_xlfn.AGGREGATE(15,7,IF((Mio[Vendedor]=$B$1)*(Mio[Anulado]=0),ROW(Mio[Vendedor])-ROW(MIo!$B$2)+1),ROWS($A$3:A522)),2),"")</f>
        <v/>
      </c>
      <c r="B522" t="str" cm="1">
        <f t="array" ref="B522">IFERROR(INDEX(Mio[],_xlfn.AGGREGATE(15,7,IF((Mio[Vendedor]=$B$1)*(Mio[Anulado]=0),ROW(Mio[Vendedor])-ROW(MIo!$B$2)+1),ROWS($A$3:A522)),6),"")</f>
        <v/>
      </c>
      <c r="C522" s="2" t="str" cm="1">
        <f t="array" ref="C522">IFERROR(INDEX(Mio[],_xlfn.AGGREGATE(15,7,IF((Mio[Vendedor]=$B$1)*(Mio[Anulado]=0),ROW(Mio[Vendedor])-ROW(MIo!$B$2)+1),ROWS($A$3:A522)),3),"")</f>
        <v/>
      </c>
      <c r="D522" s="2" t="str">
        <f t="shared" si="16"/>
        <v/>
      </c>
      <c r="E522" t="b">
        <f>Table3[[#This Row],[verificacion]]=Table3[[#This Row],[Total Mio]]</f>
        <v>1</v>
      </c>
      <c r="G522" t="str" cm="1">
        <f t="array" ref="G522">IFERROR(INDEX(Conta[],_xlfn.AGGREGATE(15,7,IF(Conta[VENDEDOR]=$B$1,ROW(Conta[VENDEDOR])-ROW('Por Factura'!$G$4)+1),ROWS($G$3:G522)),3),"")</f>
        <v/>
      </c>
      <c r="H522" t="str" cm="1">
        <f t="array" ref="H522">IFERROR(INDEX(Conta[],_xlfn.AGGREGATE(15,7,IF(Conta[VENDEDOR]=$B$1,ROW(Conta[VENDEDOR])-ROW('Por Factura'!$G$4)+1),ROWS($G$3:G522)),1),"")</f>
        <v/>
      </c>
      <c r="I522" s="2" t="str" cm="1">
        <f t="array" ref="I522">IFERROR(INDEX(Conta[],_xlfn.AGGREGATE(15,7,IF(Conta[VENDEDOR]=$B$1,ROW(Conta[VENDEDOR])-ROW('Por Factura'!$G$4)+1),ROWS($G$3:G522)),4),"")</f>
        <v/>
      </c>
      <c r="J522" s="2" t="str">
        <f t="shared" si="17"/>
        <v/>
      </c>
      <c r="K522" t="b">
        <f>Table5[[#This Row],[verificacion]]=Table5[[#This Row],[Total Conta]]</f>
        <v>1</v>
      </c>
    </row>
    <row r="523" spans="1:11" x14ac:dyDescent="0.25">
      <c r="A523" t="str" cm="1">
        <f t="array" ref="A523">IFERROR(INDEX(Mio[],_xlfn.AGGREGATE(15,7,IF((Mio[Vendedor]=$B$1)*(Mio[Anulado]=0),ROW(Mio[Vendedor])-ROW(MIo!$B$2)+1),ROWS($A$3:A523)),2),"")</f>
        <v/>
      </c>
      <c r="B523" t="str" cm="1">
        <f t="array" ref="B523">IFERROR(INDEX(Mio[],_xlfn.AGGREGATE(15,7,IF((Mio[Vendedor]=$B$1)*(Mio[Anulado]=0),ROW(Mio[Vendedor])-ROW(MIo!$B$2)+1),ROWS($A$3:A523)),6),"")</f>
        <v/>
      </c>
      <c r="C523" s="2" t="str" cm="1">
        <f t="array" ref="C523">IFERROR(INDEX(Mio[],_xlfn.AGGREGATE(15,7,IF((Mio[Vendedor]=$B$1)*(Mio[Anulado]=0),ROW(Mio[Vendedor])-ROW(MIo!$B$2)+1),ROWS($A$3:A523)),3),"")</f>
        <v/>
      </c>
      <c r="D523" s="2" t="str">
        <f t="shared" si="16"/>
        <v/>
      </c>
      <c r="E523" t="b">
        <f>Table3[[#This Row],[verificacion]]=Table3[[#This Row],[Total Mio]]</f>
        <v>1</v>
      </c>
      <c r="G523" t="str" cm="1">
        <f t="array" ref="G523">IFERROR(INDEX(Conta[],_xlfn.AGGREGATE(15,7,IF(Conta[VENDEDOR]=$B$1,ROW(Conta[VENDEDOR])-ROW('Por Factura'!$G$4)+1),ROWS($G$3:G523)),3),"")</f>
        <v/>
      </c>
      <c r="H523" t="str" cm="1">
        <f t="array" ref="H523">IFERROR(INDEX(Conta[],_xlfn.AGGREGATE(15,7,IF(Conta[VENDEDOR]=$B$1,ROW(Conta[VENDEDOR])-ROW('Por Factura'!$G$4)+1),ROWS($G$3:G523)),1),"")</f>
        <v/>
      </c>
      <c r="I523" s="2" t="str" cm="1">
        <f t="array" ref="I523">IFERROR(INDEX(Conta[],_xlfn.AGGREGATE(15,7,IF(Conta[VENDEDOR]=$B$1,ROW(Conta[VENDEDOR])-ROW('Por Factura'!$G$4)+1),ROWS($G$3:G523)),4),"")</f>
        <v/>
      </c>
      <c r="J523" s="2" t="str">
        <f t="shared" si="17"/>
        <v/>
      </c>
      <c r="K523" t="b">
        <f>Table5[[#This Row],[verificacion]]=Table5[[#This Row],[Total Conta]]</f>
        <v>1</v>
      </c>
    </row>
    <row r="524" spans="1:11" x14ac:dyDescent="0.25">
      <c r="A524" t="str" cm="1">
        <f t="array" ref="A524">IFERROR(INDEX(Mio[],_xlfn.AGGREGATE(15,7,IF((Mio[Vendedor]=$B$1)*(Mio[Anulado]=0),ROW(Mio[Vendedor])-ROW(MIo!$B$2)+1),ROWS($A$3:A524)),2),"")</f>
        <v/>
      </c>
      <c r="B524" t="str" cm="1">
        <f t="array" ref="B524">IFERROR(INDEX(Mio[],_xlfn.AGGREGATE(15,7,IF((Mio[Vendedor]=$B$1)*(Mio[Anulado]=0),ROW(Mio[Vendedor])-ROW(MIo!$B$2)+1),ROWS($A$3:A524)),6),"")</f>
        <v/>
      </c>
      <c r="C524" s="2" t="str" cm="1">
        <f t="array" ref="C524">IFERROR(INDEX(Mio[],_xlfn.AGGREGATE(15,7,IF((Mio[Vendedor]=$B$1)*(Mio[Anulado]=0),ROW(Mio[Vendedor])-ROW(MIo!$B$2)+1),ROWS($A$3:A524)),3),"")</f>
        <v/>
      </c>
      <c r="D524" s="2" t="str">
        <f t="shared" si="16"/>
        <v/>
      </c>
      <c r="E524" t="b">
        <f>Table3[[#This Row],[verificacion]]=Table3[[#This Row],[Total Mio]]</f>
        <v>1</v>
      </c>
      <c r="G524" t="str" cm="1">
        <f t="array" ref="G524">IFERROR(INDEX(Conta[],_xlfn.AGGREGATE(15,7,IF(Conta[VENDEDOR]=$B$1,ROW(Conta[VENDEDOR])-ROW('Por Factura'!$G$4)+1),ROWS($G$3:G524)),3),"")</f>
        <v/>
      </c>
      <c r="H524" t="str" cm="1">
        <f t="array" ref="H524">IFERROR(INDEX(Conta[],_xlfn.AGGREGATE(15,7,IF(Conta[VENDEDOR]=$B$1,ROW(Conta[VENDEDOR])-ROW('Por Factura'!$G$4)+1),ROWS($G$3:G524)),1),"")</f>
        <v/>
      </c>
      <c r="I524" s="2" t="str" cm="1">
        <f t="array" ref="I524">IFERROR(INDEX(Conta[],_xlfn.AGGREGATE(15,7,IF(Conta[VENDEDOR]=$B$1,ROW(Conta[VENDEDOR])-ROW('Por Factura'!$G$4)+1),ROWS($G$3:G524)),4),"")</f>
        <v/>
      </c>
      <c r="J524" s="2" t="str">
        <f t="shared" si="17"/>
        <v/>
      </c>
      <c r="K524" t="b">
        <f>Table5[[#This Row],[verificacion]]=Table5[[#This Row],[Total Conta]]</f>
        <v>1</v>
      </c>
    </row>
    <row r="525" spans="1:11" x14ac:dyDescent="0.25">
      <c r="A525" t="str" cm="1">
        <f t="array" ref="A525">IFERROR(INDEX(Mio[],_xlfn.AGGREGATE(15,7,IF((Mio[Vendedor]=$B$1)*(Mio[Anulado]=0),ROW(Mio[Vendedor])-ROW(MIo!$B$2)+1),ROWS($A$3:A525)),2),"")</f>
        <v/>
      </c>
      <c r="B525" t="str" cm="1">
        <f t="array" ref="B525">IFERROR(INDEX(Mio[],_xlfn.AGGREGATE(15,7,IF((Mio[Vendedor]=$B$1)*(Mio[Anulado]=0),ROW(Mio[Vendedor])-ROW(MIo!$B$2)+1),ROWS($A$3:A525)),6),"")</f>
        <v/>
      </c>
      <c r="C525" s="2" t="str" cm="1">
        <f t="array" ref="C525">IFERROR(INDEX(Mio[],_xlfn.AGGREGATE(15,7,IF((Mio[Vendedor]=$B$1)*(Mio[Anulado]=0),ROW(Mio[Vendedor])-ROW(MIo!$B$2)+1),ROWS($A$3:A525)),3),"")</f>
        <v/>
      </c>
      <c r="D525" s="2" t="str">
        <f t="shared" si="16"/>
        <v/>
      </c>
      <c r="E525" t="b">
        <f>Table3[[#This Row],[verificacion]]=Table3[[#This Row],[Total Mio]]</f>
        <v>1</v>
      </c>
      <c r="G525" t="str" cm="1">
        <f t="array" ref="G525">IFERROR(INDEX(Conta[],_xlfn.AGGREGATE(15,7,IF(Conta[VENDEDOR]=$B$1,ROW(Conta[VENDEDOR])-ROW('Por Factura'!$G$4)+1),ROWS($G$3:G525)),3),"")</f>
        <v/>
      </c>
      <c r="H525" t="str" cm="1">
        <f t="array" ref="H525">IFERROR(INDEX(Conta[],_xlfn.AGGREGATE(15,7,IF(Conta[VENDEDOR]=$B$1,ROW(Conta[VENDEDOR])-ROW('Por Factura'!$G$4)+1),ROWS($G$3:G525)),1),"")</f>
        <v/>
      </c>
      <c r="I525" s="2" t="str" cm="1">
        <f t="array" ref="I525">IFERROR(INDEX(Conta[],_xlfn.AGGREGATE(15,7,IF(Conta[VENDEDOR]=$B$1,ROW(Conta[VENDEDOR])-ROW('Por Factura'!$G$4)+1),ROWS($G$3:G525)),4),"")</f>
        <v/>
      </c>
      <c r="J525" s="2" t="str">
        <f t="shared" si="17"/>
        <v/>
      </c>
      <c r="K525" t="b">
        <f>Table5[[#This Row],[verificacion]]=Table5[[#This Row],[Total Conta]]</f>
        <v>1</v>
      </c>
    </row>
    <row r="526" spans="1:11" x14ac:dyDescent="0.25">
      <c r="A526" t="str" cm="1">
        <f t="array" ref="A526">IFERROR(INDEX(Mio[],_xlfn.AGGREGATE(15,7,IF((Mio[Vendedor]=$B$1)*(Mio[Anulado]=0),ROW(Mio[Vendedor])-ROW(MIo!$B$2)+1),ROWS($A$3:A526)),2),"")</f>
        <v/>
      </c>
      <c r="B526" t="str" cm="1">
        <f t="array" ref="B526">IFERROR(INDEX(Mio[],_xlfn.AGGREGATE(15,7,IF((Mio[Vendedor]=$B$1)*(Mio[Anulado]=0),ROW(Mio[Vendedor])-ROW(MIo!$B$2)+1),ROWS($A$3:A526)),6),"")</f>
        <v/>
      </c>
      <c r="C526" s="2" t="str" cm="1">
        <f t="array" ref="C526">IFERROR(INDEX(Mio[],_xlfn.AGGREGATE(15,7,IF((Mio[Vendedor]=$B$1)*(Mio[Anulado]=0),ROW(Mio[Vendedor])-ROW(MIo!$B$2)+1),ROWS($A$3:A526)),3),"")</f>
        <v/>
      </c>
      <c r="D526" s="2" t="str">
        <f t="shared" si="16"/>
        <v/>
      </c>
      <c r="E526" t="b">
        <f>Table3[[#This Row],[verificacion]]=Table3[[#This Row],[Total Mio]]</f>
        <v>1</v>
      </c>
      <c r="G526" t="str" cm="1">
        <f t="array" ref="G526">IFERROR(INDEX(Conta[],_xlfn.AGGREGATE(15,7,IF(Conta[VENDEDOR]=$B$1,ROW(Conta[VENDEDOR])-ROW('Por Factura'!$G$4)+1),ROWS($G$3:G526)),3),"")</f>
        <v/>
      </c>
      <c r="H526" t="str" cm="1">
        <f t="array" ref="H526">IFERROR(INDEX(Conta[],_xlfn.AGGREGATE(15,7,IF(Conta[VENDEDOR]=$B$1,ROW(Conta[VENDEDOR])-ROW('Por Factura'!$G$4)+1),ROWS($G$3:G526)),1),"")</f>
        <v/>
      </c>
      <c r="I526" s="2" t="str" cm="1">
        <f t="array" ref="I526">IFERROR(INDEX(Conta[],_xlfn.AGGREGATE(15,7,IF(Conta[VENDEDOR]=$B$1,ROW(Conta[VENDEDOR])-ROW('Por Factura'!$G$4)+1),ROWS($G$3:G526)),4),"")</f>
        <v/>
      </c>
      <c r="J526" s="2" t="str">
        <f t="shared" si="17"/>
        <v/>
      </c>
      <c r="K526" t="b">
        <f>Table5[[#This Row],[verificacion]]=Table5[[#This Row],[Total Conta]]</f>
        <v>1</v>
      </c>
    </row>
    <row r="527" spans="1:11" x14ac:dyDescent="0.25">
      <c r="A527" t="str" cm="1">
        <f t="array" ref="A527">IFERROR(INDEX(Mio[],_xlfn.AGGREGATE(15,7,IF((Mio[Vendedor]=$B$1)*(Mio[Anulado]=0),ROW(Mio[Vendedor])-ROW(MIo!$B$2)+1),ROWS($A$3:A527)),2),"")</f>
        <v/>
      </c>
      <c r="B527" t="str" cm="1">
        <f t="array" ref="B527">IFERROR(INDEX(Mio[],_xlfn.AGGREGATE(15,7,IF((Mio[Vendedor]=$B$1)*(Mio[Anulado]=0),ROW(Mio[Vendedor])-ROW(MIo!$B$2)+1),ROWS($A$3:A527)),6),"")</f>
        <v/>
      </c>
      <c r="C527" s="2" t="str" cm="1">
        <f t="array" ref="C527">IFERROR(INDEX(Mio[],_xlfn.AGGREGATE(15,7,IF((Mio[Vendedor]=$B$1)*(Mio[Anulado]=0),ROW(Mio[Vendedor])-ROW(MIo!$B$2)+1),ROWS($A$3:A527)),3),"")</f>
        <v/>
      </c>
      <c r="D527" s="2" t="str">
        <f t="shared" si="16"/>
        <v/>
      </c>
      <c r="E527" t="b">
        <f>Table3[[#This Row],[verificacion]]=Table3[[#This Row],[Total Mio]]</f>
        <v>1</v>
      </c>
      <c r="G527" t="str" cm="1">
        <f t="array" ref="G527">IFERROR(INDEX(Conta[],_xlfn.AGGREGATE(15,7,IF(Conta[VENDEDOR]=$B$1,ROW(Conta[VENDEDOR])-ROW('Por Factura'!$G$4)+1),ROWS($G$3:G527)),3),"")</f>
        <v/>
      </c>
      <c r="H527" t="str" cm="1">
        <f t="array" ref="H527">IFERROR(INDEX(Conta[],_xlfn.AGGREGATE(15,7,IF(Conta[VENDEDOR]=$B$1,ROW(Conta[VENDEDOR])-ROW('Por Factura'!$G$4)+1),ROWS($G$3:G527)),1),"")</f>
        <v/>
      </c>
      <c r="I527" s="2" t="str" cm="1">
        <f t="array" ref="I527">IFERROR(INDEX(Conta[],_xlfn.AGGREGATE(15,7,IF(Conta[VENDEDOR]=$B$1,ROW(Conta[VENDEDOR])-ROW('Por Factura'!$G$4)+1),ROWS($G$3:G527)),4),"")</f>
        <v/>
      </c>
      <c r="J527" s="2" t="str">
        <f t="shared" si="17"/>
        <v/>
      </c>
      <c r="K527" t="b">
        <f>Table5[[#This Row],[verificacion]]=Table5[[#This Row],[Total Conta]]</f>
        <v>1</v>
      </c>
    </row>
    <row r="528" spans="1:11" x14ac:dyDescent="0.25">
      <c r="A528" t="str" cm="1">
        <f t="array" ref="A528">IFERROR(INDEX(Mio[],_xlfn.AGGREGATE(15,7,IF((Mio[Vendedor]=$B$1)*(Mio[Anulado]=0),ROW(Mio[Vendedor])-ROW(MIo!$B$2)+1),ROWS($A$3:A528)),2),"")</f>
        <v/>
      </c>
      <c r="B528" t="str" cm="1">
        <f t="array" ref="B528">IFERROR(INDEX(Mio[],_xlfn.AGGREGATE(15,7,IF((Mio[Vendedor]=$B$1)*(Mio[Anulado]=0),ROW(Mio[Vendedor])-ROW(MIo!$B$2)+1),ROWS($A$3:A528)),6),"")</f>
        <v/>
      </c>
      <c r="C528" s="2" t="str" cm="1">
        <f t="array" ref="C528">IFERROR(INDEX(Mio[],_xlfn.AGGREGATE(15,7,IF((Mio[Vendedor]=$B$1)*(Mio[Anulado]=0),ROW(Mio[Vendedor])-ROW(MIo!$B$2)+1),ROWS($A$3:A528)),3),"")</f>
        <v/>
      </c>
      <c r="D528" s="2" t="str">
        <f t="shared" si="16"/>
        <v/>
      </c>
      <c r="E528" t="b">
        <f>Table3[[#This Row],[verificacion]]=Table3[[#This Row],[Total Mio]]</f>
        <v>1</v>
      </c>
      <c r="G528" t="str" cm="1">
        <f t="array" ref="G528">IFERROR(INDEX(Conta[],_xlfn.AGGREGATE(15,7,IF(Conta[VENDEDOR]=$B$1,ROW(Conta[VENDEDOR])-ROW('Por Factura'!$G$4)+1),ROWS($G$3:G528)),3),"")</f>
        <v/>
      </c>
      <c r="H528" t="str" cm="1">
        <f t="array" ref="H528">IFERROR(INDEX(Conta[],_xlfn.AGGREGATE(15,7,IF(Conta[VENDEDOR]=$B$1,ROW(Conta[VENDEDOR])-ROW('Por Factura'!$G$4)+1),ROWS($G$3:G528)),1),"")</f>
        <v/>
      </c>
      <c r="I528" s="2" t="str" cm="1">
        <f t="array" ref="I528">IFERROR(INDEX(Conta[],_xlfn.AGGREGATE(15,7,IF(Conta[VENDEDOR]=$B$1,ROW(Conta[VENDEDOR])-ROW('Por Factura'!$G$4)+1),ROWS($G$3:G528)),4),"")</f>
        <v/>
      </c>
      <c r="J528" s="2" t="str">
        <f t="shared" si="17"/>
        <v/>
      </c>
      <c r="K528" t="b">
        <f>Table5[[#This Row],[verificacion]]=Table5[[#This Row],[Total Conta]]</f>
        <v>1</v>
      </c>
    </row>
    <row r="529" spans="1:11" x14ac:dyDescent="0.25">
      <c r="A529" t="str" cm="1">
        <f t="array" ref="A529">IFERROR(INDEX(Mio[],_xlfn.AGGREGATE(15,7,IF((Mio[Vendedor]=$B$1)*(Mio[Anulado]=0),ROW(Mio[Vendedor])-ROW(MIo!$B$2)+1),ROWS($A$3:A529)),2),"")</f>
        <v/>
      </c>
      <c r="B529" t="str" cm="1">
        <f t="array" ref="B529">IFERROR(INDEX(Mio[],_xlfn.AGGREGATE(15,7,IF((Mio[Vendedor]=$B$1)*(Mio[Anulado]=0),ROW(Mio[Vendedor])-ROW(MIo!$B$2)+1),ROWS($A$3:A529)),6),"")</f>
        <v/>
      </c>
      <c r="C529" s="2" t="str" cm="1">
        <f t="array" ref="C529">IFERROR(INDEX(Mio[],_xlfn.AGGREGATE(15,7,IF((Mio[Vendedor]=$B$1)*(Mio[Anulado]=0),ROW(Mio[Vendedor])-ROW(MIo!$B$2)+1),ROWS($A$3:A529)),3),"")</f>
        <v/>
      </c>
      <c r="D529" s="2" t="str">
        <f t="shared" si="16"/>
        <v/>
      </c>
      <c r="E529" t="b">
        <f>Table3[[#This Row],[verificacion]]=Table3[[#This Row],[Total Mio]]</f>
        <v>1</v>
      </c>
      <c r="G529" t="str" cm="1">
        <f t="array" ref="G529">IFERROR(INDEX(Conta[],_xlfn.AGGREGATE(15,7,IF(Conta[VENDEDOR]=$B$1,ROW(Conta[VENDEDOR])-ROW('Por Factura'!$G$4)+1),ROWS($G$3:G529)),3),"")</f>
        <v/>
      </c>
      <c r="H529" t="str" cm="1">
        <f t="array" ref="H529">IFERROR(INDEX(Conta[],_xlfn.AGGREGATE(15,7,IF(Conta[VENDEDOR]=$B$1,ROW(Conta[VENDEDOR])-ROW('Por Factura'!$G$4)+1),ROWS($G$3:G529)),1),"")</f>
        <v/>
      </c>
      <c r="I529" s="2" t="str" cm="1">
        <f t="array" ref="I529">IFERROR(INDEX(Conta[],_xlfn.AGGREGATE(15,7,IF(Conta[VENDEDOR]=$B$1,ROW(Conta[VENDEDOR])-ROW('Por Factura'!$G$4)+1),ROWS($G$3:G529)),4),"")</f>
        <v/>
      </c>
      <c r="J529" s="2" t="str">
        <f t="shared" si="17"/>
        <v/>
      </c>
      <c r="K529" t="b">
        <f>Table5[[#This Row],[verificacion]]=Table5[[#This Row],[Total Conta]]</f>
        <v>1</v>
      </c>
    </row>
    <row r="530" spans="1:11" x14ac:dyDescent="0.25">
      <c r="A530" t="str" cm="1">
        <f t="array" ref="A530">IFERROR(INDEX(Mio[],_xlfn.AGGREGATE(15,7,IF((Mio[Vendedor]=$B$1)*(Mio[Anulado]=0),ROW(Mio[Vendedor])-ROW(MIo!$B$2)+1),ROWS($A$3:A530)),2),"")</f>
        <v/>
      </c>
      <c r="B530" t="str" cm="1">
        <f t="array" ref="B530">IFERROR(INDEX(Mio[],_xlfn.AGGREGATE(15,7,IF((Mio[Vendedor]=$B$1)*(Mio[Anulado]=0),ROW(Mio[Vendedor])-ROW(MIo!$B$2)+1),ROWS($A$3:A530)),6),"")</f>
        <v/>
      </c>
      <c r="C530" s="2" t="str" cm="1">
        <f t="array" ref="C530">IFERROR(INDEX(Mio[],_xlfn.AGGREGATE(15,7,IF((Mio[Vendedor]=$B$1)*(Mio[Anulado]=0),ROW(Mio[Vendedor])-ROW(MIo!$B$2)+1),ROWS($A$3:A530)),3),"")</f>
        <v/>
      </c>
      <c r="D530" s="2" t="str">
        <f t="shared" si="16"/>
        <v/>
      </c>
      <c r="E530" t="b">
        <f>Table3[[#This Row],[verificacion]]=Table3[[#This Row],[Total Mio]]</f>
        <v>1</v>
      </c>
      <c r="G530" t="str" cm="1">
        <f t="array" ref="G530">IFERROR(INDEX(Conta[],_xlfn.AGGREGATE(15,7,IF(Conta[VENDEDOR]=$B$1,ROW(Conta[VENDEDOR])-ROW('Por Factura'!$G$4)+1),ROWS($G$3:G530)),3),"")</f>
        <v/>
      </c>
      <c r="H530" t="str" cm="1">
        <f t="array" ref="H530">IFERROR(INDEX(Conta[],_xlfn.AGGREGATE(15,7,IF(Conta[VENDEDOR]=$B$1,ROW(Conta[VENDEDOR])-ROW('Por Factura'!$G$4)+1),ROWS($G$3:G530)),1),"")</f>
        <v/>
      </c>
      <c r="I530" s="2" t="str" cm="1">
        <f t="array" ref="I530">IFERROR(INDEX(Conta[],_xlfn.AGGREGATE(15,7,IF(Conta[VENDEDOR]=$B$1,ROW(Conta[VENDEDOR])-ROW('Por Factura'!$G$4)+1),ROWS($G$3:G530)),4),"")</f>
        <v/>
      </c>
      <c r="J530" s="2" t="str">
        <f t="shared" si="17"/>
        <v/>
      </c>
      <c r="K530" t="b">
        <f>Table5[[#This Row],[verificacion]]=Table5[[#This Row],[Total Conta]]</f>
        <v>1</v>
      </c>
    </row>
    <row r="531" spans="1:11" x14ac:dyDescent="0.25">
      <c r="A531" t="str" cm="1">
        <f t="array" ref="A531">IFERROR(INDEX(Mio[],_xlfn.AGGREGATE(15,7,IF((Mio[Vendedor]=$B$1)*(Mio[Anulado]=0),ROW(Mio[Vendedor])-ROW(MIo!$B$2)+1),ROWS($A$3:A531)),2),"")</f>
        <v/>
      </c>
      <c r="B531" t="str" cm="1">
        <f t="array" ref="B531">IFERROR(INDEX(Mio[],_xlfn.AGGREGATE(15,7,IF((Mio[Vendedor]=$B$1)*(Mio[Anulado]=0),ROW(Mio[Vendedor])-ROW(MIo!$B$2)+1),ROWS($A$3:A531)),6),"")</f>
        <v/>
      </c>
      <c r="C531" s="2" t="str" cm="1">
        <f t="array" ref="C531">IFERROR(INDEX(Mio[],_xlfn.AGGREGATE(15,7,IF((Mio[Vendedor]=$B$1)*(Mio[Anulado]=0),ROW(Mio[Vendedor])-ROW(MIo!$B$2)+1),ROWS($A$3:A531)),3),"")</f>
        <v/>
      </c>
      <c r="D531" s="2" t="str">
        <f t="shared" si="16"/>
        <v/>
      </c>
      <c r="E531" t="b">
        <f>Table3[[#This Row],[verificacion]]=Table3[[#This Row],[Total Mio]]</f>
        <v>1</v>
      </c>
      <c r="G531" t="str" cm="1">
        <f t="array" ref="G531">IFERROR(INDEX(Conta[],_xlfn.AGGREGATE(15,7,IF(Conta[VENDEDOR]=$B$1,ROW(Conta[VENDEDOR])-ROW('Por Factura'!$G$4)+1),ROWS($G$3:G531)),3),"")</f>
        <v/>
      </c>
      <c r="H531" t="str" cm="1">
        <f t="array" ref="H531">IFERROR(INDEX(Conta[],_xlfn.AGGREGATE(15,7,IF(Conta[VENDEDOR]=$B$1,ROW(Conta[VENDEDOR])-ROW('Por Factura'!$G$4)+1),ROWS($G$3:G531)),1),"")</f>
        <v/>
      </c>
      <c r="I531" s="2" t="str" cm="1">
        <f t="array" ref="I531">IFERROR(INDEX(Conta[],_xlfn.AGGREGATE(15,7,IF(Conta[VENDEDOR]=$B$1,ROW(Conta[VENDEDOR])-ROW('Por Factura'!$G$4)+1),ROWS($G$3:G531)),4),"")</f>
        <v/>
      </c>
      <c r="J531" s="2" t="str">
        <f t="shared" si="17"/>
        <v/>
      </c>
      <c r="K531" t="b">
        <f>Table5[[#This Row],[verificacion]]=Table5[[#This Row],[Total Conta]]</f>
        <v>1</v>
      </c>
    </row>
    <row r="532" spans="1:11" x14ac:dyDescent="0.25">
      <c r="A532" t="str" cm="1">
        <f t="array" ref="A532">IFERROR(INDEX(Mio[],_xlfn.AGGREGATE(15,7,IF((Mio[Vendedor]=$B$1)*(Mio[Anulado]=0),ROW(Mio[Vendedor])-ROW(MIo!$B$2)+1),ROWS($A$3:A532)),2),"")</f>
        <v/>
      </c>
      <c r="B532" t="str" cm="1">
        <f t="array" ref="B532">IFERROR(INDEX(Mio[],_xlfn.AGGREGATE(15,7,IF((Mio[Vendedor]=$B$1)*(Mio[Anulado]=0),ROW(Mio[Vendedor])-ROW(MIo!$B$2)+1),ROWS($A$3:A532)),6),"")</f>
        <v/>
      </c>
      <c r="C532" s="2" t="str" cm="1">
        <f t="array" ref="C532">IFERROR(INDEX(Mio[],_xlfn.AGGREGATE(15,7,IF((Mio[Vendedor]=$B$1)*(Mio[Anulado]=0),ROW(Mio[Vendedor])-ROW(MIo!$B$2)+1),ROWS($A$3:A532)),3),"")</f>
        <v/>
      </c>
      <c r="D532" s="2" t="str">
        <f t="shared" si="16"/>
        <v/>
      </c>
      <c r="E532" t="b">
        <f>Table3[[#This Row],[verificacion]]=Table3[[#This Row],[Total Mio]]</f>
        <v>1</v>
      </c>
      <c r="G532" t="str" cm="1">
        <f t="array" ref="G532">IFERROR(INDEX(Conta[],_xlfn.AGGREGATE(15,7,IF(Conta[VENDEDOR]=$B$1,ROW(Conta[VENDEDOR])-ROW('Por Factura'!$G$4)+1),ROWS($G$3:G532)),3),"")</f>
        <v/>
      </c>
      <c r="H532" t="str" cm="1">
        <f t="array" ref="H532">IFERROR(INDEX(Conta[],_xlfn.AGGREGATE(15,7,IF(Conta[VENDEDOR]=$B$1,ROW(Conta[VENDEDOR])-ROW('Por Factura'!$G$4)+1),ROWS($G$3:G532)),1),"")</f>
        <v/>
      </c>
      <c r="I532" s="2" t="str" cm="1">
        <f t="array" ref="I532">IFERROR(INDEX(Conta[],_xlfn.AGGREGATE(15,7,IF(Conta[VENDEDOR]=$B$1,ROW(Conta[VENDEDOR])-ROW('Por Factura'!$G$4)+1),ROWS($G$3:G532)),4),"")</f>
        <v/>
      </c>
      <c r="J532" s="2" t="str">
        <f t="shared" si="17"/>
        <v/>
      </c>
      <c r="K532" t="b">
        <f>Table5[[#This Row],[verificacion]]=Table5[[#This Row],[Total Conta]]</f>
        <v>1</v>
      </c>
    </row>
    <row r="533" spans="1:11" x14ac:dyDescent="0.25">
      <c r="A533" t="str" cm="1">
        <f t="array" ref="A533">IFERROR(INDEX(Mio[],_xlfn.AGGREGATE(15,7,IF((Mio[Vendedor]=$B$1)*(Mio[Anulado]=0),ROW(Mio[Vendedor])-ROW(MIo!$B$2)+1),ROWS($A$3:A533)),2),"")</f>
        <v/>
      </c>
      <c r="B533" t="str" cm="1">
        <f t="array" ref="B533">IFERROR(INDEX(Mio[],_xlfn.AGGREGATE(15,7,IF((Mio[Vendedor]=$B$1)*(Mio[Anulado]=0),ROW(Mio[Vendedor])-ROW(MIo!$B$2)+1),ROWS($A$3:A533)),6),"")</f>
        <v/>
      </c>
      <c r="C533" s="2" t="str" cm="1">
        <f t="array" ref="C533">IFERROR(INDEX(Mio[],_xlfn.AGGREGATE(15,7,IF((Mio[Vendedor]=$B$1)*(Mio[Anulado]=0),ROW(Mio[Vendedor])-ROW(MIo!$B$2)+1),ROWS($A$3:A533)),3),"")</f>
        <v/>
      </c>
      <c r="D533" s="2" t="str">
        <f t="shared" si="16"/>
        <v/>
      </c>
      <c r="E533" t="b">
        <f>Table3[[#This Row],[verificacion]]=Table3[[#This Row],[Total Mio]]</f>
        <v>1</v>
      </c>
      <c r="G533" t="str" cm="1">
        <f t="array" ref="G533">IFERROR(INDEX(Conta[],_xlfn.AGGREGATE(15,7,IF(Conta[VENDEDOR]=$B$1,ROW(Conta[VENDEDOR])-ROW('Por Factura'!$G$4)+1),ROWS($G$3:G533)),3),"")</f>
        <v/>
      </c>
      <c r="H533" t="str" cm="1">
        <f t="array" ref="H533">IFERROR(INDEX(Conta[],_xlfn.AGGREGATE(15,7,IF(Conta[VENDEDOR]=$B$1,ROW(Conta[VENDEDOR])-ROW('Por Factura'!$G$4)+1),ROWS($G$3:G533)),1),"")</f>
        <v/>
      </c>
      <c r="I533" s="2" t="str" cm="1">
        <f t="array" ref="I533">IFERROR(INDEX(Conta[],_xlfn.AGGREGATE(15,7,IF(Conta[VENDEDOR]=$B$1,ROW(Conta[VENDEDOR])-ROW('Por Factura'!$G$4)+1),ROWS($G$3:G533)),4),"")</f>
        <v/>
      </c>
      <c r="J533" s="2" t="str">
        <f t="shared" si="17"/>
        <v/>
      </c>
      <c r="K533" t="b">
        <f>Table5[[#This Row],[verificacion]]=Table5[[#This Row],[Total Conta]]</f>
        <v>1</v>
      </c>
    </row>
    <row r="534" spans="1:11" x14ac:dyDescent="0.25">
      <c r="A534" t="str" cm="1">
        <f t="array" ref="A534">IFERROR(INDEX(Mio[],_xlfn.AGGREGATE(15,7,IF((Mio[Vendedor]=$B$1)*(Mio[Anulado]=0),ROW(Mio[Vendedor])-ROW(MIo!$B$2)+1),ROWS($A$3:A534)),2),"")</f>
        <v/>
      </c>
      <c r="B534" t="str" cm="1">
        <f t="array" ref="B534">IFERROR(INDEX(Mio[],_xlfn.AGGREGATE(15,7,IF((Mio[Vendedor]=$B$1)*(Mio[Anulado]=0),ROW(Mio[Vendedor])-ROW(MIo!$B$2)+1),ROWS($A$3:A534)),6),"")</f>
        <v/>
      </c>
      <c r="C534" s="2" t="str" cm="1">
        <f t="array" ref="C534">IFERROR(INDEX(Mio[],_xlfn.AGGREGATE(15,7,IF((Mio[Vendedor]=$B$1)*(Mio[Anulado]=0),ROW(Mio[Vendedor])-ROW(MIo!$B$2)+1),ROWS($A$3:A534)),3),"")</f>
        <v/>
      </c>
      <c r="D534" s="2" t="str">
        <f t="shared" si="16"/>
        <v/>
      </c>
      <c r="E534" t="b">
        <f>Table3[[#This Row],[verificacion]]=Table3[[#This Row],[Total Mio]]</f>
        <v>1</v>
      </c>
      <c r="G534" t="str" cm="1">
        <f t="array" ref="G534">IFERROR(INDEX(Conta[],_xlfn.AGGREGATE(15,7,IF(Conta[VENDEDOR]=$B$1,ROW(Conta[VENDEDOR])-ROW('Por Factura'!$G$4)+1),ROWS($G$3:G534)),3),"")</f>
        <v/>
      </c>
      <c r="H534" t="str" cm="1">
        <f t="array" ref="H534">IFERROR(INDEX(Conta[],_xlfn.AGGREGATE(15,7,IF(Conta[VENDEDOR]=$B$1,ROW(Conta[VENDEDOR])-ROW('Por Factura'!$G$4)+1),ROWS($G$3:G534)),1),"")</f>
        <v/>
      </c>
      <c r="I534" s="2" t="str" cm="1">
        <f t="array" ref="I534">IFERROR(INDEX(Conta[],_xlfn.AGGREGATE(15,7,IF(Conta[VENDEDOR]=$B$1,ROW(Conta[VENDEDOR])-ROW('Por Factura'!$G$4)+1),ROWS($G$3:G534)),4),"")</f>
        <v/>
      </c>
      <c r="J534" s="2" t="str">
        <f t="shared" si="17"/>
        <v/>
      </c>
      <c r="K534" t="b">
        <f>Table5[[#This Row],[verificacion]]=Table5[[#This Row],[Total Conta]]</f>
        <v>1</v>
      </c>
    </row>
    <row r="535" spans="1:11" x14ac:dyDescent="0.25">
      <c r="A535" t="str" cm="1">
        <f t="array" ref="A535">IFERROR(INDEX(Mio[],_xlfn.AGGREGATE(15,7,IF((Mio[Vendedor]=$B$1)*(Mio[Anulado]=0),ROW(Mio[Vendedor])-ROW(MIo!$B$2)+1),ROWS($A$3:A535)),2),"")</f>
        <v/>
      </c>
      <c r="B535" t="str" cm="1">
        <f t="array" ref="B535">IFERROR(INDEX(Mio[],_xlfn.AGGREGATE(15,7,IF((Mio[Vendedor]=$B$1)*(Mio[Anulado]=0),ROW(Mio[Vendedor])-ROW(MIo!$B$2)+1),ROWS($A$3:A535)),6),"")</f>
        <v/>
      </c>
      <c r="C535" s="2" t="str" cm="1">
        <f t="array" ref="C535">IFERROR(INDEX(Mio[],_xlfn.AGGREGATE(15,7,IF((Mio[Vendedor]=$B$1)*(Mio[Anulado]=0),ROW(Mio[Vendedor])-ROW(MIo!$B$2)+1),ROWS($A$3:A535)),3),"")</f>
        <v/>
      </c>
      <c r="D535" s="2" t="str">
        <f t="shared" si="16"/>
        <v/>
      </c>
      <c r="E535" t="b">
        <f>Table3[[#This Row],[verificacion]]=Table3[[#This Row],[Total Mio]]</f>
        <v>1</v>
      </c>
      <c r="G535" t="str" cm="1">
        <f t="array" ref="G535">IFERROR(INDEX(Conta[],_xlfn.AGGREGATE(15,7,IF(Conta[VENDEDOR]=$B$1,ROW(Conta[VENDEDOR])-ROW('Por Factura'!$G$4)+1),ROWS($G$3:G535)),3),"")</f>
        <v/>
      </c>
      <c r="H535" t="str" cm="1">
        <f t="array" ref="H535">IFERROR(INDEX(Conta[],_xlfn.AGGREGATE(15,7,IF(Conta[VENDEDOR]=$B$1,ROW(Conta[VENDEDOR])-ROW('Por Factura'!$G$4)+1),ROWS($G$3:G535)),1),"")</f>
        <v/>
      </c>
      <c r="I535" s="2" t="str" cm="1">
        <f t="array" ref="I535">IFERROR(INDEX(Conta[],_xlfn.AGGREGATE(15,7,IF(Conta[VENDEDOR]=$B$1,ROW(Conta[VENDEDOR])-ROW('Por Factura'!$G$4)+1),ROWS($G$3:G535)),4),"")</f>
        <v/>
      </c>
      <c r="J535" s="2" t="str">
        <f t="shared" si="17"/>
        <v/>
      </c>
      <c r="K535" t="b">
        <f>Table5[[#This Row],[verificacion]]=Table5[[#This Row],[Total Conta]]</f>
        <v>1</v>
      </c>
    </row>
    <row r="536" spans="1:11" x14ac:dyDescent="0.25">
      <c r="A536" t="str" cm="1">
        <f t="array" ref="A536">IFERROR(INDEX(Mio[],_xlfn.AGGREGATE(15,7,IF((Mio[Vendedor]=$B$1)*(Mio[Anulado]=0),ROW(Mio[Vendedor])-ROW(MIo!$B$2)+1),ROWS($A$3:A536)),2),"")</f>
        <v/>
      </c>
      <c r="B536" t="str" cm="1">
        <f t="array" ref="B536">IFERROR(INDEX(Mio[],_xlfn.AGGREGATE(15,7,IF((Mio[Vendedor]=$B$1)*(Mio[Anulado]=0),ROW(Mio[Vendedor])-ROW(MIo!$B$2)+1),ROWS($A$3:A536)),6),"")</f>
        <v/>
      </c>
      <c r="C536" s="2" t="str" cm="1">
        <f t="array" ref="C536">IFERROR(INDEX(Mio[],_xlfn.AGGREGATE(15,7,IF((Mio[Vendedor]=$B$1)*(Mio[Anulado]=0),ROW(Mio[Vendedor])-ROW(MIo!$B$2)+1),ROWS($A$3:A536)),3),"")</f>
        <v/>
      </c>
      <c r="D536" s="2" t="str">
        <f t="shared" si="16"/>
        <v/>
      </c>
      <c r="E536" t="b">
        <f>Table3[[#This Row],[verificacion]]=Table3[[#This Row],[Total Mio]]</f>
        <v>1</v>
      </c>
      <c r="G536" t="str" cm="1">
        <f t="array" ref="G536">IFERROR(INDEX(Conta[],_xlfn.AGGREGATE(15,7,IF(Conta[VENDEDOR]=$B$1,ROW(Conta[VENDEDOR])-ROW('Por Factura'!$G$4)+1),ROWS($G$3:G536)),3),"")</f>
        <v/>
      </c>
      <c r="H536" t="str" cm="1">
        <f t="array" ref="H536">IFERROR(INDEX(Conta[],_xlfn.AGGREGATE(15,7,IF(Conta[VENDEDOR]=$B$1,ROW(Conta[VENDEDOR])-ROW('Por Factura'!$G$4)+1),ROWS($G$3:G536)),1),"")</f>
        <v/>
      </c>
      <c r="I536" s="2" t="str" cm="1">
        <f t="array" ref="I536">IFERROR(INDEX(Conta[],_xlfn.AGGREGATE(15,7,IF(Conta[VENDEDOR]=$B$1,ROW(Conta[VENDEDOR])-ROW('Por Factura'!$G$4)+1),ROWS($G$3:G536)),4),"")</f>
        <v/>
      </c>
      <c r="J536" s="2" t="str">
        <f t="shared" si="17"/>
        <v/>
      </c>
      <c r="K536" t="b">
        <f>Table5[[#This Row],[verificacion]]=Table5[[#This Row],[Total Conta]]</f>
        <v>1</v>
      </c>
    </row>
    <row r="537" spans="1:11" x14ac:dyDescent="0.25">
      <c r="A537" t="str" cm="1">
        <f t="array" ref="A537">IFERROR(INDEX(Mio[],_xlfn.AGGREGATE(15,7,IF((Mio[Vendedor]=$B$1)*(Mio[Anulado]=0),ROW(Mio[Vendedor])-ROW(MIo!$B$2)+1),ROWS($A$3:A537)),2),"")</f>
        <v/>
      </c>
      <c r="B537" t="str" cm="1">
        <f t="array" ref="B537">IFERROR(INDEX(Mio[],_xlfn.AGGREGATE(15,7,IF((Mio[Vendedor]=$B$1)*(Mio[Anulado]=0),ROW(Mio[Vendedor])-ROW(MIo!$B$2)+1),ROWS($A$3:A537)),6),"")</f>
        <v/>
      </c>
      <c r="C537" s="2" t="str" cm="1">
        <f t="array" ref="C537">IFERROR(INDEX(Mio[],_xlfn.AGGREGATE(15,7,IF((Mio[Vendedor]=$B$1)*(Mio[Anulado]=0),ROW(Mio[Vendedor])-ROW(MIo!$B$2)+1),ROWS($A$3:A537)),3),"")</f>
        <v/>
      </c>
      <c r="D537" s="2" t="str">
        <f t="shared" si="16"/>
        <v/>
      </c>
      <c r="E537" t="b">
        <f>Table3[[#This Row],[verificacion]]=Table3[[#This Row],[Total Mio]]</f>
        <v>1</v>
      </c>
      <c r="G537" t="str" cm="1">
        <f t="array" ref="G537">IFERROR(INDEX(Conta[],_xlfn.AGGREGATE(15,7,IF(Conta[VENDEDOR]=$B$1,ROW(Conta[VENDEDOR])-ROW('Por Factura'!$G$4)+1),ROWS($G$3:G537)),3),"")</f>
        <v/>
      </c>
      <c r="H537" t="str" cm="1">
        <f t="array" ref="H537">IFERROR(INDEX(Conta[],_xlfn.AGGREGATE(15,7,IF(Conta[VENDEDOR]=$B$1,ROW(Conta[VENDEDOR])-ROW('Por Factura'!$G$4)+1),ROWS($G$3:G537)),1),"")</f>
        <v/>
      </c>
      <c r="I537" s="2" t="str" cm="1">
        <f t="array" ref="I537">IFERROR(INDEX(Conta[],_xlfn.AGGREGATE(15,7,IF(Conta[VENDEDOR]=$B$1,ROW(Conta[VENDEDOR])-ROW('Por Factura'!$G$4)+1),ROWS($G$3:G537)),4),"")</f>
        <v/>
      </c>
      <c r="J537" s="2" t="str">
        <f t="shared" si="17"/>
        <v/>
      </c>
      <c r="K537" t="b">
        <f>Table5[[#This Row],[verificacion]]=Table5[[#This Row],[Total Conta]]</f>
        <v>1</v>
      </c>
    </row>
    <row r="538" spans="1:11" x14ac:dyDescent="0.25">
      <c r="A538" t="str" cm="1">
        <f t="array" ref="A538">IFERROR(INDEX(Mio[],_xlfn.AGGREGATE(15,7,IF((Mio[Vendedor]=$B$1)*(Mio[Anulado]=0),ROW(Mio[Vendedor])-ROW(MIo!$B$2)+1),ROWS($A$3:A538)),2),"")</f>
        <v/>
      </c>
      <c r="B538" t="str" cm="1">
        <f t="array" ref="B538">IFERROR(INDEX(Mio[],_xlfn.AGGREGATE(15,7,IF((Mio[Vendedor]=$B$1)*(Mio[Anulado]=0),ROW(Mio[Vendedor])-ROW(MIo!$B$2)+1),ROWS($A$3:A538)),6),"")</f>
        <v/>
      </c>
      <c r="C538" s="2" t="str" cm="1">
        <f t="array" ref="C538">IFERROR(INDEX(Mio[],_xlfn.AGGREGATE(15,7,IF((Mio[Vendedor]=$B$1)*(Mio[Anulado]=0),ROW(Mio[Vendedor])-ROW(MIo!$B$2)+1),ROWS($A$3:A538)),3),"")</f>
        <v/>
      </c>
      <c r="D538" s="2" t="str">
        <f t="shared" si="16"/>
        <v/>
      </c>
      <c r="E538" t="b">
        <f>Table3[[#This Row],[verificacion]]=Table3[[#This Row],[Total Mio]]</f>
        <v>1</v>
      </c>
      <c r="G538" t="str" cm="1">
        <f t="array" ref="G538">IFERROR(INDEX(Conta[],_xlfn.AGGREGATE(15,7,IF(Conta[VENDEDOR]=$B$1,ROW(Conta[VENDEDOR])-ROW('Por Factura'!$G$4)+1),ROWS($G$3:G538)),3),"")</f>
        <v/>
      </c>
      <c r="H538" t="str" cm="1">
        <f t="array" ref="H538">IFERROR(INDEX(Conta[],_xlfn.AGGREGATE(15,7,IF(Conta[VENDEDOR]=$B$1,ROW(Conta[VENDEDOR])-ROW('Por Factura'!$G$4)+1),ROWS($G$3:G538)),1),"")</f>
        <v/>
      </c>
      <c r="I538" s="2" t="str" cm="1">
        <f t="array" ref="I538">IFERROR(INDEX(Conta[],_xlfn.AGGREGATE(15,7,IF(Conta[VENDEDOR]=$B$1,ROW(Conta[VENDEDOR])-ROW('Por Factura'!$G$4)+1),ROWS($G$3:G538)),4),"")</f>
        <v/>
      </c>
      <c r="J538" s="2" t="str">
        <f t="shared" si="17"/>
        <v/>
      </c>
      <c r="K538" t="b">
        <f>Table5[[#This Row],[verificacion]]=Table5[[#This Row],[Total Conta]]</f>
        <v>1</v>
      </c>
    </row>
    <row r="539" spans="1:11" x14ac:dyDescent="0.25">
      <c r="A539" t="str" cm="1">
        <f t="array" ref="A539">IFERROR(INDEX(Mio[],_xlfn.AGGREGATE(15,7,IF((Mio[Vendedor]=$B$1)*(Mio[Anulado]=0),ROW(Mio[Vendedor])-ROW(MIo!$B$2)+1),ROWS($A$3:A539)),2),"")</f>
        <v/>
      </c>
      <c r="B539" t="str" cm="1">
        <f t="array" ref="B539">IFERROR(INDEX(Mio[],_xlfn.AGGREGATE(15,7,IF((Mio[Vendedor]=$B$1)*(Mio[Anulado]=0),ROW(Mio[Vendedor])-ROW(MIo!$B$2)+1),ROWS($A$3:A539)),6),"")</f>
        <v/>
      </c>
      <c r="C539" s="2" t="str" cm="1">
        <f t="array" ref="C539">IFERROR(INDEX(Mio[],_xlfn.AGGREGATE(15,7,IF((Mio[Vendedor]=$B$1)*(Mio[Anulado]=0),ROW(Mio[Vendedor])-ROW(MIo!$B$2)+1),ROWS($A$3:A539)),3),"")</f>
        <v/>
      </c>
      <c r="D539" s="2" t="str">
        <f t="shared" si="16"/>
        <v/>
      </c>
      <c r="E539" t="b">
        <f>Table3[[#This Row],[verificacion]]=Table3[[#This Row],[Total Mio]]</f>
        <v>1</v>
      </c>
      <c r="G539" t="str" cm="1">
        <f t="array" ref="G539">IFERROR(INDEX(Conta[],_xlfn.AGGREGATE(15,7,IF(Conta[VENDEDOR]=$B$1,ROW(Conta[VENDEDOR])-ROW('Por Factura'!$G$4)+1),ROWS($G$3:G539)),3),"")</f>
        <v/>
      </c>
      <c r="H539" t="str" cm="1">
        <f t="array" ref="H539">IFERROR(INDEX(Conta[],_xlfn.AGGREGATE(15,7,IF(Conta[VENDEDOR]=$B$1,ROW(Conta[VENDEDOR])-ROW('Por Factura'!$G$4)+1),ROWS($G$3:G539)),1),"")</f>
        <v/>
      </c>
      <c r="I539" s="2" t="str" cm="1">
        <f t="array" ref="I539">IFERROR(INDEX(Conta[],_xlfn.AGGREGATE(15,7,IF(Conta[VENDEDOR]=$B$1,ROW(Conta[VENDEDOR])-ROW('Por Factura'!$G$4)+1),ROWS($G$3:G539)),4),"")</f>
        <v/>
      </c>
      <c r="J539" s="2" t="str">
        <f t="shared" si="17"/>
        <v/>
      </c>
      <c r="K539" t="b">
        <f>Table5[[#This Row],[verificacion]]=Table5[[#This Row],[Total Conta]]</f>
        <v>1</v>
      </c>
    </row>
    <row r="540" spans="1:11" x14ac:dyDescent="0.25">
      <c r="A540" t="str" cm="1">
        <f t="array" ref="A540">IFERROR(INDEX(Mio[],_xlfn.AGGREGATE(15,7,IF((Mio[Vendedor]=$B$1)*(Mio[Anulado]=0),ROW(Mio[Vendedor])-ROW(MIo!$B$2)+1),ROWS($A$3:A540)),2),"")</f>
        <v/>
      </c>
      <c r="B540" t="str" cm="1">
        <f t="array" ref="B540">IFERROR(INDEX(Mio[],_xlfn.AGGREGATE(15,7,IF((Mio[Vendedor]=$B$1)*(Mio[Anulado]=0),ROW(Mio[Vendedor])-ROW(MIo!$B$2)+1),ROWS($A$3:A540)),6),"")</f>
        <v/>
      </c>
      <c r="C540" s="2" t="str" cm="1">
        <f t="array" ref="C540">IFERROR(INDEX(Mio[],_xlfn.AGGREGATE(15,7,IF((Mio[Vendedor]=$B$1)*(Mio[Anulado]=0),ROW(Mio[Vendedor])-ROW(MIo!$B$2)+1),ROWS($A$3:A540)),3),"")</f>
        <v/>
      </c>
      <c r="D540" s="2" t="str">
        <f t="shared" si="16"/>
        <v/>
      </c>
      <c r="E540" t="b">
        <f>Table3[[#This Row],[verificacion]]=Table3[[#This Row],[Total Mio]]</f>
        <v>1</v>
      </c>
      <c r="G540" t="str" cm="1">
        <f t="array" ref="G540">IFERROR(INDEX(Conta[],_xlfn.AGGREGATE(15,7,IF(Conta[VENDEDOR]=$B$1,ROW(Conta[VENDEDOR])-ROW('Por Factura'!$G$4)+1),ROWS($G$3:G540)),3),"")</f>
        <v/>
      </c>
      <c r="H540" t="str" cm="1">
        <f t="array" ref="H540">IFERROR(INDEX(Conta[],_xlfn.AGGREGATE(15,7,IF(Conta[VENDEDOR]=$B$1,ROW(Conta[VENDEDOR])-ROW('Por Factura'!$G$4)+1),ROWS($G$3:G540)),1),"")</f>
        <v/>
      </c>
      <c r="I540" s="2" t="str" cm="1">
        <f t="array" ref="I540">IFERROR(INDEX(Conta[],_xlfn.AGGREGATE(15,7,IF(Conta[VENDEDOR]=$B$1,ROW(Conta[VENDEDOR])-ROW('Por Factura'!$G$4)+1),ROWS($G$3:G540)),4),"")</f>
        <v/>
      </c>
      <c r="J540" s="2" t="str">
        <f t="shared" si="17"/>
        <v/>
      </c>
      <c r="K540" t="b">
        <f>Table5[[#This Row],[verificacion]]=Table5[[#This Row],[Total Conta]]</f>
        <v>1</v>
      </c>
    </row>
    <row r="541" spans="1:11" x14ac:dyDescent="0.25">
      <c r="A541" t="str" cm="1">
        <f t="array" ref="A541">IFERROR(INDEX(Mio[],_xlfn.AGGREGATE(15,7,IF((Mio[Vendedor]=$B$1)*(Mio[Anulado]=0),ROW(Mio[Vendedor])-ROW(MIo!$B$2)+1),ROWS($A$3:A541)),2),"")</f>
        <v/>
      </c>
      <c r="B541" t="str" cm="1">
        <f t="array" ref="B541">IFERROR(INDEX(Mio[],_xlfn.AGGREGATE(15,7,IF((Mio[Vendedor]=$B$1)*(Mio[Anulado]=0),ROW(Mio[Vendedor])-ROW(MIo!$B$2)+1),ROWS($A$3:A541)),6),"")</f>
        <v/>
      </c>
      <c r="C541" s="2" t="str" cm="1">
        <f t="array" ref="C541">IFERROR(INDEX(Mio[],_xlfn.AGGREGATE(15,7,IF((Mio[Vendedor]=$B$1)*(Mio[Anulado]=0),ROW(Mio[Vendedor])-ROW(MIo!$B$2)+1),ROWS($A$3:A541)),3),"")</f>
        <v/>
      </c>
      <c r="D541" s="2" t="str">
        <f t="shared" si="16"/>
        <v/>
      </c>
      <c r="E541" t="b">
        <f>Table3[[#This Row],[verificacion]]=Table3[[#This Row],[Total Mio]]</f>
        <v>1</v>
      </c>
      <c r="G541" t="str" cm="1">
        <f t="array" ref="G541">IFERROR(INDEX(Conta[],_xlfn.AGGREGATE(15,7,IF(Conta[VENDEDOR]=$B$1,ROW(Conta[VENDEDOR])-ROW('Por Factura'!$G$4)+1),ROWS($G$3:G541)),3),"")</f>
        <v/>
      </c>
      <c r="H541" t="str" cm="1">
        <f t="array" ref="H541">IFERROR(INDEX(Conta[],_xlfn.AGGREGATE(15,7,IF(Conta[VENDEDOR]=$B$1,ROW(Conta[VENDEDOR])-ROW('Por Factura'!$G$4)+1),ROWS($G$3:G541)),1),"")</f>
        <v/>
      </c>
      <c r="I541" s="2" t="str" cm="1">
        <f t="array" ref="I541">IFERROR(INDEX(Conta[],_xlfn.AGGREGATE(15,7,IF(Conta[VENDEDOR]=$B$1,ROW(Conta[VENDEDOR])-ROW('Por Factura'!$G$4)+1),ROWS($G$3:G541)),4),"")</f>
        <v/>
      </c>
      <c r="J541" s="2" t="str">
        <f t="shared" si="17"/>
        <v/>
      </c>
      <c r="K541" t="b">
        <f>Table5[[#This Row],[verificacion]]=Table5[[#This Row],[Total Conta]]</f>
        <v>1</v>
      </c>
    </row>
    <row r="542" spans="1:11" x14ac:dyDescent="0.25">
      <c r="A542" t="str" cm="1">
        <f t="array" ref="A542">IFERROR(INDEX(Mio[],_xlfn.AGGREGATE(15,7,IF((Mio[Vendedor]=$B$1)*(Mio[Anulado]=0),ROW(Mio[Vendedor])-ROW(MIo!$B$2)+1),ROWS($A$3:A542)),2),"")</f>
        <v/>
      </c>
      <c r="B542" t="str" cm="1">
        <f t="array" ref="B542">IFERROR(INDEX(Mio[],_xlfn.AGGREGATE(15,7,IF((Mio[Vendedor]=$B$1)*(Mio[Anulado]=0),ROW(Mio[Vendedor])-ROW(MIo!$B$2)+1),ROWS($A$3:A542)),6),"")</f>
        <v/>
      </c>
      <c r="C542" s="2" t="str" cm="1">
        <f t="array" ref="C542">IFERROR(INDEX(Mio[],_xlfn.AGGREGATE(15,7,IF((Mio[Vendedor]=$B$1)*(Mio[Anulado]=0),ROW(Mio[Vendedor])-ROW(MIo!$B$2)+1),ROWS($A$3:A542)),3),"")</f>
        <v/>
      </c>
      <c r="D542" s="2" t="str">
        <f t="shared" si="16"/>
        <v/>
      </c>
      <c r="E542" t="b">
        <f>Table3[[#This Row],[verificacion]]=Table3[[#This Row],[Total Mio]]</f>
        <v>1</v>
      </c>
      <c r="G542" t="str" cm="1">
        <f t="array" ref="G542">IFERROR(INDEX(Conta[],_xlfn.AGGREGATE(15,7,IF(Conta[VENDEDOR]=$B$1,ROW(Conta[VENDEDOR])-ROW('Por Factura'!$G$4)+1),ROWS($G$3:G542)),3),"")</f>
        <v/>
      </c>
      <c r="H542" t="str" cm="1">
        <f t="array" ref="H542">IFERROR(INDEX(Conta[],_xlfn.AGGREGATE(15,7,IF(Conta[VENDEDOR]=$B$1,ROW(Conta[VENDEDOR])-ROW('Por Factura'!$G$4)+1),ROWS($G$3:G542)),1),"")</f>
        <v/>
      </c>
      <c r="I542" s="2" t="str" cm="1">
        <f t="array" ref="I542">IFERROR(INDEX(Conta[],_xlfn.AGGREGATE(15,7,IF(Conta[VENDEDOR]=$B$1,ROW(Conta[VENDEDOR])-ROW('Por Factura'!$G$4)+1),ROWS($G$3:G542)),4),"")</f>
        <v/>
      </c>
      <c r="J542" s="2" t="str">
        <f t="shared" si="17"/>
        <v/>
      </c>
      <c r="K542" t="b">
        <f>Table5[[#This Row],[verificacion]]=Table5[[#This Row],[Total Conta]]</f>
        <v>1</v>
      </c>
    </row>
    <row r="543" spans="1:11" x14ac:dyDescent="0.25">
      <c r="A543" t="str" cm="1">
        <f t="array" ref="A543">IFERROR(INDEX(Mio[],_xlfn.AGGREGATE(15,7,IF((Mio[Vendedor]=$B$1)*(Mio[Anulado]=0),ROW(Mio[Vendedor])-ROW(MIo!$B$2)+1),ROWS($A$3:A543)),2),"")</f>
        <v/>
      </c>
      <c r="B543" t="str" cm="1">
        <f t="array" ref="B543">IFERROR(INDEX(Mio[],_xlfn.AGGREGATE(15,7,IF((Mio[Vendedor]=$B$1)*(Mio[Anulado]=0),ROW(Mio[Vendedor])-ROW(MIo!$B$2)+1),ROWS($A$3:A543)),6),"")</f>
        <v/>
      </c>
      <c r="C543" s="2" t="str" cm="1">
        <f t="array" ref="C543">IFERROR(INDEX(Mio[],_xlfn.AGGREGATE(15,7,IF((Mio[Vendedor]=$B$1)*(Mio[Anulado]=0),ROW(Mio[Vendedor])-ROW(MIo!$B$2)+1),ROWS($A$3:A543)),3),"")</f>
        <v/>
      </c>
      <c r="D543" s="2" t="str">
        <f t="shared" si="16"/>
        <v/>
      </c>
      <c r="E543" t="b">
        <f>Table3[[#This Row],[verificacion]]=Table3[[#This Row],[Total Mio]]</f>
        <v>1</v>
      </c>
      <c r="G543" t="str" cm="1">
        <f t="array" ref="G543">IFERROR(INDEX(Conta[],_xlfn.AGGREGATE(15,7,IF(Conta[VENDEDOR]=$B$1,ROW(Conta[VENDEDOR])-ROW('Por Factura'!$G$4)+1),ROWS($G$3:G543)),3),"")</f>
        <v/>
      </c>
      <c r="H543" t="str" cm="1">
        <f t="array" ref="H543">IFERROR(INDEX(Conta[],_xlfn.AGGREGATE(15,7,IF(Conta[VENDEDOR]=$B$1,ROW(Conta[VENDEDOR])-ROW('Por Factura'!$G$4)+1),ROWS($G$3:G543)),1),"")</f>
        <v/>
      </c>
      <c r="I543" s="2" t="str" cm="1">
        <f t="array" ref="I543">IFERROR(INDEX(Conta[],_xlfn.AGGREGATE(15,7,IF(Conta[VENDEDOR]=$B$1,ROW(Conta[VENDEDOR])-ROW('Por Factura'!$G$4)+1),ROWS($G$3:G543)),4),"")</f>
        <v/>
      </c>
      <c r="J543" s="2" t="str">
        <f t="shared" si="17"/>
        <v/>
      </c>
      <c r="K543" t="b">
        <f>Table5[[#This Row],[verificacion]]=Table5[[#This Row],[Total Conta]]</f>
        <v>1</v>
      </c>
    </row>
    <row r="544" spans="1:11" x14ac:dyDescent="0.25">
      <c r="A544" t="str" cm="1">
        <f t="array" ref="A544">IFERROR(INDEX(Mio[],_xlfn.AGGREGATE(15,7,IF((Mio[Vendedor]=$B$1)*(Mio[Anulado]=0),ROW(Mio[Vendedor])-ROW(MIo!$B$2)+1),ROWS($A$3:A544)),2),"")</f>
        <v/>
      </c>
      <c r="B544" t="str" cm="1">
        <f t="array" ref="B544">IFERROR(INDEX(Mio[],_xlfn.AGGREGATE(15,7,IF((Mio[Vendedor]=$B$1)*(Mio[Anulado]=0),ROW(Mio[Vendedor])-ROW(MIo!$B$2)+1),ROWS($A$3:A544)),6),"")</f>
        <v/>
      </c>
      <c r="C544" s="2" t="str" cm="1">
        <f t="array" ref="C544">IFERROR(INDEX(Mio[],_xlfn.AGGREGATE(15,7,IF((Mio[Vendedor]=$B$1)*(Mio[Anulado]=0),ROW(Mio[Vendedor])-ROW(MIo!$B$2)+1),ROWS($A$3:A544)),3),"")</f>
        <v/>
      </c>
      <c r="D544" s="2" t="str">
        <f t="shared" si="16"/>
        <v/>
      </c>
      <c r="E544" t="b">
        <f>Table3[[#This Row],[verificacion]]=Table3[[#This Row],[Total Mio]]</f>
        <v>1</v>
      </c>
      <c r="G544" t="str" cm="1">
        <f t="array" ref="G544">IFERROR(INDEX(Conta[],_xlfn.AGGREGATE(15,7,IF(Conta[VENDEDOR]=$B$1,ROW(Conta[VENDEDOR])-ROW('Por Factura'!$G$4)+1),ROWS($G$3:G544)),3),"")</f>
        <v/>
      </c>
      <c r="H544" t="str" cm="1">
        <f t="array" ref="H544">IFERROR(INDEX(Conta[],_xlfn.AGGREGATE(15,7,IF(Conta[VENDEDOR]=$B$1,ROW(Conta[VENDEDOR])-ROW('Por Factura'!$G$4)+1),ROWS($G$3:G544)),1),"")</f>
        <v/>
      </c>
      <c r="I544" s="2" t="str" cm="1">
        <f t="array" ref="I544">IFERROR(INDEX(Conta[],_xlfn.AGGREGATE(15,7,IF(Conta[VENDEDOR]=$B$1,ROW(Conta[VENDEDOR])-ROW('Por Factura'!$G$4)+1),ROWS($G$3:G544)),4),"")</f>
        <v/>
      </c>
      <c r="J544" s="2" t="str">
        <f t="shared" si="17"/>
        <v/>
      </c>
      <c r="K544" t="b">
        <f>Table5[[#This Row],[verificacion]]=Table5[[#This Row],[Total Conta]]</f>
        <v>1</v>
      </c>
    </row>
    <row r="545" spans="1:11" x14ac:dyDescent="0.25">
      <c r="A545" t="str" cm="1">
        <f t="array" ref="A545">IFERROR(INDEX(Mio[],_xlfn.AGGREGATE(15,7,IF((Mio[Vendedor]=$B$1)*(Mio[Anulado]=0),ROW(Mio[Vendedor])-ROW(MIo!$B$2)+1),ROWS($A$3:A545)),2),"")</f>
        <v/>
      </c>
      <c r="B545" t="str" cm="1">
        <f t="array" ref="B545">IFERROR(INDEX(Mio[],_xlfn.AGGREGATE(15,7,IF((Mio[Vendedor]=$B$1)*(Mio[Anulado]=0),ROW(Mio[Vendedor])-ROW(MIo!$B$2)+1),ROWS($A$3:A545)),6),"")</f>
        <v/>
      </c>
      <c r="C545" s="2" t="str" cm="1">
        <f t="array" ref="C545">IFERROR(INDEX(Mio[],_xlfn.AGGREGATE(15,7,IF((Mio[Vendedor]=$B$1)*(Mio[Anulado]=0),ROW(Mio[Vendedor])-ROW(MIo!$B$2)+1),ROWS($A$3:A545)),3),"")</f>
        <v/>
      </c>
      <c r="D545" s="2" t="str">
        <f t="shared" si="16"/>
        <v/>
      </c>
      <c r="E545" t="b">
        <f>Table3[[#This Row],[verificacion]]=Table3[[#This Row],[Total Mio]]</f>
        <v>1</v>
      </c>
      <c r="G545" t="str" cm="1">
        <f t="array" ref="G545">IFERROR(INDEX(Conta[],_xlfn.AGGREGATE(15,7,IF(Conta[VENDEDOR]=$B$1,ROW(Conta[VENDEDOR])-ROW('Por Factura'!$G$4)+1),ROWS($G$3:G545)),3),"")</f>
        <v/>
      </c>
      <c r="H545" t="str" cm="1">
        <f t="array" ref="H545">IFERROR(INDEX(Conta[],_xlfn.AGGREGATE(15,7,IF(Conta[VENDEDOR]=$B$1,ROW(Conta[VENDEDOR])-ROW('Por Factura'!$G$4)+1),ROWS($G$3:G545)),1),"")</f>
        <v/>
      </c>
      <c r="I545" s="2" t="str" cm="1">
        <f t="array" ref="I545">IFERROR(INDEX(Conta[],_xlfn.AGGREGATE(15,7,IF(Conta[VENDEDOR]=$B$1,ROW(Conta[VENDEDOR])-ROW('Por Factura'!$G$4)+1),ROWS($G$3:G545)),4),"")</f>
        <v/>
      </c>
      <c r="J545" s="2" t="str">
        <f t="shared" si="17"/>
        <v/>
      </c>
      <c r="K545" t="b">
        <f>Table5[[#This Row],[verificacion]]=Table5[[#This Row],[Total Conta]]</f>
        <v>1</v>
      </c>
    </row>
    <row r="546" spans="1:11" x14ac:dyDescent="0.25">
      <c r="A546" t="str" cm="1">
        <f t="array" ref="A546">IFERROR(INDEX(Mio[],_xlfn.AGGREGATE(15,7,IF((Mio[Vendedor]=$B$1)*(Mio[Anulado]=0),ROW(Mio[Vendedor])-ROW(MIo!$B$2)+1),ROWS($A$3:A546)),2),"")</f>
        <v/>
      </c>
      <c r="B546" t="str" cm="1">
        <f t="array" ref="B546">IFERROR(INDEX(Mio[],_xlfn.AGGREGATE(15,7,IF((Mio[Vendedor]=$B$1)*(Mio[Anulado]=0),ROW(Mio[Vendedor])-ROW(MIo!$B$2)+1),ROWS($A$3:A546)),6),"")</f>
        <v/>
      </c>
      <c r="C546" s="2" t="str" cm="1">
        <f t="array" ref="C546">IFERROR(INDEX(Mio[],_xlfn.AGGREGATE(15,7,IF((Mio[Vendedor]=$B$1)*(Mio[Anulado]=0),ROW(Mio[Vendedor])-ROW(MIo!$B$2)+1),ROWS($A$3:A546)),3),"")</f>
        <v/>
      </c>
      <c r="D546" s="2" t="str">
        <f t="shared" si="16"/>
        <v/>
      </c>
      <c r="E546" t="b">
        <f>Table3[[#This Row],[verificacion]]=Table3[[#This Row],[Total Mio]]</f>
        <v>1</v>
      </c>
      <c r="G546" t="str" cm="1">
        <f t="array" ref="G546">IFERROR(INDEX(Conta[],_xlfn.AGGREGATE(15,7,IF(Conta[VENDEDOR]=$B$1,ROW(Conta[VENDEDOR])-ROW('Por Factura'!$G$4)+1),ROWS($G$3:G546)),3),"")</f>
        <v/>
      </c>
      <c r="H546" t="str" cm="1">
        <f t="array" ref="H546">IFERROR(INDEX(Conta[],_xlfn.AGGREGATE(15,7,IF(Conta[VENDEDOR]=$B$1,ROW(Conta[VENDEDOR])-ROW('Por Factura'!$G$4)+1),ROWS($G$3:G546)),1),"")</f>
        <v/>
      </c>
      <c r="I546" s="2" t="str" cm="1">
        <f t="array" ref="I546">IFERROR(INDEX(Conta[],_xlfn.AGGREGATE(15,7,IF(Conta[VENDEDOR]=$B$1,ROW(Conta[VENDEDOR])-ROW('Por Factura'!$G$4)+1),ROWS($G$3:G546)),4),"")</f>
        <v/>
      </c>
      <c r="J546" s="2" t="str">
        <f t="shared" si="17"/>
        <v/>
      </c>
      <c r="K546" t="b">
        <f>Table5[[#This Row],[verificacion]]=Table5[[#This Row],[Total Conta]]</f>
        <v>1</v>
      </c>
    </row>
    <row r="547" spans="1:11" x14ac:dyDescent="0.25">
      <c r="A547" t="str" cm="1">
        <f t="array" ref="A547">IFERROR(INDEX(Mio[],_xlfn.AGGREGATE(15,7,IF((Mio[Vendedor]=$B$1)*(Mio[Anulado]=0),ROW(Mio[Vendedor])-ROW(MIo!$B$2)+1),ROWS($A$3:A547)),2),"")</f>
        <v/>
      </c>
      <c r="B547" t="str" cm="1">
        <f t="array" ref="B547">IFERROR(INDEX(Mio[],_xlfn.AGGREGATE(15,7,IF((Mio[Vendedor]=$B$1)*(Mio[Anulado]=0),ROW(Mio[Vendedor])-ROW(MIo!$B$2)+1),ROWS($A$3:A547)),6),"")</f>
        <v/>
      </c>
      <c r="C547" s="2" t="str" cm="1">
        <f t="array" ref="C547">IFERROR(INDEX(Mio[],_xlfn.AGGREGATE(15,7,IF((Mio[Vendedor]=$B$1)*(Mio[Anulado]=0),ROW(Mio[Vendedor])-ROW(MIo!$B$2)+1),ROWS($A$3:A547)),3),"")</f>
        <v/>
      </c>
      <c r="D547" s="2" t="str">
        <f t="shared" si="16"/>
        <v/>
      </c>
      <c r="E547" t="b">
        <f>Table3[[#This Row],[verificacion]]=Table3[[#This Row],[Total Mio]]</f>
        <v>1</v>
      </c>
      <c r="G547" t="str" cm="1">
        <f t="array" ref="G547">IFERROR(INDEX(Conta[],_xlfn.AGGREGATE(15,7,IF(Conta[VENDEDOR]=$B$1,ROW(Conta[VENDEDOR])-ROW('Por Factura'!$G$4)+1),ROWS($G$3:G547)),3),"")</f>
        <v/>
      </c>
      <c r="H547" t="str" cm="1">
        <f t="array" ref="H547">IFERROR(INDEX(Conta[],_xlfn.AGGREGATE(15,7,IF(Conta[VENDEDOR]=$B$1,ROW(Conta[VENDEDOR])-ROW('Por Factura'!$G$4)+1),ROWS($G$3:G547)),1),"")</f>
        <v/>
      </c>
      <c r="I547" s="2" t="str" cm="1">
        <f t="array" ref="I547">IFERROR(INDEX(Conta[],_xlfn.AGGREGATE(15,7,IF(Conta[VENDEDOR]=$B$1,ROW(Conta[VENDEDOR])-ROW('Por Factura'!$G$4)+1),ROWS($G$3:G547)),4),"")</f>
        <v/>
      </c>
      <c r="J547" s="2" t="str">
        <f t="shared" si="17"/>
        <v/>
      </c>
      <c r="K547" t="b">
        <f>Table5[[#This Row],[verificacion]]=Table5[[#This Row],[Total Conta]]</f>
        <v>1</v>
      </c>
    </row>
    <row r="548" spans="1:11" x14ac:dyDescent="0.25">
      <c r="A548" t="str" cm="1">
        <f t="array" ref="A548">IFERROR(INDEX(Mio[],_xlfn.AGGREGATE(15,7,IF((Mio[Vendedor]=$B$1)*(Mio[Anulado]=0),ROW(Mio[Vendedor])-ROW(MIo!$B$2)+1),ROWS($A$3:A548)),2),"")</f>
        <v/>
      </c>
      <c r="B548" t="str" cm="1">
        <f t="array" ref="B548">IFERROR(INDEX(Mio[],_xlfn.AGGREGATE(15,7,IF((Mio[Vendedor]=$B$1)*(Mio[Anulado]=0),ROW(Mio[Vendedor])-ROW(MIo!$B$2)+1),ROWS($A$3:A548)),6),"")</f>
        <v/>
      </c>
      <c r="C548" s="2" t="str" cm="1">
        <f t="array" ref="C548">IFERROR(INDEX(Mio[],_xlfn.AGGREGATE(15,7,IF((Mio[Vendedor]=$B$1)*(Mio[Anulado]=0),ROW(Mio[Vendedor])-ROW(MIo!$B$2)+1),ROWS($A$3:A548)),3),"")</f>
        <v/>
      </c>
      <c r="D548" s="2" t="str">
        <f t="shared" si="16"/>
        <v/>
      </c>
      <c r="E548" t="b">
        <f>Table3[[#This Row],[verificacion]]=Table3[[#This Row],[Total Mio]]</f>
        <v>1</v>
      </c>
      <c r="G548" t="str" cm="1">
        <f t="array" ref="G548">IFERROR(INDEX(Conta[],_xlfn.AGGREGATE(15,7,IF(Conta[VENDEDOR]=$B$1,ROW(Conta[VENDEDOR])-ROW('Por Factura'!$G$4)+1),ROWS($G$3:G548)),3),"")</f>
        <v/>
      </c>
      <c r="H548" t="str" cm="1">
        <f t="array" ref="H548">IFERROR(INDEX(Conta[],_xlfn.AGGREGATE(15,7,IF(Conta[VENDEDOR]=$B$1,ROW(Conta[VENDEDOR])-ROW('Por Factura'!$G$4)+1),ROWS($G$3:G548)),1),"")</f>
        <v/>
      </c>
      <c r="I548" s="2" t="str" cm="1">
        <f t="array" ref="I548">IFERROR(INDEX(Conta[],_xlfn.AGGREGATE(15,7,IF(Conta[VENDEDOR]=$B$1,ROW(Conta[VENDEDOR])-ROW('Por Factura'!$G$4)+1),ROWS($G$3:G548)),4),"")</f>
        <v/>
      </c>
      <c r="J548" s="2" t="str">
        <f t="shared" si="17"/>
        <v/>
      </c>
      <c r="K548" t="b">
        <f>Table5[[#This Row],[verificacion]]=Table5[[#This Row],[Total Conta]]</f>
        <v>1</v>
      </c>
    </row>
    <row r="549" spans="1:11" x14ac:dyDescent="0.25">
      <c r="A549" t="str" cm="1">
        <f t="array" ref="A549">IFERROR(INDEX(Mio[],_xlfn.AGGREGATE(15,7,IF((Mio[Vendedor]=$B$1)*(Mio[Anulado]=0),ROW(Mio[Vendedor])-ROW(MIo!$B$2)+1),ROWS($A$3:A549)),2),"")</f>
        <v/>
      </c>
      <c r="B549" t="str" cm="1">
        <f t="array" ref="B549">IFERROR(INDEX(Mio[],_xlfn.AGGREGATE(15,7,IF((Mio[Vendedor]=$B$1)*(Mio[Anulado]=0),ROW(Mio[Vendedor])-ROW(MIo!$B$2)+1),ROWS($A$3:A549)),6),"")</f>
        <v/>
      </c>
      <c r="C549" s="2" t="str" cm="1">
        <f t="array" ref="C549">IFERROR(INDEX(Mio[],_xlfn.AGGREGATE(15,7,IF((Mio[Vendedor]=$B$1)*(Mio[Anulado]=0),ROW(Mio[Vendedor])-ROW(MIo!$B$2)+1),ROWS($A$3:A549)),3),"")</f>
        <v/>
      </c>
      <c r="D549" s="2" t="str">
        <f t="shared" si="16"/>
        <v/>
      </c>
      <c r="E549" t="b">
        <f>Table3[[#This Row],[verificacion]]=Table3[[#This Row],[Total Mio]]</f>
        <v>1</v>
      </c>
      <c r="G549" t="str" cm="1">
        <f t="array" ref="G549">IFERROR(INDEX(Conta[],_xlfn.AGGREGATE(15,7,IF(Conta[VENDEDOR]=$B$1,ROW(Conta[VENDEDOR])-ROW('Por Factura'!$G$4)+1),ROWS($G$3:G549)),3),"")</f>
        <v/>
      </c>
      <c r="H549" t="str" cm="1">
        <f t="array" ref="H549">IFERROR(INDEX(Conta[],_xlfn.AGGREGATE(15,7,IF(Conta[VENDEDOR]=$B$1,ROW(Conta[VENDEDOR])-ROW('Por Factura'!$G$4)+1),ROWS($G$3:G549)),1),"")</f>
        <v/>
      </c>
      <c r="I549" s="2" t="str" cm="1">
        <f t="array" ref="I549">IFERROR(INDEX(Conta[],_xlfn.AGGREGATE(15,7,IF(Conta[VENDEDOR]=$B$1,ROW(Conta[VENDEDOR])-ROW('Por Factura'!$G$4)+1),ROWS($G$3:G549)),4),"")</f>
        <v/>
      </c>
      <c r="J549" s="2" t="str">
        <f t="shared" si="17"/>
        <v/>
      </c>
      <c r="K549" t="b">
        <f>Table5[[#This Row],[verificacion]]=Table5[[#This Row],[Total Conta]]</f>
        <v>1</v>
      </c>
    </row>
    <row r="550" spans="1:11" x14ac:dyDescent="0.25">
      <c r="A550" t="str" cm="1">
        <f t="array" ref="A550">IFERROR(INDEX(Mio[],_xlfn.AGGREGATE(15,7,IF((Mio[Vendedor]=$B$1)*(Mio[Anulado]=0),ROW(Mio[Vendedor])-ROW(MIo!$B$2)+1),ROWS($A$3:A550)),2),"")</f>
        <v/>
      </c>
      <c r="B550" t="str" cm="1">
        <f t="array" ref="B550">IFERROR(INDEX(Mio[],_xlfn.AGGREGATE(15,7,IF((Mio[Vendedor]=$B$1)*(Mio[Anulado]=0),ROW(Mio[Vendedor])-ROW(MIo!$B$2)+1),ROWS($A$3:A550)),6),"")</f>
        <v/>
      </c>
      <c r="C550" s="2" t="str" cm="1">
        <f t="array" ref="C550">IFERROR(INDEX(Mio[],_xlfn.AGGREGATE(15,7,IF((Mio[Vendedor]=$B$1)*(Mio[Anulado]=0),ROW(Mio[Vendedor])-ROW(MIo!$B$2)+1),ROWS($A$3:A550)),3),"")</f>
        <v/>
      </c>
      <c r="D550" s="2" t="str">
        <f t="shared" si="16"/>
        <v/>
      </c>
      <c r="E550" t="b">
        <f>Table3[[#This Row],[verificacion]]=Table3[[#This Row],[Total Mio]]</f>
        <v>1</v>
      </c>
      <c r="G550" t="str" cm="1">
        <f t="array" ref="G550">IFERROR(INDEX(Conta[],_xlfn.AGGREGATE(15,7,IF(Conta[VENDEDOR]=$B$1,ROW(Conta[VENDEDOR])-ROW('Por Factura'!$G$4)+1),ROWS($G$3:G550)),3),"")</f>
        <v/>
      </c>
      <c r="H550" t="str" cm="1">
        <f t="array" ref="H550">IFERROR(INDEX(Conta[],_xlfn.AGGREGATE(15,7,IF(Conta[VENDEDOR]=$B$1,ROW(Conta[VENDEDOR])-ROW('Por Factura'!$G$4)+1),ROWS($G$3:G550)),1),"")</f>
        <v/>
      </c>
      <c r="I550" s="2" t="str" cm="1">
        <f t="array" ref="I550">IFERROR(INDEX(Conta[],_xlfn.AGGREGATE(15,7,IF(Conta[VENDEDOR]=$B$1,ROW(Conta[VENDEDOR])-ROW('Por Factura'!$G$4)+1),ROWS($G$3:G550)),4),"")</f>
        <v/>
      </c>
      <c r="J550" s="2" t="str">
        <f t="shared" si="17"/>
        <v/>
      </c>
      <c r="K550" t="b">
        <f>Table5[[#This Row],[verificacion]]=Table5[[#This Row],[Total Conta]]</f>
        <v>1</v>
      </c>
    </row>
    <row r="551" spans="1:11" x14ac:dyDescent="0.25">
      <c r="A551" t="str" cm="1">
        <f t="array" ref="A551">IFERROR(INDEX(Mio[],_xlfn.AGGREGATE(15,7,IF((Mio[Vendedor]=$B$1)*(Mio[Anulado]=0),ROW(Mio[Vendedor])-ROW(MIo!$B$2)+1),ROWS($A$3:A551)),2),"")</f>
        <v/>
      </c>
      <c r="B551" t="str" cm="1">
        <f t="array" ref="B551">IFERROR(INDEX(Mio[],_xlfn.AGGREGATE(15,7,IF((Mio[Vendedor]=$B$1)*(Mio[Anulado]=0),ROW(Mio[Vendedor])-ROW(MIo!$B$2)+1),ROWS($A$3:A551)),6),"")</f>
        <v/>
      </c>
      <c r="C551" s="2" t="str" cm="1">
        <f t="array" ref="C551">IFERROR(INDEX(Mio[],_xlfn.AGGREGATE(15,7,IF((Mio[Vendedor]=$B$1)*(Mio[Anulado]=0),ROW(Mio[Vendedor])-ROW(MIo!$B$2)+1),ROWS($A$3:A551)),3),"")</f>
        <v/>
      </c>
      <c r="D551" s="2" t="str">
        <f t="shared" si="16"/>
        <v/>
      </c>
      <c r="E551" t="b">
        <f>Table3[[#This Row],[verificacion]]=Table3[[#This Row],[Total Mio]]</f>
        <v>1</v>
      </c>
      <c r="G551" t="str" cm="1">
        <f t="array" ref="G551">IFERROR(INDEX(Conta[],_xlfn.AGGREGATE(15,7,IF(Conta[VENDEDOR]=$B$1,ROW(Conta[VENDEDOR])-ROW('Por Factura'!$G$4)+1),ROWS($G$3:G551)),3),"")</f>
        <v/>
      </c>
      <c r="H551" t="str" cm="1">
        <f t="array" ref="H551">IFERROR(INDEX(Conta[],_xlfn.AGGREGATE(15,7,IF(Conta[VENDEDOR]=$B$1,ROW(Conta[VENDEDOR])-ROW('Por Factura'!$G$4)+1),ROWS($G$3:G551)),1),"")</f>
        <v/>
      </c>
      <c r="I551" s="2" t="str" cm="1">
        <f t="array" ref="I551">IFERROR(INDEX(Conta[],_xlfn.AGGREGATE(15,7,IF(Conta[VENDEDOR]=$B$1,ROW(Conta[VENDEDOR])-ROW('Por Factura'!$G$4)+1),ROWS($G$3:G551)),4),"")</f>
        <v/>
      </c>
      <c r="J551" s="2" t="str">
        <f t="shared" si="17"/>
        <v/>
      </c>
      <c r="K551" t="b">
        <f>Table5[[#This Row],[verificacion]]=Table5[[#This Row],[Total Conta]]</f>
        <v>1</v>
      </c>
    </row>
    <row r="552" spans="1:11" x14ac:dyDescent="0.25">
      <c r="A552" t="str" cm="1">
        <f t="array" ref="A552">IFERROR(INDEX(Mio[],_xlfn.AGGREGATE(15,7,IF((Mio[Vendedor]=$B$1)*(Mio[Anulado]=0),ROW(Mio[Vendedor])-ROW(MIo!$B$2)+1),ROWS($A$3:A552)),2),"")</f>
        <v/>
      </c>
      <c r="B552" t="str" cm="1">
        <f t="array" ref="B552">IFERROR(INDEX(Mio[],_xlfn.AGGREGATE(15,7,IF((Mio[Vendedor]=$B$1)*(Mio[Anulado]=0),ROW(Mio[Vendedor])-ROW(MIo!$B$2)+1),ROWS($A$3:A552)),6),"")</f>
        <v/>
      </c>
      <c r="C552" s="2" t="str" cm="1">
        <f t="array" ref="C552">IFERROR(INDEX(Mio[],_xlfn.AGGREGATE(15,7,IF((Mio[Vendedor]=$B$1)*(Mio[Anulado]=0),ROW(Mio[Vendedor])-ROW(MIo!$B$2)+1),ROWS($A$3:A552)),3),"")</f>
        <v/>
      </c>
      <c r="D552" s="2" t="str">
        <f t="shared" si="16"/>
        <v/>
      </c>
      <c r="E552" t="b">
        <f>Table3[[#This Row],[verificacion]]=Table3[[#This Row],[Total Mio]]</f>
        <v>1</v>
      </c>
      <c r="G552" t="str" cm="1">
        <f t="array" ref="G552">IFERROR(INDEX(Conta[],_xlfn.AGGREGATE(15,7,IF(Conta[VENDEDOR]=$B$1,ROW(Conta[VENDEDOR])-ROW('Por Factura'!$G$4)+1),ROWS($G$3:G552)),3),"")</f>
        <v/>
      </c>
      <c r="H552" t="str" cm="1">
        <f t="array" ref="H552">IFERROR(INDEX(Conta[],_xlfn.AGGREGATE(15,7,IF(Conta[VENDEDOR]=$B$1,ROW(Conta[VENDEDOR])-ROW('Por Factura'!$G$4)+1),ROWS($G$3:G552)),1),"")</f>
        <v/>
      </c>
      <c r="I552" s="2" t="str" cm="1">
        <f t="array" ref="I552">IFERROR(INDEX(Conta[],_xlfn.AGGREGATE(15,7,IF(Conta[VENDEDOR]=$B$1,ROW(Conta[VENDEDOR])-ROW('Por Factura'!$G$4)+1),ROWS($G$3:G552)),4),"")</f>
        <v/>
      </c>
      <c r="J552" s="2" t="str">
        <f t="shared" si="17"/>
        <v/>
      </c>
      <c r="K552" t="b">
        <f>Table5[[#This Row],[verificacion]]=Table5[[#This Row],[Total Conta]]</f>
        <v>1</v>
      </c>
    </row>
    <row r="553" spans="1:11" x14ac:dyDescent="0.25">
      <c r="A553" t="str" cm="1">
        <f t="array" ref="A553">IFERROR(INDEX(Mio[],_xlfn.AGGREGATE(15,7,IF((Mio[Vendedor]=$B$1)*(Mio[Anulado]=0),ROW(Mio[Vendedor])-ROW(MIo!$B$2)+1),ROWS($A$3:A553)),2),"")</f>
        <v/>
      </c>
      <c r="B553" t="str" cm="1">
        <f t="array" ref="B553">IFERROR(INDEX(Mio[],_xlfn.AGGREGATE(15,7,IF((Mio[Vendedor]=$B$1)*(Mio[Anulado]=0),ROW(Mio[Vendedor])-ROW(MIo!$B$2)+1),ROWS($A$3:A553)),6),"")</f>
        <v/>
      </c>
      <c r="C553" s="2" t="str" cm="1">
        <f t="array" ref="C553">IFERROR(INDEX(Mio[],_xlfn.AGGREGATE(15,7,IF((Mio[Vendedor]=$B$1)*(Mio[Anulado]=0),ROW(Mio[Vendedor])-ROW(MIo!$B$2)+1),ROWS($A$3:A553)),3),"")</f>
        <v/>
      </c>
      <c r="D553" s="2" t="str">
        <f t="shared" si="16"/>
        <v/>
      </c>
      <c r="E553" t="b">
        <f>Table3[[#This Row],[verificacion]]=Table3[[#This Row],[Total Mio]]</f>
        <v>1</v>
      </c>
      <c r="G553" t="str" cm="1">
        <f t="array" ref="G553">IFERROR(INDEX(Conta[],_xlfn.AGGREGATE(15,7,IF(Conta[VENDEDOR]=$B$1,ROW(Conta[VENDEDOR])-ROW('Por Factura'!$G$4)+1),ROWS($G$3:G553)),3),"")</f>
        <v/>
      </c>
      <c r="H553" t="str" cm="1">
        <f t="array" ref="H553">IFERROR(INDEX(Conta[],_xlfn.AGGREGATE(15,7,IF(Conta[VENDEDOR]=$B$1,ROW(Conta[VENDEDOR])-ROW('Por Factura'!$G$4)+1),ROWS($G$3:G553)),1),"")</f>
        <v/>
      </c>
      <c r="I553" s="2" t="str" cm="1">
        <f t="array" ref="I553">IFERROR(INDEX(Conta[],_xlfn.AGGREGATE(15,7,IF(Conta[VENDEDOR]=$B$1,ROW(Conta[VENDEDOR])-ROW('Por Factura'!$G$4)+1),ROWS($G$3:G553)),4),"")</f>
        <v/>
      </c>
      <c r="J553" s="2" t="str">
        <f t="shared" si="17"/>
        <v/>
      </c>
      <c r="K553" t="b">
        <f>Table5[[#This Row],[verificacion]]=Table5[[#This Row],[Total Conta]]</f>
        <v>1</v>
      </c>
    </row>
    <row r="554" spans="1:11" x14ac:dyDescent="0.25">
      <c r="A554" t="str" cm="1">
        <f t="array" ref="A554">IFERROR(INDEX(Mio[],_xlfn.AGGREGATE(15,7,IF((Mio[Vendedor]=$B$1)*(Mio[Anulado]=0),ROW(Mio[Vendedor])-ROW(MIo!$B$2)+1),ROWS($A$3:A554)),2),"")</f>
        <v/>
      </c>
      <c r="B554" t="str" cm="1">
        <f t="array" ref="B554">IFERROR(INDEX(Mio[],_xlfn.AGGREGATE(15,7,IF((Mio[Vendedor]=$B$1)*(Mio[Anulado]=0),ROW(Mio[Vendedor])-ROW(MIo!$B$2)+1),ROWS($A$3:A554)),6),"")</f>
        <v/>
      </c>
      <c r="C554" s="2" t="str" cm="1">
        <f t="array" ref="C554">IFERROR(INDEX(Mio[],_xlfn.AGGREGATE(15,7,IF((Mio[Vendedor]=$B$1)*(Mio[Anulado]=0),ROW(Mio[Vendedor])-ROW(MIo!$B$2)+1),ROWS($A$3:A554)),3),"")</f>
        <v/>
      </c>
      <c r="D554" s="2" t="str">
        <f t="shared" si="16"/>
        <v/>
      </c>
      <c r="E554" t="b">
        <f>Table3[[#This Row],[verificacion]]=Table3[[#This Row],[Total Mio]]</f>
        <v>1</v>
      </c>
      <c r="G554" t="str" cm="1">
        <f t="array" ref="G554">IFERROR(INDEX(Conta[],_xlfn.AGGREGATE(15,7,IF(Conta[VENDEDOR]=$B$1,ROW(Conta[VENDEDOR])-ROW('Por Factura'!$G$4)+1),ROWS($G$3:G554)),3),"")</f>
        <v/>
      </c>
      <c r="H554" t="str" cm="1">
        <f t="array" ref="H554">IFERROR(INDEX(Conta[],_xlfn.AGGREGATE(15,7,IF(Conta[VENDEDOR]=$B$1,ROW(Conta[VENDEDOR])-ROW('Por Factura'!$G$4)+1),ROWS($G$3:G554)),1),"")</f>
        <v/>
      </c>
      <c r="I554" s="2" t="str" cm="1">
        <f t="array" ref="I554">IFERROR(INDEX(Conta[],_xlfn.AGGREGATE(15,7,IF(Conta[VENDEDOR]=$B$1,ROW(Conta[VENDEDOR])-ROW('Por Factura'!$G$4)+1),ROWS($G$3:G554)),4),"")</f>
        <v/>
      </c>
      <c r="J554" s="2" t="str">
        <f t="shared" si="17"/>
        <v/>
      </c>
      <c r="K554" t="b">
        <f>Table5[[#This Row],[verificacion]]=Table5[[#This Row],[Total Conta]]</f>
        <v>1</v>
      </c>
    </row>
    <row r="555" spans="1:11" x14ac:dyDescent="0.25">
      <c r="A555" t="str" cm="1">
        <f t="array" ref="A555">IFERROR(INDEX(Mio[],_xlfn.AGGREGATE(15,7,IF((Mio[Vendedor]=$B$1)*(Mio[Anulado]=0),ROW(Mio[Vendedor])-ROW(MIo!$B$2)+1),ROWS($A$3:A555)),2),"")</f>
        <v/>
      </c>
      <c r="B555" t="str" cm="1">
        <f t="array" ref="B555">IFERROR(INDEX(Mio[],_xlfn.AGGREGATE(15,7,IF((Mio[Vendedor]=$B$1)*(Mio[Anulado]=0),ROW(Mio[Vendedor])-ROW(MIo!$B$2)+1),ROWS($A$3:A555)),6),"")</f>
        <v/>
      </c>
      <c r="C555" s="2" t="str" cm="1">
        <f t="array" ref="C555">IFERROR(INDEX(Mio[],_xlfn.AGGREGATE(15,7,IF((Mio[Vendedor]=$B$1)*(Mio[Anulado]=0),ROW(Mio[Vendedor])-ROW(MIo!$B$2)+1),ROWS($A$3:A555)),3),"")</f>
        <v/>
      </c>
      <c r="D555" s="2" t="str">
        <f t="shared" si="16"/>
        <v/>
      </c>
      <c r="E555" t="b">
        <f>Table3[[#This Row],[verificacion]]=Table3[[#This Row],[Total Mio]]</f>
        <v>1</v>
      </c>
      <c r="G555" t="str" cm="1">
        <f t="array" ref="G555">IFERROR(INDEX(Conta[],_xlfn.AGGREGATE(15,7,IF(Conta[VENDEDOR]=$B$1,ROW(Conta[VENDEDOR])-ROW('Por Factura'!$G$4)+1),ROWS($G$3:G555)),3),"")</f>
        <v/>
      </c>
      <c r="H555" t="str" cm="1">
        <f t="array" ref="H555">IFERROR(INDEX(Conta[],_xlfn.AGGREGATE(15,7,IF(Conta[VENDEDOR]=$B$1,ROW(Conta[VENDEDOR])-ROW('Por Factura'!$G$4)+1),ROWS($G$3:G555)),1),"")</f>
        <v/>
      </c>
      <c r="I555" s="2" t="str" cm="1">
        <f t="array" ref="I555">IFERROR(INDEX(Conta[],_xlfn.AGGREGATE(15,7,IF(Conta[VENDEDOR]=$B$1,ROW(Conta[VENDEDOR])-ROW('Por Factura'!$G$4)+1),ROWS($G$3:G555)),4),"")</f>
        <v/>
      </c>
      <c r="J555" s="2" t="str">
        <f t="shared" si="17"/>
        <v/>
      </c>
      <c r="K555" t="b">
        <f>Table5[[#This Row],[verificacion]]=Table5[[#This Row],[Total Conta]]</f>
        <v>1</v>
      </c>
    </row>
    <row r="556" spans="1:11" x14ac:dyDescent="0.25">
      <c r="A556" t="str" cm="1">
        <f t="array" ref="A556">IFERROR(INDEX(Mio[],_xlfn.AGGREGATE(15,7,IF((Mio[Vendedor]=$B$1)*(Mio[Anulado]=0),ROW(Mio[Vendedor])-ROW(MIo!$B$2)+1),ROWS($A$3:A556)),2),"")</f>
        <v/>
      </c>
      <c r="B556" t="str" cm="1">
        <f t="array" ref="B556">IFERROR(INDEX(Mio[],_xlfn.AGGREGATE(15,7,IF((Mio[Vendedor]=$B$1)*(Mio[Anulado]=0),ROW(Mio[Vendedor])-ROW(MIo!$B$2)+1),ROWS($A$3:A556)),6),"")</f>
        <v/>
      </c>
      <c r="C556" s="2" t="str" cm="1">
        <f t="array" ref="C556">IFERROR(INDEX(Mio[],_xlfn.AGGREGATE(15,7,IF((Mio[Vendedor]=$B$1)*(Mio[Anulado]=0),ROW(Mio[Vendedor])-ROW(MIo!$B$2)+1),ROWS($A$3:A556)),3),"")</f>
        <v/>
      </c>
      <c r="D556" s="2" t="str">
        <f t="shared" si="16"/>
        <v/>
      </c>
      <c r="E556" t="b">
        <f>Table3[[#This Row],[verificacion]]=Table3[[#This Row],[Total Mio]]</f>
        <v>1</v>
      </c>
      <c r="G556" t="str" cm="1">
        <f t="array" ref="G556">IFERROR(INDEX(Conta[],_xlfn.AGGREGATE(15,7,IF(Conta[VENDEDOR]=$B$1,ROW(Conta[VENDEDOR])-ROW('Por Factura'!$G$4)+1),ROWS($G$3:G556)),3),"")</f>
        <v/>
      </c>
      <c r="H556" t="str" cm="1">
        <f t="array" ref="H556">IFERROR(INDEX(Conta[],_xlfn.AGGREGATE(15,7,IF(Conta[VENDEDOR]=$B$1,ROW(Conta[VENDEDOR])-ROW('Por Factura'!$G$4)+1),ROWS($G$3:G556)),1),"")</f>
        <v/>
      </c>
      <c r="I556" s="2" t="str" cm="1">
        <f t="array" ref="I556">IFERROR(INDEX(Conta[],_xlfn.AGGREGATE(15,7,IF(Conta[VENDEDOR]=$B$1,ROW(Conta[VENDEDOR])-ROW('Por Factura'!$G$4)+1),ROWS($G$3:G556)),4),"")</f>
        <v/>
      </c>
      <c r="J556" s="2" t="str">
        <f t="shared" si="17"/>
        <v/>
      </c>
      <c r="K556" t="b">
        <f>Table5[[#This Row],[verificacion]]=Table5[[#This Row],[Total Conta]]</f>
        <v>1</v>
      </c>
    </row>
    <row r="557" spans="1:11" x14ac:dyDescent="0.25">
      <c r="A557" t="str" cm="1">
        <f t="array" ref="A557">IFERROR(INDEX(Mio[],_xlfn.AGGREGATE(15,7,IF((Mio[Vendedor]=$B$1)*(Mio[Anulado]=0),ROW(Mio[Vendedor])-ROW(MIo!$B$2)+1),ROWS($A$3:A557)),2),"")</f>
        <v/>
      </c>
      <c r="B557" t="str" cm="1">
        <f t="array" ref="B557">IFERROR(INDEX(Mio[],_xlfn.AGGREGATE(15,7,IF((Mio[Vendedor]=$B$1)*(Mio[Anulado]=0),ROW(Mio[Vendedor])-ROW(MIo!$B$2)+1),ROWS($A$3:A557)),6),"")</f>
        <v/>
      </c>
      <c r="C557" s="2" t="str" cm="1">
        <f t="array" ref="C557">IFERROR(INDEX(Mio[],_xlfn.AGGREGATE(15,7,IF((Mio[Vendedor]=$B$1)*(Mio[Anulado]=0),ROW(Mio[Vendedor])-ROW(MIo!$B$2)+1),ROWS($A$3:A557)),3),"")</f>
        <v/>
      </c>
      <c r="D557" s="2" t="str">
        <f t="shared" si="16"/>
        <v/>
      </c>
      <c r="E557" t="b">
        <f>Table3[[#This Row],[verificacion]]=Table3[[#This Row],[Total Mio]]</f>
        <v>1</v>
      </c>
      <c r="G557" t="str" cm="1">
        <f t="array" ref="G557">IFERROR(INDEX(Conta[],_xlfn.AGGREGATE(15,7,IF(Conta[VENDEDOR]=$B$1,ROW(Conta[VENDEDOR])-ROW('Por Factura'!$G$4)+1),ROWS($G$3:G557)),3),"")</f>
        <v/>
      </c>
      <c r="H557" t="str" cm="1">
        <f t="array" ref="H557">IFERROR(INDEX(Conta[],_xlfn.AGGREGATE(15,7,IF(Conta[VENDEDOR]=$B$1,ROW(Conta[VENDEDOR])-ROW('Por Factura'!$G$4)+1),ROWS($G$3:G557)),1),"")</f>
        <v/>
      </c>
      <c r="I557" s="2" t="str" cm="1">
        <f t="array" ref="I557">IFERROR(INDEX(Conta[],_xlfn.AGGREGATE(15,7,IF(Conta[VENDEDOR]=$B$1,ROW(Conta[VENDEDOR])-ROW('Por Factura'!$G$4)+1),ROWS($G$3:G557)),4),"")</f>
        <v/>
      </c>
      <c r="J557" s="2" t="str">
        <f t="shared" si="17"/>
        <v/>
      </c>
      <c r="K557" t="b">
        <f>Table5[[#This Row],[verificacion]]=Table5[[#This Row],[Total Conta]]</f>
        <v>1</v>
      </c>
    </row>
    <row r="558" spans="1:11" x14ac:dyDescent="0.25">
      <c r="A558" t="str" cm="1">
        <f t="array" ref="A558">IFERROR(INDEX(Mio[],_xlfn.AGGREGATE(15,7,IF((Mio[Vendedor]=$B$1)*(Mio[Anulado]=0),ROW(Mio[Vendedor])-ROW(MIo!$B$2)+1),ROWS($A$3:A558)),2),"")</f>
        <v/>
      </c>
      <c r="B558" t="str" cm="1">
        <f t="array" ref="B558">IFERROR(INDEX(Mio[],_xlfn.AGGREGATE(15,7,IF((Mio[Vendedor]=$B$1)*(Mio[Anulado]=0),ROW(Mio[Vendedor])-ROW(MIo!$B$2)+1),ROWS($A$3:A558)),6),"")</f>
        <v/>
      </c>
      <c r="C558" s="2" t="str" cm="1">
        <f t="array" ref="C558">IFERROR(INDEX(Mio[],_xlfn.AGGREGATE(15,7,IF((Mio[Vendedor]=$B$1)*(Mio[Anulado]=0),ROW(Mio[Vendedor])-ROW(MIo!$B$2)+1),ROWS($A$3:A558)),3),"")</f>
        <v/>
      </c>
      <c r="D558" s="2" t="str">
        <f t="shared" si="16"/>
        <v/>
      </c>
      <c r="E558" t="b">
        <f>Table3[[#This Row],[verificacion]]=Table3[[#This Row],[Total Mio]]</f>
        <v>1</v>
      </c>
      <c r="G558" t="str" cm="1">
        <f t="array" ref="G558">IFERROR(INDEX(Conta[],_xlfn.AGGREGATE(15,7,IF(Conta[VENDEDOR]=$B$1,ROW(Conta[VENDEDOR])-ROW('Por Factura'!$G$4)+1),ROWS($G$3:G558)),3),"")</f>
        <v/>
      </c>
      <c r="H558" t="str" cm="1">
        <f t="array" ref="H558">IFERROR(INDEX(Conta[],_xlfn.AGGREGATE(15,7,IF(Conta[VENDEDOR]=$B$1,ROW(Conta[VENDEDOR])-ROW('Por Factura'!$G$4)+1),ROWS($G$3:G558)),1),"")</f>
        <v/>
      </c>
      <c r="I558" s="2" t="str" cm="1">
        <f t="array" ref="I558">IFERROR(INDEX(Conta[],_xlfn.AGGREGATE(15,7,IF(Conta[VENDEDOR]=$B$1,ROW(Conta[VENDEDOR])-ROW('Por Factura'!$G$4)+1),ROWS($G$3:G558)),4),"")</f>
        <v/>
      </c>
      <c r="J558" s="2" t="str">
        <f t="shared" si="17"/>
        <v/>
      </c>
      <c r="K558" t="b">
        <f>Table5[[#This Row],[verificacion]]=Table5[[#This Row],[Total Conta]]</f>
        <v>1</v>
      </c>
    </row>
    <row r="559" spans="1:11" x14ac:dyDescent="0.25">
      <c r="A559" t="str" cm="1">
        <f t="array" ref="A559">IFERROR(INDEX(Mio[],_xlfn.AGGREGATE(15,7,IF((Mio[Vendedor]=$B$1)*(Mio[Anulado]=0),ROW(Mio[Vendedor])-ROW(MIo!$B$2)+1),ROWS($A$3:A559)),2),"")</f>
        <v/>
      </c>
      <c r="B559" t="str" cm="1">
        <f t="array" ref="B559">IFERROR(INDEX(Mio[],_xlfn.AGGREGATE(15,7,IF((Mio[Vendedor]=$B$1)*(Mio[Anulado]=0),ROW(Mio[Vendedor])-ROW(MIo!$B$2)+1),ROWS($A$3:A559)),6),"")</f>
        <v/>
      </c>
      <c r="C559" s="2" t="str" cm="1">
        <f t="array" ref="C559">IFERROR(INDEX(Mio[],_xlfn.AGGREGATE(15,7,IF((Mio[Vendedor]=$B$1)*(Mio[Anulado]=0),ROW(Mio[Vendedor])-ROW(MIo!$B$2)+1),ROWS($A$3:A559)),3),"")</f>
        <v/>
      </c>
      <c r="D559" s="2" t="str">
        <f t="shared" si="16"/>
        <v/>
      </c>
      <c r="E559" t="b">
        <f>Table3[[#This Row],[verificacion]]=Table3[[#This Row],[Total Mio]]</f>
        <v>1</v>
      </c>
      <c r="G559" t="str" cm="1">
        <f t="array" ref="G559">IFERROR(INDEX(Conta[],_xlfn.AGGREGATE(15,7,IF(Conta[VENDEDOR]=$B$1,ROW(Conta[VENDEDOR])-ROW('Por Factura'!$G$4)+1),ROWS($G$3:G559)),3),"")</f>
        <v/>
      </c>
      <c r="H559" t="str" cm="1">
        <f t="array" ref="H559">IFERROR(INDEX(Conta[],_xlfn.AGGREGATE(15,7,IF(Conta[VENDEDOR]=$B$1,ROW(Conta[VENDEDOR])-ROW('Por Factura'!$G$4)+1),ROWS($G$3:G559)),1),"")</f>
        <v/>
      </c>
      <c r="I559" s="2" t="str" cm="1">
        <f t="array" ref="I559">IFERROR(INDEX(Conta[],_xlfn.AGGREGATE(15,7,IF(Conta[VENDEDOR]=$B$1,ROW(Conta[VENDEDOR])-ROW('Por Factura'!$G$4)+1),ROWS($G$3:G559)),4),"")</f>
        <v/>
      </c>
      <c r="J559" s="2" t="str">
        <f t="shared" si="17"/>
        <v/>
      </c>
      <c r="K559" t="b">
        <f>Table5[[#This Row],[verificacion]]=Table5[[#This Row],[Total Conta]]</f>
        <v>1</v>
      </c>
    </row>
    <row r="560" spans="1:11" x14ac:dyDescent="0.25">
      <c r="A560" t="str" cm="1">
        <f t="array" ref="A560">IFERROR(INDEX(Mio[],_xlfn.AGGREGATE(15,7,IF((Mio[Vendedor]=$B$1)*(Mio[Anulado]=0),ROW(Mio[Vendedor])-ROW(MIo!$B$2)+1),ROWS($A$3:A560)),2),"")</f>
        <v/>
      </c>
      <c r="B560" t="str" cm="1">
        <f t="array" ref="B560">IFERROR(INDEX(Mio[],_xlfn.AGGREGATE(15,7,IF((Mio[Vendedor]=$B$1)*(Mio[Anulado]=0),ROW(Mio[Vendedor])-ROW(MIo!$B$2)+1),ROWS($A$3:A560)),6),"")</f>
        <v/>
      </c>
      <c r="C560" s="2" t="str" cm="1">
        <f t="array" ref="C560">IFERROR(INDEX(Mio[],_xlfn.AGGREGATE(15,7,IF((Mio[Vendedor]=$B$1)*(Mio[Anulado]=0),ROW(Mio[Vendedor])-ROW(MIo!$B$2)+1),ROWS($A$3:A560)),3),"")</f>
        <v/>
      </c>
      <c r="D560" s="2" t="str">
        <f t="shared" si="16"/>
        <v/>
      </c>
      <c r="E560" t="b">
        <f>Table3[[#This Row],[verificacion]]=Table3[[#This Row],[Total Mio]]</f>
        <v>1</v>
      </c>
      <c r="G560" t="str" cm="1">
        <f t="array" ref="G560">IFERROR(INDEX(Conta[],_xlfn.AGGREGATE(15,7,IF(Conta[VENDEDOR]=$B$1,ROW(Conta[VENDEDOR])-ROW('Por Factura'!$G$4)+1),ROWS($G$3:G560)),3),"")</f>
        <v/>
      </c>
      <c r="H560" t="str" cm="1">
        <f t="array" ref="H560">IFERROR(INDEX(Conta[],_xlfn.AGGREGATE(15,7,IF(Conta[VENDEDOR]=$B$1,ROW(Conta[VENDEDOR])-ROW('Por Factura'!$G$4)+1),ROWS($G$3:G560)),1),"")</f>
        <v/>
      </c>
      <c r="I560" s="2" t="str" cm="1">
        <f t="array" ref="I560">IFERROR(INDEX(Conta[],_xlfn.AGGREGATE(15,7,IF(Conta[VENDEDOR]=$B$1,ROW(Conta[VENDEDOR])-ROW('Por Factura'!$G$4)+1),ROWS($G$3:G560)),4),"")</f>
        <v/>
      </c>
      <c r="J560" s="2" t="str">
        <f t="shared" si="17"/>
        <v/>
      </c>
      <c r="K560" t="b">
        <f>Table5[[#This Row],[verificacion]]=Table5[[#This Row],[Total Conta]]</f>
        <v>1</v>
      </c>
    </row>
    <row r="561" spans="1:11" x14ac:dyDescent="0.25">
      <c r="A561" t="str" cm="1">
        <f t="array" ref="A561">IFERROR(INDEX(Mio[],_xlfn.AGGREGATE(15,7,IF((Mio[Vendedor]=$B$1)*(Mio[Anulado]=0),ROW(Mio[Vendedor])-ROW(MIo!$B$2)+1),ROWS($A$3:A561)),2),"")</f>
        <v/>
      </c>
      <c r="B561" t="str" cm="1">
        <f t="array" ref="B561">IFERROR(INDEX(Mio[],_xlfn.AGGREGATE(15,7,IF((Mio[Vendedor]=$B$1)*(Mio[Anulado]=0),ROW(Mio[Vendedor])-ROW(MIo!$B$2)+1),ROWS($A$3:A561)),6),"")</f>
        <v/>
      </c>
      <c r="C561" s="2" t="str" cm="1">
        <f t="array" ref="C561">IFERROR(INDEX(Mio[],_xlfn.AGGREGATE(15,7,IF((Mio[Vendedor]=$B$1)*(Mio[Anulado]=0),ROW(Mio[Vendedor])-ROW(MIo!$B$2)+1),ROWS($A$3:A561)),3),"")</f>
        <v/>
      </c>
      <c r="D561" s="2" t="str">
        <f t="shared" si="16"/>
        <v/>
      </c>
      <c r="E561" t="b">
        <f>Table3[[#This Row],[verificacion]]=Table3[[#This Row],[Total Mio]]</f>
        <v>1</v>
      </c>
      <c r="G561" t="str" cm="1">
        <f t="array" ref="G561">IFERROR(INDEX(Conta[],_xlfn.AGGREGATE(15,7,IF(Conta[VENDEDOR]=$B$1,ROW(Conta[VENDEDOR])-ROW('Por Factura'!$G$4)+1),ROWS($G$3:G561)),3),"")</f>
        <v/>
      </c>
      <c r="H561" t="str" cm="1">
        <f t="array" ref="H561">IFERROR(INDEX(Conta[],_xlfn.AGGREGATE(15,7,IF(Conta[VENDEDOR]=$B$1,ROW(Conta[VENDEDOR])-ROW('Por Factura'!$G$4)+1),ROWS($G$3:G561)),1),"")</f>
        <v/>
      </c>
      <c r="I561" s="2" t="str" cm="1">
        <f t="array" ref="I561">IFERROR(INDEX(Conta[],_xlfn.AGGREGATE(15,7,IF(Conta[VENDEDOR]=$B$1,ROW(Conta[VENDEDOR])-ROW('Por Factura'!$G$4)+1),ROWS($G$3:G561)),4),"")</f>
        <v/>
      </c>
      <c r="J561" s="2" t="str">
        <f t="shared" si="17"/>
        <v/>
      </c>
      <c r="K561" t="b">
        <f>Table5[[#This Row],[verificacion]]=Table5[[#This Row],[Total Conta]]</f>
        <v>1</v>
      </c>
    </row>
    <row r="562" spans="1:11" x14ac:dyDescent="0.25">
      <c r="A562" t="str" cm="1">
        <f t="array" ref="A562">IFERROR(INDEX(Mio[],_xlfn.AGGREGATE(15,7,IF((Mio[Vendedor]=$B$1)*(Mio[Anulado]=0),ROW(Mio[Vendedor])-ROW(MIo!$B$2)+1),ROWS($A$3:A562)),2),"")</f>
        <v/>
      </c>
      <c r="B562" t="str" cm="1">
        <f t="array" ref="B562">IFERROR(INDEX(Mio[],_xlfn.AGGREGATE(15,7,IF((Mio[Vendedor]=$B$1)*(Mio[Anulado]=0),ROW(Mio[Vendedor])-ROW(MIo!$B$2)+1),ROWS($A$3:A562)),6),"")</f>
        <v/>
      </c>
      <c r="C562" s="2" t="str" cm="1">
        <f t="array" ref="C562">IFERROR(INDEX(Mio[],_xlfn.AGGREGATE(15,7,IF((Mio[Vendedor]=$B$1)*(Mio[Anulado]=0),ROW(Mio[Vendedor])-ROW(MIo!$B$2)+1),ROWS($A$3:A562)),3),"")</f>
        <v/>
      </c>
      <c r="D562" s="2" t="str">
        <f t="shared" si="16"/>
        <v/>
      </c>
      <c r="E562" t="b">
        <f>Table3[[#This Row],[verificacion]]=Table3[[#This Row],[Total Mio]]</f>
        <v>1</v>
      </c>
      <c r="G562" t="str" cm="1">
        <f t="array" ref="G562">IFERROR(INDEX(Conta[],_xlfn.AGGREGATE(15,7,IF(Conta[VENDEDOR]=$B$1,ROW(Conta[VENDEDOR])-ROW('Por Factura'!$G$4)+1),ROWS($G$3:G562)),3),"")</f>
        <v/>
      </c>
      <c r="H562" t="str" cm="1">
        <f t="array" ref="H562">IFERROR(INDEX(Conta[],_xlfn.AGGREGATE(15,7,IF(Conta[VENDEDOR]=$B$1,ROW(Conta[VENDEDOR])-ROW('Por Factura'!$G$4)+1),ROWS($G$3:G562)),1),"")</f>
        <v/>
      </c>
      <c r="I562" s="2" t="str" cm="1">
        <f t="array" ref="I562">IFERROR(INDEX(Conta[],_xlfn.AGGREGATE(15,7,IF(Conta[VENDEDOR]=$B$1,ROW(Conta[VENDEDOR])-ROW('Por Factura'!$G$4)+1),ROWS($G$3:G562)),4),"")</f>
        <v/>
      </c>
      <c r="J562" s="2" t="str">
        <f t="shared" si="17"/>
        <v/>
      </c>
      <c r="K562" t="b">
        <f>Table5[[#This Row],[verificacion]]=Table5[[#This Row],[Total Conta]]</f>
        <v>1</v>
      </c>
    </row>
    <row r="563" spans="1:11" x14ac:dyDescent="0.25">
      <c r="A563" t="str" cm="1">
        <f t="array" ref="A563">IFERROR(INDEX(Mio[],_xlfn.AGGREGATE(15,7,IF((Mio[Vendedor]=$B$1)*(Mio[Anulado]=0),ROW(Mio[Vendedor])-ROW(MIo!$B$2)+1),ROWS($A$3:A563)),2),"")</f>
        <v/>
      </c>
      <c r="B563" t="str" cm="1">
        <f t="array" ref="B563">IFERROR(INDEX(Mio[],_xlfn.AGGREGATE(15,7,IF((Mio[Vendedor]=$B$1)*(Mio[Anulado]=0),ROW(Mio[Vendedor])-ROW(MIo!$B$2)+1),ROWS($A$3:A563)),6),"")</f>
        <v/>
      </c>
      <c r="C563" s="2" t="str" cm="1">
        <f t="array" ref="C563">IFERROR(INDEX(Mio[],_xlfn.AGGREGATE(15,7,IF((Mio[Vendedor]=$B$1)*(Mio[Anulado]=0),ROW(Mio[Vendedor])-ROW(MIo!$B$2)+1),ROWS($A$3:A563)),3),"")</f>
        <v/>
      </c>
      <c r="D563" s="2" t="str">
        <f t="shared" si="16"/>
        <v/>
      </c>
      <c r="E563" t="b">
        <f>Table3[[#This Row],[verificacion]]=Table3[[#This Row],[Total Mio]]</f>
        <v>1</v>
      </c>
      <c r="G563" t="str" cm="1">
        <f t="array" ref="G563">IFERROR(INDEX(Conta[],_xlfn.AGGREGATE(15,7,IF(Conta[VENDEDOR]=$B$1,ROW(Conta[VENDEDOR])-ROW('Por Factura'!$G$4)+1),ROWS($G$3:G563)),3),"")</f>
        <v/>
      </c>
      <c r="H563" t="str" cm="1">
        <f t="array" ref="H563">IFERROR(INDEX(Conta[],_xlfn.AGGREGATE(15,7,IF(Conta[VENDEDOR]=$B$1,ROW(Conta[VENDEDOR])-ROW('Por Factura'!$G$4)+1),ROWS($G$3:G563)),1),"")</f>
        <v/>
      </c>
      <c r="I563" s="2" t="str" cm="1">
        <f t="array" ref="I563">IFERROR(INDEX(Conta[],_xlfn.AGGREGATE(15,7,IF(Conta[VENDEDOR]=$B$1,ROW(Conta[VENDEDOR])-ROW('Por Factura'!$G$4)+1),ROWS($G$3:G563)),4),"")</f>
        <v/>
      </c>
      <c r="J563" s="2" t="str">
        <f t="shared" si="17"/>
        <v/>
      </c>
      <c r="K563" t="b">
        <f>Table5[[#This Row],[verificacion]]=Table5[[#This Row],[Total Conta]]</f>
        <v>1</v>
      </c>
    </row>
    <row r="564" spans="1:11" x14ac:dyDescent="0.25">
      <c r="A564" t="str" cm="1">
        <f t="array" ref="A564">IFERROR(INDEX(Mio[],_xlfn.AGGREGATE(15,7,IF((Mio[Vendedor]=$B$1)*(Mio[Anulado]=0),ROW(Mio[Vendedor])-ROW(MIo!$B$2)+1),ROWS($A$3:A564)),2),"")</f>
        <v/>
      </c>
      <c r="B564" t="str" cm="1">
        <f t="array" ref="B564">IFERROR(INDEX(Mio[],_xlfn.AGGREGATE(15,7,IF((Mio[Vendedor]=$B$1)*(Mio[Anulado]=0),ROW(Mio[Vendedor])-ROW(MIo!$B$2)+1),ROWS($A$3:A564)),6),"")</f>
        <v/>
      </c>
      <c r="C564" s="2" t="str" cm="1">
        <f t="array" ref="C564">IFERROR(INDEX(Mio[],_xlfn.AGGREGATE(15,7,IF((Mio[Vendedor]=$B$1)*(Mio[Anulado]=0),ROW(Mio[Vendedor])-ROW(MIo!$B$2)+1),ROWS($A$3:A564)),3),"")</f>
        <v/>
      </c>
      <c r="D564" s="2" t="str">
        <f t="shared" si="16"/>
        <v/>
      </c>
      <c r="E564" t="b">
        <f>Table3[[#This Row],[verificacion]]=Table3[[#This Row],[Total Mio]]</f>
        <v>1</v>
      </c>
      <c r="G564" t="str" cm="1">
        <f t="array" ref="G564">IFERROR(INDEX(Conta[],_xlfn.AGGREGATE(15,7,IF(Conta[VENDEDOR]=$B$1,ROW(Conta[VENDEDOR])-ROW('Por Factura'!$G$4)+1),ROWS($G$3:G564)),3),"")</f>
        <v/>
      </c>
      <c r="H564" t="str" cm="1">
        <f t="array" ref="H564">IFERROR(INDEX(Conta[],_xlfn.AGGREGATE(15,7,IF(Conta[VENDEDOR]=$B$1,ROW(Conta[VENDEDOR])-ROW('Por Factura'!$G$4)+1),ROWS($G$3:G564)),1),"")</f>
        <v/>
      </c>
      <c r="I564" s="2" t="str" cm="1">
        <f t="array" ref="I564">IFERROR(INDEX(Conta[],_xlfn.AGGREGATE(15,7,IF(Conta[VENDEDOR]=$B$1,ROW(Conta[VENDEDOR])-ROW('Por Factura'!$G$4)+1),ROWS($G$3:G564)),4),"")</f>
        <v/>
      </c>
      <c r="J564" s="2" t="str">
        <f t="shared" si="17"/>
        <v/>
      </c>
      <c r="K564" t="b">
        <f>Table5[[#This Row],[verificacion]]=Table5[[#This Row],[Total Conta]]</f>
        <v>1</v>
      </c>
    </row>
    <row r="565" spans="1:11" x14ac:dyDescent="0.25">
      <c r="A565" t="str" cm="1">
        <f t="array" ref="A565">IFERROR(INDEX(Mio[],_xlfn.AGGREGATE(15,7,IF((Mio[Vendedor]=$B$1)*(Mio[Anulado]=0),ROW(Mio[Vendedor])-ROW(MIo!$B$2)+1),ROWS($A$3:A565)),2),"")</f>
        <v/>
      </c>
      <c r="B565" t="str" cm="1">
        <f t="array" ref="B565">IFERROR(INDEX(Mio[],_xlfn.AGGREGATE(15,7,IF((Mio[Vendedor]=$B$1)*(Mio[Anulado]=0),ROW(Mio[Vendedor])-ROW(MIo!$B$2)+1),ROWS($A$3:A565)),6),"")</f>
        <v/>
      </c>
      <c r="C565" s="2" t="str" cm="1">
        <f t="array" ref="C565">IFERROR(INDEX(Mio[],_xlfn.AGGREGATE(15,7,IF((Mio[Vendedor]=$B$1)*(Mio[Anulado]=0),ROW(Mio[Vendedor])-ROW(MIo!$B$2)+1),ROWS($A$3:A565)),3),"")</f>
        <v/>
      </c>
      <c r="D565" s="2" t="str">
        <f t="shared" si="16"/>
        <v/>
      </c>
      <c r="E565" t="b">
        <f>Table3[[#This Row],[verificacion]]=Table3[[#This Row],[Total Mio]]</f>
        <v>1</v>
      </c>
      <c r="G565" t="str" cm="1">
        <f t="array" ref="G565">IFERROR(INDEX(Conta[],_xlfn.AGGREGATE(15,7,IF(Conta[VENDEDOR]=$B$1,ROW(Conta[VENDEDOR])-ROW('Por Factura'!$G$4)+1),ROWS($G$3:G565)),3),"")</f>
        <v/>
      </c>
      <c r="H565" t="str" cm="1">
        <f t="array" ref="H565">IFERROR(INDEX(Conta[],_xlfn.AGGREGATE(15,7,IF(Conta[VENDEDOR]=$B$1,ROW(Conta[VENDEDOR])-ROW('Por Factura'!$G$4)+1),ROWS($G$3:G565)),1),"")</f>
        <v/>
      </c>
      <c r="I565" s="2" t="str" cm="1">
        <f t="array" ref="I565">IFERROR(INDEX(Conta[],_xlfn.AGGREGATE(15,7,IF(Conta[VENDEDOR]=$B$1,ROW(Conta[VENDEDOR])-ROW('Por Factura'!$G$4)+1),ROWS($G$3:G565)),4),"")</f>
        <v/>
      </c>
      <c r="J565" s="2" t="str">
        <f t="shared" si="17"/>
        <v/>
      </c>
      <c r="K565" t="b">
        <f>Table5[[#This Row],[verificacion]]=Table5[[#This Row],[Total Conta]]</f>
        <v>1</v>
      </c>
    </row>
    <row r="566" spans="1:11" x14ac:dyDescent="0.25">
      <c r="A566" t="str" cm="1">
        <f t="array" ref="A566">IFERROR(INDEX(Mio[],_xlfn.AGGREGATE(15,7,IF((Mio[Vendedor]=$B$1)*(Mio[Anulado]=0),ROW(Mio[Vendedor])-ROW(MIo!$B$2)+1),ROWS($A$3:A566)),2),"")</f>
        <v/>
      </c>
      <c r="B566" t="str" cm="1">
        <f t="array" ref="B566">IFERROR(INDEX(Mio[],_xlfn.AGGREGATE(15,7,IF((Mio[Vendedor]=$B$1)*(Mio[Anulado]=0),ROW(Mio[Vendedor])-ROW(MIo!$B$2)+1),ROWS($A$3:A566)),6),"")</f>
        <v/>
      </c>
      <c r="C566" s="2" t="str" cm="1">
        <f t="array" ref="C566">IFERROR(INDEX(Mio[],_xlfn.AGGREGATE(15,7,IF((Mio[Vendedor]=$B$1)*(Mio[Anulado]=0),ROW(Mio[Vendedor])-ROW(MIo!$B$2)+1),ROWS($A$3:A566)),3),"")</f>
        <v/>
      </c>
      <c r="D566" s="2" t="str">
        <f t="shared" si="16"/>
        <v/>
      </c>
      <c r="E566" t="b">
        <f>Table3[[#This Row],[verificacion]]=Table3[[#This Row],[Total Mio]]</f>
        <v>1</v>
      </c>
      <c r="G566" t="str" cm="1">
        <f t="array" ref="G566">IFERROR(INDEX(Conta[],_xlfn.AGGREGATE(15,7,IF(Conta[VENDEDOR]=$B$1,ROW(Conta[VENDEDOR])-ROW('Por Factura'!$G$4)+1),ROWS($G$3:G566)),3),"")</f>
        <v/>
      </c>
      <c r="H566" t="str" cm="1">
        <f t="array" ref="H566">IFERROR(INDEX(Conta[],_xlfn.AGGREGATE(15,7,IF(Conta[VENDEDOR]=$B$1,ROW(Conta[VENDEDOR])-ROW('Por Factura'!$G$4)+1),ROWS($G$3:G566)),1),"")</f>
        <v/>
      </c>
      <c r="I566" s="2" t="str" cm="1">
        <f t="array" ref="I566">IFERROR(INDEX(Conta[],_xlfn.AGGREGATE(15,7,IF(Conta[VENDEDOR]=$B$1,ROW(Conta[VENDEDOR])-ROW('Por Factura'!$G$4)+1),ROWS($G$3:G566)),4),"")</f>
        <v/>
      </c>
      <c r="J566" s="2" t="str">
        <f t="shared" si="17"/>
        <v/>
      </c>
      <c r="K566" t="b">
        <f>Table5[[#This Row],[verificacion]]=Table5[[#This Row],[Total Conta]]</f>
        <v>1</v>
      </c>
    </row>
    <row r="567" spans="1:11" x14ac:dyDescent="0.25">
      <c r="A567" t="str" cm="1">
        <f t="array" ref="A567">IFERROR(INDEX(Mio[],_xlfn.AGGREGATE(15,7,IF((Mio[Vendedor]=$B$1)*(Mio[Anulado]=0),ROW(Mio[Vendedor])-ROW(MIo!$B$2)+1),ROWS($A$3:A567)),2),"")</f>
        <v/>
      </c>
      <c r="B567" t="str" cm="1">
        <f t="array" ref="B567">IFERROR(INDEX(Mio[],_xlfn.AGGREGATE(15,7,IF((Mio[Vendedor]=$B$1)*(Mio[Anulado]=0),ROW(Mio[Vendedor])-ROW(MIo!$B$2)+1),ROWS($A$3:A567)),6),"")</f>
        <v/>
      </c>
      <c r="C567" s="2" t="str" cm="1">
        <f t="array" ref="C567">IFERROR(INDEX(Mio[],_xlfn.AGGREGATE(15,7,IF((Mio[Vendedor]=$B$1)*(Mio[Anulado]=0),ROW(Mio[Vendedor])-ROW(MIo!$B$2)+1),ROWS($A$3:A567)),3),"")</f>
        <v/>
      </c>
      <c r="D567" s="2" t="str">
        <f t="shared" si="16"/>
        <v/>
      </c>
      <c r="E567" t="b">
        <f>Table3[[#This Row],[verificacion]]=Table3[[#This Row],[Total Mio]]</f>
        <v>1</v>
      </c>
      <c r="G567" t="str" cm="1">
        <f t="array" ref="G567">IFERROR(INDEX(Conta[],_xlfn.AGGREGATE(15,7,IF(Conta[VENDEDOR]=$B$1,ROW(Conta[VENDEDOR])-ROW('Por Factura'!$G$4)+1),ROWS($G$3:G567)),3),"")</f>
        <v/>
      </c>
      <c r="H567" t="str" cm="1">
        <f t="array" ref="H567">IFERROR(INDEX(Conta[],_xlfn.AGGREGATE(15,7,IF(Conta[VENDEDOR]=$B$1,ROW(Conta[VENDEDOR])-ROW('Por Factura'!$G$4)+1),ROWS($G$3:G567)),1),"")</f>
        <v/>
      </c>
      <c r="I567" s="2" t="str" cm="1">
        <f t="array" ref="I567">IFERROR(INDEX(Conta[],_xlfn.AGGREGATE(15,7,IF(Conta[VENDEDOR]=$B$1,ROW(Conta[VENDEDOR])-ROW('Por Factura'!$G$4)+1),ROWS($G$3:G567)),4),"")</f>
        <v/>
      </c>
      <c r="J567" s="2" t="str">
        <f t="shared" si="17"/>
        <v/>
      </c>
      <c r="K567" t="b">
        <f>Table5[[#This Row],[verificacion]]=Table5[[#This Row],[Total Conta]]</f>
        <v>1</v>
      </c>
    </row>
    <row r="568" spans="1:11" x14ac:dyDescent="0.25">
      <c r="A568" t="str" cm="1">
        <f t="array" ref="A568">IFERROR(INDEX(Mio[],_xlfn.AGGREGATE(15,7,IF((Mio[Vendedor]=$B$1)*(Mio[Anulado]=0),ROW(Mio[Vendedor])-ROW(MIo!$B$2)+1),ROWS($A$3:A568)),2),"")</f>
        <v/>
      </c>
      <c r="B568" t="str" cm="1">
        <f t="array" ref="B568">IFERROR(INDEX(Mio[],_xlfn.AGGREGATE(15,7,IF((Mio[Vendedor]=$B$1)*(Mio[Anulado]=0),ROW(Mio[Vendedor])-ROW(MIo!$B$2)+1),ROWS($A$3:A568)),6),"")</f>
        <v/>
      </c>
      <c r="C568" s="2" t="str" cm="1">
        <f t="array" ref="C568">IFERROR(INDEX(Mio[],_xlfn.AGGREGATE(15,7,IF((Mio[Vendedor]=$B$1)*(Mio[Anulado]=0),ROW(Mio[Vendedor])-ROW(MIo!$B$2)+1),ROWS($A$3:A568)),3),"")</f>
        <v/>
      </c>
      <c r="D568" s="2" t="str">
        <f t="shared" si="16"/>
        <v/>
      </c>
      <c r="E568" t="b">
        <f>Table3[[#This Row],[verificacion]]=Table3[[#This Row],[Total Mio]]</f>
        <v>1</v>
      </c>
      <c r="G568" t="str" cm="1">
        <f t="array" ref="G568">IFERROR(INDEX(Conta[],_xlfn.AGGREGATE(15,7,IF(Conta[VENDEDOR]=$B$1,ROW(Conta[VENDEDOR])-ROW('Por Factura'!$G$4)+1),ROWS($G$3:G568)),3),"")</f>
        <v/>
      </c>
      <c r="H568" t="str" cm="1">
        <f t="array" ref="H568">IFERROR(INDEX(Conta[],_xlfn.AGGREGATE(15,7,IF(Conta[VENDEDOR]=$B$1,ROW(Conta[VENDEDOR])-ROW('Por Factura'!$G$4)+1),ROWS($G$3:G568)),1),"")</f>
        <v/>
      </c>
      <c r="I568" s="2" t="str" cm="1">
        <f t="array" ref="I568">IFERROR(INDEX(Conta[],_xlfn.AGGREGATE(15,7,IF(Conta[VENDEDOR]=$B$1,ROW(Conta[VENDEDOR])-ROW('Por Factura'!$G$4)+1),ROWS($G$3:G568)),4),"")</f>
        <v/>
      </c>
      <c r="J568" s="2" t="str">
        <f t="shared" si="17"/>
        <v/>
      </c>
      <c r="K568" t="b">
        <f>Table5[[#This Row],[verificacion]]=Table5[[#This Row],[Total Conta]]</f>
        <v>1</v>
      </c>
    </row>
    <row r="569" spans="1:11" x14ac:dyDescent="0.25">
      <c r="A569" t="str" cm="1">
        <f t="array" ref="A569">IFERROR(INDEX(Mio[],_xlfn.AGGREGATE(15,7,IF((Mio[Vendedor]=$B$1)*(Mio[Anulado]=0),ROW(Mio[Vendedor])-ROW(MIo!$B$2)+1),ROWS($A$3:A569)),2),"")</f>
        <v/>
      </c>
      <c r="B569" t="str" cm="1">
        <f t="array" ref="B569">IFERROR(INDEX(Mio[],_xlfn.AGGREGATE(15,7,IF((Mio[Vendedor]=$B$1)*(Mio[Anulado]=0),ROW(Mio[Vendedor])-ROW(MIo!$B$2)+1),ROWS($A$3:A569)),6),"")</f>
        <v/>
      </c>
      <c r="C569" s="2" t="str" cm="1">
        <f t="array" ref="C569">IFERROR(INDEX(Mio[],_xlfn.AGGREGATE(15,7,IF((Mio[Vendedor]=$B$1)*(Mio[Anulado]=0),ROW(Mio[Vendedor])-ROW(MIo!$B$2)+1),ROWS($A$3:A569)),3),"")</f>
        <v/>
      </c>
      <c r="D569" s="2" t="str">
        <f t="shared" si="16"/>
        <v/>
      </c>
      <c r="E569" t="b">
        <f>Table3[[#This Row],[verificacion]]=Table3[[#This Row],[Total Mio]]</f>
        <v>1</v>
      </c>
      <c r="G569" t="str" cm="1">
        <f t="array" ref="G569">IFERROR(INDEX(Conta[],_xlfn.AGGREGATE(15,7,IF(Conta[VENDEDOR]=$B$1,ROW(Conta[VENDEDOR])-ROW('Por Factura'!$G$4)+1),ROWS($G$3:G569)),3),"")</f>
        <v/>
      </c>
      <c r="H569" t="str" cm="1">
        <f t="array" ref="H569">IFERROR(INDEX(Conta[],_xlfn.AGGREGATE(15,7,IF(Conta[VENDEDOR]=$B$1,ROW(Conta[VENDEDOR])-ROW('Por Factura'!$G$4)+1),ROWS($G$3:G569)),1),"")</f>
        <v/>
      </c>
      <c r="I569" s="2" t="str" cm="1">
        <f t="array" ref="I569">IFERROR(INDEX(Conta[],_xlfn.AGGREGATE(15,7,IF(Conta[VENDEDOR]=$B$1,ROW(Conta[VENDEDOR])-ROW('Por Factura'!$G$4)+1),ROWS($G$3:G569)),4),"")</f>
        <v/>
      </c>
      <c r="J569" s="2" t="str">
        <f t="shared" si="17"/>
        <v/>
      </c>
      <c r="K569" t="b">
        <f>Table5[[#This Row],[verificacion]]=Table5[[#This Row],[Total Conta]]</f>
        <v>1</v>
      </c>
    </row>
    <row r="570" spans="1:11" x14ac:dyDescent="0.25">
      <c r="A570" t="str" cm="1">
        <f t="array" ref="A570">IFERROR(INDEX(Mio[],_xlfn.AGGREGATE(15,7,IF((Mio[Vendedor]=$B$1)*(Mio[Anulado]=0),ROW(Mio[Vendedor])-ROW(MIo!$B$2)+1),ROWS($A$3:A570)),2),"")</f>
        <v/>
      </c>
      <c r="B570" t="str" cm="1">
        <f t="array" ref="B570">IFERROR(INDEX(Mio[],_xlfn.AGGREGATE(15,7,IF((Mio[Vendedor]=$B$1)*(Mio[Anulado]=0),ROW(Mio[Vendedor])-ROW(MIo!$B$2)+1),ROWS($A$3:A570)),6),"")</f>
        <v/>
      </c>
      <c r="C570" s="2" t="str" cm="1">
        <f t="array" ref="C570">IFERROR(INDEX(Mio[],_xlfn.AGGREGATE(15,7,IF((Mio[Vendedor]=$B$1)*(Mio[Anulado]=0),ROW(Mio[Vendedor])-ROW(MIo!$B$2)+1),ROWS($A$3:A570)),3),"")</f>
        <v/>
      </c>
      <c r="D570" s="2" t="str">
        <f t="shared" si="16"/>
        <v/>
      </c>
      <c r="E570" t="b">
        <f>Table3[[#This Row],[verificacion]]=Table3[[#This Row],[Total Mio]]</f>
        <v>1</v>
      </c>
      <c r="G570" t="str" cm="1">
        <f t="array" ref="G570">IFERROR(INDEX(Conta[],_xlfn.AGGREGATE(15,7,IF(Conta[VENDEDOR]=$B$1,ROW(Conta[VENDEDOR])-ROW('Por Factura'!$G$4)+1),ROWS($G$3:G570)),3),"")</f>
        <v/>
      </c>
      <c r="H570" t="str" cm="1">
        <f t="array" ref="H570">IFERROR(INDEX(Conta[],_xlfn.AGGREGATE(15,7,IF(Conta[VENDEDOR]=$B$1,ROW(Conta[VENDEDOR])-ROW('Por Factura'!$G$4)+1),ROWS($G$3:G570)),1),"")</f>
        <v/>
      </c>
      <c r="I570" s="2" t="str" cm="1">
        <f t="array" ref="I570">IFERROR(INDEX(Conta[],_xlfn.AGGREGATE(15,7,IF(Conta[VENDEDOR]=$B$1,ROW(Conta[VENDEDOR])-ROW('Por Factura'!$G$4)+1),ROWS($G$3:G570)),4),"")</f>
        <v/>
      </c>
      <c r="J570" s="2" t="str">
        <f t="shared" si="17"/>
        <v/>
      </c>
      <c r="K570" t="b">
        <f>Table5[[#This Row],[verificacion]]=Table5[[#This Row],[Total Conta]]</f>
        <v>1</v>
      </c>
    </row>
    <row r="571" spans="1:11" x14ac:dyDescent="0.25">
      <c r="A571" t="str" cm="1">
        <f t="array" ref="A571">IFERROR(INDEX(Mio[],_xlfn.AGGREGATE(15,7,IF((Mio[Vendedor]=$B$1)*(Mio[Anulado]=0),ROW(Mio[Vendedor])-ROW(MIo!$B$2)+1),ROWS($A$3:A571)),2),"")</f>
        <v/>
      </c>
      <c r="B571" t="str" cm="1">
        <f t="array" ref="B571">IFERROR(INDEX(Mio[],_xlfn.AGGREGATE(15,7,IF((Mio[Vendedor]=$B$1)*(Mio[Anulado]=0),ROW(Mio[Vendedor])-ROW(MIo!$B$2)+1),ROWS($A$3:A571)),6),"")</f>
        <v/>
      </c>
      <c r="C571" s="2" t="str" cm="1">
        <f t="array" ref="C571">IFERROR(INDEX(Mio[],_xlfn.AGGREGATE(15,7,IF((Mio[Vendedor]=$B$1)*(Mio[Anulado]=0),ROW(Mio[Vendedor])-ROW(MIo!$B$2)+1),ROWS($A$3:A571)),3),"")</f>
        <v/>
      </c>
      <c r="D571" s="2" t="str">
        <f t="shared" si="16"/>
        <v/>
      </c>
      <c r="E571" t="b">
        <f>Table3[[#This Row],[verificacion]]=Table3[[#This Row],[Total Mio]]</f>
        <v>1</v>
      </c>
      <c r="G571" t="str" cm="1">
        <f t="array" ref="G571">IFERROR(INDEX(Conta[],_xlfn.AGGREGATE(15,7,IF(Conta[VENDEDOR]=$B$1,ROW(Conta[VENDEDOR])-ROW('Por Factura'!$G$4)+1),ROWS($G$3:G571)),3),"")</f>
        <v/>
      </c>
      <c r="H571" t="str" cm="1">
        <f t="array" ref="H571">IFERROR(INDEX(Conta[],_xlfn.AGGREGATE(15,7,IF(Conta[VENDEDOR]=$B$1,ROW(Conta[VENDEDOR])-ROW('Por Factura'!$G$4)+1),ROWS($G$3:G571)),1),"")</f>
        <v/>
      </c>
      <c r="I571" s="2" t="str" cm="1">
        <f t="array" ref="I571">IFERROR(INDEX(Conta[],_xlfn.AGGREGATE(15,7,IF(Conta[VENDEDOR]=$B$1,ROW(Conta[VENDEDOR])-ROW('Por Factura'!$G$4)+1),ROWS($G$3:G571)),4),"")</f>
        <v/>
      </c>
      <c r="J571" s="2" t="str">
        <f t="shared" si="17"/>
        <v/>
      </c>
      <c r="K571" t="b">
        <f>Table5[[#This Row],[verificacion]]=Table5[[#This Row],[Total Conta]]</f>
        <v>1</v>
      </c>
    </row>
    <row r="572" spans="1:11" x14ac:dyDescent="0.25">
      <c r="A572" t="str" cm="1">
        <f t="array" ref="A572">IFERROR(INDEX(Mio[],_xlfn.AGGREGATE(15,7,IF((Mio[Vendedor]=$B$1)*(Mio[Anulado]=0),ROW(Mio[Vendedor])-ROW(MIo!$B$2)+1),ROWS($A$3:A572)),2),"")</f>
        <v/>
      </c>
      <c r="B572" t="str" cm="1">
        <f t="array" ref="B572">IFERROR(INDEX(Mio[],_xlfn.AGGREGATE(15,7,IF((Mio[Vendedor]=$B$1)*(Mio[Anulado]=0),ROW(Mio[Vendedor])-ROW(MIo!$B$2)+1),ROWS($A$3:A572)),6),"")</f>
        <v/>
      </c>
      <c r="C572" s="2" t="str" cm="1">
        <f t="array" ref="C572">IFERROR(INDEX(Mio[],_xlfn.AGGREGATE(15,7,IF((Mio[Vendedor]=$B$1)*(Mio[Anulado]=0),ROW(Mio[Vendedor])-ROW(MIo!$B$2)+1),ROWS($A$3:A572)),3),"")</f>
        <v/>
      </c>
      <c r="D572" s="2" t="str">
        <f t="shared" si="16"/>
        <v/>
      </c>
      <c r="E572" t="b">
        <f>Table3[[#This Row],[verificacion]]=Table3[[#This Row],[Total Mio]]</f>
        <v>1</v>
      </c>
      <c r="G572" t="str" cm="1">
        <f t="array" ref="G572">IFERROR(INDEX(Conta[],_xlfn.AGGREGATE(15,7,IF(Conta[VENDEDOR]=$B$1,ROW(Conta[VENDEDOR])-ROW('Por Factura'!$G$4)+1),ROWS($G$3:G572)),3),"")</f>
        <v/>
      </c>
      <c r="H572" t="str" cm="1">
        <f t="array" ref="H572">IFERROR(INDEX(Conta[],_xlfn.AGGREGATE(15,7,IF(Conta[VENDEDOR]=$B$1,ROW(Conta[VENDEDOR])-ROW('Por Factura'!$G$4)+1),ROWS($G$3:G572)),1),"")</f>
        <v/>
      </c>
      <c r="I572" s="2" t="str" cm="1">
        <f t="array" ref="I572">IFERROR(INDEX(Conta[],_xlfn.AGGREGATE(15,7,IF(Conta[VENDEDOR]=$B$1,ROW(Conta[VENDEDOR])-ROW('Por Factura'!$G$4)+1),ROWS($G$3:G572)),4),"")</f>
        <v/>
      </c>
      <c r="J572" s="2" t="str">
        <f t="shared" si="17"/>
        <v/>
      </c>
      <c r="K572" t="b">
        <f>Table5[[#This Row],[verificacion]]=Table5[[#This Row],[Total Conta]]</f>
        <v>1</v>
      </c>
    </row>
    <row r="573" spans="1:11" x14ac:dyDescent="0.25">
      <c r="A573" t="str" cm="1">
        <f t="array" ref="A573">IFERROR(INDEX(Mio[],_xlfn.AGGREGATE(15,7,IF((Mio[Vendedor]=$B$1)*(Mio[Anulado]=0),ROW(Mio[Vendedor])-ROW(MIo!$B$2)+1),ROWS($A$3:A573)),2),"")</f>
        <v/>
      </c>
      <c r="B573" t="str" cm="1">
        <f t="array" ref="B573">IFERROR(INDEX(Mio[],_xlfn.AGGREGATE(15,7,IF((Mio[Vendedor]=$B$1)*(Mio[Anulado]=0),ROW(Mio[Vendedor])-ROW(MIo!$B$2)+1),ROWS($A$3:A573)),6),"")</f>
        <v/>
      </c>
      <c r="C573" s="2" t="str" cm="1">
        <f t="array" ref="C573">IFERROR(INDEX(Mio[],_xlfn.AGGREGATE(15,7,IF((Mio[Vendedor]=$B$1)*(Mio[Anulado]=0),ROW(Mio[Vendedor])-ROW(MIo!$B$2)+1),ROWS($A$3:A573)),3),"")</f>
        <v/>
      </c>
      <c r="D573" s="2" t="str">
        <f t="shared" si="16"/>
        <v/>
      </c>
      <c r="E573" t="b">
        <f>Table3[[#This Row],[verificacion]]=Table3[[#This Row],[Total Mio]]</f>
        <v>1</v>
      </c>
      <c r="G573" t="str" cm="1">
        <f t="array" ref="G573">IFERROR(INDEX(Conta[],_xlfn.AGGREGATE(15,7,IF(Conta[VENDEDOR]=$B$1,ROW(Conta[VENDEDOR])-ROW('Por Factura'!$G$4)+1),ROWS($G$3:G573)),3),"")</f>
        <v/>
      </c>
      <c r="H573" t="str" cm="1">
        <f t="array" ref="H573">IFERROR(INDEX(Conta[],_xlfn.AGGREGATE(15,7,IF(Conta[VENDEDOR]=$B$1,ROW(Conta[VENDEDOR])-ROW('Por Factura'!$G$4)+1),ROWS($G$3:G573)),1),"")</f>
        <v/>
      </c>
      <c r="I573" s="2" t="str" cm="1">
        <f t="array" ref="I573">IFERROR(INDEX(Conta[],_xlfn.AGGREGATE(15,7,IF(Conta[VENDEDOR]=$B$1,ROW(Conta[VENDEDOR])-ROW('Por Factura'!$G$4)+1),ROWS($G$3:G573)),4),"")</f>
        <v/>
      </c>
      <c r="J573" s="2" t="str">
        <f t="shared" si="17"/>
        <v/>
      </c>
      <c r="K573" t="b">
        <f>Table5[[#This Row],[verificacion]]=Table5[[#This Row],[Total Conta]]</f>
        <v>1</v>
      </c>
    </row>
    <row r="574" spans="1:11" x14ac:dyDescent="0.25">
      <c r="A574" t="str" cm="1">
        <f t="array" ref="A574">IFERROR(INDEX(Mio[],_xlfn.AGGREGATE(15,7,IF((Mio[Vendedor]=$B$1)*(Mio[Anulado]=0),ROW(Mio[Vendedor])-ROW(MIo!$B$2)+1),ROWS($A$3:A574)),2),"")</f>
        <v/>
      </c>
      <c r="B574" t="str" cm="1">
        <f t="array" ref="B574">IFERROR(INDEX(Mio[],_xlfn.AGGREGATE(15,7,IF((Mio[Vendedor]=$B$1)*(Mio[Anulado]=0),ROW(Mio[Vendedor])-ROW(MIo!$B$2)+1),ROWS($A$3:A574)),6),"")</f>
        <v/>
      </c>
      <c r="C574" s="2" t="str" cm="1">
        <f t="array" ref="C574">IFERROR(INDEX(Mio[],_xlfn.AGGREGATE(15,7,IF((Mio[Vendedor]=$B$1)*(Mio[Anulado]=0),ROW(Mio[Vendedor])-ROW(MIo!$B$2)+1),ROWS($A$3:A574)),3),"")</f>
        <v/>
      </c>
      <c r="D574" s="2" t="str">
        <f t="shared" si="16"/>
        <v/>
      </c>
      <c r="E574" t="b">
        <f>Table3[[#This Row],[verificacion]]=Table3[[#This Row],[Total Mio]]</f>
        <v>1</v>
      </c>
      <c r="G574" t="str" cm="1">
        <f t="array" ref="G574">IFERROR(INDEX(Conta[],_xlfn.AGGREGATE(15,7,IF(Conta[VENDEDOR]=$B$1,ROW(Conta[VENDEDOR])-ROW('Por Factura'!$G$4)+1),ROWS($G$3:G574)),3),"")</f>
        <v/>
      </c>
      <c r="H574" t="str" cm="1">
        <f t="array" ref="H574">IFERROR(INDEX(Conta[],_xlfn.AGGREGATE(15,7,IF(Conta[VENDEDOR]=$B$1,ROW(Conta[VENDEDOR])-ROW('Por Factura'!$G$4)+1),ROWS($G$3:G574)),1),"")</f>
        <v/>
      </c>
      <c r="I574" s="2" t="str" cm="1">
        <f t="array" ref="I574">IFERROR(INDEX(Conta[],_xlfn.AGGREGATE(15,7,IF(Conta[VENDEDOR]=$B$1,ROW(Conta[VENDEDOR])-ROW('Por Factura'!$G$4)+1),ROWS($G$3:G574)),4),"")</f>
        <v/>
      </c>
      <c r="J574" s="2" t="str">
        <f t="shared" si="17"/>
        <v/>
      </c>
      <c r="K574" t="b">
        <f>Table5[[#This Row],[verificacion]]=Table5[[#This Row],[Total Conta]]</f>
        <v>1</v>
      </c>
    </row>
    <row r="575" spans="1:11" x14ac:dyDescent="0.25">
      <c r="A575" t="str" cm="1">
        <f t="array" ref="A575">IFERROR(INDEX(Mio[],_xlfn.AGGREGATE(15,7,IF((Mio[Vendedor]=$B$1)*(Mio[Anulado]=0),ROW(Mio[Vendedor])-ROW(MIo!$B$2)+1),ROWS($A$3:A575)),2),"")</f>
        <v/>
      </c>
      <c r="B575" t="str" cm="1">
        <f t="array" ref="B575">IFERROR(INDEX(Mio[],_xlfn.AGGREGATE(15,7,IF((Mio[Vendedor]=$B$1)*(Mio[Anulado]=0),ROW(Mio[Vendedor])-ROW(MIo!$B$2)+1),ROWS($A$3:A575)),6),"")</f>
        <v/>
      </c>
      <c r="C575" s="2" t="str" cm="1">
        <f t="array" ref="C575">IFERROR(INDEX(Mio[],_xlfn.AGGREGATE(15,7,IF((Mio[Vendedor]=$B$1)*(Mio[Anulado]=0),ROW(Mio[Vendedor])-ROW(MIo!$B$2)+1),ROWS($A$3:A575)),3),"")</f>
        <v/>
      </c>
      <c r="D575" s="2" t="str">
        <f t="shared" si="16"/>
        <v/>
      </c>
      <c r="E575" t="b">
        <f>Table3[[#This Row],[verificacion]]=Table3[[#This Row],[Total Mio]]</f>
        <v>1</v>
      </c>
      <c r="G575" t="str" cm="1">
        <f t="array" ref="G575">IFERROR(INDEX(Conta[],_xlfn.AGGREGATE(15,7,IF(Conta[VENDEDOR]=$B$1,ROW(Conta[VENDEDOR])-ROW('Por Factura'!$G$4)+1),ROWS($G$3:G575)),3),"")</f>
        <v/>
      </c>
      <c r="H575" t="str" cm="1">
        <f t="array" ref="H575">IFERROR(INDEX(Conta[],_xlfn.AGGREGATE(15,7,IF(Conta[VENDEDOR]=$B$1,ROW(Conta[VENDEDOR])-ROW('Por Factura'!$G$4)+1),ROWS($G$3:G575)),1),"")</f>
        <v/>
      </c>
      <c r="I575" s="2" t="str" cm="1">
        <f t="array" ref="I575">IFERROR(INDEX(Conta[],_xlfn.AGGREGATE(15,7,IF(Conta[VENDEDOR]=$B$1,ROW(Conta[VENDEDOR])-ROW('Por Factura'!$G$4)+1),ROWS($G$3:G575)),4),"")</f>
        <v/>
      </c>
      <c r="J575" s="2" t="str">
        <f t="shared" si="17"/>
        <v/>
      </c>
      <c r="K575" t="b">
        <f>Table5[[#This Row],[verificacion]]=Table5[[#This Row],[Total Conta]]</f>
        <v>1</v>
      </c>
    </row>
    <row r="576" spans="1:11" x14ac:dyDescent="0.25">
      <c r="A576" t="str" cm="1">
        <f t="array" ref="A576">IFERROR(INDEX(Mio[],_xlfn.AGGREGATE(15,7,IF((Mio[Vendedor]=$B$1)*(Mio[Anulado]=0),ROW(Mio[Vendedor])-ROW(MIo!$B$2)+1),ROWS($A$3:A576)),2),"")</f>
        <v/>
      </c>
      <c r="B576" t="str" cm="1">
        <f t="array" ref="B576">IFERROR(INDEX(Mio[],_xlfn.AGGREGATE(15,7,IF((Mio[Vendedor]=$B$1)*(Mio[Anulado]=0),ROW(Mio[Vendedor])-ROW(MIo!$B$2)+1),ROWS($A$3:A576)),6),"")</f>
        <v/>
      </c>
      <c r="C576" s="2" t="str" cm="1">
        <f t="array" ref="C576">IFERROR(INDEX(Mio[],_xlfn.AGGREGATE(15,7,IF((Mio[Vendedor]=$B$1)*(Mio[Anulado]=0),ROW(Mio[Vendedor])-ROW(MIo!$B$2)+1),ROWS($A$3:A576)),3),"")</f>
        <v/>
      </c>
      <c r="D576" s="2" t="str">
        <f t="shared" si="16"/>
        <v/>
      </c>
      <c r="E576" t="b">
        <f>Table3[[#This Row],[verificacion]]=Table3[[#This Row],[Total Mio]]</f>
        <v>1</v>
      </c>
      <c r="G576" t="str" cm="1">
        <f t="array" ref="G576">IFERROR(INDEX(Conta[],_xlfn.AGGREGATE(15,7,IF(Conta[VENDEDOR]=$B$1,ROW(Conta[VENDEDOR])-ROW('Por Factura'!$G$4)+1),ROWS($G$3:G576)),3),"")</f>
        <v/>
      </c>
      <c r="H576" t="str" cm="1">
        <f t="array" ref="H576">IFERROR(INDEX(Conta[],_xlfn.AGGREGATE(15,7,IF(Conta[VENDEDOR]=$B$1,ROW(Conta[VENDEDOR])-ROW('Por Factura'!$G$4)+1),ROWS($G$3:G576)),1),"")</f>
        <v/>
      </c>
      <c r="I576" s="2" t="str" cm="1">
        <f t="array" ref="I576">IFERROR(INDEX(Conta[],_xlfn.AGGREGATE(15,7,IF(Conta[VENDEDOR]=$B$1,ROW(Conta[VENDEDOR])-ROW('Por Factura'!$G$4)+1),ROWS($G$3:G576)),4),"")</f>
        <v/>
      </c>
      <c r="J576" s="2" t="str">
        <f t="shared" si="17"/>
        <v/>
      </c>
      <c r="K576" t="b">
        <f>Table5[[#This Row],[verificacion]]=Table5[[#This Row],[Total Conta]]</f>
        <v>1</v>
      </c>
    </row>
    <row r="577" spans="1:11" x14ac:dyDescent="0.25">
      <c r="A577" t="str" cm="1">
        <f t="array" ref="A577">IFERROR(INDEX(Mio[],_xlfn.AGGREGATE(15,7,IF((Mio[Vendedor]=$B$1)*(Mio[Anulado]=0),ROW(Mio[Vendedor])-ROW(MIo!$B$2)+1),ROWS($A$3:A577)),2),"")</f>
        <v/>
      </c>
      <c r="B577" t="str" cm="1">
        <f t="array" ref="B577">IFERROR(INDEX(Mio[],_xlfn.AGGREGATE(15,7,IF((Mio[Vendedor]=$B$1)*(Mio[Anulado]=0),ROW(Mio[Vendedor])-ROW(MIo!$B$2)+1),ROWS($A$3:A577)),6),"")</f>
        <v/>
      </c>
      <c r="C577" s="2" t="str" cm="1">
        <f t="array" ref="C577">IFERROR(INDEX(Mio[],_xlfn.AGGREGATE(15,7,IF((Mio[Vendedor]=$B$1)*(Mio[Anulado]=0),ROW(Mio[Vendedor])-ROW(MIo!$B$2)+1),ROWS($A$3:A577)),3),"")</f>
        <v/>
      </c>
      <c r="D577" s="2" t="str">
        <f t="shared" si="16"/>
        <v/>
      </c>
      <c r="E577" t="b">
        <f>Table3[[#This Row],[verificacion]]=Table3[[#This Row],[Total Mio]]</f>
        <v>1</v>
      </c>
      <c r="G577" t="str" cm="1">
        <f t="array" ref="G577">IFERROR(INDEX(Conta[],_xlfn.AGGREGATE(15,7,IF(Conta[VENDEDOR]=$B$1,ROW(Conta[VENDEDOR])-ROW('Por Factura'!$G$4)+1),ROWS($G$3:G577)),3),"")</f>
        <v/>
      </c>
      <c r="H577" t="str" cm="1">
        <f t="array" ref="H577">IFERROR(INDEX(Conta[],_xlfn.AGGREGATE(15,7,IF(Conta[VENDEDOR]=$B$1,ROW(Conta[VENDEDOR])-ROW('Por Factura'!$G$4)+1),ROWS($G$3:G577)),1),"")</f>
        <v/>
      </c>
      <c r="I577" s="2" t="str" cm="1">
        <f t="array" ref="I577">IFERROR(INDEX(Conta[],_xlfn.AGGREGATE(15,7,IF(Conta[VENDEDOR]=$B$1,ROW(Conta[VENDEDOR])-ROW('Por Factura'!$G$4)+1),ROWS($G$3:G577)),4),"")</f>
        <v/>
      </c>
      <c r="J577" s="2" t="str">
        <f t="shared" si="17"/>
        <v/>
      </c>
      <c r="K577" t="b">
        <f>Table5[[#This Row],[verificacion]]=Table5[[#This Row],[Total Conta]]</f>
        <v>1</v>
      </c>
    </row>
    <row r="578" spans="1:11" x14ac:dyDescent="0.25">
      <c r="A578" t="str" cm="1">
        <f t="array" ref="A578">IFERROR(INDEX(Mio[],_xlfn.AGGREGATE(15,7,IF((Mio[Vendedor]=$B$1)*(Mio[Anulado]=0),ROW(Mio[Vendedor])-ROW(MIo!$B$2)+1),ROWS($A$3:A578)),2),"")</f>
        <v/>
      </c>
      <c r="B578" t="str" cm="1">
        <f t="array" ref="B578">IFERROR(INDEX(Mio[],_xlfn.AGGREGATE(15,7,IF((Mio[Vendedor]=$B$1)*(Mio[Anulado]=0),ROW(Mio[Vendedor])-ROW(MIo!$B$2)+1),ROWS($A$3:A578)),6),"")</f>
        <v/>
      </c>
      <c r="C578" s="2" t="str" cm="1">
        <f t="array" ref="C578">IFERROR(INDEX(Mio[],_xlfn.AGGREGATE(15,7,IF((Mio[Vendedor]=$B$1)*(Mio[Anulado]=0),ROW(Mio[Vendedor])-ROW(MIo!$B$2)+1),ROWS($A$3:A578)),3),"")</f>
        <v/>
      </c>
      <c r="D578" s="2" t="str">
        <f t="shared" si="16"/>
        <v/>
      </c>
      <c r="E578" t="b">
        <f>Table3[[#This Row],[verificacion]]=Table3[[#This Row],[Total Mio]]</f>
        <v>1</v>
      </c>
      <c r="G578" t="str" cm="1">
        <f t="array" ref="G578">IFERROR(INDEX(Conta[],_xlfn.AGGREGATE(15,7,IF(Conta[VENDEDOR]=$B$1,ROW(Conta[VENDEDOR])-ROW('Por Factura'!$G$4)+1),ROWS($G$3:G578)),3),"")</f>
        <v/>
      </c>
      <c r="H578" t="str" cm="1">
        <f t="array" ref="H578">IFERROR(INDEX(Conta[],_xlfn.AGGREGATE(15,7,IF(Conta[VENDEDOR]=$B$1,ROW(Conta[VENDEDOR])-ROW('Por Factura'!$G$4)+1),ROWS($G$3:G578)),1),"")</f>
        <v/>
      </c>
      <c r="I578" s="2" t="str" cm="1">
        <f t="array" ref="I578">IFERROR(INDEX(Conta[],_xlfn.AGGREGATE(15,7,IF(Conta[VENDEDOR]=$B$1,ROW(Conta[VENDEDOR])-ROW('Por Factura'!$G$4)+1),ROWS($G$3:G578)),4),"")</f>
        <v/>
      </c>
      <c r="J578" s="2" t="str">
        <f t="shared" si="17"/>
        <v/>
      </c>
      <c r="K578" t="b">
        <f>Table5[[#This Row],[verificacion]]=Table5[[#This Row],[Total Conta]]</f>
        <v>1</v>
      </c>
    </row>
    <row r="579" spans="1:11" x14ac:dyDescent="0.25">
      <c r="A579" t="str" cm="1">
        <f t="array" ref="A579">IFERROR(INDEX(Mio[],_xlfn.AGGREGATE(15,7,IF((Mio[Vendedor]=$B$1)*(Mio[Anulado]=0),ROW(Mio[Vendedor])-ROW(MIo!$B$2)+1),ROWS($A$3:A579)),2),"")</f>
        <v/>
      </c>
      <c r="B579" t="str" cm="1">
        <f t="array" ref="B579">IFERROR(INDEX(Mio[],_xlfn.AGGREGATE(15,7,IF((Mio[Vendedor]=$B$1)*(Mio[Anulado]=0),ROW(Mio[Vendedor])-ROW(MIo!$B$2)+1),ROWS($A$3:A579)),6),"")</f>
        <v/>
      </c>
      <c r="C579" s="2" t="str" cm="1">
        <f t="array" ref="C579">IFERROR(INDEX(Mio[],_xlfn.AGGREGATE(15,7,IF((Mio[Vendedor]=$B$1)*(Mio[Anulado]=0),ROW(Mio[Vendedor])-ROW(MIo!$B$2)+1),ROWS($A$3:A579)),3),"")</f>
        <v/>
      </c>
      <c r="D579" s="2" t="str">
        <f t="shared" si="16"/>
        <v/>
      </c>
      <c r="E579" t="b">
        <f>Table3[[#This Row],[verificacion]]=Table3[[#This Row],[Total Mio]]</f>
        <v>1</v>
      </c>
      <c r="G579" t="str" cm="1">
        <f t="array" ref="G579">IFERROR(INDEX(Conta[],_xlfn.AGGREGATE(15,7,IF(Conta[VENDEDOR]=$B$1,ROW(Conta[VENDEDOR])-ROW('Por Factura'!$G$4)+1),ROWS($G$3:G579)),3),"")</f>
        <v/>
      </c>
      <c r="H579" t="str" cm="1">
        <f t="array" ref="H579">IFERROR(INDEX(Conta[],_xlfn.AGGREGATE(15,7,IF(Conta[VENDEDOR]=$B$1,ROW(Conta[VENDEDOR])-ROW('Por Factura'!$G$4)+1),ROWS($G$3:G579)),1),"")</f>
        <v/>
      </c>
      <c r="I579" s="2" t="str" cm="1">
        <f t="array" ref="I579">IFERROR(INDEX(Conta[],_xlfn.AGGREGATE(15,7,IF(Conta[VENDEDOR]=$B$1,ROW(Conta[VENDEDOR])-ROW('Por Factura'!$G$4)+1),ROWS($G$3:G579)),4),"")</f>
        <v/>
      </c>
      <c r="J579" s="2" t="str">
        <f t="shared" si="17"/>
        <v/>
      </c>
      <c r="K579" t="b">
        <f>Table5[[#This Row],[verificacion]]=Table5[[#This Row],[Total Conta]]</f>
        <v>1</v>
      </c>
    </row>
    <row r="580" spans="1:11" x14ac:dyDescent="0.25">
      <c r="A580" t="str" cm="1">
        <f t="array" ref="A580">IFERROR(INDEX(Mio[],_xlfn.AGGREGATE(15,7,IF((Mio[Vendedor]=$B$1)*(Mio[Anulado]=0),ROW(Mio[Vendedor])-ROW(MIo!$B$2)+1),ROWS($A$3:A580)),2),"")</f>
        <v/>
      </c>
      <c r="B580" t="str" cm="1">
        <f t="array" ref="B580">IFERROR(INDEX(Mio[],_xlfn.AGGREGATE(15,7,IF((Mio[Vendedor]=$B$1)*(Mio[Anulado]=0),ROW(Mio[Vendedor])-ROW(MIo!$B$2)+1),ROWS($A$3:A580)),6),"")</f>
        <v/>
      </c>
      <c r="C580" s="2" t="str" cm="1">
        <f t="array" ref="C580">IFERROR(INDEX(Mio[],_xlfn.AGGREGATE(15,7,IF((Mio[Vendedor]=$B$1)*(Mio[Anulado]=0),ROW(Mio[Vendedor])-ROW(MIo!$B$2)+1),ROWS($A$3:A580)),3),"")</f>
        <v/>
      </c>
      <c r="D580" s="2" t="str">
        <f t="shared" ref="D580:D600" si="18">VLOOKUP(A580,$G$3:$I$600,3,FALSE)</f>
        <v/>
      </c>
      <c r="E580" t="b">
        <f>Table3[[#This Row],[verificacion]]=Table3[[#This Row],[Total Mio]]</f>
        <v>1</v>
      </c>
      <c r="G580" t="str" cm="1">
        <f t="array" ref="G580">IFERROR(INDEX(Conta[],_xlfn.AGGREGATE(15,7,IF(Conta[VENDEDOR]=$B$1,ROW(Conta[VENDEDOR])-ROW('Por Factura'!$G$4)+1),ROWS($G$3:G580)),3),"")</f>
        <v/>
      </c>
      <c r="H580" t="str" cm="1">
        <f t="array" ref="H580">IFERROR(INDEX(Conta[],_xlfn.AGGREGATE(15,7,IF(Conta[VENDEDOR]=$B$1,ROW(Conta[VENDEDOR])-ROW('Por Factura'!$G$4)+1),ROWS($G$3:G580)),1),"")</f>
        <v/>
      </c>
      <c r="I580" s="2" t="str" cm="1">
        <f t="array" ref="I580">IFERROR(INDEX(Conta[],_xlfn.AGGREGATE(15,7,IF(Conta[VENDEDOR]=$B$1,ROW(Conta[VENDEDOR])-ROW('Por Factura'!$G$4)+1),ROWS($G$3:G580)),4),"")</f>
        <v/>
      </c>
      <c r="J580" s="2" t="str">
        <f t="shared" ref="J580:J600" si="19">VLOOKUP(G580,$A$3:$C$600,3,FALSE)</f>
        <v/>
      </c>
      <c r="K580" t="b">
        <f>Table5[[#This Row],[verificacion]]=Table5[[#This Row],[Total Conta]]</f>
        <v>1</v>
      </c>
    </row>
    <row r="581" spans="1:11" x14ac:dyDescent="0.25">
      <c r="A581" t="str" cm="1">
        <f t="array" ref="A581">IFERROR(INDEX(Mio[],_xlfn.AGGREGATE(15,7,IF((Mio[Vendedor]=$B$1)*(Mio[Anulado]=0),ROW(Mio[Vendedor])-ROW(MIo!$B$2)+1),ROWS($A$3:A581)),2),"")</f>
        <v/>
      </c>
      <c r="B581" t="str" cm="1">
        <f t="array" ref="B581">IFERROR(INDEX(Mio[],_xlfn.AGGREGATE(15,7,IF((Mio[Vendedor]=$B$1)*(Mio[Anulado]=0),ROW(Mio[Vendedor])-ROW(MIo!$B$2)+1),ROWS($A$3:A581)),6),"")</f>
        <v/>
      </c>
      <c r="C581" s="2" t="str" cm="1">
        <f t="array" ref="C581">IFERROR(INDEX(Mio[],_xlfn.AGGREGATE(15,7,IF((Mio[Vendedor]=$B$1)*(Mio[Anulado]=0),ROW(Mio[Vendedor])-ROW(MIo!$B$2)+1),ROWS($A$3:A581)),3),"")</f>
        <v/>
      </c>
      <c r="D581" s="2" t="str">
        <f t="shared" si="18"/>
        <v/>
      </c>
      <c r="E581" t="b">
        <f>Table3[[#This Row],[verificacion]]=Table3[[#This Row],[Total Mio]]</f>
        <v>1</v>
      </c>
      <c r="G581" t="str" cm="1">
        <f t="array" ref="G581">IFERROR(INDEX(Conta[],_xlfn.AGGREGATE(15,7,IF(Conta[VENDEDOR]=$B$1,ROW(Conta[VENDEDOR])-ROW('Por Factura'!$G$4)+1),ROWS($G$3:G581)),3),"")</f>
        <v/>
      </c>
      <c r="H581" t="str" cm="1">
        <f t="array" ref="H581">IFERROR(INDEX(Conta[],_xlfn.AGGREGATE(15,7,IF(Conta[VENDEDOR]=$B$1,ROW(Conta[VENDEDOR])-ROW('Por Factura'!$G$4)+1),ROWS($G$3:G581)),1),"")</f>
        <v/>
      </c>
      <c r="I581" s="2" t="str" cm="1">
        <f t="array" ref="I581">IFERROR(INDEX(Conta[],_xlfn.AGGREGATE(15,7,IF(Conta[VENDEDOR]=$B$1,ROW(Conta[VENDEDOR])-ROW('Por Factura'!$G$4)+1),ROWS($G$3:G581)),4),"")</f>
        <v/>
      </c>
      <c r="J581" s="2" t="str">
        <f t="shared" si="19"/>
        <v/>
      </c>
      <c r="K581" t="b">
        <f>Table5[[#This Row],[verificacion]]=Table5[[#This Row],[Total Conta]]</f>
        <v>1</v>
      </c>
    </row>
    <row r="582" spans="1:11" x14ac:dyDescent="0.25">
      <c r="A582" t="str" cm="1">
        <f t="array" ref="A582">IFERROR(INDEX(Mio[],_xlfn.AGGREGATE(15,7,IF((Mio[Vendedor]=$B$1)*(Mio[Anulado]=0),ROW(Mio[Vendedor])-ROW(MIo!$B$2)+1),ROWS($A$3:A582)),2),"")</f>
        <v/>
      </c>
      <c r="B582" t="str" cm="1">
        <f t="array" ref="B582">IFERROR(INDEX(Mio[],_xlfn.AGGREGATE(15,7,IF((Mio[Vendedor]=$B$1)*(Mio[Anulado]=0),ROW(Mio[Vendedor])-ROW(MIo!$B$2)+1),ROWS($A$3:A582)),6),"")</f>
        <v/>
      </c>
      <c r="C582" s="2" t="str" cm="1">
        <f t="array" ref="C582">IFERROR(INDEX(Mio[],_xlfn.AGGREGATE(15,7,IF((Mio[Vendedor]=$B$1)*(Mio[Anulado]=0),ROW(Mio[Vendedor])-ROW(MIo!$B$2)+1),ROWS($A$3:A582)),3),"")</f>
        <v/>
      </c>
      <c r="D582" s="2" t="str">
        <f t="shared" si="18"/>
        <v/>
      </c>
      <c r="E582" t="b">
        <f>Table3[[#This Row],[verificacion]]=Table3[[#This Row],[Total Mio]]</f>
        <v>1</v>
      </c>
      <c r="G582" t="str" cm="1">
        <f t="array" ref="G582">IFERROR(INDEX(Conta[],_xlfn.AGGREGATE(15,7,IF(Conta[VENDEDOR]=$B$1,ROW(Conta[VENDEDOR])-ROW('Por Factura'!$G$4)+1),ROWS($G$3:G582)),3),"")</f>
        <v/>
      </c>
      <c r="H582" t="str" cm="1">
        <f t="array" ref="H582">IFERROR(INDEX(Conta[],_xlfn.AGGREGATE(15,7,IF(Conta[VENDEDOR]=$B$1,ROW(Conta[VENDEDOR])-ROW('Por Factura'!$G$4)+1),ROWS($G$3:G582)),1),"")</f>
        <v/>
      </c>
      <c r="I582" s="2" t="str" cm="1">
        <f t="array" ref="I582">IFERROR(INDEX(Conta[],_xlfn.AGGREGATE(15,7,IF(Conta[VENDEDOR]=$B$1,ROW(Conta[VENDEDOR])-ROW('Por Factura'!$G$4)+1),ROWS($G$3:G582)),4),"")</f>
        <v/>
      </c>
      <c r="J582" s="2" t="str">
        <f t="shared" si="19"/>
        <v/>
      </c>
      <c r="K582" t="b">
        <f>Table5[[#This Row],[verificacion]]=Table5[[#This Row],[Total Conta]]</f>
        <v>1</v>
      </c>
    </row>
    <row r="583" spans="1:11" x14ac:dyDescent="0.25">
      <c r="A583" t="str" cm="1">
        <f t="array" ref="A583">IFERROR(INDEX(Mio[],_xlfn.AGGREGATE(15,7,IF((Mio[Vendedor]=$B$1)*(Mio[Anulado]=0),ROW(Mio[Vendedor])-ROW(MIo!$B$2)+1),ROWS($A$3:A583)),2),"")</f>
        <v/>
      </c>
      <c r="B583" t="str" cm="1">
        <f t="array" ref="B583">IFERROR(INDEX(Mio[],_xlfn.AGGREGATE(15,7,IF((Mio[Vendedor]=$B$1)*(Mio[Anulado]=0),ROW(Mio[Vendedor])-ROW(MIo!$B$2)+1),ROWS($A$3:A583)),6),"")</f>
        <v/>
      </c>
      <c r="C583" s="2" t="str" cm="1">
        <f t="array" ref="C583">IFERROR(INDEX(Mio[],_xlfn.AGGREGATE(15,7,IF((Mio[Vendedor]=$B$1)*(Mio[Anulado]=0),ROW(Mio[Vendedor])-ROW(MIo!$B$2)+1),ROWS($A$3:A583)),3),"")</f>
        <v/>
      </c>
      <c r="D583" s="2" t="str">
        <f t="shared" si="18"/>
        <v/>
      </c>
      <c r="E583" t="b">
        <f>Table3[[#This Row],[verificacion]]=Table3[[#This Row],[Total Mio]]</f>
        <v>1</v>
      </c>
      <c r="G583" t="str" cm="1">
        <f t="array" ref="G583">IFERROR(INDEX(Conta[],_xlfn.AGGREGATE(15,7,IF(Conta[VENDEDOR]=$B$1,ROW(Conta[VENDEDOR])-ROW('Por Factura'!$G$4)+1),ROWS($G$3:G583)),3),"")</f>
        <v/>
      </c>
      <c r="H583" t="str" cm="1">
        <f t="array" ref="H583">IFERROR(INDEX(Conta[],_xlfn.AGGREGATE(15,7,IF(Conta[VENDEDOR]=$B$1,ROW(Conta[VENDEDOR])-ROW('Por Factura'!$G$4)+1),ROWS($G$3:G583)),1),"")</f>
        <v/>
      </c>
      <c r="I583" s="2" t="str" cm="1">
        <f t="array" ref="I583">IFERROR(INDEX(Conta[],_xlfn.AGGREGATE(15,7,IF(Conta[VENDEDOR]=$B$1,ROW(Conta[VENDEDOR])-ROW('Por Factura'!$G$4)+1),ROWS($G$3:G583)),4),"")</f>
        <v/>
      </c>
      <c r="J583" s="2" t="str">
        <f t="shared" si="19"/>
        <v/>
      </c>
      <c r="K583" t="b">
        <f>Table5[[#This Row],[verificacion]]=Table5[[#This Row],[Total Conta]]</f>
        <v>1</v>
      </c>
    </row>
    <row r="584" spans="1:11" x14ac:dyDescent="0.25">
      <c r="A584" t="str" cm="1">
        <f t="array" ref="A584">IFERROR(INDEX(Mio[],_xlfn.AGGREGATE(15,7,IF((Mio[Vendedor]=$B$1)*(Mio[Anulado]=0),ROW(Mio[Vendedor])-ROW(MIo!$B$2)+1),ROWS($A$3:A584)),2),"")</f>
        <v/>
      </c>
      <c r="B584" t="str" cm="1">
        <f t="array" ref="B584">IFERROR(INDEX(Mio[],_xlfn.AGGREGATE(15,7,IF((Mio[Vendedor]=$B$1)*(Mio[Anulado]=0),ROW(Mio[Vendedor])-ROW(MIo!$B$2)+1),ROWS($A$3:A584)),6),"")</f>
        <v/>
      </c>
      <c r="C584" s="2" t="str" cm="1">
        <f t="array" ref="C584">IFERROR(INDEX(Mio[],_xlfn.AGGREGATE(15,7,IF((Mio[Vendedor]=$B$1)*(Mio[Anulado]=0),ROW(Mio[Vendedor])-ROW(MIo!$B$2)+1),ROWS($A$3:A584)),3),"")</f>
        <v/>
      </c>
      <c r="D584" s="2" t="str">
        <f t="shared" si="18"/>
        <v/>
      </c>
      <c r="E584" t="b">
        <f>Table3[[#This Row],[verificacion]]=Table3[[#This Row],[Total Mio]]</f>
        <v>1</v>
      </c>
      <c r="G584" t="str" cm="1">
        <f t="array" ref="G584">IFERROR(INDEX(Conta[],_xlfn.AGGREGATE(15,7,IF(Conta[VENDEDOR]=$B$1,ROW(Conta[VENDEDOR])-ROW('Por Factura'!$G$4)+1),ROWS($G$3:G584)),3),"")</f>
        <v/>
      </c>
      <c r="H584" t="str" cm="1">
        <f t="array" ref="H584">IFERROR(INDEX(Conta[],_xlfn.AGGREGATE(15,7,IF(Conta[VENDEDOR]=$B$1,ROW(Conta[VENDEDOR])-ROW('Por Factura'!$G$4)+1),ROWS($G$3:G584)),1),"")</f>
        <v/>
      </c>
      <c r="I584" s="2" t="str" cm="1">
        <f t="array" ref="I584">IFERROR(INDEX(Conta[],_xlfn.AGGREGATE(15,7,IF(Conta[VENDEDOR]=$B$1,ROW(Conta[VENDEDOR])-ROW('Por Factura'!$G$4)+1),ROWS($G$3:G584)),4),"")</f>
        <v/>
      </c>
      <c r="J584" s="2" t="str">
        <f t="shared" si="19"/>
        <v/>
      </c>
      <c r="K584" t="b">
        <f>Table5[[#This Row],[verificacion]]=Table5[[#This Row],[Total Conta]]</f>
        <v>1</v>
      </c>
    </row>
    <row r="585" spans="1:11" x14ac:dyDescent="0.25">
      <c r="A585" t="str" cm="1">
        <f t="array" ref="A585">IFERROR(INDEX(Mio[],_xlfn.AGGREGATE(15,7,IF((Mio[Vendedor]=$B$1)*(Mio[Anulado]=0),ROW(Mio[Vendedor])-ROW(MIo!$B$2)+1),ROWS($A$3:A585)),2),"")</f>
        <v/>
      </c>
      <c r="B585" t="str" cm="1">
        <f t="array" ref="B585">IFERROR(INDEX(Mio[],_xlfn.AGGREGATE(15,7,IF((Mio[Vendedor]=$B$1)*(Mio[Anulado]=0),ROW(Mio[Vendedor])-ROW(MIo!$B$2)+1),ROWS($A$3:A585)),6),"")</f>
        <v/>
      </c>
      <c r="C585" s="2" t="str" cm="1">
        <f t="array" ref="C585">IFERROR(INDEX(Mio[],_xlfn.AGGREGATE(15,7,IF((Mio[Vendedor]=$B$1)*(Mio[Anulado]=0),ROW(Mio[Vendedor])-ROW(MIo!$B$2)+1),ROWS($A$3:A585)),3),"")</f>
        <v/>
      </c>
      <c r="D585" s="2" t="str">
        <f t="shared" si="18"/>
        <v/>
      </c>
      <c r="E585" t="b">
        <f>Table3[[#This Row],[verificacion]]=Table3[[#This Row],[Total Mio]]</f>
        <v>1</v>
      </c>
      <c r="G585" t="str" cm="1">
        <f t="array" ref="G585">IFERROR(INDEX(Conta[],_xlfn.AGGREGATE(15,7,IF(Conta[VENDEDOR]=$B$1,ROW(Conta[VENDEDOR])-ROW('Por Factura'!$G$4)+1),ROWS($G$3:G585)),3),"")</f>
        <v/>
      </c>
      <c r="H585" t="str" cm="1">
        <f t="array" ref="H585">IFERROR(INDEX(Conta[],_xlfn.AGGREGATE(15,7,IF(Conta[VENDEDOR]=$B$1,ROW(Conta[VENDEDOR])-ROW('Por Factura'!$G$4)+1),ROWS($G$3:G585)),1),"")</f>
        <v/>
      </c>
      <c r="I585" s="2" t="str" cm="1">
        <f t="array" ref="I585">IFERROR(INDEX(Conta[],_xlfn.AGGREGATE(15,7,IF(Conta[VENDEDOR]=$B$1,ROW(Conta[VENDEDOR])-ROW('Por Factura'!$G$4)+1),ROWS($G$3:G585)),4),"")</f>
        <v/>
      </c>
      <c r="J585" s="2" t="str">
        <f t="shared" si="19"/>
        <v/>
      </c>
      <c r="K585" t="b">
        <f>Table5[[#This Row],[verificacion]]=Table5[[#This Row],[Total Conta]]</f>
        <v>1</v>
      </c>
    </row>
    <row r="586" spans="1:11" x14ac:dyDescent="0.25">
      <c r="A586" t="str" cm="1">
        <f t="array" ref="A586">IFERROR(INDEX(Mio[],_xlfn.AGGREGATE(15,7,IF((Mio[Vendedor]=$B$1)*(Mio[Anulado]=0),ROW(Mio[Vendedor])-ROW(MIo!$B$2)+1),ROWS($A$3:A586)),2),"")</f>
        <v/>
      </c>
      <c r="B586" t="str" cm="1">
        <f t="array" ref="B586">IFERROR(INDEX(Mio[],_xlfn.AGGREGATE(15,7,IF((Mio[Vendedor]=$B$1)*(Mio[Anulado]=0),ROW(Mio[Vendedor])-ROW(MIo!$B$2)+1),ROWS($A$3:A586)),6),"")</f>
        <v/>
      </c>
      <c r="C586" s="2" t="str" cm="1">
        <f t="array" ref="C586">IFERROR(INDEX(Mio[],_xlfn.AGGREGATE(15,7,IF((Mio[Vendedor]=$B$1)*(Mio[Anulado]=0),ROW(Mio[Vendedor])-ROW(MIo!$B$2)+1),ROWS($A$3:A586)),3),"")</f>
        <v/>
      </c>
      <c r="D586" s="2" t="str">
        <f t="shared" si="18"/>
        <v/>
      </c>
      <c r="E586" t="b">
        <f>Table3[[#This Row],[verificacion]]=Table3[[#This Row],[Total Mio]]</f>
        <v>1</v>
      </c>
      <c r="G586" t="str" cm="1">
        <f t="array" ref="G586">IFERROR(INDEX(Conta[],_xlfn.AGGREGATE(15,7,IF(Conta[VENDEDOR]=$B$1,ROW(Conta[VENDEDOR])-ROW('Por Factura'!$G$4)+1),ROWS($G$3:G586)),3),"")</f>
        <v/>
      </c>
      <c r="H586" t="str" cm="1">
        <f t="array" ref="H586">IFERROR(INDEX(Conta[],_xlfn.AGGREGATE(15,7,IF(Conta[VENDEDOR]=$B$1,ROW(Conta[VENDEDOR])-ROW('Por Factura'!$G$4)+1),ROWS($G$3:G586)),1),"")</f>
        <v/>
      </c>
      <c r="I586" s="2" t="str" cm="1">
        <f t="array" ref="I586">IFERROR(INDEX(Conta[],_xlfn.AGGREGATE(15,7,IF(Conta[VENDEDOR]=$B$1,ROW(Conta[VENDEDOR])-ROW('Por Factura'!$G$4)+1),ROWS($G$3:G586)),4),"")</f>
        <v/>
      </c>
      <c r="J586" s="2" t="str">
        <f t="shared" si="19"/>
        <v/>
      </c>
      <c r="K586" t="b">
        <f>Table5[[#This Row],[verificacion]]=Table5[[#This Row],[Total Conta]]</f>
        <v>1</v>
      </c>
    </row>
    <row r="587" spans="1:11" x14ac:dyDescent="0.25">
      <c r="A587" t="str" cm="1">
        <f t="array" ref="A587">IFERROR(INDEX(Mio[],_xlfn.AGGREGATE(15,7,IF((Mio[Vendedor]=$B$1)*(Mio[Anulado]=0),ROW(Mio[Vendedor])-ROW(MIo!$B$2)+1),ROWS($A$3:A587)),2),"")</f>
        <v/>
      </c>
      <c r="B587" t="str" cm="1">
        <f t="array" ref="B587">IFERROR(INDEX(Mio[],_xlfn.AGGREGATE(15,7,IF((Mio[Vendedor]=$B$1)*(Mio[Anulado]=0),ROW(Mio[Vendedor])-ROW(MIo!$B$2)+1),ROWS($A$3:A587)),6),"")</f>
        <v/>
      </c>
      <c r="C587" s="2" t="str" cm="1">
        <f t="array" ref="C587">IFERROR(INDEX(Mio[],_xlfn.AGGREGATE(15,7,IF((Mio[Vendedor]=$B$1)*(Mio[Anulado]=0),ROW(Mio[Vendedor])-ROW(MIo!$B$2)+1),ROWS($A$3:A587)),3),"")</f>
        <v/>
      </c>
      <c r="D587" s="2" t="str">
        <f t="shared" si="18"/>
        <v/>
      </c>
      <c r="E587" t="b">
        <f>Table3[[#This Row],[verificacion]]=Table3[[#This Row],[Total Mio]]</f>
        <v>1</v>
      </c>
      <c r="G587" t="str" cm="1">
        <f t="array" ref="G587">IFERROR(INDEX(Conta[],_xlfn.AGGREGATE(15,7,IF(Conta[VENDEDOR]=$B$1,ROW(Conta[VENDEDOR])-ROW('Por Factura'!$G$4)+1),ROWS($G$3:G587)),3),"")</f>
        <v/>
      </c>
      <c r="H587" t="str" cm="1">
        <f t="array" ref="H587">IFERROR(INDEX(Conta[],_xlfn.AGGREGATE(15,7,IF(Conta[VENDEDOR]=$B$1,ROW(Conta[VENDEDOR])-ROW('Por Factura'!$G$4)+1),ROWS($G$3:G587)),1),"")</f>
        <v/>
      </c>
      <c r="I587" s="2" t="str" cm="1">
        <f t="array" ref="I587">IFERROR(INDEX(Conta[],_xlfn.AGGREGATE(15,7,IF(Conta[VENDEDOR]=$B$1,ROW(Conta[VENDEDOR])-ROW('Por Factura'!$G$4)+1),ROWS($G$3:G587)),4),"")</f>
        <v/>
      </c>
      <c r="J587" s="2" t="str">
        <f t="shared" si="19"/>
        <v/>
      </c>
      <c r="K587" t="b">
        <f>Table5[[#This Row],[verificacion]]=Table5[[#This Row],[Total Conta]]</f>
        <v>1</v>
      </c>
    </row>
    <row r="588" spans="1:11" x14ac:dyDescent="0.25">
      <c r="A588" t="str" cm="1">
        <f t="array" ref="A588">IFERROR(INDEX(Mio[],_xlfn.AGGREGATE(15,7,IF((Mio[Vendedor]=$B$1)*(Mio[Anulado]=0),ROW(Mio[Vendedor])-ROW(MIo!$B$2)+1),ROWS($A$3:A588)),2),"")</f>
        <v/>
      </c>
      <c r="B588" t="str" cm="1">
        <f t="array" ref="B588">IFERROR(INDEX(Mio[],_xlfn.AGGREGATE(15,7,IF((Mio[Vendedor]=$B$1)*(Mio[Anulado]=0),ROW(Mio[Vendedor])-ROW(MIo!$B$2)+1),ROWS($A$3:A588)),6),"")</f>
        <v/>
      </c>
      <c r="C588" s="2" t="str" cm="1">
        <f t="array" ref="C588">IFERROR(INDEX(Mio[],_xlfn.AGGREGATE(15,7,IF((Mio[Vendedor]=$B$1)*(Mio[Anulado]=0),ROW(Mio[Vendedor])-ROW(MIo!$B$2)+1),ROWS($A$3:A588)),3),"")</f>
        <v/>
      </c>
      <c r="D588" s="2" t="str">
        <f t="shared" si="18"/>
        <v/>
      </c>
      <c r="E588" t="b">
        <f>Table3[[#This Row],[verificacion]]=Table3[[#This Row],[Total Mio]]</f>
        <v>1</v>
      </c>
      <c r="G588" t="str" cm="1">
        <f t="array" ref="G588">IFERROR(INDEX(Conta[],_xlfn.AGGREGATE(15,7,IF(Conta[VENDEDOR]=$B$1,ROW(Conta[VENDEDOR])-ROW('Por Factura'!$G$4)+1),ROWS($G$3:G588)),3),"")</f>
        <v/>
      </c>
      <c r="H588" t="str" cm="1">
        <f t="array" ref="H588">IFERROR(INDEX(Conta[],_xlfn.AGGREGATE(15,7,IF(Conta[VENDEDOR]=$B$1,ROW(Conta[VENDEDOR])-ROW('Por Factura'!$G$4)+1),ROWS($G$3:G588)),1),"")</f>
        <v/>
      </c>
      <c r="I588" s="2" t="str" cm="1">
        <f t="array" ref="I588">IFERROR(INDEX(Conta[],_xlfn.AGGREGATE(15,7,IF(Conta[VENDEDOR]=$B$1,ROW(Conta[VENDEDOR])-ROW('Por Factura'!$G$4)+1),ROWS($G$3:G588)),4),"")</f>
        <v/>
      </c>
      <c r="J588" s="2" t="str">
        <f t="shared" si="19"/>
        <v/>
      </c>
      <c r="K588" t="b">
        <f>Table5[[#This Row],[verificacion]]=Table5[[#This Row],[Total Conta]]</f>
        <v>1</v>
      </c>
    </row>
    <row r="589" spans="1:11" x14ac:dyDescent="0.25">
      <c r="A589" t="str" cm="1">
        <f t="array" ref="A589">IFERROR(INDEX(Mio[],_xlfn.AGGREGATE(15,7,IF((Mio[Vendedor]=$B$1)*(Mio[Anulado]=0),ROW(Mio[Vendedor])-ROW(MIo!$B$2)+1),ROWS($A$3:A589)),2),"")</f>
        <v/>
      </c>
      <c r="B589" t="str" cm="1">
        <f t="array" ref="B589">IFERROR(INDEX(Mio[],_xlfn.AGGREGATE(15,7,IF((Mio[Vendedor]=$B$1)*(Mio[Anulado]=0),ROW(Mio[Vendedor])-ROW(MIo!$B$2)+1),ROWS($A$3:A589)),6),"")</f>
        <v/>
      </c>
      <c r="C589" s="2" t="str" cm="1">
        <f t="array" ref="C589">IFERROR(INDEX(Mio[],_xlfn.AGGREGATE(15,7,IF((Mio[Vendedor]=$B$1)*(Mio[Anulado]=0),ROW(Mio[Vendedor])-ROW(MIo!$B$2)+1),ROWS($A$3:A589)),3),"")</f>
        <v/>
      </c>
      <c r="D589" s="2" t="str">
        <f t="shared" si="18"/>
        <v/>
      </c>
      <c r="E589" t="b">
        <f>Table3[[#This Row],[verificacion]]=Table3[[#This Row],[Total Mio]]</f>
        <v>1</v>
      </c>
      <c r="G589" t="str" cm="1">
        <f t="array" ref="G589">IFERROR(INDEX(Conta[],_xlfn.AGGREGATE(15,7,IF(Conta[VENDEDOR]=$B$1,ROW(Conta[VENDEDOR])-ROW('Por Factura'!$G$4)+1),ROWS($G$3:G589)),3),"")</f>
        <v/>
      </c>
      <c r="H589" t="str" cm="1">
        <f t="array" ref="H589">IFERROR(INDEX(Conta[],_xlfn.AGGREGATE(15,7,IF(Conta[VENDEDOR]=$B$1,ROW(Conta[VENDEDOR])-ROW('Por Factura'!$G$4)+1),ROWS($G$3:G589)),1),"")</f>
        <v/>
      </c>
      <c r="I589" s="2" t="str" cm="1">
        <f t="array" ref="I589">IFERROR(INDEX(Conta[],_xlfn.AGGREGATE(15,7,IF(Conta[VENDEDOR]=$B$1,ROW(Conta[VENDEDOR])-ROW('Por Factura'!$G$4)+1),ROWS($G$3:G589)),4),"")</f>
        <v/>
      </c>
      <c r="J589" s="2" t="str">
        <f t="shared" si="19"/>
        <v/>
      </c>
      <c r="K589" t="b">
        <f>Table5[[#This Row],[verificacion]]=Table5[[#This Row],[Total Conta]]</f>
        <v>1</v>
      </c>
    </row>
    <row r="590" spans="1:11" x14ac:dyDescent="0.25">
      <c r="A590" t="str" cm="1">
        <f t="array" ref="A590">IFERROR(INDEX(Mio[],_xlfn.AGGREGATE(15,7,IF((Mio[Vendedor]=$B$1)*(Mio[Anulado]=0),ROW(Mio[Vendedor])-ROW(MIo!$B$2)+1),ROWS($A$3:A590)),2),"")</f>
        <v/>
      </c>
      <c r="B590" t="str" cm="1">
        <f t="array" ref="B590">IFERROR(INDEX(Mio[],_xlfn.AGGREGATE(15,7,IF((Mio[Vendedor]=$B$1)*(Mio[Anulado]=0),ROW(Mio[Vendedor])-ROW(MIo!$B$2)+1),ROWS($A$3:A590)),6),"")</f>
        <v/>
      </c>
      <c r="C590" s="2" t="str" cm="1">
        <f t="array" ref="C590">IFERROR(INDEX(Mio[],_xlfn.AGGREGATE(15,7,IF((Mio[Vendedor]=$B$1)*(Mio[Anulado]=0),ROW(Mio[Vendedor])-ROW(MIo!$B$2)+1),ROWS($A$3:A590)),3),"")</f>
        <v/>
      </c>
      <c r="D590" s="2" t="str">
        <f t="shared" si="18"/>
        <v/>
      </c>
      <c r="E590" t="b">
        <f>Table3[[#This Row],[verificacion]]=Table3[[#This Row],[Total Mio]]</f>
        <v>1</v>
      </c>
      <c r="G590" t="str" cm="1">
        <f t="array" ref="G590">IFERROR(INDEX(Conta[],_xlfn.AGGREGATE(15,7,IF(Conta[VENDEDOR]=$B$1,ROW(Conta[VENDEDOR])-ROW('Por Factura'!$G$4)+1),ROWS($G$3:G590)),3),"")</f>
        <v/>
      </c>
      <c r="H590" t="str" cm="1">
        <f t="array" ref="H590">IFERROR(INDEX(Conta[],_xlfn.AGGREGATE(15,7,IF(Conta[VENDEDOR]=$B$1,ROW(Conta[VENDEDOR])-ROW('Por Factura'!$G$4)+1),ROWS($G$3:G590)),1),"")</f>
        <v/>
      </c>
      <c r="I590" s="2" t="str" cm="1">
        <f t="array" ref="I590">IFERROR(INDEX(Conta[],_xlfn.AGGREGATE(15,7,IF(Conta[VENDEDOR]=$B$1,ROW(Conta[VENDEDOR])-ROW('Por Factura'!$G$4)+1),ROWS($G$3:G590)),4),"")</f>
        <v/>
      </c>
      <c r="J590" s="2" t="str">
        <f t="shared" si="19"/>
        <v/>
      </c>
      <c r="K590" t="b">
        <f>Table5[[#This Row],[verificacion]]=Table5[[#This Row],[Total Conta]]</f>
        <v>1</v>
      </c>
    </row>
    <row r="591" spans="1:11" x14ac:dyDescent="0.25">
      <c r="A591" t="str" cm="1">
        <f t="array" ref="A591">IFERROR(INDEX(Mio[],_xlfn.AGGREGATE(15,7,IF((Mio[Vendedor]=$B$1)*(Mio[Anulado]=0),ROW(Mio[Vendedor])-ROW(MIo!$B$2)+1),ROWS($A$3:A591)),2),"")</f>
        <v/>
      </c>
      <c r="B591" t="str" cm="1">
        <f t="array" ref="B591">IFERROR(INDEX(Mio[],_xlfn.AGGREGATE(15,7,IF((Mio[Vendedor]=$B$1)*(Mio[Anulado]=0),ROW(Mio[Vendedor])-ROW(MIo!$B$2)+1),ROWS($A$3:A591)),6),"")</f>
        <v/>
      </c>
      <c r="C591" s="2" t="str" cm="1">
        <f t="array" ref="C591">IFERROR(INDEX(Mio[],_xlfn.AGGREGATE(15,7,IF((Mio[Vendedor]=$B$1)*(Mio[Anulado]=0),ROW(Mio[Vendedor])-ROW(MIo!$B$2)+1),ROWS($A$3:A591)),3),"")</f>
        <v/>
      </c>
      <c r="D591" s="2" t="str">
        <f t="shared" si="18"/>
        <v/>
      </c>
      <c r="E591" t="b">
        <f>Table3[[#This Row],[verificacion]]=Table3[[#This Row],[Total Mio]]</f>
        <v>1</v>
      </c>
      <c r="G591" t="str" cm="1">
        <f t="array" ref="G591">IFERROR(INDEX(Conta[],_xlfn.AGGREGATE(15,7,IF(Conta[VENDEDOR]=$B$1,ROW(Conta[VENDEDOR])-ROW('Por Factura'!$G$4)+1),ROWS($G$3:G591)),3),"")</f>
        <v/>
      </c>
      <c r="H591" t="str" cm="1">
        <f t="array" ref="H591">IFERROR(INDEX(Conta[],_xlfn.AGGREGATE(15,7,IF(Conta[VENDEDOR]=$B$1,ROW(Conta[VENDEDOR])-ROW('Por Factura'!$G$4)+1),ROWS($G$3:G591)),1),"")</f>
        <v/>
      </c>
      <c r="I591" s="2" t="str" cm="1">
        <f t="array" ref="I591">IFERROR(INDEX(Conta[],_xlfn.AGGREGATE(15,7,IF(Conta[VENDEDOR]=$B$1,ROW(Conta[VENDEDOR])-ROW('Por Factura'!$G$4)+1),ROWS($G$3:G591)),4),"")</f>
        <v/>
      </c>
      <c r="J591" s="2" t="str">
        <f t="shared" si="19"/>
        <v/>
      </c>
      <c r="K591" t="b">
        <f>Table5[[#This Row],[verificacion]]=Table5[[#This Row],[Total Conta]]</f>
        <v>1</v>
      </c>
    </row>
    <row r="592" spans="1:11" x14ac:dyDescent="0.25">
      <c r="A592" t="str" cm="1">
        <f t="array" ref="A592">IFERROR(INDEX(Mio[],_xlfn.AGGREGATE(15,7,IF((Mio[Vendedor]=$B$1)*(Mio[Anulado]=0),ROW(Mio[Vendedor])-ROW(MIo!$B$2)+1),ROWS($A$3:A592)),2),"")</f>
        <v/>
      </c>
      <c r="B592" t="str" cm="1">
        <f t="array" ref="B592">IFERROR(INDEX(Mio[],_xlfn.AGGREGATE(15,7,IF((Mio[Vendedor]=$B$1)*(Mio[Anulado]=0),ROW(Mio[Vendedor])-ROW(MIo!$B$2)+1),ROWS($A$3:A592)),6),"")</f>
        <v/>
      </c>
      <c r="C592" s="2" t="str" cm="1">
        <f t="array" ref="C592">IFERROR(INDEX(Mio[],_xlfn.AGGREGATE(15,7,IF((Mio[Vendedor]=$B$1)*(Mio[Anulado]=0),ROW(Mio[Vendedor])-ROW(MIo!$B$2)+1),ROWS($A$3:A592)),3),"")</f>
        <v/>
      </c>
      <c r="D592" s="2" t="str">
        <f t="shared" si="18"/>
        <v/>
      </c>
      <c r="E592" t="b">
        <f>Table3[[#This Row],[verificacion]]=Table3[[#This Row],[Total Mio]]</f>
        <v>1</v>
      </c>
      <c r="G592" t="str" cm="1">
        <f t="array" ref="G592">IFERROR(INDEX(Conta[],_xlfn.AGGREGATE(15,7,IF(Conta[VENDEDOR]=$B$1,ROW(Conta[VENDEDOR])-ROW('Por Factura'!$G$4)+1),ROWS($G$3:G592)),3),"")</f>
        <v/>
      </c>
      <c r="H592" t="str" cm="1">
        <f t="array" ref="H592">IFERROR(INDEX(Conta[],_xlfn.AGGREGATE(15,7,IF(Conta[VENDEDOR]=$B$1,ROW(Conta[VENDEDOR])-ROW('Por Factura'!$G$4)+1),ROWS($G$3:G592)),1),"")</f>
        <v/>
      </c>
      <c r="I592" s="2" t="str" cm="1">
        <f t="array" ref="I592">IFERROR(INDEX(Conta[],_xlfn.AGGREGATE(15,7,IF(Conta[VENDEDOR]=$B$1,ROW(Conta[VENDEDOR])-ROW('Por Factura'!$G$4)+1),ROWS($G$3:G592)),4),"")</f>
        <v/>
      </c>
      <c r="J592" s="2" t="str">
        <f t="shared" si="19"/>
        <v/>
      </c>
      <c r="K592" t="b">
        <f>Table5[[#This Row],[verificacion]]=Table5[[#This Row],[Total Conta]]</f>
        <v>1</v>
      </c>
    </row>
    <row r="593" spans="1:11" x14ac:dyDescent="0.25">
      <c r="A593" t="str" cm="1">
        <f t="array" ref="A593">IFERROR(INDEX(Mio[],_xlfn.AGGREGATE(15,7,IF((Mio[Vendedor]=$B$1)*(Mio[Anulado]=0),ROW(Mio[Vendedor])-ROW(MIo!$B$2)+1),ROWS($A$3:A593)),2),"")</f>
        <v/>
      </c>
      <c r="B593" t="str" cm="1">
        <f t="array" ref="B593">IFERROR(INDEX(Mio[],_xlfn.AGGREGATE(15,7,IF((Mio[Vendedor]=$B$1)*(Mio[Anulado]=0),ROW(Mio[Vendedor])-ROW(MIo!$B$2)+1),ROWS($A$3:A593)),6),"")</f>
        <v/>
      </c>
      <c r="C593" s="2" t="str" cm="1">
        <f t="array" ref="C593">IFERROR(INDEX(Mio[],_xlfn.AGGREGATE(15,7,IF((Mio[Vendedor]=$B$1)*(Mio[Anulado]=0),ROW(Mio[Vendedor])-ROW(MIo!$B$2)+1),ROWS($A$3:A593)),3),"")</f>
        <v/>
      </c>
      <c r="D593" s="2" t="str">
        <f t="shared" si="18"/>
        <v/>
      </c>
      <c r="E593" t="b">
        <f>Table3[[#This Row],[verificacion]]=Table3[[#This Row],[Total Mio]]</f>
        <v>1</v>
      </c>
      <c r="G593" t="str" cm="1">
        <f t="array" ref="G593">IFERROR(INDEX(Conta[],_xlfn.AGGREGATE(15,7,IF(Conta[VENDEDOR]=$B$1,ROW(Conta[VENDEDOR])-ROW('Por Factura'!$G$4)+1),ROWS($G$3:G593)),3),"")</f>
        <v/>
      </c>
      <c r="H593" t="str" cm="1">
        <f t="array" ref="H593">IFERROR(INDEX(Conta[],_xlfn.AGGREGATE(15,7,IF(Conta[VENDEDOR]=$B$1,ROW(Conta[VENDEDOR])-ROW('Por Factura'!$G$4)+1),ROWS($G$3:G593)),1),"")</f>
        <v/>
      </c>
      <c r="I593" s="2" t="str" cm="1">
        <f t="array" ref="I593">IFERROR(INDEX(Conta[],_xlfn.AGGREGATE(15,7,IF(Conta[VENDEDOR]=$B$1,ROW(Conta[VENDEDOR])-ROW('Por Factura'!$G$4)+1),ROWS($G$3:G593)),4),"")</f>
        <v/>
      </c>
      <c r="J593" s="2" t="str">
        <f t="shared" si="19"/>
        <v/>
      </c>
      <c r="K593" t="b">
        <f>Table5[[#This Row],[verificacion]]=Table5[[#This Row],[Total Conta]]</f>
        <v>1</v>
      </c>
    </row>
    <row r="594" spans="1:11" x14ac:dyDescent="0.25">
      <c r="A594" t="str" cm="1">
        <f t="array" ref="A594">IFERROR(INDEX(Mio[],_xlfn.AGGREGATE(15,7,IF((Mio[Vendedor]=$B$1)*(Mio[Anulado]=0),ROW(Mio[Vendedor])-ROW(MIo!$B$2)+1),ROWS($A$3:A594)),2),"")</f>
        <v/>
      </c>
      <c r="B594" t="str" cm="1">
        <f t="array" ref="B594">IFERROR(INDEX(Mio[],_xlfn.AGGREGATE(15,7,IF((Mio[Vendedor]=$B$1)*(Mio[Anulado]=0),ROW(Mio[Vendedor])-ROW(MIo!$B$2)+1),ROWS($A$3:A594)),6),"")</f>
        <v/>
      </c>
      <c r="C594" s="2" t="str" cm="1">
        <f t="array" ref="C594">IFERROR(INDEX(Mio[],_xlfn.AGGREGATE(15,7,IF((Mio[Vendedor]=$B$1)*(Mio[Anulado]=0),ROW(Mio[Vendedor])-ROW(MIo!$B$2)+1),ROWS($A$3:A594)),3),"")</f>
        <v/>
      </c>
      <c r="D594" s="2" t="str">
        <f t="shared" si="18"/>
        <v/>
      </c>
      <c r="E594" t="b">
        <f>Table3[[#This Row],[verificacion]]=Table3[[#This Row],[Total Mio]]</f>
        <v>1</v>
      </c>
      <c r="G594" t="str" cm="1">
        <f t="array" ref="G594">IFERROR(INDEX(Conta[],_xlfn.AGGREGATE(15,7,IF(Conta[VENDEDOR]=$B$1,ROW(Conta[VENDEDOR])-ROW('Por Factura'!$G$4)+1),ROWS($G$3:G594)),3),"")</f>
        <v/>
      </c>
      <c r="H594" t="str" cm="1">
        <f t="array" ref="H594">IFERROR(INDEX(Conta[],_xlfn.AGGREGATE(15,7,IF(Conta[VENDEDOR]=$B$1,ROW(Conta[VENDEDOR])-ROW('Por Factura'!$G$4)+1),ROWS($G$3:G594)),1),"")</f>
        <v/>
      </c>
      <c r="I594" s="2" t="str" cm="1">
        <f t="array" ref="I594">IFERROR(INDEX(Conta[],_xlfn.AGGREGATE(15,7,IF(Conta[VENDEDOR]=$B$1,ROW(Conta[VENDEDOR])-ROW('Por Factura'!$G$4)+1),ROWS($G$3:G594)),4),"")</f>
        <v/>
      </c>
      <c r="J594" s="2" t="str">
        <f t="shared" si="19"/>
        <v/>
      </c>
      <c r="K594" t="b">
        <f>Table5[[#This Row],[verificacion]]=Table5[[#This Row],[Total Conta]]</f>
        <v>1</v>
      </c>
    </row>
    <row r="595" spans="1:11" x14ac:dyDescent="0.25">
      <c r="A595" t="str" cm="1">
        <f t="array" ref="A595">IFERROR(INDEX(Mio[],_xlfn.AGGREGATE(15,7,IF((Mio[Vendedor]=$B$1)*(Mio[Anulado]=0),ROW(Mio[Vendedor])-ROW(MIo!$B$2)+1),ROWS($A$3:A595)),2),"")</f>
        <v/>
      </c>
      <c r="B595" t="str" cm="1">
        <f t="array" ref="B595">IFERROR(INDEX(Mio[],_xlfn.AGGREGATE(15,7,IF((Mio[Vendedor]=$B$1)*(Mio[Anulado]=0),ROW(Mio[Vendedor])-ROW(MIo!$B$2)+1),ROWS($A$3:A595)),6),"")</f>
        <v/>
      </c>
      <c r="C595" s="2" t="str" cm="1">
        <f t="array" ref="C595">IFERROR(INDEX(Mio[],_xlfn.AGGREGATE(15,7,IF((Mio[Vendedor]=$B$1)*(Mio[Anulado]=0),ROW(Mio[Vendedor])-ROW(MIo!$B$2)+1),ROWS($A$3:A595)),3),"")</f>
        <v/>
      </c>
      <c r="D595" s="2" t="str">
        <f t="shared" si="18"/>
        <v/>
      </c>
      <c r="E595" t="b">
        <f>Table3[[#This Row],[verificacion]]=Table3[[#This Row],[Total Mio]]</f>
        <v>1</v>
      </c>
      <c r="G595" t="str" cm="1">
        <f t="array" ref="G595">IFERROR(INDEX(Conta[],_xlfn.AGGREGATE(15,7,IF(Conta[VENDEDOR]=$B$1,ROW(Conta[VENDEDOR])-ROW('Por Factura'!$G$4)+1),ROWS($G$3:G595)),3),"")</f>
        <v/>
      </c>
      <c r="H595" t="str" cm="1">
        <f t="array" ref="H595">IFERROR(INDEX(Conta[],_xlfn.AGGREGATE(15,7,IF(Conta[VENDEDOR]=$B$1,ROW(Conta[VENDEDOR])-ROW('Por Factura'!$G$4)+1),ROWS($G$3:G595)),1),"")</f>
        <v/>
      </c>
      <c r="I595" s="2" t="str" cm="1">
        <f t="array" ref="I595">IFERROR(INDEX(Conta[],_xlfn.AGGREGATE(15,7,IF(Conta[VENDEDOR]=$B$1,ROW(Conta[VENDEDOR])-ROW('Por Factura'!$G$4)+1),ROWS($G$3:G595)),4),"")</f>
        <v/>
      </c>
      <c r="J595" s="2" t="str">
        <f t="shared" si="19"/>
        <v/>
      </c>
      <c r="K595" t="b">
        <f>Table5[[#This Row],[verificacion]]=Table5[[#This Row],[Total Conta]]</f>
        <v>1</v>
      </c>
    </row>
    <row r="596" spans="1:11" x14ac:dyDescent="0.25">
      <c r="A596" t="str" cm="1">
        <f t="array" ref="A596">IFERROR(INDEX(Mio[],_xlfn.AGGREGATE(15,7,IF((Mio[Vendedor]=$B$1)*(Mio[Anulado]=0),ROW(Mio[Vendedor])-ROW(MIo!$B$2)+1),ROWS($A$3:A596)),2),"")</f>
        <v/>
      </c>
      <c r="B596" t="str" cm="1">
        <f t="array" ref="B596">IFERROR(INDEX(Mio[],_xlfn.AGGREGATE(15,7,IF((Mio[Vendedor]=$B$1)*(Mio[Anulado]=0),ROW(Mio[Vendedor])-ROW(MIo!$B$2)+1),ROWS($A$3:A596)),6),"")</f>
        <v/>
      </c>
      <c r="C596" s="2" t="str" cm="1">
        <f t="array" ref="C596">IFERROR(INDEX(Mio[],_xlfn.AGGREGATE(15,7,IF((Mio[Vendedor]=$B$1)*(Mio[Anulado]=0),ROW(Mio[Vendedor])-ROW(MIo!$B$2)+1),ROWS($A$3:A596)),3),"")</f>
        <v/>
      </c>
      <c r="D596" s="2" t="str">
        <f t="shared" si="18"/>
        <v/>
      </c>
      <c r="E596" t="b">
        <f>Table3[[#This Row],[verificacion]]=Table3[[#This Row],[Total Mio]]</f>
        <v>1</v>
      </c>
      <c r="G596" t="str" cm="1">
        <f t="array" ref="G596">IFERROR(INDEX(Conta[],_xlfn.AGGREGATE(15,7,IF(Conta[VENDEDOR]=$B$1,ROW(Conta[VENDEDOR])-ROW('Por Factura'!$G$4)+1),ROWS($G$3:G596)),3),"")</f>
        <v/>
      </c>
      <c r="H596" t="str" cm="1">
        <f t="array" ref="H596">IFERROR(INDEX(Conta[],_xlfn.AGGREGATE(15,7,IF(Conta[VENDEDOR]=$B$1,ROW(Conta[VENDEDOR])-ROW('Por Factura'!$G$4)+1),ROWS($G$3:G596)),1),"")</f>
        <v/>
      </c>
      <c r="I596" s="2" t="str" cm="1">
        <f t="array" ref="I596">IFERROR(INDEX(Conta[],_xlfn.AGGREGATE(15,7,IF(Conta[VENDEDOR]=$B$1,ROW(Conta[VENDEDOR])-ROW('Por Factura'!$G$4)+1),ROWS($G$3:G596)),4),"")</f>
        <v/>
      </c>
      <c r="J596" s="2" t="str">
        <f t="shared" si="19"/>
        <v/>
      </c>
      <c r="K596" t="b">
        <f>Table5[[#This Row],[verificacion]]=Table5[[#This Row],[Total Conta]]</f>
        <v>1</v>
      </c>
    </row>
    <row r="597" spans="1:11" x14ac:dyDescent="0.25">
      <c r="A597" t="str" cm="1">
        <f t="array" ref="A597">IFERROR(INDEX(Mio[],_xlfn.AGGREGATE(15,7,IF((Mio[Vendedor]=$B$1)*(Mio[Anulado]=0),ROW(Mio[Vendedor])-ROW(MIo!$B$2)+1),ROWS($A$3:A597)),2),"")</f>
        <v/>
      </c>
      <c r="B597" t="str" cm="1">
        <f t="array" ref="B597">IFERROR(INDEX(Mio[],_xlfn.AGGREGATE(15,7,IF((Mio[Vendedor]=$B$1)*(Mio[Anulado]=0),ROW(Mio[Vendedor])-ROW(MIo!$B$2)+1),ROWS($A$3:A597)),6),"")</f>
        <v/>
      </c>
      <c r="C597" s="2" t="str" cm="1">
        <f t="array" ref="C597">IFERROR(INDEX(Mio[],_xlfn.AGGREGATE(15,7,IF((Mio[Vendedor]=$B$1)*(Mio[Anulado]=0),ROW(Mio[Vendedor])-ROW(MIo!$B$2)+1),ROWS($A$3:A597)),3),"")</f>
        <v/>
      </c>
      <c r="D597" s="2" t="str">
        <f t="shared" si="18"/>
        <v/>
      </c>
      <c r="E597" t="b">
        <f>Table3[[#This Row],[verificacion]]=Table3[[#This Row],[Total Mio]]</f>
        <v>1</v>
      </c>
      <c r="G597" t="str" cm="1">
        <f t="array" ref="G597">IFERROR(INDEX(Conta[],_xlfn.AGGREGATE(15,7,IF(Conta[VENDEDOR]=$B$1,ROW(Conta[VENDEDOR])-ROW('Por Factura'!$G$4)+1),ROWS($G$3:G597)),3),"")</f>
        <v/>
      </c>
      <c r="H597" t="str" cm="1">
        <f t="array" ref="H597">IFERROR(INDEX(Conta[],_xlfn.AGGREGATE(15,7,IF(Conta[VENDEDOR]=$B$1,ROW(Conta[VENDEDOR])-ROW('Por Factura'!$G$4)+1),ROWS($G$3:G597)),1),"")</f>
        <v/>
      </c>
      <c r="I597" s="2" t="str" cm="1">
        <f t="array" ref="I597">IFERROR(INDEX(Conta[],_xlfn.AGGREGATE(15,7,IF(Conta[VENDEDOR]=$B$1,ROW(Conta[VENDEDOR])-ROW('Por Factura'!$G$4)+1),ROWS($G$3:G597)),4),"")</f>
        <v/>
      </c>
      <c r="J597" s="2" t="str">
        <f t="shared" si="19"/>
        <v/>
      </c>
      <c r="K597" t="b">
        <f>Table5[[#This Row],[verificacion]]=Table5[[#This Row],[Total Conta]]</f>
        <v>1</v>
      </c>
    </row>
    <row r="598" spans="1:11" x14ac:dyDescent="0.25">
      <c r="A598" t="str" cm="1">
        <f t="array" ref="A598">IFERROR(INDEX(Mio[],_xlfn.AGGREGATE(15,7,IF((Mio[Vendedor]=$B$1)*(Mio[Anulado]=0),ROW(Mio[Vendedor])-ROW(MIo!$B$2)+1),ROWS($A$3:A598)),2),"")</f>
        <v/>
      </c>
      <c r="B598" t="str" cm="1">
        <f t="array" ref="B598">IFERROR(INDEX(Mio[],_xlfn.AGGREGATE(15,7,IF((Mio[Vendedor]=$B$1)*(Mio[Anulado]=0),ROW(Mio[Vendedor])-ROW(MIo!$B$2)+1),ROWS($A$3:A598)),6),"")</f>
        <v/>
      </c>
      <c r="C598" s="2" t="str" cm="1">
        <f t="array" ref="C598">IFERROR(INDEX(Mio[],_xlfn.AGGREGATE(15,7,IF((Mio[Vendedor]=$B$1)*(Mio[Anulado]=0),ROW(Mio[Vendedor])-ROW(MIo!$B$2)+1),ROWS($A$3:A598)),3),"")</f>
        <v/>
      </c>
      <c r="D598" s="2" t="str">
        <f t="shared" si="18"/>
        <v/>
      </c>
      <c r="E598" t="b">
        <f>Table3[[#This Row],[verificacion]]=Table3[[#This Row],[Total Mio]]</f>
        <v>1</v>
      </c>
      <c r="G598" t="str" cm="1">
        <f t="array" ref="G598">IFERROR(INDEX(Conta[],_xlfn.AGGREGATE(15,7,IF(Conta[VENDEDOR]=$B$1,ROW(Conta[VENDEDOR])-ROW('Por Factura'!$G$4)+1),ROWS($G$3:G598)),3),"")</f>
        <v/>
      </c>
      <c r="H598" t="str" cm="1">
        <f t="array" ref="H598">IFERROR(INDEX(Conta[],_xlfn.AGGREGATE(15,7,IF(Conta[VENDEDOR]=$B$1,ROW(Conta[VENDEDOR])-ROW('Por Factura'!$G$4)+1),ROWS($G$3:G598)),1),"")</f>
        <v/>
      </c>
      <c r="I598" s="2" t="str" cm="1">
        <f t="array" ref="I598">IFERROR(INDEX(Conta[],_xlfn.AGGREGATE(15,7,IF(Conta[VENDEDOR]=$B$1,ROW(Conta[VENDEDOR])-ROW('Por Factura'!$G$4)+1),ROWS($G$3:G598)),4),"")</f>
        <v/>
      </c>
      <c r="J598" s="2" t="str">
        <f t="shared" si="19"/>
        <v/>
      </c>
      <c r="K598" t="b">
        <f>Table5[[#This Row],[verificacion]]=Table5[[#This Row],[Total Conta]]</f>
        <v>1</v>
      </c>
    </row>
    <row r="599" spans="1:11" x14ac:dyDescent="0.25">
      <c r="A599" t="str" cm="1">
        <f t="array" ref="A599">IFERROR(INDEX(Mio[],_xlfn.AGGREGATE(15,7,IF((Mio[Vendedor]=$B$1)*(Mio[Anulado]=0),ROW(Mio[Vendedor])-ROW(MIo!$B$2)+1),ROWS($A$3:A599)),2),"")</f>
        <v/>
      </c>
      <c r="B599" t="str" cm="1">
        <f t="array" ref="B599">IFERROR(INDEX(Mio[],_xlfn.AGGREGATE(15,7,IF((Mio[Vendedor]=$B$1)*(Mio[Anulado]=0),ROW(Mio[Vendedor])-ROW(MIo!$B$2)+1),ROWS($A$3:A599)),6),"")</f>
        <v/>
      </c>
      <c r="C599" s="2" t="str" cm="1">
        <f t="array" ref="C599">IFERROR(INDEX(Mio[],_xlfn.AGGREGATE(15,7,IF((Mio[Vendedor]=$B$1)*(Mio[Anulado]=0),ROW(Mio[Vendedor])-ROW(MIo!$B$2)+1),ROWS($A$3:A599)),3),"")</f>
        <v/>
      </c>
      <c r="D599" s="2" t="str">
        <f t="shared" si="18"/>
        <v/>
      </c>
      <c r="E599" t="b">
        <f>Table3[[#This Row],[verificacion]]=Table3[[#This Row],[Total Mio]]</f>
        <v>1</v>
      </c>
      <c r="G599" t="str" cm="1">
        <f t="array" ref="G599">IFERROR(INDEX(Conta[],_xlfn.AGGREGATE(15,7,IF(Conta[VENDEDOR]=$B$1,ROW(Conta[VENDEDOR])-ROW('Por Factura'!$G$4)+1),ROWS($G$3:G599)),3),"")</f>
        <v/>
      </c>
      <c r="H599" t="str" cm="1">
        <f t="array" ref="H599">IFERROR(INDEX(Conta[],_xlfn.AGGREGATE(15,7,IF(Conta[VENDEDOR]=$B$1,ROW(Conta[VENDEDOR])-ROW('Por Factura'!$G$4)+1),ROWS($G$3:G599)),1),"")</f>
        <v/>
      </c>
      <c r="I599" s="2" t="str" cm="1">
        <f t="array" ref="I599">IFERROR(INDEX(Conta[],_xlfn.AGGREGATE(15,7,IF(Conta[VENDEDOR]=$B$1,ROW(Conta[VENDEDOR])-ROW('Por Factura'!$G$4)+1),ROWS($G$3:G599)),4),"")</f>
        <v/>
      </c>
      <c r="J599" s="2" t="str">
        <f t="shared" si="19"/>
        <v/>
      </c>
      <c r="K599" t="b">
        <f>Table5[[#This Row],[verificacion]]=Table5[[#This Row],[Total Conta]]</f>
        <v>1</v>
      </c>
    </row>
    <row r="600" spans="1:11" x14ac:dyDescent="0.25">
      <c r="A600" t="str" cm="1">
        <f t="array" ref="A600">IFERROR(INDEX(Mio[],_xlfn.AGGREGATE(15,7,IF((Mio[Vendedor]=$B$1)*(Mio[Anulado]=0),ROW(Mio[Vendedor])-ROW(MIo!$B$2)+1),ROWS($A$3:A600)),2),"")</f>
        <v/>
      </c>
      <c r="B600" t="str" cm="1">
        <f t="array" ref="B600">IFERROR(INDEX(Mio[],_xlfn.AGGREGATE(15,7,IF((Mio[Vendedor]=$B$1)*(Mio[Anulado]=0),ROW(Mio[Vendedor])-ROW(MIo!$B$2)+1),ROWS($A$3:A600)),6),"")</f>
        <v/>
      </c>
      <c r="C600" s="2" t="str" cm="1">
        <f t="array" ref="C600">IFERROR(INDEX(Mio[],_xlfn.AGGREGATE(15,7,IF((Mio[Vendedor]=$B$1)*(Mio[Anulado]=0),ROW(Mio[Vendedor])-ROW(MIo!$B$2)+1),ROWS($A$3:A600)),3),"")</f>
        <v/>
      </c>
      <c r="D600" s="2" t="str">
        <f t="shared" si="18"/>
        <v/>
      </c>
      <c r="E600" t="b">
        <f>Table3[[#This Row],[verificacion]]=Table3[[#This Row],[Total Mio]]</f>
        <v>1</v>
      </c>
      <c r="G600" t="str" cm="1">
        <f t="array" ref="G600">IFERROR(INDEX(Conta[],_xlfn.AGGREGATE(15,7,IF(Conta[VENDEDOR]=$B$1,ROW(Conta[VENDEDOR])-ROW('Por Factura'!$G$4)+1),ROWS($G$3:G600)),3),"")</f>
        <v/>
      </c>
      <c r="H600" t="str" cm="1">
        <f t="array" ref="H600">IFERROR(INDEX(Conta[],_xlfn.AGGREGATE(15,7,IF(Conta[VENDEDOR]=$B$1,ROW(Conta[VENDEDOR])-ROW('Por Factura'!$G$4)+1),ROWS($G$3:G600)),1),"")</f>
        <v/>
      </c>
      <c r="I600" s="2" t="str" cm="1">
        <f t="array" ref="I600">IFERROR(INDEX(Conta[],_xlfn.AGGREGATE(15,7,IF(Conta[VENDEDOR]=$B$1,ROW(Conta[VENDEDOR])-ROW('Por Factura'!$G$4)+1),ROWS($G$3:G600)),4),"")</f>
        <v/>
      </c>
      <c r="J600" s="2" t="str">
        <f t="shared" si="19"/>
        <v/>
      </c>
      <c r="K600" t="b">
        <f>Table5[[#This Row],[verificacion]]=Table5[[#This Row],[Total Conta]]</f>
        <v>1</v>
      </c>
    </row>
  </sheetData>
  <conditionalFormatting sqref="N1">
    <cfRule type="expression" dxfId="8" priority="1">
      <formula>($E$1=$K$1)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565802-93BC-497E-A09E-A0C6D24736CE}">
          <x14:formula1>
            <xm:f>MIo!$N$2:$N$15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C79E-0677-44A3-B426-1562B786A045}">
  <sheetPr>
    <pageSetUpPr fitToPage="1"/>
  </sheetPr>
  <dimension ref="A1:O259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16.85546875" bestFit="1" customWidth="1"/>
    <col min="4" max="4" width="15.140625" bestFit="1" customWidth="1"/>
    <col min="5" max="5" width="13.5703125" bestFit="1" customWidth="1"/>
    <col min="6" max="6" width="6.140625" bestFit="1" customWidth="1"/>
    <col min="7" max="7" width="11" bestFit="1" customWidth="1"/>
    <col min="8" max="8" width="9.42578125" bestFit="1" customWidth="1"/>
    <col min="9" max="9" width="11" bestFit="1" customWidth="1"/>
    <col min="10" max="10" width="11.28515625" bestFit="1" customWidth="1"/>
    <col min="11" max="11" width="19.42578125" bestFit="1" customWidth="1"/>
  </cols>
  <sheetData>
    <row r="1" spans="1:11" ht="15.75" thickBot="1" x14ac:dyDescent="0.3">
      <c r="A1" s="61" t="s">
        <v>2325</v>
      </c>
      <c r="B1" s="62" t="s">
        <v>2326</v>
      </c>
      <c r="C1" s="62"/>
      <c r="D1" s="62"/>
      <c r="E1" s="62">
        <v>60928.749999999985</v>
      </c>
      <c r="F1" s="62"/>
      <c r="G1" s="62"/>
      <c r="H1" s="62"/>
      <c r="I1" s="62"/>
      <c r="J1" s="62"/>
      <c r="K1" s="65">
        <v>60928.749999999985</v>
      </c>
    </row>
    <row r="2" spans="1:11" ht="15.75" thickBot="1" x14ac:dyDescent="0.3"/>
    <row r="3" spans="1:11" x14ac:dyDescent="0.25">
      <c r="A3" s="49" t="s">
        <v>2325</v>
      </c>
      <c r="B3" s="50" t="s">
        <v>2327</v>
      </c>
      <c r="C3" s="50"/>
      <c r="D3" s="50"/>
      <c r="E3" s="50">
        <v>310611.25</v>
      </c>
      <c r="F3" s="50" t="b">
        <v>0</v>
      </c>
      <c r="G3" s="50"/>
      <c r="H3" s="50"/>
      <c r="I3" s="50"/>
      <c r="J3" s="50"/>
      <c r="K3" s="51">
        <v>310421.30000000005</v>
      </c>
    </row>
    <row r="4" spans="1:11" x14ac:dyDescent="0.25">
      <c r="A4" s="58" t="s">
        <v>2345</v>
      </c>
      <c r="B4" s="59" t="s">
        <v>2346</v>
      </c>
      <c r="C4" s="59" t="s">
        <v>2347</v>
      </c>
      <c r="D4" s="59" t="s">
        <v>2351</v>
      </c>
      <c r="E4" s="59" t="s">
        <v>2352</v>
      </c>
      <c r="F4" s="59"/>
      <c r="G4" s="59" t="s">
        <v>2348</v>
      </c>
      <c r="H4" s="59" t="s">
        <v>2349</v>
      </c>
      <c r="I4" s="59" t="s">
        <v>2350</v>
      </c>
      <c r="J4" s="59" t="s">
        <v>2351</v>
      </c>
      <c r="K4" s="60" t="s">
        <v>2352</v>
      </c>
    </row>
    <row r="5" spans="1:11" x14ac:dyDescent="0.25">
      <c r="A5" s="52"/>
      <c r="B5" s="53"/>
      <c r="C5" s="53"/>
      <c r="D5" s="53"/>
      <c r="E5" s="53"/>
      <c r="F5" s="53"/>
      <c r="G5" s="53">
        <v>1192185169</v>
      </c>
      <c r="H5" s="53" t="s">
        <v>1723</v>
      </c>
      <c r="I5" s="53">
        <v>196.6</v>
      </c>
      <c r="J5" s="53" t="e">
        <v>#N/A</v>
      </c>
      <c r="K5" s="54" t="s">
        <v>2353</v>
      </c>
    </row>
    <row r="6" spans="1:11" ht="15.75" thickBot="1" x14ac:dyDescent="0.3">
      <c r="A6" s="55"/>
      <c r="B6" s="56"/>
      <c r="C6" s="56"/>
      <c r="D6" s="56"/>
      <c r="E6" s="56"/>
      <c r="F6" s="56"/>
      <c r="G6" s="56">
        <v>3484502993</v>
      </c>
      <c r="H6" s="56" t="s">
        <v>2000</v>
      </c>
      <c r="I6" s="56">
        <v>72.45</v>
      </c>
      <c r="J6" s="56" t="e">
        <v>#N/A</v>
      </c>
      <c r="K6" s="57" t="s">
        <v>2354</v>
      </c>
    </row>
    <row r="7" spans="1:11" ht="15.75" thickBot="1" x14ac:dyDescent="0.3"/>
    <row r="8" spans="1:11" ht="15.75" thickBot="1" x14ac:dyDescent="0.3">
      <c r="A8" s="61" t="s">
        <v>2325</v>
      </c>
      <c r="B8" s="62" t="s">
        <v>2330</v>
      </c>
      <c r="C8" s="62"/>
      <c r="D8" s="62"/>
      <c r="E8" s="62">
        <v>320833.44999999995</v>
      </c>
      <c r="F8" s="62"/>
      <c r="G8" s="62"/>
      <c r="H8" s="62"/>
      <c r="I8" s="62"/>
      <c r="J8" s="62"/>
      <c r="K8" s="65">
        <v>320833.44999999995</v>
      </c>
    </row>
    <row r="9" spans="1:11" ht="15.75" thickBot="1" x14ac:dyDescent="0.3"/>
    <row r="10" spans="1:11" ht="15.75" thickBot="1" x14ac:dyDescent="0.3">
      <c r="A10" s="61" t="s">
        <v>2325</v>
      </c>
      <c r="B10" s="62" t="s">
        <v>2331</v>
      </c>
      <c r="C10" s="62"/>
      <c r="D10" s="62"/>
      <c r="E10" s="62">
        <v>292967.93000000005</v>
      </c>
      <c r="F10" s="62">
        <v>3.0000000027939677E-2</v>
      </c>
      <c r="G10" s="62"/>
      <c r="H10" s="62"/>
      <c r="I10" s="62"/>
      <c r="J10" s="62"/>
      <c r="K10" s="65">
        <v>292967.90000000002</v>
      </c>
    </row>
    <row r="11" spans="1:11" ht="15.75" thickBot="1" x14ac:dyDescent="0.3"/>
    <row r="12" spans="1:11" ht="15.75" thickBot="1" x14ac:dyDescent="0.3">
      <c r="A12" s="61" t="s">
        <v>2325</v>
      </c>
      <c r="B12" s="62" t="s">
        <v>2328</v>
      </c>
      <c r="C12" s="63"/>
      <c r="D12" s="63"/>
      <c r="E12" s="63">
        <f>SUM(Table3[Total Mio])</f>
        <v>292967.93000000005</v>
      </c>
      <c r="F12" s="64"/>
      <c r="G12" s="62"/>
      <c r="H12" s="62"/>
      <c r="I12" s="62"/>
      <c r="J12" s="62"/>
      <c r="K12" s="66">
        <f>SUM(Table5[Total Conta])</f>
        <v>292967.90000000002</v>
      </c>
    </row>
    <row r="13" spans="1:11" ht="15.75" thickBot="1" x14ac:dyDescent="0.3">
      <c r="A13" s="61" t="s">
        <v>2325</v>
      </c>
      <c r="B13" s="62" t="s">
        <v>2329</v>
      </c>
      <c r="C13" s="62"/>
      <c r="D13" s="62"/>
      <c r="E13" s="63">
        <v>116785.93999999996</v>
      </c>
      <c r="F13" s="62"/>
      <c r="G13" s="62"/>
      <c r="H13" s="62"/>
      <c r="I13" s="62"/>
      <c r="J13" s="62"/>
      <c r="K13" s="66">
        <v>116785.93999999996</v>
      </c>
    </row>
    <row r="14" spans="1:11" ht="15.75" thickBot="1" x14ac:dyDescent="0.3">
      <c r="A14" s="61" t="s">
        <v>2325</v>
      </c>
      <c r="B14" s="62" t="s">
        <v>2332</v>
      </c>
      <c r="C14" s="62"/>
      <c r="D14" s="62"/>
      <c r="E14" s="63">
        <v>280338.51</v>
      </c>
      <c r="F14" s="62"/>
      <c r="G14" s="62"/>
      <c r="H14" s="62"/>
      <c r="I14" s="62"/>
      <c r="J14" s="62"/>
      <c r="K14" s="66">
        <v>280338.51</v>
      </c>
    </row>
    <row r="15" spans="1:11" ht="15.75" thickBot="1" x14ac:dyDescent="0.3">
      <c r="A15" s="61" t="s">
        <v>2325</v>
      </c>
      <c r="B15" s="62" t="s">
        <v>2336</v>
      </c>
      <c r="C15" s="62"/>
      <c r="D15" s="62"/>
      <c r="E15" s="63">
        <v>207136.15999999997</v>
      </c>
      <c r="F15" s="62"/>
      <c r="G15" s="62"/>
      <c r="H15" s="62"/>
      <c r="I15" s="62"/>
      <c r="J15" s="62"/>
      <c r="K15" s="66">
        <v>207136.15999999997</v>
      </c>
    </row>
    <row r="17" spans="1:15" x14ac:dyDescent="0.25">
      <c r="B17" s="2">
        <v>2003917.73</v>
      </c>
      <c r="D17" s="2">
        <v>1999481.09</v>
      </c>
      <c r="E17" s="16">
        <f>B17-D17</f>
        <v>4436.6399999998976</v>
      </c>
    </row>
    <row r="20" spans="1:15" ht="15.75" thickBot="1" x14ac:dyDescent="0.3">
      <c r="A20" s="89" t="s">
        <v>2365</v>
      </c>
      <c r="B20" s="90" t="s">
        <v>2322</v>
      </c>
      <c r="C20" s="67" t="s">
        <v>2357</v>
      </c>
      <c r="D20" s="67" t="s">
        <v>2358</v>
      </c>
      <c r="E20" s="67" t="s">
        <v>2359</v>
      </c>
      <c r="F20" s="67" t="s">
        <v>2360</v>
      </c>
      <c r="G20" s="68" t="s">
        <v>2361</v>
      </c>
      <c r="I20" s="77" t="s">
        <v>2322</v>
      </c>
      <c r="J20" s="75" t="s">
        <v>2323</v>
      </c>
      <c r="K20" s="80" t="s">
        <v>2324</v>
      </c>
      <c r="L20" s="75" t="s">
        <v>2325</v>
      </c>
      <c r="M20" s="75" t="s">
        <v>2355</v>
      </c>
      <c r="N20" s="75" t="s">
        <v>2339</v>
      </c>
      <c r="O20" s="74" t="s">
        <v>2361</v>
      </c>
    </row>
    <row r="21" spans="1:15" ht="15.75" thickTop="1" x14ac:dyDescent="0.25">
      <c r="A21" s="91"/>
      <c r="B21" s="92">
        <v>45294</v>
      </c>
      <c r="C21" s="70">
        <v>1809269260</v>
      </c>
      <c r="D21" s="70">
        <v>0</v>
      </c>
      <c r="E21" s="70" t="e">
        <v>#N/A</v>
      </c>
      <c r="F21" s="70" t="e">
        <v>#N/A</v>
      </c>
      <c r="G21" s="71" t="e">
        <v>#N/A</v>
      </c>
      <c r="I21" s="78">
        <v>45306</v>
      </c>
      <c r="J21" s="76">
        <v>1169837007</v>
      </c>
      <c r="K21" s="81">
        <v>350</v>
      </c>
      <c r="L21" s="76" t="s">
        <v>2327</v>
      </c>
      <c r="M21" s="76">
        <v>0</v>
      </c>
      <c r="N21" s="76" t="s">
        <v>1003</v>
      </c>
      <c r="O21" s="73" t="e">
        <v>#N/A</v>
      </c>
    </row>
    <row r="22" spans="1:15" x14ac:dyDescent="0.25">
      <c r="A22" s="93"/>
      <c r="B22" s="94">
        <v>45294</v>
      </c>
      <c r="C22" s="69">
        <v>747589516</v>
      </c>
      <c r="D22" s="69">
        <v>0</v>
      </c>
      <c r="E22" s="69" t="e">
        <v>#N/A</v>
      </c>
      <c r="F22" s="69" t="e">
        <v>#N/A</v>
      </c>
      <c r="G22" s="72" t="e">
        <v>#N/A</v>
      </c>
    </row>
    <row r="23" spans="1:15" x14ac:dyDescent="0.25">
      <c r="A23" s="91"/>
      <c r="B23" s="92">
        <v>45299</v>
      </c>
      <c r="C23" s="70">
        <v>3473950929</v>
      </c>
      <c r="D23" s="70">
        <v>0</v>
      </c>
      <c r="E23" s="70" t="e">
        <v>#N/A</v>
      </c>
      <c r="F23" s="70" t="e">
        <v>#N/A</v>
      </c>
      <c r="G23" s="71" t="e">
        <v>#N/A</v>
      </c>
    </row>
    <row r="24" spans="1:15" x14ac:dyDescent="0.25">
      <c r="A24" s="93"/>
      <c r="B24" s="94">
        <v>45302</v>
      </c>
      <c r="C24" s="69">
        <v>1199063467</v>
      </c>
      <c r="D24" s="69">
        <v>0</v>
      </c>
      <c r="E24" s="69" t="e">
        <v>#N/A</v>
      </c>
      <c r="F24" s="69" t="e">
        <v>#N/A</v>
      </c>
      <c r="G24" s="72" t="e">
        <v>#N/A</v>
      </c>
    </row>
    <row r="25" spans="1:15" x14ac:dyDescent="0.25">
      <c r="A25" s="91"/>
      <c r="B25" s="92">
        <v>45306</v>
      </c>
      <c r="C25" s="70">
        <v>1349078428</v>
      </c>
      <c r="D25" s="70">
        <v>0</v>
      </c>
      <c r="E25" s="70" t="e">
        <v>#N/A</v>
      </c>
      <c r="F25" s="70" t="e">
        <v>#N/A</v>
      </c>
      <c r="G25" s="71" t="e">
        <v>#N/A</v>
      </c>
    </row>
    <row r="26" spans="1:15" x14ac:dyDescent="0.25">
      <c r="A26" s="93"/>
      <c r="B26" s="94">
        <v>45306</v>
      </c>
      <c r="C26" s="69">
        <v>1739147868</v>
      </c>
      <c r="D26" s="69">
        <v>0</v>
      </c>
      <c r="E26" s="69" t="e">
        <v>#N/A</v>
      </c>
      <c r="F26" s="69" t="e">
        <v>#N/A</v>
      </c>
      <c r="G26" s="72" t="e">
        <v>#N/A</v>
      </c>
    </row>
    <row r="27" spans="1:15" x14ac:dyDescent="0.25">
      <c r="A27" s="91"/>
      <c r="B27" s="92">
        <v>45307</v>
      </c>
      <c r="C27" s="70">
        <v>1345603195</v>
      </c>
      <c r="D27" s="70">
        <v>0</v>
      </c>
      <c r="E27" s="70" t="e">
        <v>#N/A</v>
      </c>
      <c r="F27" s="70" t="e">
        <v>#N/A</v>
      </c>
      <c r="G27" s="71" t="e">
        <v>#N/A</v>
      </c>
    </row>
    <row r="28" spans="1:15" x14ac:dyDescent="0.25">
      <c r="A28" s="93"/>
      <c r="B28" s="94">
        <v>45310</v>
      </c>
      <c r="C28" s="69">
        <v>1633243064</v>
      </c>
      <c r="D28" s="69">
        <v>0</v>
      </c>
      <c r="E28" s="69" t="e">
        <v>#N/A</v>
      </c>
      <c r="F28" s="69" t="e">
        <v>#N/A</v>
      </c>
      <c r="G28" s="72" t="e">
        <v>#N/A</v>
      </c>
    </row>
    <row r="29" spans="1:15" x14ac:dyDescent="0.25">
      <c r="A29" s="91"/>
      <c r="B29" s="92">
        <v>45310</v>
      </c>
      <c r="C29" s="70">
        <v>2653307400</v>
      </c>
      <c r="D29" s="70">
        <v>18465</v>
      </c>
      <c r="E29" s="70" t="e">
        <v>#N/A</v>
      </c>
      <c r="F29" s="70" t="e">
        <v>#N/A</v>
      </c>
      <c r="G29" s="71" t="e">
        <v>#N/A</v>
      </c>
    </row>
    <row r="30" spans="1:15" x14ac:dyDescent="0.25">
      <c r="A30" s="93"/>
      <c r="B30" s="94">
        <v>45313</v>
      </c>
      <c r="C30" s="69">
        <v>4078716784</v>
      </c>
      <c r="D30" s="69">
        <v>0</v>
      </c>
      <c r="E30" s="69" t="e">
        <v>#N/A</v>
      </c>
      <c r="F30" s="69" t="e">
        <v>#N/A</v>
      </c>
      <c r="G30" s="72" t="e">
        <v>#N/A</v>
      </c>
    </row>
    <row r="31" spans="1:15" x14ac:dyDescent="0.25">
      <c r="A31" s="91"/>
      <c r="B31" s="92">
        <v>45315</v>
      </c>
      <c r="C31" s="70">
        <v>1447118340</v>
      </c>
      <c r="D31" s="70">
        <v>0</v>
      </c>
      <c r="E31" s="70" t="e">
        <v>#N/A</v>
      </c>
      <c r="F31" s="70" t="e">
        <v>#N/A</v>
      </c>
      <c r="G31" s="71" t="e">
        <v>#N/A</v>
      </c>
    </row>
    <row r="32" spans="1:15" x14ac:dyDescent="0.25">
      <c r="A32" s="93"/>
      <c r="B32" s="94">
        <v>45317</v>
      </c>
      <c r="C32" s="69">
        <v>1017398603</v>
      </c>
      <c r="D32" s="69">
        <v>55.96</v>
      </c>
      <c r="E32" s="69" t="e">
        <v>#N/A</v>
      </c>
      <c r="F32" s="69" t="e">
        <v>#N/A</v>
      </c>
      <c r="G32" s="72" t="e">
        <v>#N/A</v>
      </c>
    </row>
    <row r="33" spans="1:7" x14ac:dyDescent="0.25">
      <c r="A33" s="91"/>
      <c r="B33" s="92">
        <v>45317</v>
      </c>
      <c r="C33" s="70">
        <v>1501251962</v>
      </c>
      <c r="D33" s="70">
        <v>31.86</v>
      </c>
      <c r="E33" s="70" t="e">
        <v>#N/A</v>
      </c>
      <c r="F33" s="70" t="e">
        <v>#N/A</v>
      </c>
      <c r="G33" s="71" t="e">
        <v>#N/A</v>
      </c>
    </row>
    <row r="34" spans="1:7" x14ac:dyDescent="0.25">
      <c r="A34" s="93"/>
      <c r="B34" s="94">
        <v>45317</v>
      </c>
      <c r="C34" s="69">
        <v>1519797889</v>
      </c>
      <c r="D34" s="69">
        <v>68.13</v>
      </c>
      <c r="E34" s="69" t="e">
        <v>#N/A</v>
      </c>
      <c r="F34" s="69" t="e">
        <v>#N/A</v>
      </c>
      <c r="G34" s="72" t="e">
        <v>#N/A</v>
      </c>
    </row>
    <row r="35" spans="1:7" x14ac:dyDescent="0.25">
      <c r="A35" s="91"/>
      <c r="B35" s="92">
        <v>45317</v>
      </c>
      <c r="C35" s="70">
        <v>1669220367</v>
      </c>
      <c r="D35" s="70">
        <v>186</v>
      </c>
      <c r="E35" s="70" t="e">
        <v>#N/A</v>
      </c>
      <c r="F35" s="70" t="e">
        <v>#N/A</v>
      </c>
      <c r="G35" s="71" t="e">
        <v>#N/A</v>
      </c>
    </row>
    <row r="36" spans="1:7" x14ac:dyDescent="0.25">
      <c r="A36" s="93"/>
      <c r="B36" s="94">
        <v>45317</v>
      </c>
      <c r="C36" s="69">
        <v>188040498</v>
      </c>
      <c r="D36" s="69">
        <v>637.49</v>
      </c>
      <c r="E36" s="69" t="e">
        <v>#N/A</v>
      </c>
      <c r="F36" s="69" t="e">
        <v>#N/A</v>
      </c>
      <c r="G36" s="72" t="e">
        <v>#N/A</v>
      </c>
    </row>
    <row r="37" spans="1:7" x14ac:dyDescent="0.25">
      <c r="A37" s="91"/>
      <c r="B37" s="92">
        <v>45317</v>
      </c>
      <c r="C37" s="70">
        <v>2118797291</v>
      </c>
      <c r="D37" s="70">
        <v>310.08999999999997</v>
      </c>
      <c r="E37" s="70" t="e">
        <v>#N/A</v>
      </c>
      <c r="F37" s="70" t="e">
        <v>#N/A</v>
      </c>
      <c r="G37" s="71" t="e">
        <v>#N/A</v>
      </c>
    </row>
    <row r="38" spans="1:7" x14ac:dyDescent="0.25">
      <c r="A38" s="93"/>
      <c r="B38" s="94">
        <v>45317</v>
      </c>
      <c r="C38" s="69">
        <v>2226275824</v>
      </c>
      <c r="D38" s="69">
        <v>377</v>
      </c>
      <c r="E38" s="69" t="e">
        <v>#N/A</v>
      </c>
      <c r="F38" s="69" t="e">
        <v>#N/A</v>
      </c>
      <c r="G38" s="72" t="e">
        <v>#N/A</v>
      </c>
    </row>
    <row r="39" spans="1:7" x14ac:dyDescent="0.25">
      <c r="A39" s="91"/>
      <c r="B39" s="92">
        <v>45317</v>
      </c>
      <c r="C39" s="70">
        <v>2315800460</v>
      </c>
      <c r="D39" s="70">
        <v>238.87</v>
      </c>
      <c r="E39" s="70" t="e">
        <v>#N/A</v>
      </c>
      <c r="F39" s="70" t="e">
        <v>#N/A</v>
      </c>
      <c r="G39" s="71" t="e">
        <v>#N/A</v>
      </c>
    </row>
    <row r="40" spans="1:7" x14ac:dyDescent="0.25">
      <c r="A40" s="93"/>
      <c r="B40" s="94">
        <v>45317</v>
      </c>
      <c r="C40" s="69">
        <v>2322089427</v>
      </c>
      <c r="D40" s="69">
        <v>153.85</v>
      </c>
      <c r="E40" s="69" t="e">
        <v>#N/A</v>
      </c>
      <c r="F40" s="69" t="e">
        <v>#N/A</v>
      </c>
      <c r="G40" s="72" t="e">
        <v>#N/A</v>
      </c>
    </row>
    <row r="41" spans="1:7" x14ac:dyDescent="0.25">
      <c r="A41" s="91"/>
      <c r="B41" s="92">
        <v>45317</v>
      </c>
      <c r="C41" s="70">
        <v>2375632948</v>
      </c>
      <c r="D41" s="70">
        <v>550.51</v>
      </c>
      <c r="E41" s="70" t="e">
        <v>#N/A</v>
      </c>
      <c r="F41" s="70" t="e">
        <v>#N/A</v>
      </c>
      <c r="G41" s="71" t="e">
        <v>#N/A</v>
      </c>
    </row>
    <row r="42" spans="1:7" x14ac:dyDescent="0.25">
      <c r="A42" s="93"/>
      <c r="B42" s="94">
        <v>45317</v>
      </c>
      <c r="C42" s="69">
        <v>2454208752</v>
      </c>
      <c r="D42" s="69">
        <v>57.75</v>
      </c>
      <c r="E42" s="69" t="e">
        <v>#N/A</v>
      </c>
      <c r="F42" s="69" t="e">
        <v>#N/A</v>
      </c>
      <c r="G42" s="72" t="e">
        <v>#N/A</v>
      </c>
    </row>
    <row r="43" spans="1:7" x14ac:dyDescent="0.25">
      <c r="A43" s="91"/>
      <c r="B43" s="92">
        <v>45317</v>
      </c>
      <c r="C43" s="70">
        <v>2618245508</v>
      </c>
      <c r="D43" s="70">
        <v>192.83</v>
      </c>
      <c r="E43" s="70" t="e">
        <v>#N/A</v>
      </c>
      <c r="F43" s="70" t="e">
        <v>#N/A</v>
      </c>
      <c r="G43" s="71" t="e">
        <v>#N/A</v>
      </c>
    </row>
    <row r="44" spans="1:7" x14ac:dyDescent="0.25">
      <c r="A44" s="93"/>
      <c r="B44" s="94">
        <v>45317</v>
      </c>
      <c r="C44" s="69">
        <v>2637384847</v>
      </c>
      <c r="D44" s="69">
        <v>19.11</v>
      </c>
      <c r="E44" s="69" t="e">
        <v>#N/A</v>
      </c>
      <c r="F44" s="69" t="e">
        <v>#N/A</v>
      </c>
      <c r="G44" s="72" t="e">
        <v>#N/A</v>
      </c>
    </row>
    <row r="45" spans="1:7" x14ac:dyDescent="0.25">
      <c r="A45" s="91"/>
      <c r="B45" s="92">
        <v>45317</v>
      </c>
      <c r="C45" s="70">
        <v>2723430588</v>
      </c>
      <c r="D45" s="70">
        <v>35.54</v>
      </c>
      <c r="E45" s="70" t="e">
        <v>#N/A</v>
      </c>
      <c r="F45" s="70" t="e">
        <v>#N/A</v>
      </c>
      <c r="G45" s="71" t="e">
        <v>#N/A</v>
      </c>
    </row>
    <row r="46" spans="1:7" x14ac:dyDescent="0.25">
      <c r="A46" s="93"/>
      <c r="B46" s="94">
        <v>45317</v>
      </c>
      <c r="C46" s="69">
        <v>2728284085</v>
      </c>
      <c r="D46" s="69">
        <v>34</v>
      </c>
      <c r="E46" s="69" t="e">
        <v>#N/A</v>
      </c>
      <c r="F46" s="69" t="e">
        <v>#N/A</v>
      </c>
      <c r="G46" s="72" t="e">
        <v>#N/A</v>
      </c>
    </row>
    <row r="47" spans="1:7" x14ac:dyDescent="0.25">
      <c r="A47" s="91"/>
      <c r="B47" s="92">
        <v>45317</v>
      </c>
      <c r="C47" s="70">
        <v>2905031315</v>
      </c>
      <c r="D47" s="70">
        <v>462.36</v>
      </c>
      <c r="E47" s="70" t="e">
        <v>#N/A</v>
      </c>
      <c r="F47" s="70" t="e">
        <v>#N/A</v>
      </c>
      <c r="G47" s="71" t="e">
        <v>#N/A</v>
      </c>
    </row>
    <row r="48" spans="1:7" x14ac:dyDescent="0.25">
      <c r="A48" s="93"/>
      <c r="B48" s="94">
        <v>45317</v>
      </c>
      <c r="C48" s="69">
        <v>323830973</v>
      </c>
      <c r="D48" s="69">
        <v>117.1</v>
      </c>
      <c r="E48" s="69" t="e">
        <v>#N/A</v>
      </c>
      <c r="F48" s="69" t="e">
        <v>#N/A</v>
      </c>
      <c r="G48" s="72" t="e">
        <v>#N/A</v>
      </c>
    </row>
    <row r="49" spans="1:7" x14ac:dyDescent="0.25">
      <c r="A49" s="91"/>
      <c r="B49" s="92">
        <v>45317</v>
      </c>
      <c r="C49" s="70">
        <v>3499967751</v>
      </c>
      <c r="D49" s="70">
        <v>231.14</v>
      </c>
      <c r="E49" s="70" t="e">
        <v>#N/A</v>
      </c>
      <c r="F49" s="70" t="e">
        <v>#N/A</v>
      </c>
      <c r="G49" s="71" t="e">
        <v>#N/A</v>
      </c>
    </row>
    <row r="50" spans="1:7" x14ac:dyDescent="0.25">
      <c r="A50" s="93"/>
      <c r="B50" s="94">
        <v>45317</v>
      </c>
      <c r="C50" s="69">
        <v>353783721</v>
      </c>
      <c r="D50" s="69">
        <v>160.77000000000001</v>
      </c>
      <c r="E50" s="69" t="e">
        <v>#N/A</v>
      </c>
      <c r="F50" s="69" t="e">
        <v>#N/A</v>
      </c>
      <c r="G50" s="72" t="e">
        <v>#N/A</v>
      </c>
    </row>
    <row r="51" spans="1:7" x14ac:dyDescent="0.25">
      <c r="A51" s="91"/>
      <c r="B51" s="92">
        <v>45317</v>
      </c>
      <c r="C51" s="70">
        <v>3571795162</v>
      </c>
      <c r="D51" s="70">
        <v>200.09</v>
      </c>
      <c r="E51" s="70" t="e">
        <v>#N/A</v>
      </c>
      <c r="F51" s="70" t="e">
        <v>#N/A</v>
      </c>
      <c r="G51" s="71" t="e">
        <v>#N/A</v>
      </c>
    </row>
    <row r="52" spans="1:7" x14ac:dyDescent="0.25">
      <c r="A52" s="93"/>
      <c r="B52" s="94">
        <v>45317</v>
      </c>
      <c r="C52" s="69">
        <v>3814146756</v>
      </c>
      <c r="D52" s="69">
        <v>261.05</v>
      </c>
      <c r="E52" s="69" t="e">
        <v>#N/A</v>
      </c>
      <c r="F52" s="69" t="e">
        <v>#N/A</v>
      </c>
      <c r="G52" s="72" t="e">
        <v>#N/A</v>
      </c>
    </row>
    <row r="53" spans="1:7" x14ac:dyDescent="0.25">
      <c r="A53" s="91"/>
      <c r="B53" s="92">
        <v>45317</v>
      </c>
      <c r="C53" s="70">
        <v>4008921231</v>
      </c>
      <c r="D53" s="70">
        <v>145.86000000000001</v>
      </c>
      <c r="E53" s="70" t="e">
        <v>#N/A</v>
      </c>
      <c r="F53" s="70" t="e">
        <v>#N/A</v>
      </c>
      <c r="G53" s="71" t="e">
        <v>#N/A</v>
      </c>
    </row>
    <row r="54" spans="1:7" x14ac:dyDescent="0.25">
      <c r="A54" s="93"/>
      <c r="B54" s="94">
        <v>45317</v>
      </c>
      <c r="C54" s="69">
        <v>404833262</v>
      </c>
      <c r="D54" s="69">
        <v>6.55</v>
      </c>
      <c r="E54" s="69" t="e">
        <v>#N/A</v>
      </c>
      <c r="F54" s="69" t="e">
        <v>#N/A</v>
      </c>
      <c r="G54" s="72" t="e">
        <v>#N/A</v>
      </c>
    </row>
    <row r="55" spans="1:7" x14ac:dyDescent="0.25">
      <c r="A55" s="91"/>
      <c r="B55" s="92">
        <v>45317</v>
      </c>
      <c r="C55" s="70">
        <v>4072751851</v>
      </c>
      <c r="D55" s="70">
        <v>317.14999999999998</v>
      </c>
      <c r="E55" s="70" t="e">
        <v>#N/A</v>
      </c>
      <c r="F55" s="70" t="e">
        <v>#N/A</v>
      </c>
      <c r="G55" s="71" t="e">
        <v>#N/A</v>
      </c>
    </row>
    <row r="56" spans="1:7" x14ac:dyDescent="0.25">
      <c r="A56" s="93"/>
      <c r="B56" s="94">
        <v>45317</v>
      </c>
      <c r="C56" s="69">
        <v>4083466</v>
      </c>
      <c r="D56" s="69">
        <v>118.92</v>
      </c>
      <c r="E56" s="69" t="e">
        <v>#N/A</v>
      </c>
      <c r="F56" s="69" t="e">
        <v>#N/A</v>
      </c>
      <c r="G56" s="72" t="e">
        <v>#N/A</v>
      </c>
    </row>
    <row r="57" spans="1:7" x14ac:dyDescent="0.25">
      <c r="A57" s="91"/>
      <c r="B57" s="92">
        <v>45317</v>
      </c>
      <c r="C57" s="70">
        <v>4294265583</v>
      </c>
      <c r="D57" s="70">
        <v>244.51</v>
      </c>
      <c r="E57" s="70" t="e">
        <v>#N/A</v>
      </c>
      <c r="F57" s="70" t="e">
        <v>#N/A</v>
      </c>
      <c r="G57" s="71" t="e">
        <v>#N/A</v>
      </c>
    </row>
    <row r="58" spans="1:7" x14ac:dyDescent="0.25">
      <c r="A58" s="93"/>
      <c r="B58" s="94">
        <v>45317</v>
      </c>
      <c r="C58" s="69">
        <v>524829867</v>
      </c>
      <c r="D58" s="69">
        <v>50.64</v>
      </c>
      <c r="E58" s="69" t="e">
        <v>#N/A</v>
      </c>
      <c r="F58" s="69" t="e">
        <v>#N/A</v>
      </c>
      <c r="G58" s="72" t="e">
        <v>#N/A</v>
      </c>
    </row>
    <row r="59" spans="1:7" x14ac:dyDescent="0.25">
      <c r="A59" s="91"/>
      <c r="B59" s="92">
        <v>45317</v>
      </c>
      <c r="C59" s="70">
        <v>743786642</v>
      </c>
      <c r="D59" s="70">
        <v>326.74</v>
      </c>
      <c r="E59" s="70" t="e">
        <v>#N/A</v>
      </c>
      <c r="F59" s="70" t="e">
        <v>#N/A</v>
      </c>
      <c r="G59" s="71" t="e">
        <v>#N/A</v>
      </c>
    </row>
    <row r="60" spans="1:7" x14ac:dyDescent="0.25">
      <c r="A60" s="93"/>
      <c r="B60" s="94">
        <v>45317</v>
      </c>
      <c r="C60" s="69">
        <v>837306471</v>
      </c>
      <c r="D60" s="69">
        <v>522.08000000000004</v>
      </c>
      <c r="E60" s="69" t="e">
        <v>#N/A</v>
      </c>
      <c r="F60" s="69" t="e">
        <v>#N/A</v>
      </c>
      <c r="G60" s="72" t="e">
        <v>#N/A</v>
      </c>
    </row>
    <row r="61" spans="1:7" x14ac:dyDescent="0.25">
      <c r="A61" s="91"/>
      <c r="B61" s="92">
        <v>45317</v>
      </c>
      <c r="C61" s="70">
        <v>934169204</v>
      </c>
      <c r="D61" s="70">
        <v>50.48</v>
      </c>
      <c r="E61" s="70" t="e">
        <v>#N/A</v>
      </c>
      <c r="F61" s="70" t="e">
        <v>#N/A</v>
      </c>
      <c r="G61" s="71" t="e">
        <v>#N/A</v>
      </c>
    </row>
    <row r="62" spans="1:7" x14ac:dyDescent="0.25">
      <c r="A62" s="93"/>
      <c r="B62" s="94">
        <v>45322</v>
      </c>
      <c r="C62" s="69">
        <v>1139625279</v>
      </c>
      <c r="D62" s="69">
        <v>0</v>
      </c>
      <c r="E62" s="69" t="e">
        <v>#N/A</v>
      </c>
      <c r="F62" s="69" t="e">
        <v>#N/A</v>
      </c>
      <c r="G62" s="72" t="e">
        <v>#N/A</v>
      </c>
    </row>
    <row r="63" spans="1:7" x14ac:dyDescent="0.25">
      <c r="A63" s="91"/>
      <c r="B63" s="92">
        <v>45322</v>
      </c>
      <c r="C63" s="70">
        <v>1228097695</v>
      </c>
      <c r="D63" s="70">
        <v>900</v>
      </c>
      <c r="E63" s="70" t="e">
        <v>#N/A</v>
      </c>
      <c r="F63" s="70" t="e">
        <v>#N/A</v>
      </c>
      <c r="G63" s="71" t="e">
        <v>#N/A</v>
      </c>
    </row>
    <row r="64" spans="1:7" x14ac:dyDescent="0.25">
      <c r="A64" s="93"/>
      <c r="B64" s="94">
        <v>45322</v>
      </c>
      <c r="C64" s="69">
        <v>154094228</v>
      </c>
      <c r="D64" s="69">
        <v>219.32</v>
      </c>
      <c r="E64" s="69" t="e">
        <v>#N/A</v>
      </c>
      <c r="F64" s="69" t="e">
        <v>#N/A</v>
      </c>
      <c r="G64" s="72" t="e">
        <v>#N/A</v>
      </c>
    </row>
    <row r="65" spans="1:7" x14ac:dyDescent="0.25">
      <c r="A65" s="91"/>
      <c r="B65" s="92">
        <v>45322</v>
      </c>
      <c r="C65" s="70">
        <v>1865631357</v>
      </c>
      <c r="D65" s="70">
        <v>50</v>
      </c>
      <c r="E65" s="70" t="e">
        <v>#N/A</v>
      </c>
      <c r="F65" s="70" t="e">
        <v>#N/A</v>
      </c>
      <c r="G65" s="71" t="e">
        <v>#N/A</v>
      </c>
    </row>
    <row r="66" spans="1:7" x14ac:dyDescent="0.25">
      <c r="A66" s="93"/>
      <c r="B66" s="94">
        <v>45322</v>
      </c>
      <c r="C66" s="69">
        <v>2325693030</v>
      </c>
      <c r="D66" s="69">
        <v>301.44</v>
      </c>
      <c r="E66" s="69" t="e">
        <v>#N/A</v>
      </c>
      <c r="F66" s="69" t="e">
        <v>#N/A</v>
      </c>
      <c r="G66" s="72" t="e">
        <v>#N/A</v>
      </c>
    </row>
    <row r="67" spans="1:7" x14ac:dyDescent="0.25">
      <c r="A67" s="91"/>
      <c r="B67" s="92">
        <v>45322</v>
      </c>
      <c r="C67" s="70">
        <v>2433502378</v>
      </c>
      <c r="D67" s="70">
        <v>168.32</v>
      </c>
      <c r="E67" s="70" t="e">
        <v>#N/A</v>
      </c>
      <c r="F67" s="70" t="e">
        <v>#N/A</v>
      </c>
      <c r="G67" s="71" t="e">
        <v>#N/A</v>
      </c>
    </row>
    <row r="68" spans="1:7" x14ac:dyDescent="0.25">
      <c r="A68" s="93"/>
      <c r="B68" s="94">
        <v>45322</v>
      </c>
      <c r="C68" s="69">
        <v>2495497917</v>
      </c>
      <c r="D68" s="69">
        <v>198.17</v>
      </c>
      <c r="E68" s="69" t="e">
        <v>#N/A</v>
      </c>
      <c r="F68" s="69" t="e">
        <v>#N/A</v>
      </c>
      <c r="G68" s="72" t="e">
        <v>#N/A</v>
      </c>
    </row>
    <row r="69" spans="1:7" x14ac:dyDescent="0.25">
      <c r="A69" s="91"/>
      <c r="B69" s="92">
        <v>45322</v>
      </c>
      <c r="C69" s="70">
        <v>3012316967</v>
      </c>
      <c r="D69" s="70">
        <v>124.56</v>
      </c>
      <c r="E69" s="70" t="e">
        <v>#N/A</v>
      </c>
      <c r="F69" s="70" t="e">
        <v>#N/A</v>
      </c>
      <c r="G69" s="71" t="e">
        <v>#N/A</v>
      </c>
    </row>
    <row r="70" spans="1:7" x14ac:dyDescent="0.25">
      <c r="A70" s="93"/>
      <c r="B70" s="94">
        <v>45322</v>
      </c>
      <c r="C70" s="69">
        <v>3878570925</v>
      </c>
      <c r="D70" s="69">
        <v>334.23</v>
      </c>
      <c r="E70" s="69" t="e">
        <v>#N/A</v>
      </c>
      <c r="F70" s="69" t="e">
        <v>#N/A</v>
      </c>
      <c r="G70" s="72" t="e">
        <v>#N/A</v>
      </c>
    </row>
    <row r="71" spans="1:7" x14ac:dyDescent="0.25">
      <c r="A71" s="91"/>
      <c r="B71" s="92">
        <v>45322</v>
      </c>
      <c r="C71" s="70">
        <v>4131670947</v>
      </c>
      <c r="D71" s="70">
        <v>1414.53</v>
      </c>
      <c r="E71" s="70" t="e">
        <v>#N/A</v>
      </c>
      <c r="F71" s="70" t="e">
        <v>#N/A</v>
      </c>
      <c r="G71" s="71" t="e">
        <v>#N/A</v>
      </c>
    </row>
    <row r="72" spans="1:7" x14ac:dyDescent="0.25">
      <c r="A72" s="93"/>
      <c r="B72" s="94">
        <v>45322</v>
      </c>
      <c r="C72" s="69">
        <v>751912497</v>
      </c>
      <c r="D72" s="69">
        <v>92.56</v>
      </c>
      <c r="E72" s="69" t="e">
        <v>#N/A</v>
      </c>
      <c r="F72" s="69" t="e">
        <v>#N/A</v>
      </c>
      <c r="G72" s="72" t="e">
        <v>#N/A</v>
      </c>
    </row>
    <row r="73" spans="1:7" x14ac:dyDescent="0.25">
      <c r="A73" s="91"/>
      <c r="B73" s="92">
        <v>45322</v>
      </c>
      <c r="C73" s="70">
        <v>793005609</v>
      </c>
      <c r="D73" s="70">
        <v>72.25</v>
      </c>
      <c r="E73" s="70" t="e">
        <v>#N/A</v>
      </c>
      <c r="F73" s="70" t="e">
        <v>#N/A</v>
      </c>
      <c r="G73" s="71" t="e">
        <v>#N/A</v>
      </c>
    </row>
    <row r="74" spans="1:7" x14ac:dyDescent="0.25">
      <c r="A74" s="93"/>
      <c r="B74" s="94">
        <v>45322</v>
      </c>
      <c r="C74" s="69">
        <v>843204030</v>
      </c>
      <c r="D74" s="69">
        <v>239.34</v>
      </c>
      <c r="E74" s="69" t="e">
        <v>#N/A</v>
      </c>
      <c r="F74" s="69" t="e">
        <v>#N/A</v>
      </c>
      <c r="G74" s="72" t="e">
        <v>#N/A</v>
      </c>
    </row>
    <row r="75" spans="1:7" x14ac:dyDescent="0.25">
      <c r="A75" s="91" t="s">
        <v>2363</v>
      </c>
      <c r="B75" s="92">
        <v>45306</v>
      </c>
      <c r="C75" s="70">
        <v>121855244</v>
      </c>
      <c r="D75" s="70">
        <v>1800</v>
      </c>
      <c r="E75" s="82" t="e">
        <v>#N/A</v>
      </c>
      <c r="F75" s="82" t="e">
        <v>#N/A</v>
      </c>
      <c r="G75" s="83" t="e">
        <v>#N/A</v>
      </c>
    </row>
    <row r="76" spans="1:7" x14ac:dyDescent="0.25">
      <c r="A76" s="93" t="s">
        <v>2363</v>
      </c>
      <c r="B76" s="94">
        <v>45310</v>
      </c>
      <c r="C76" s="69">
        <v>222842359</v>
      </c>
      <c r="D76" s="69">
        <v>10</v>
      </c>
      <c r="E76" s="85" t="e">
        <v>#N/A</v>
      </c>
      <c r="F76" s="85" t="e">
        <v>#N/A</v>
      </c>
      <c r="G76" s="86" t="e">
        <v>#N/A</v>
      </c>
    </row>
    <row r="77" spans="1:7" x14ac:dyDescent="0.25">
      <c r="A77" s="91" t="s">
        <v>2364</v>
      </c>
      <c r="B77" s="92">
        <v>45294</v>
      </c>
      <c r="C77" s="70">
        <v>234898435</v>
      </c>
      <c r="D77" s="70">
        <v>500</v>
      </c>
      <c r="E77" s="82" t="e">
        <v>#N/A</v>
      </c>
      <c r="F77" s="82" t="e">
        <v>#N/A</v>
      </c>
      <c r="G77" s="83" t="e">
        <v>#N/A</v>
      </c>
    </row>
    <row r="78" spans="1:7" x14ac:dyDescent="0.25">
      <c r="A78" s="93" t="s">
        <v>2364</v>
      </c>
      <c r="B78" s="94">
        <v>45294</v>
      </c>
      <c r="C78" s="69">
        <v>508776319</v>
      </c>
      <c r="D78" s="69">
        <v>500</v>
      </c>
      <c r="E78" s="85" t="e">
        <v>#N/A</v>
      </c>
      <c r="F78" s="85" t="e">
        <v>#N/A</v>
      </c>
      <c r="G78" s="86" t="e">
        <v>#N/A</v>
      </c>
    </row>
    <row r="79" spans="1:7" x14ac:dyDescent="0.25">
      <c r="A79" s="91" t="s">
        <v>2364</v>
      </c>
      <c r="B79" s="92">
        <v>45294</v>
      </c>
      <c r="C79" s="70">
        <v>2584429463</v>
      </c>
      <c r="D79" s="70">
        <v>1350</v>
      </c>
      <c r="E79" s="82" t="e">
        <v>#N/A</v>
      </c>
      <c r="F79" s="82" t="e">
        <v>#N/A</v>
      </c>
      <c r="G79" s="83" t="e">
        <v>#N/A</v>
      </c>
    </row>
    <row r="80" spans="1:7" x14ac:dyDescent="0.25">
      <c r="A80" s="93" t="s">
        <v>2364</v>
      </c>
      <c r="B80" s="94">
        <v>45294</v>
      </c>
      <c r="C80" s="69">
        <v>383738020</v>
      </c>
      <c r="D80" s="69">
        <v>500</v>
      </c>
      <c r="E80" s="85" t="e">
        <v>#N/A</v>
      </c>
      <c r="F80" s="85" t="e">
        <v>#N/A</v>
      </c>
      <c r="G80" s="86" t="e">
        <v>#N/A</v>
      </c>
    </row>
    <row r="81" spans="1:7" x14ac:dyDescent="0.25">
      <c r="A81" s="91" t="s">
        <v>2364</v>
      </c>
      <c r="B81" s="92">
        <v>45295</v>
      </c>
      <c r="C81" s="70">
        <v>172009958</v>
      </c>
      <c r="D81" s="70">
        <v>500</v>
      </c>
      <c r="E81" s="82" t="e">
        <v>#N/A</v>
      </c>
      <c r="F81" s="82" t="e">
        <v>#N/A</v>
      </c>
      <c r="G81" s="83" t="e">
        <v>#N/A</v>
      </c>
    </row>
    <row r="82" spans="1:7" x14ac:dyDescent="0.25">
      <c r="A82" s="93" t="s">
        <v>2364</v>
      </c>
      <c r="B82" s="94">
        <v>45295</v>
      </c>
      <c r="C82" s="69">
        <v>2312522841</v>
      </c>
      <c r="D82" s="69">
        <v>1800</v>
      </c>
      <c r="E82" s="85" t="e">
        <v>#N/A</v>
      </c>
      <c r="F82" s="85" t="e">
        <v>#N/A</v>
      </c>
      <c r="G82" s="86" t="e">
        <v>#N/A</v>
      </c>
    </row>
    <row r="83" spans="1:7" x14ac:dyDescent="0.25">
      <c r="A83" s="91" t="s">
        <v>2364</v>
      </c>
      <c r="B83" s="92">
        <v>45295</v>
      </c>
      <c r="C83" s="70">
        <v>3947843370</v>
      </c>
      <c r="D83" s="70">
        <v>1350</v>
      </c>
      <c r="E83" s="82" t="e">
        <v>#N/A</v>
      </c>
      <c r="F83" s="82" t="e">
        <v>#N/A</v>
      </c>
      <c r="G83" s="83" t="e">
        <v>#N/A</v>
      </c>
    </row>
    <row r="84" spans="1:7" x14ac:dyDescent="0.25">
      <c r="A84" s="93" t="s">
        <v>2364</v>
      </c>
      <c r="B84" s="94">
        <v>45295</v>
      </c>
      <c r="C84" s="69">
        <v>1466320854</v>
      </c>
      <c r="D84" s="69">
        <v>500</v>
      </c>
      <c r="E84" s="85" t="e">
        <v>#N/A</v>
      </c>
      <c r="F84" s="85" t="e">
        <v>#N/A</v>
      </c>
      <c r="G84" s="86" t="e">
        <v>#N/A</v>
      </c>
    </row>
    <row r="85" spans="1:7" x14ac:dyDescent="0.25">
      <c r="A85" s="91" t="s">
        <v>2364</v>
      </c>
      <c r="B85" s="92">
        <v>45299</v>
      </c>
      <c r="C85" s="70">
        <v>152716537</v>
      </c>
      <c r="D85" s="70">
        <v>450</v>
      </c>
      <c r="E85" s="82" t="e">
        <v>#N/A</v>
      </c>
      <c r="F85" s="82" t="e">
        <v>#N/A</v>
      </c>
      <c r="G85" s="83" t="e">
        <v>#N/A</v>
      </c>
    </row>
    <row r="86" spans="1:7" x14ac:dyDescent="0.25">
      <c r="A86" s="93" t="s">
        <v>2364</v>
      </c>
      <c r="B86" s="94">
        <v>45299</v>
      </c>
      <c r="C86" s="69">
        <v>1811500601</v>
      </c>
      <c r="D86" s="69">
        <v>1650</v>
      </c>
      <c r="E86" s="85" t="e">
        <v>#N/A</v>
      </c>
      <c r="F86" s="85" t="e">
        <v>#N/A</v>
      </c>
      <c r="G86" s="86" t="e">
        <v>#N/A</v>
      </c>
    </row>
    <row r="87" spans="1:7" x14ac:dyDescent="0.25">
      <c r="A87" s="91" t="s">
        <v>2364</v>
      </c>
      <c r="B87" s="92">
        <v>45299</v>
      </c>
      <c r="C87" s="70">
        <v>2028488115</v>
      </c>
      <c r="D87" s="70">
        <v>1800</v>
      </c>
      <c r="E87" s="82" t="e">
        <v>#N/A</v>
      </c>
      <c r="F87" s="82" t="e">
        <v>#N/A</v>
      </c>
      <c r="G87" s="83" t="e">
        <v>#N/A</v>
      </c>
    </row>
    <row r="88" spans="1:7" x14ac:dyDescent="0.25">
      <c r="A88" s="93" t="s">
        <v>2364</v>
      </c>
      <c r="B88" s="94">
        <v>45299</v>
      </c>
      <c r="C88" s="69">
        <v>2485405391</v>
      </c>
      <c r="D88" s="69">
        <v>275</v>
      </c>
      <c r="E88" s="85" t="e">
        <v>#N/A</v>
      </c>
      <c r="F88" s="85" t="e">
        <v>#N/A</v>
      </c>
      <c r="G88" s="86" t="e">
        <v>#N/A</v>
      </c>
    </row>
    <row r="89" spans="1:7" x14ac:dyDescent="0.25">
      <c r="A89" s="91" t="s">
        <v>2364</v>
      </c>
      <c r="B89" s="92">
        <v>45299</v>
      </c>
      <c r="C89" s="70">
        <v>2574469814</v>
      </c>
      <c r="D89" s="70">
        <v>1800</v>
      </c>
      <c r="E89" s="82" t="e">
        <v>#N/A</v>
      </c>
      <c r="F89" s="82" t="e">
        <v>#N/A</v>
      </c>
      <c r="G89" s="83" t="e">
        <v>#N/A</v>
      </c>
    </row>
    <row r="90" spans="1:7" x14ac:dyDescent="0.25">
      <c r="A90" s="93" t="s">
        <v>2364</v>
      </c>
      <c r="B90" s="94">
        <v>45299</v>
      </c>
      <c r="C90" s="69">
        <v>3184806762</v>
      </c>
      <c r="D90" s="69">
        <v>225</v>
      </c>
      <c r="E90" s="85" t="e">
        <v>#N/A</v>
      </c>
      <c r="F90" s="85" t="e">
        <v>#N/A</v>
      </c>
      <c r="G90" s="86" t="e">
        <v>#N/A</v>
      </c>
    </row>
    <row r="91" spans="1:7" x14ac:dyDescent="0.25">
      <c r="A91" s="91" t="s">
        <v>2364</v>
      </c>
      <c r="B91" s="92">
        <v>45299</v>
      </c>
      <c r="C91" s="70">
        <v>362696202</v>
      </c>
      <c r="D91" s="70">
        <v>275</v>
      </c>
      <c r="E91" s="82" t="e">
        <v>#N/A</v>
      </c>
      <c r="F91" s="82" t="e">
        <v>#N/A</v>
      </c>
      <c r="G91" s="83" t="e">
        <v>#N/A</v>
      </c>
    </row>
    <row r="92" spans="1:7" x14ac:dyDescent="0.25">
      <c r="A92" s="93" t="s">
        <v>2364</v>
      </c>
      <c r="B92" s="94">
        <v>45299</v>
      </c>
      <c r="C92" s="69">
        <v>4002629819</v>
      </c>
      <c r="D92" s="69">
        <v>225</v>
      </c>
      <c r="E92" s="85" t="e">
        <v>#N/A</v>
      </c>
      <c r="F92" s="85" t="e">
        <v>#N/A</v>
      </c>
      <c r="G92" s="86" t="e">
        <v>#N/A</v>
      </c>
    </row>
    <row r="93" spans="1:7" x14ac:dyDescent="0.25">
      <c r="A93" s="91" t="s">
        <v>2364</v>
      </c>
      <c r="B93" s="92">
        <v>45299</v>
      </c>
      <c r="C93" s="70">
        <v>4065479239</v>
      </c>
      <c r="D93" s="70">
        <v>1650</v>
      </c>
      <c r="E93" s="82" t="e">
        <v>#N/A</v>
      </c>
      <c r="F93" s="82" t="e">
        <v>#N/A</v>
      </c>
      <c r="G93" s="83" t="e">
        <v>#N/A</v>
      </c>
    </row>
    <row r="94" spans="1:7" x14ac:dyDescent="0.25">
      <c r="A94" s="93" t="s">
        <v>2364</v>
      </c>
      <c r="B94" s="94">
        <v>45299</v>
      </c>
      <c r="C94" s="69">
        <v>552619773</v>
      </c>
      <c r="D94" s="69">
        <v>275</v>
      </c>
      <c r="E94" s="85" t="e">
        <v>#N/A</v>
      </c>
      <c r="F94" s="85" t="e">
        <v>#N/A</v>
      </c>
      <c r="G94" s="86" t="e">
        <v>#N/A</v>
      </c>
    </row>
    <row r="95" spans="1:7" x14ac:dyDescent="0.25">
      <c r="A95" s="91" t="s">
        <v>2364</v>
      </c>
      <c r="B95" s="92">
        <v>40917</v>
      </c>
      <c r="C95" s="70">
        <v>2052734997</v>
      </c>
      <c r="D95" s="70">
        <v>275</v>
      </c>
      <c r="E95" s="82" t="e">
        <v>#N/A</v>
      </c>
      <c r="F95" s="82" t="e">
        <v>#N/A</v>
      </c>
      <c r="G95" s="83" t="e">
        <v>#N/A</v>
      </c>
    </row>
    <row r="96" spans="1:7" x14ac:dyDescent="0.25">
      <c r="A96" s="93" t="s">
        <v>2364</v>
      </c>
      <c r="B96" s="94">
        <v>40917</v>
      </c>
      <c r="C96" s="69">
        <v>2093105986</v>
      </c>
      <c r="D96" s="69">
        <v>225</v>
      </c>
      <c r="E96" s="85" t="e">
        <v>#N/A</v>
      </c>
      <c r="F96" s="85" t="e">
        <v>#N/A</v>
      </c>
      <c r="G96" s="86" t="e">
        <v>#N/A</v>
      </c>
    </row>
    <row r="97" spans="1:7" x14ac:dyDescent="0.25">
      <c r="A97" s="91" t="s">
        <v>2364</v>
      </c>
      <c r="B97" s="92">
        <v>40917</v>
      </c>
      <c r="C97" s="70">
        <v>2426749388</v>
      </c>
      <c r="D97" s="70">
        <v>250</v>
      </c>
      <c r="E97" s="82" t="e">
        <v>#N/A</v>
      </c>
      <c r="F97" s="82" t="e">
        <v>#N/A</v>
      </c>
      <c r="G97" s="83" t="e">
        <v>#N/A</v>
      </c>
    </row>
    <row r="98" spans="1:7" x14ac:dyDescent="0.25">
      <c r="A98" s="93" t="s">
        <v>2364</v>
      </c>
      <c r="B98" s="94">
        <v>40917</v>
      </c>
      <c r="C98" s="69">
        <v>3069660923</v>
      </c>
      <c r="D98" s="69">
        <v>750</v>
      </c>
      <c r="E98" s="85" t="e">
        <v>#N/A</v>
      </c>
      <c r="F98" s="85" t="e">
        <v>#N/A</v>
      </c>
      <c r="G98" s="86" t="e">
        <v>#N/A</v>
      </c>
    </row>
    <row r="99" spans="1:7" x14ac:dyDescent="0.25">
      <c r="A99" s="91" t="s">
        <v>2364</v>
      </c>
      <c r="B99" s="92">
        <v>40917</v>
      </c>
      <c r="C99" s="70">
        <v>3167767370</v>
      </c>
      <c r="D99" s="70">
        <v>225</v>
      </c>
      <c r="E99" s="82" t="e">
        <v>#N/A</v>
      </c>
      <c r="F99" s="82" t="e">
        <v>#N/A</v>
      </c>
      <c r="G99" s="83" t="e">
        <v>#N/A</v>
      </c>
    </row>
    <row r="100" spans="1:7" x14ac:dyDescent="0.25">
      <c r="A100" s="93" t="s">
        <v>2364</v>
      </c>
      <c r="B100" s="94">
        <v>40917</v>
      </c>
      <c r="C100" s="69">
        <v>3562032204</v>
      </c>
      <c r="D100" s="69">
        <v>1000</v>
      </c>
      <c r="E100" s="85" t="e">
        <v>#N/A</v>
      </c>
      <c r="F100" s="85" t="e">
        <v>#N/A</v>
      </c>
      <c r="G100" s="86" t="e">
        <v>#N/A</v>
      </c>
    </row>
    <row r="101" spans="1:7" x14ac:dyDescent="0.25">
      <c r="A101" s="91" t="s">
        <v>2364</v>
      </c>
      <c r="B101" s="92">
        <v>40917</v>
      </c>
      <c r="C101" s="70">
        <v>393170801</v>
      </c>
      <c r="D101" s="70">
        <v>1700</v>
      </c>
      <c r="E101" s="82" t="e">
        <v>#N/A</v>
      </c>
      <c r="F101" s="82" t="e">
        <v>#N/A</v>
      </c>
      <c r="G101" s="83" t="e">
        <v>#N/A</v>
      </c>
    </row>
    <row r="102" spans="1:7" x14ac:dyDescent="0.25">
      <c r="A102" s="93" t="s">
        <v>2364</v>
      </c>
      <c r="B102" s="94">
        <v>40917</v>
      </c>
      <c r="C102" s="69">
        <v>4028515963</v>
      </c>
      <c r="D102" s="69">
        <v>1800</v>
      </c>
      <c r="E102" s="85" t="e">
        <v>#N/A</v>
      </c>
      <c r="F102" s="85" t="e">
        <v>#N/A</v>
      </c>
      <c r="G102" s="86" t="e">
        <v>#N/A</v>
      </c>
    </row>
    <row r="103" spans="1:7" x14ac:dyDescent="0.25">
      <c r="A103" s="91" t="s">
        <v>2364</v>
      </c>
      <c r="B103" s="92">
        <v>40917</v>
      </c>
      <c r="C103" s="70">
        <v>4267199439</v>
      </c>
      <c r="D103" s="70">
        <v>275</v>
      </c>
      <c r="E103" s="82" t="e">
        <v>#N/A</v>
      </c>
      <c r="F103" s="82" t="e">
        <v>#N/A</v>
      </c>
      <c r="G103" s="83" t="e">
        <v>#N/A</v>
      </c>
    </row>
    <row r="104" spans="1:7" x14ac:dyDescent="0.25">
      <c r="A104" s="93" t="s">
        <v>2364</v>
      </c>
      <c r="B104" s="94">
        <v>40917</v>
      </c>
      <c r="C104" s="69">
        <v>508707500</v>
      </c>
      <c r="D104" s="69">
        <v>750</v>
      </c>
      <c r="E104" s="85" t="e">
        <v>#N/A</v>
      </c>
      <c r="F104" s="85" t="e">
        <v>#N/A</v>
      </c>
      <c r="G104" s="86" t="e">
        <v>#N/A</v>
      </c>
    </row>
    <row r="105" spans="1:7" x14ac:dyDescent="0.25">
      <c r="A105" s="91" t="s">
        <v>2364</v>
      </c>
      <c r="B105" s="92">
        <v>40917</v>
      </c>
      <c r="C105" s="70">
        <v>552160959</v>
      </c>
      <c r="D105" s="70">
        <v>225</v>
      </c>
      <c r="E105" s="82" t="e">
        <v>#N/A</v>
      </c>
      <c r="F105" s="82" t="e">
        <v>#N/A</v>
      </c>
      <c r="G105" s="83" t="e">
        <v>#N/A</v>
      </c>
    </row>
    <row r="106" spans="1:7" x14ac:dyDescent="0.25">
      <c r="A106" s="93" t="s">
        <v>2364</v>
      </c>
      <c r="B106" s="94">
        <v>40917</v>
      </c>
      <c r="C106" s="69">
        <v>619660319</v>
      </c>
      <c r="D106" s="69">
        <v>500</v>
      </c>
      <c r="E106" s="85" t="e">
        <v>#N/A</v>
      </c>
      <c r="F106" s="85" t="e">
        <v>#N/A</v>
      </c>
      <c r="G106" s="86" t="e">
        <v>#N/A</v>
      </c>
    </row>
    <row r="107" spans="1:7" x14ac:dyDescent="0.25">
      <c r="A107" s="91" t="s">
        <v>2364</v>
      </c>
      <c r="B107" s="92">
        <v>45301</v>
      </c>
      <c r="C107" s="70">
        <v>1070810436</v>
      </c>
      <c r="D107" s="70">
        <v>225</v>
      </c>
      <c r="E107" s="82" t="e">
        <v>#N/A</v>
      </c>
      <c r="F107" s="82" t="e">
        <v>#N/A</v>
      </c>
      <c r="G107" s="83" t="e">
        <v>#N/A</v>
      </c>
    </row>
    <row r="108" spans="1:7" x14ac:dyDescent="0.25">
      <c r="A108" s="93" t="s">
        <v>2364</v>
      </c>
      <c r="B108" s="94">
        <v>45301</v>
      </c>
      <c r="C108" s="69">
        <v>1202865750</v>
      </c>
      <c r="D108" s="69">
        <v>850</v>
      </c>
      <c r="E108" s="85" t="e">
        <v>#N/A</v>
      </c>
      <c r="F108" s="85" t="e">
        <v>#N/A</v>
      </c>
      <c r="G108" s="86" t="e">
        <v>#N/A</v>
      </c>
    </row>
    <row r="109" spans="1:7" x14ac:dyDescent="0.25">
      <c r="A109" s="91" t="s">
        <v>2364</v>
      </c>
      <c r="B109" s="92">
        <v>45301</v>
      </c>
      <c r="C109" s="70">
        <v>1641105549</v>
      </c>
      <c r="D109" s="70">
        <v>850</v>
      </c>
      <c r="E109" s="82" t="e">
        <v>#N/A</v>
      </c>
      <c r="F109" s="82" t="e">
        <v>#N/A</v>
      </c>
      <c r="G109" s="83" t="e">
        <v>#N/A</v>
      </c>
    </row>
    <row r="110" spans="1:7" x14ac:dyDescent="0.25">
      <c r="A110" s="93" t="s">
        <v>2364</v>
      </c>
      <c r="B110" s="94">
        <v>45301</v>
      </c>
      <c r="C110" s="69">
        <v>1741901540</v>
      </c>
      <c r="D110" s="69">
        <v>550</v>
      </c>
      <c r="E110" s="85" t="e">
        <v>#N/A</v>
      </c>
      <c r="F110" s="85" t="e">
        <v>#N/A</v>
      </c>
      <c r="G110" s="86" t="e">
        <v>#N/A</v>
      </c>
    </row>
    <row r="111" spans="1:7" x14ac:dyDescent="0.25">
      <c r="A111" s="91" t="s">
        <v>2364</v>
      </c>
      <c r="B111" s="92">
        <v>45301</v>
      </c>
      <c r="C111" s="70">
        <v>1862617308</v>
      </c>
      <c r="D111" s="70">
        <v>225</v>
      </c>
      <c r="E111" s="82" t="e">
        <v>#N/A</v>
      </c>
      <c r="F111" s="82" t="e">
        <v>#N/A</v>
      </c>
      <c r="G111" s="83" t="e">
        <v>#N/A</v>
      </c>
    </row>
    <row r="112" spans="1:7" x14ac:dyDescent="0.25">
      <c r="A112" s="93" t="s">
        <v>2364</v>
      </c>
      <c r="B112" s="94">
        <v>45301</v>
      </c>
      <c r="C112" s="69">
        <v>3482733390</v>
      </c>
      <c r="D112" s="69">
        <v>500</v>
      </c>
      <c r="E112" s="85" t="e">
        <v>#N/A</v>
      </c>
      <c r="F112" s="85" t="e">
        <v>#N/A</v>
      </c>
      <c r="G112" s="86" t="e">
        <v>#N/A</v>
      </c>
    </row>
    <row r="113" spans="1:7" x14ac:dyDescent="0.25">
      <c r="A113" s="91" t="s">
        <v>2364</v>
      </c>
      <c r="B113" s="92">
        <v>45301</v>
      </c>
      <c r="C113" s="70">
        <v>845826400</v>
      </c>
      <c r="D113" s="70">
        <v>550</v>
      </c>
      <c r="E113" s="82" t="e">
        <v>#N/A</v>
      </c>
      <c r="F113" s="82" t="e">
        <v>#N/A</v>
      </c>
      <c r="G113" s="83" t="e">
        <v>#N/A</v>
      </c>
    </row>
    <row r="114" spans="1:7" x14ac:dyDescent="0.25">
      <c r="A114" s="93" t="s">
        <v>2364</v>
      </c>
      <c r="B114" s="94">
        <v>45303</v>
      </c>
      <c r="C114" s="69">
        <v>1293042415</v>
      </c>
      <c r="D114" s="69">
        <v>225</v>
      </c>
      <c r="E114" s="85" t="e">
        <v>#N/A</v>
      </c>
      <c r="F114" s="85" t="e">
        <v>#N/A</v>
      </c>
      <c r="G114" s="86" t="e">
        <v>#N/A</v>
      </c>
    </row>
    <row r="115" spans="1:7" x14ac:dyDescent="0.25">
      <c r="A115" s="91" t="s">
        <v>2364</v>
      </c>
      <c r="B115" s="92">
        <v>45303</v>
      </c>
      <c r="C115" s="70">
        <v>2099924017</v>
      </c>
      <c r="D115" s="70">
        <v>500</v>
      </c>
      <c r="E115" s="82" t="e">
        <v>#N/A</v>
      </c>
      <c r="F115" s="82" t="e">
        <v>#N/A</v>
      </c>
      <c r="G115" s="83" t="e">
        <v>#N/A</v>
      </c>
    </row>
    <row r="116" spans="1:7" x14ac:dyDescent="0.25">
      <c r="A116" s="93" t="s">
        <v>2364</v>
      </c>
      <c r="B116" s="94">
        <v>45303</v>
      </c>
      <c r="C116" s="69">
        <v>3205451015</v>
      </c>
      <c r="D116" s="69">
        <v>50</v>
      </c>
      <c r="E116" s="85" t="e">
        <v>#N/A</v>
      </c>
      <c r="F116" s="85" t="e">
        <v>#N/A</v>
      </c>
      <c r="G116" s="86" t="e">
        <v>#N/A</v>
      </c>
    </row>
    <row r="117" spans="1:7" x14ac:dyDescent="0.25">
      <c r="A117" s="91" t="s">
        <v>2364</v>
      </c>
      <c r="B117" s="92">
        <v>45303</v>
      </c>
      <c r="C117" s="70">
        <v>3995160136</v>
      </c>
      <c r="D117" s="70">
        <v>225</v>
      </c>
      <c r="E117" s="82" t="e">
        <v>#N/A</v>
      </c>
      <c r="F117" s="82" t="e">
        <v>#N/A</v>
      </c>
      <c r="G117" s="83" t="e">
        <v>#N/A</v>
      </c>
    </row>
    <row r="118" spans="1:7" x14ac:dyDescent="0.25">
      <c r="A118" s="93" t="s">
        <v>2364</v>
      </c>
      <c r="B118" s="94">
        <v>45303</v>
      </c>
      <c r="C118" s="69">
        <v>4143595737</v>
      </c>
      <c r="D118" s="69">
        <v>1350</v>
      </c>
      <c r="E118" s="85" t="e">
        <v>#N/A</v>
      </c>
      <c r="F118" s="85" t="e">
        <v>#N/A</v>
      </c>
      <c r="G118" s="86" t="e">
        <v>#N/A</v>
      </c>
    </row>
    <row r="119" spans="1:7" x14ac:dyDescent="0.25">
      <c r="A119" s="91" t="s">
        <v>2364</v>
      </c>
      <c r="B119" s="92">
        <v>45303</v>
      </c>
      <c r="C119" s="70">
        <v>4200877533</v>
      </c>
      <c r="D119" s="70">
        <v>1800</v>
      </c>
      <c r="E119" s="82" t="e">
        <v>#N/A</v>
      </c>
      <c r="F119" s="82" t="e">
        <v>#N/A</v>
      </c>
      <c r="G119" s="83" t="e">
        <v>#N/A</v>
      </c>
    </row>
    <row r="120" spans="1:7" x14ac:dyDescent="0.25">
      <c r="A120" s="93" t="s">
        <v>2364</v>
      </c>
      <c r="B120" s="94">
        <v>45303</v>
      </c>
      <c r="C120" s="69">
        <v>4220668996</v>
      </c>
      <c r="D120" s="69">
        <v>925</v>
      </c>
      <c r="E120" s="85" t="e">
        <v>#N/A</v>
      </c>
      <c r="F120" s="85" t="e">
        <v>#N/A</v>
      </c>
      <c r="G120" s="86" t="e">
        <v>#N/A</v>
      </c>
    </row>
    <row r="121" spans="1:7" x14ac:dyDescent="0.25">
      <c r="A121" s="91" t="s">
        <v>2364</v>
      </c>
      <c r="B121" s="92">
        <v>45303</v>
      </c>
      <c r="C121" s="70">
        <v>709902356</v>
      </c>
      <c r="D121" s="70">
        <v>925</v>
      </c>
      <c r="E121" s="82" t="e">
        <v>#N/A</v>
      </c>
      <c r="F121" s="82" t="e">
        <v>#N/A</v>
      </c>
      <c r="G121" s="83" t="e">
        <v>#N/A</v>
      </c>
    </row>
    <row r="122" spans="1:7" x14ac:dyDescent="0.25">
      <c r="A122" s="93" t="s">
        <v>2364</v>
      </c>
      <c r="B122" s="94">
        <v>45304</v>
      </c>
      <c r="C122" s="69">
        <v>1982679130</v>
      </c>
      <c r="D122" s="69">
        <v>500</v>
      </c>
      <c r="E122" s="85" t="e">
        <v>#N/A</v>
      </c>
      <c r="F122" s="85" t="e">
        <v>#N/A</v>
      </c>
      <c r="G122" s="86" t="e">
        <v>#N/A</v>
      </c>
    </row>
    <row r="123" spans="1:7" x14ac:dyDescent="0.25">
      <c r="A123" s="91" t="s">
        <v>2364</v>
      </c>
      <c r="B123" s="92">
        <v>45304</v>
      </c>
      <c r="C123" s="70">
        <v>277037827</v>
      </c>
      <c r="D123" s="70">
        <v>500</v>
      </c>
      <c r="E123" s="82" t="e">
        <v>#N/A</v>
      </c>
      <c r="F123" s="82" t="e">
        <v>#N/A</v>
      </c>
      <c r="G123" s="83" t="e">
        <v>#N/A</v>
      </c>
    </row>
    <row r="124" spans="1:7" x14ac:dyDescent="0.25">
      <c r="A124" s="93" t="s">
        <v>2364</v>
      </c>
      <c r="B124" s="94">
        <v>45304</v>
      </c>
      <c r="C124" s="69">
        <v>2986164687</v>
      </c>
      <c r="D124" s="69">
        <v>1425</v>
      </c>
      <c r="E124" s="85" t="e">
        <v>#N/A</v>
      </c>
      <c r="F124" s="85" t="e">
        <v>#N/A</v>
      </c>
      <c r="G124" s="86" t="e">
        <v>#N/A</v>
      </c>
    </row>
    <row r="125" spans="1:7" x14ac:dyDescent="0.25">
      <c r="A125" s="91" t="s">
        <v>2364</v>
      </c>
      <c r="B125" s="92">
        <v>45306</v>
      </c>
      <c r="C125" s="70">
        <v>1748386044</v>
      </c>
      <c r="D125" s="70">
        <v>250</v>
      </c>
      <c r="E125" s="82" t="e">
        <v>#N/A</v>
      </c>
      <c r="F125" s="82" t="e">
        <v>#N/A</v>
      </c>
      <c r="G125" s="83" t="e">
        <v>#N/A</v>
      </c>
    </row>
    <row r="126" spans="1:7" x14ac:dyDescent="0.25">
      <c r="A126" s="93" t="s">
        <v>2364</v>
      </c>
      <c r="B126" s="94">
        <v>45307</v>
      </c>
      <c r="C126" s="69">
        <v>2219853226</v>
      </c>
      <c r="D126" s="69">
        <v>1425</v>
      </c>
      <c r="E126" s="85" t="e">
        <v>#N/A</v>
      </c>
      <c r="F126" s="85" t="e">
        <v>#N/A</v>
      </c>
      <c r="G126" s="86" t="e">
        <v>#N/A</v>
      </c>
    </row>
    <row r="127" spans="1:7" x14ac:dyDescent="0.25">
      <c r="A127" s="91" t="s">
        <v>2364</v>
      </c>
      <c r="B127" s="92">
        <v>45307</v>
      </c>
      <c r="C127" s="70">
        <v>2466401271</v>
      </c>
      <c r="D127" s="70">
        <v>500</v>
      </c>
      <c r="E127" s="82" t="e">
        <v>#N/A</v>
      </c>
      <c r="F127" s="82" t="e">
        <v>#N/A</v>
      </c>
      <c r="G127" s="83" t="e">
        <v>#N/A</v>
      </c>
    </row>
    <row r="128" spans="1:7" x14ac:dyDescent="0.25">
      <c r="A128" s="93" t="s">
        <v>2364</v>
      </c>
      <c r="B128" s="94">
        <v>45307</v>
      </c>
      <c r="C128" s="69">
        <v>3680782122</v>
      </c>
      <c r="D128" s="69">
        <v>200</v>
      </c>
      <c r="E128" s="85" t="e">
        <v>#N/A</v>
      </c>
      <c r="F128" s="85" t="e">
        <v>#N/A</v>
      </c>
      <c r="G128" s="86" t="e">
        <v>#N/A</v>
      </c>
    </row>
    <row r="129" spans="1:7" x14ac:dyDescent="0.25">
      <c r="A129" s="91" t="s">
        <v>2364</v>
      </c>
      <c r="B129" s="92">
        <v>45307</v>
      </c>
      <c r="C129" s="70">
        <v>3949744093</v>
      </c>
      <c r="D129" s="70">
        <v>500</v>
      </c>
      <c r="E129" s="82" t="e">
        <v>#N/A</v>
      </c>
      <c r="F129" s="82" t="e">
        <v>#N/A</v>
      </c>
      <c r="G129" s="83" t="e">
        <v>#N/A</v>
      </c>
    </row>
    <row r="130" spans="1:7" x14ac:dyDescent="0.25">
      <c r="A130" s="93" t="s">
        <v>2364</v>
      </c>
      <c r="B130" s="94">
        <v>45307</v>
      </c>
      <c r="C130" s="69">
        <v>421348955</v>
      </c>
      <c r="D130" s="69">
        <v>200</v>
      </c>
      <c r="E130" s="85" t="e">
        <v>#N/A</v>
      </c>
      <c r="F130" s="85" t="e">
        <v>#N/A</v>
      </c>
      <c r="G130" s="86" t="e">
        <v>#N/A</v>
      </c>
    </row>
    <row r="131" spans="1:7" x14ac:dyDescent="0.25">
      <c r="A131" s="91" t="s">
        <v>2364</v>
      </c>
      <c r="B131" s="92">
        <v>45308</v>
      </c>
      <c r="C131" s="70">
        <v>1796033312</v>
      </c>
      <c r="D131" s="70">
        <v>200</v>
      </c>
      <c r="E131" s="82" t="e">
        <v>#N/A</v>
      </c>
      <c r="F131" s="82" t="e">
        <v>#N/A</v>
      </c>
      <c r="G131" s="83" t="e">
        <v>#N/A</v>
      </c>
    </row>
    <row r="132" spans="1:7" x14ac:dyDescent="0.25">
      <c r="A132" s="93" t="s">
        <v>2364</v>
      </c>
      <c r="B132" s="94">
        <v>45308</v>
      </c>
      <c r="C132" s="69">
        <v>2355840713</v>
      </c>
      <c r="D132" s="69">
        <v>1425</v>
      </c>
      <c r="E132" s="85" t="e">
        <v>#N/A</v>
      </c>
      <c r="F132" s="85" t="e">
        <v>#N/A</v>
      </c>
      <c r="G132" s="86" t="e">
        <v>#N/A</v>
      </c>
    </row>
    <row r="133" spans="1:7" x14ac:dyDescent="0.25">
      <c r="A133" s="91" t="s">
        <v>2364</v>
      </c>
      <c r="B133" s="92">
        <v>45308</v>
      </c>
      <c r="C133" s="70">
        <v>299189311</v>
      </c>
      <c r="D133" s="70">
        <v>300</v>
      </c>
      <c r="E133" s="82" t="e">
        <v>#N/A</v>
      </c>
      <c r="F133" s="82" t="e">
        <v>#N/A</v>
      </c>
      <c r="G133" s="83" t="e">
        <v>#N/A</v>
      </c>
    </row>
    <row r="134" spans="1:7" x14ac:dyDescent="0.25">
      <c r="A134" s="93" t="s">
        <v>2364</v>
      </c>
      <c r="B134" s="94">
        <v>45308</v>
      </c>
      <c r="C134" s="69">
        <v>3722593957</v>
      </c>
      <c r="D134" s="69">
        <v>600</v>
      </c>
      <c r="E134" s="85" t="e">
        <v>#N/A</v>
      </c>
      <c r="F134" s="85" t="e">
        <v>#N/A</v>
      </c>
      <c r="G134" s="86" t="e">
        <v>#N/A</v>
      </c>
    </row>
    <row r="135" spans="1:7" x14ac:dyDescent="0.25">
      <c r="A135" s="91" t="s">
        <v>2364</v>
      </c>
      <c r="B135" s="92">
        <v>45308</v>
      </c>
      <c r="C135" s="70">
        <v>4172826768</v>
      </c>
      <c r="D135" s="70">
        <v>500</v>
      </c>
      <c r="E135" s="82" t="e">
        <v>#N/A</v>
      </c>
      <c r="F135" s="82" t="e">
        <v>#N/A</v>
      </c>
      <c r="G135" s="83" t="e">
        <v>#N/A</v>
      </c>
    </row>
    <row r="136" spans="1:7" x14ac:dyDescent="0.25">
      <c r="A136" s="93" t="s">
        <v>2364</v>
      </c>
      <c r="B136" s="94">
        <v>45308</v>
      </c>
      <c r="C136" s="69">
        <v>431902231</v>
      </c>
      <c r="D136" s="69">
        <v>500</v>
      </c>
      <c r="E136" s="85" t="e">
        <v>#N/A</v>
      </c>
      <c r="F136" s="85" t="e">
        <v>#N/A</v>
      </c>
      <c r="G136" s="86" t="e">
        <v>#N/A</v>
      </c>
    </row>
    <row r="137" spans="1:7" x14ac:dyDescent="0.25">
      <c r="A137" s="91" t="s">
        <v>2364</v>
      </c>
      <c r="B137" s="92">
        <v>45308</v>
      </c>
      <c r="C137" s="70">
        <v>727009678</v>
      </c>
      <c r="D137" s="70">
        <v>1850</v>
      </c>
      <c r="E137" s="82" t="e">
        <v>#N/A</v>
      </c>
      <c r="F137" s="82" t="e">
        <v>#N/A</v>
      </c>
      <c r="G137" s="83" t="e">
        <v>#N/A</v>
      </c>
    </row>
    <row r="138" spans="1:7" x14ac:dyDescent="0.25">
      <c r="A138" s="93" t="s">
        <v>2364</v>
      </c>
      <c r="B138" s="94">
        <v>45308</v>
      </c>
      <c r="C138" s="69">
        <v>1164656954</v>
      </c>
      <c r="D138" s="69">
        <v>300</v>
      </c>
      <c r="E138" s="85" t="e">
        <v>#N/A</v>
      </c>
      <c r="F138" s="85" t="e">
        <v>#N/A</v>
      </c>
      <c r="G138" s="86" t="e">
        <v>#N/A</v>
      </c>
    </row>
    <row r="139" spans="1:7" x14ac:dyDescent="0.25">
      <c r="A139" s="91" t="s">
        <v>2364</v>
      </c>
      <c r="B139" s="92">
        <v>45309</v>
      </c>
      <c r="C139" s="70">
        <v>153045769</v>
      </c>
      <c r="D139" s="70">
        <v>225</v>
      </c>
      <c r="E139" s="82" t="e">
        <v>#N/A</v>
      </c>
      <c r="F139" s="82" t="e">
        <v>#N/A</v>
      </c>
      <c r="G139" s="83" t="e">
        <v>#N/A</v>
      </c>
    </row>
    <row r="140" spans="1:7" x14ac:dyDescent="0.25">
      <c r="A140" s="93" t="s">
        <v>2364</v>
      </c>
      <c r="B140" s="94">
        <v>45309</v>
      </c>
      <c r="C140" s="69">
        <v>2529642200</v>
      </c>
      <c r="D140" s="69">
        <v>300</v>
      </c>
      <c r="E140" s="85" t="e">
        <v>#N/A</v>
      </c>
      <c r="F140" s="85" t="e">
        <v>#N/A</v>
      </c>
      <c r="G140" s="86" t="e">
        <v>#N/A</v>
      </c>
    </row>
    <row r="141" spans="1:7" x14ac:dyDescent="0.25">
      <c r="A141" s="91" t="s">
        <v>2364</v>
      </c>
      <c r="B141" s="92">
        <v>45309</v>
      </c>
      <c r="C141" s="70">
        <v>2815510087</v>
      </c>
      <c r="D141" s="70">
        <v>250</v>
      </c>
      <c r="E141" s="82" t="e">
        <v>#N/A</v>
      </c>
      <c r="F141" s="82" t="e">
        <v>#N/A</v>
      </c>
      <c r="G141" s="83" t="e">
        <v>#N/A</v>
      </c>
    </row>
    <row r="142" spans="1:7" x14ac:dyDescent="0.25">
      <c r="A142" s="93" t="s">
        <v>2364</v>
      </c>
      <c r="B142" s="94">
        <v>45309</v>
      </c>
      <c r="C142" s="69">
        <v>605506481</v>
      </c>
      <c r="D142" s="69">
        <v>300</v>
      </c>
      <c r="E142" s="85" t="e">
        <v>#N/A</v>
      </c>
      <c r="F142" s="85" t="e">
        <v>#N/A</v>
      </c>
      <c r="G142" s="86" t="e">
        <v>#N/A</v>
      </c>
    </row>
    <row r="143" spans="1:7" x14ac:dyDescent="0.25">
      <c r="A143" s="91" t="s">
        <v>2364</v>
      </c>
      <c r="B143" s="92">
        <v>45309</v>
      </c>
      <c r="C143" s="70">
        <v>1413106294</v>
      </c>
      <c r="D143" s="70">
        <v>1300</v>
      </c>
      <c r="E143" s="82" t="e">
        <v>#N/A</v>
      </c>
      <c r="F143" s="82" t="e">
        <v>#N/A</v>
      </c>
      <c r="G143" s="83" t="e">
        <v>#N/A</v>
      </c>
    </row>
    <row r="144" spans="1:7" x14ac:dyDescent="0.25">
      <c r="A144" s="93" t="s">
        <v>2364</v>
      </c>
      <c r="B144" s="94">
        <v>45310</v>
      </c>
      <c r="C144" s="69">
        <v>1904035368</v>
      </c>
      <c r="D144" s="69">
        <v>500</v>
      </c>
      <c r="E144" s="85" t="e">
        <v>#N/A</v>
      </c>
      <c r="F144" s="85" t="e">
        <v>#N/A</v>
      </c>
      <c r="G144" s="86" t="e">
        <v>#N/A</v>
      </c>
    </row>
    <row r="145" spans="1:7" x14ac:dyDescent="0.25">
      <c r="A145" s="91" t="s">
        <v>2364</v>
      </c>
      <c r="B145" s="92">
        <v>45310</v>
      </c>
      <c r="C145" s="70">
        <v>2147501054</v>
      </c>
      <c r="D145" s="70">
        <v>1300</v>
      </c>
      <c r="E145" s="82" t="e">
        <v>#N/A</v>
      </c>
      <c r="F145" s="82" t="e">
        <v>#N/A</v>
      </c>
      <c r="G145" s="83" t="e">
        <v>#N/A</v>
      </c>
    </row>
    <row r="146" spans="1:7" x14ac:dyDescent="0.25">
      <c r="A146" s="93" t="s">
        <v>2364</v>
      </c>
      <c r="B146" s="94">
        <v>45310</v>
      </c>
      <c r="C146" s="69">
        <v>2200128702</v>
      </c>
      <c r="D146" s="69">
        <v>225</v>
      </c>
      <c r="E146" s="85" t="e">
        <v>#N/A</v>
      </c>
      <c r="F146" s="85" t="e">
        <v>#N/A</v>
      </c>
      <c r="G146" s="86" t="e">
        <v>#N/A</v>
      </c>
    </row>
    <row r="147" spans="1:7" x14ac:dyDescent="0.25">
      <c r="A147" s="91" t="s">
        <v>2364</v>
      </c>
      <c r="B147" s="92">
        <v>45310</v>
      </c>
      <c r="C147" s="70">
        <v>23152996</v>
      </c>
      <c r="D147" s="70">
        <v>1550</v>
      </c>
      <c r="E147" s="82" t="e">
        <v>#N/A</v>
      </c>
      <c r="F147" s="82" t="e">
        <v>#N/A</v>
      </c>
      <c r="G147" s="83" t="e">
        <v>#N/A</v>
      </c>
    </row>
    <row r="148" spans="1:7" x14ac:dyDescent="0.25">
      <c r="A148" s="93" t="s">
        <v>2364</v>
      </c>
      <c r="B148" s="94">
        <v>45310</v>
      </c>
      <c r="C148" s="69">
        <v>3047442139</v>
      </c>
      <c r="D148" s="69">
        <v>500</v>
      </c>
      <c r="E148" s="85" t="e">
        <v>#N/A</v>
      </c>
      <c r="F148" s="85" t="e">
        <v>#N/A</v>
      </c>
      <c r="G148" s="86" t="e">
        <v>#N/A</v>
      </c>
    </row>
    <row r="149" spans="1:7" x14ac:dyDescent="0.25">
      <c r="A149" s="91" t="s">
        <v>2364</v>
      </c>
      <c r="B149" s="92">
        <v>45310</v>
      </c>
      <c r="C149" s="70">
        <v>3661581489</v>
      </c>
      <c r="D149" s="70">
        <v>300</v>
      </c>
      <c r="E149" s="82" t="e">
        <v>#N/A</v>
      </c>
      <c r="F149" s="82" t="e">
        <v>#N/A</v>
      </c>
      <c r="G149" s="83" t="e">
        <v>#N/A</v>
      </c>
    </row>
    <row r="150" spans="1:7" x14ac:dyDescent="0.25">
      <c r="A150" s="93" t="s">
        <v>2364</v>
      </c>
      <c r="B150" s="94">
        <v>45310</v>
      </c>
      <c r="C150" s="69">
        <v>860572912</v>
      </c>
      <c r="D150" s="69">
        <v>500</v>
      </c>
      <c r="E150" s="85" t="e">
        <v>#N/A</v>
      </c>
      <c r="F150" s="85" t="e">
        <v>#N/A</v>
      </c>
      <c r="G150" s="86" t="e">
        <v>#N/A</v>
      </c>
    </row>
    <row r="151" spans="1:7" x14ac:dyDescent="0.25">
      <c r="A151" s="91" t="s">
        <v>2364</v>
      </c>
      <c r="B151" s="92">
        <v>45310</v>
      </c>
      <c r="C151" s="70">
        <v>13127491</v>
      </c>
      <c r="D151" s="70">
        <v>850</v>
      </c>
      <c r="E151" s="82" t="e">
        <v>#N/A</v>
      </c>
      <c r="F151" s="82" t="e">
        <v>#N/A</v>
      </c>
      <c r="G151" s="83" t="e">
        <v>#N/A</v>
      </c>
    </row>
    <row r="152" spans="1:7" x14ac:dyDescent="0.25">
      <c r="A152" s="93" t="s">
        <v>2364</v>
      </c>
      <c r="B152" s="94">
        <v>45311</v>
      </c>
      <c r="C152" s="69">
        <v>1609648927</v>
      </c>
      <c r="D152" s="69">
        <v>850</v>
      </c>
      <c r="E152" s="85" t="e">
        <v>#N/A</v>
      </c>
      <c r="F152" s="85" t="e">
        <v>#N/A</v>
      </c>
      <c r="G152" s="86" t="e">
        <v>#N/A</v>
      </c>
    </row>
    <row r="153" spans="1:7" x14ac:dyDescent="0.25">
      <c r="A153" s="91" t="s">
        <v>2364</v>
      </c>
      <c r="B153" s="92">
        <v>45311</v>
      </c>
      <c r="C153" s="70">
        <v>2050051305</v>
      </c>
      <c r="D153" s="70">
        <v>250</v>
      </c>
      <c r="E153" s="82" t="e">
        <v>#N/A</v>
      </c>
      <c r="F153" s="82" t="e">
        <v>#N/A</v>
      </c>
      <c r="G153" s="83" t="e">
        <v>#N/A</v>
      </c>
    </row>
    <row r="154" spans="1:7" x14ac:dyDescent="0.25">
      <c r="A154" s="93" t="s">
        <v>2364</v>
      </c>
      <c r="B154" s="94">
        <v>45311</v>
      </c>
      <c r="C154" s="69">
        <v>2327399833</v>
      </c>
      <c r="D154" s="69">
        <v>250</v>
      </c>
      <c r="E154" s="85" t="e">
        <v>#N/A</v>
      </c>
      <c r="F154" s="85" t="e">
        <v>#N/A</v>
      </c>
      <c r="G154" s="86" t="e">
        <v>#N/A</v>
      </c>
    </row>
    <row r="155" spans="1:7" x14ac:dyDescent="0.25">
      <c r="A155" s="91" t="s">
        <v>2364</v>
      </c>
      <c r="B155" s="92">
        <v>45311</v>
      </c>
      <c r="C155" s="70">
        <v>2492219464</v>
      </c>
      <c r="D155" s="70">
        <v>850</v>
      </c>
      <c r="E155" s="82" t="e">
        <v>#N/A</v>
      </c>
      <c r="F155" s="82" t="e">
        <v>#N/A</v>
      </c>
      <c r="G155" s="83" t="e">
        <v>#N/A</v>
      </c>
    </row>
    <row r="156" spans="1:7" x14ac:dyDescent="0.25">
      <c r="A156" s="93" t="s">
        <v>2364</v>
      </c>
      <c r="B156" s="94">
        <v>45311</v>
      </c>
      <c r="C156" s="69">
        <v>3616164537</v>
      </c>
      <c r="D156" s="69">
        <v>850</v>
      </c>
      <c r="E156" s="85" t="e">
        <v>#N/A</v>
      </c>
      <c r="F156" s="85" t="e">
        <v>#N/A</v>
      </c>
      <c r="G156" s="86" t="e">
        <v>#N/A</v>
      </c>
    </row>
    <row r="157" spans="1:7" x14ac:dyDescent="0.25">
      <c r="A157" s="91" t="s">
        <v>2364</v>
      </c>
      <c r="B157" s="92">
        <v>45311</v>
      </c>
      <c r="C157" s="70">
        <v>3945745132</v>
      </c>
      <c r="D157" s="70">
        <v>600</v>
      </c>
      <c r="E157" s="82" t="e">
        <v>#N/A</v>
      </c>
      <c r="F157" s="82" t="e">
        <v>#N/A</v>
      </c>
      <c r="G157" s="83" t="e">
        <v>#N/A</v>
      </c>
    </row>
    <row r="158" spans="1:7" x14ac:dyDescent="0.25">
      <c r="A158" s="93" t="s">
        <v>2364</v>
      </c>
      <c r="B158" s="94">
        <v>45313</v>
      </c>
      <c r="C158" s="69">
        <v>1065109793</v>
      </c>
      <c r="D158" s="69">
        <v>1800</v>
      </c>
      <c r="E158" s="85" t="e">
        <v>#N/A</v>
      </c>
      <c r="F158" s="85" t="e">
        <v>#N/A</v>
      </c>
      <c r="G158" s="86" t="e">
        <v>#N/A</v>
      </c>
    </row>
    <row r="159" spans="1:7" x14ac:dyDescent="0.25">
      <c r="A159" s="91" t="s">
        <v>2364</v>
      </c>
      <c r="B159" s="92">
        <v>45313</v>
      </c>
      <c r="C159" s="70">
        <v>1083261284</v>
      </c>
      <c r="D159" s="70">
        <v>225</v>
      </c>
      <c r="E159" s="82" t="e">
        <v>#N/A</v>
      </c>
      <c r="F159" s="82" t="e">
        <v>#N/A</v>
      </c>
      <c r="G159" s="83" t="e">
        <v>#N/A</v>
      </c>
    </row>
    <row r="160" spans="1:7" x14ac:dyDescent="0.25">
      <c r="A160" s="93" t="s">
        <v>2364</v>
      </c>
      <c r="B160" s="94">
        <v>45313</v>
      </c>
      <c r="C160" s="69">
        <v>1438204881</v>
      </c>
      <c r="D160" s="69">
        <v>225</v>
      </c>
      <c r="E160" s="85" t="e">
        <v>#N/A</v>
      </c>
      <c r="F160" s="85" t="e">
        <v>#N/A</v>
      </c>
      <c r="G160" s="86" t="e">
        <v>#N/A</v>
      </c>
    </row>
    <row r="161" spans="1:7" x14ac:dyDescent="0.25">
      <c r="A161" s="91" t="s">
        <v>2364</v>
      </c>
      <c r="B161" s="92">
        <v>45313</v>
      </c>
      <c r="C161" s="70">
        <v>1560170143</v>
      </c>
      <c r="D161" s="70">
        <v>250</v>
      </c>
      <c r="E161" s="82" t="e">
        <v>#N/A</v>
      </c>
      <c r="F161" s="82" t="e">
        <v>#N/A</v>
      </c>
      <c r="G161" s="83" t="e">
        <v>#N/A</v>
      </c>
    </row>
    <row r="162" spans="1:7" x14ac:dyDescent="0.25">
      <c r="A162" s="93" t="s">
        <v>2364</v>
      </c>
      <c r="B162" s="94">
        <v>45313</v>
      </c>
      <c r="C162" s="69">
        <v>1673543994</v>
      </c>
      <c r="D162" s="69">
        <v>450</v>
      </c>
      <c r="E162" s="85" t="e">
        <v>#N/A</v>
      </c>
      <c r="F162" s="85" t="e">
        <v>#N/A</v>
      </c>
      <c r="G162" s="86" t="e">
        <v>#N/A</v>
      </c>
    </row>
    <row r="163" spans="1:7" x14ac:dyDescent="0.25">
      <c r="A163" s="91" t="s">
        <v>2364</v>
      </c>
      <c r="B163" s="92">
        <v>45313</v>
      </c>
      <c r="C163" s="70">
        <v>1960985573</v>
      </c>
      <c r="D163" s="70">
        <v>500</v>
      </c>
      <c r="E163" s="82" t="e">
        <v>#N/A</v>
      </c>
      <c r="F163" s="82" t="e">
        <v>#N/A</v>
      </c>
      <c r="G163" s="83" t="e">
        <v>#N/A</v>
      </c>
    </row>
    <row r="164" spans="1:7" x14ac:dyDescent="0.25">
      <c r="A164" s="93" t="s">
        <v>2364</v>
      </c>
      <c r="B164" s="94">
        <v>45313</v>
      </c>
      <c r="C164" s="69">
        <v>2211924372</v>
      </c>
      <c r="D164" s="69">
        <v>250</v>
      </c>
      <c r="E164" s="85" t="e">
        <v>#N/A</v>
      </c>
      <c r="F164" s="85" t="e">
        <v>#N/A</v>
      </c>
      <c r="G164" s="86" t="e">
        <v>#N/A</v>
      </c>
    </row>
    <row r="165" spans="1:7" x14ac:dyDescent="0.25">
      <c r="A165" s="91" t="s">
        <v>2364</v>
      </c>
      <c r="B165" s="92">
        <v>45313</v>
      </c>
      <c r="C165" s="70">
        <v>2516404232</v>
      </c>
      <c r="D165" s="70">
        <v>250</v>
      </c>
      <c r="E165" s="82" t="e">
        <v>#N/A</v>
      </c>
      <c r="F165" s="82" t="e">
        <v>#N/A</v>
      </c>
      <c r="G165" s="83" t="e">
        <v>#N/A</v>
      </c>
    </row>
    <row r="166" spans="1:7" x14ac:dyDescent="0.25">
      <c r="A166" s="93" t="s">
        <v>2364</v>
      </c>
      <c r="B166" s="94">
        <v>45313</v>
      </c>
      <c r="C166" s="69">
        <v>3369027594</v>
      </c>
      <c r="D166" s="69">
        <v>450</v>
      </c>
      <c r="E166" s="85" t="e">
        <v>#N/A</v>
      </c>
      <c r="F166" s="85" t="e">
        <v>#N/A</v>
      </c>
      <c r="G166" s="86" t="e">
        <v>#N/A</v>
      </c>
    </row>
    <row r="167" spans="1:7" x14ac:dyDescent="0.25">
      <c r="A167" s="91" t="s">
        <v>2364</v>
      </c>
      <c r="B167" s="92">
        <v>45313</v>
      </c>
      <c r="C167" s="70">
        <v>3589490647</v>
      </c>
      <c r="D167" s="70">
        <v>200</v>
      </c>
      <c r="E167" s="82" t="e">
        <v>#N/A</v>
      </c>
      <c r="F167" s="82" t="e">
        <v>#N/A</v>
      </c>
      <c r="G167" s="83" t="e">
        <v>#N/A</v>
      </c>
    </row>
    <row r="168" spans="1:7" x14ac:dyDescent="0.25">
      <c r="A168" s="93" t="s">
        <v>2364</v>
      </c>
      <c r="B168" s="94">
        <v>45313</v>
      </c>
      <c r="C168" s="69">
        <v>3775415538</v>
      </c>
      <c r="D168" s="69">
        <v>250</v>
      </c>
      <c r="E168" s="85" t="e">
        <v>#N/A</v>
      </c>
      <c r="F168" s="85" t="e">
        <v>#N/A</v>
      </c>
      <c r="G168" s="86" t="e">
        <v>#N/A</v>
      </c>
    </row>
    <row r="169" spans="1:7" x14ac:dyDescent="0.25">
      <c r="A169" s="91" t="s">
        <v>2364</v>
      </c>
      <c r="B169" s="92">
        <v>45313</v>
      </c>
      <c r="C169" s="70">
        <v>393301050</v>
      </c>
      <c r="D169" s="70">
        <v>1650</v>
      </c>
      <c r="E169" s="82" t="e">
        <v>#N/A</v>
      </c>
      <c r="F169" s="82" t="e">
        <v>#N/A</v>
      </c>
      <c r="G169" s="83" t="e">
        <v>#N/A</v>
      </c>
    </row>
    <row r="170" spans="1:7" x14ac:dyDescent="0.25">
      <c r="A170" s="93" t="s">
        <v>2364</v>
      </c>
      <c r="B170" s="94">
        <v>45313</v>
      </c>
      <c r="C170" s="69">
        <v>4154805037</v>
      </c>
      <c r="D170" s="69">
        <v>1650</v>
      </c>
      <c r="E170" s="85" t="e">
        <v>#N/A</v>
      </c>
      <c r="F170" s="85" t="e">
        <v>#N/A</v>
      </c>
      <c r="G170" s="86" t="e">
        <v>#N/A</v>
      </c>
    </row>
    <row r="171" spans="1:7" x14ac:dyDescent="0.25">
      <c r="A171" s="91" t="s">
        <v>2364</v>
      </c>
      <c r="B171" s="92">
        <v>45313</v>
      </c>
      <c r="C171" s="70">
        <v>799362704</v>
      </c>
      <c r="D171" s="70">
        <v>850</v>
      </c>
      <c r="E171" s="82" t="e">
        <v>#N/A</v>
      </c>
      <c r="F171" s="82" t="e">
        <v>#N/A</v>
      </c>
      <c r="G171" s="83" t="e">
        <v>#N/A</v>
      </c>
    </row>
    <row r="172" spans="1:7" x14ac:dyDescent="0.25">
      <c r="A172" s="93" t="s">
        <v>2364</v>
      </c>
      <c r="B172" s="94">
        <v>45314</v>
      </c>
      <c r="C172" s="69">
        <v>1488076954</v>
      </c>
      <c r="D172" s="69">
        <v>200</v>
      </c>
      <c r="E172" s="85" t="e">
        <v>#N/A</v>
      </c>
      <c r="F172" s="85" t="e">
        <v>#N/A</v>
      </c>
      <c r="G172" s="86" t="e">
        <v>#N/A</v>
      </c>
    </row>
    <row r="173" spans="1:7" x14ac:dyDescent="0.25">
      <c r="A173" s="91" t="s">
        <v>2364</v>
      </c>
      <c r="B173" s="92">
        <v>45314</v>
      </c>
      <c r="C173" s="70">
        <v>1496074971</v>
      </c>
      <c r="D173" s="70">
        <v>225</v>
      </c>
      <c r="E173" s="82" t="e">
        <v>#N/A</v>
      </c>
      <c r="F173" s="82" t="e">
        <v>#N/A</v>
      </c>
      <c r="G173" s="83" t="e">
        <v>#N/A</v>
      </c>
    </row>
    <row r="174" spans="1:7" x14ac:dyDescent="0.25">
      <c r="A174" s="93" t="s">
        <v>2364</v>
      </c>
      <c r="B174" s="94">
        <v>45314</v>
      </c>
      <c r="C174" s="69">
        <v>1628130010</v>
      </c>
      <c r="D174" s="69">
        <v>500</v>
      </c>
      <c r="E174" s="85" t="e">
        <v>#N/A</v>
      </c>
      <c r="F174" s="85" t="e">
        <v>#N/A</v>
      </c>
      <c r="G174" s="86" t="e">
        <v>#N/A</v>
      </c>
    </row>
    <row r="175" spans="1:7" x14ac:dyDescent="0.25">
      <c r="A175" s="91" t="s">
        <v>2364</v>
      </c>
      <c r="B175" s="92">
        <v>45314</v>
      </c>
      <c r="C175" s="70">
        <v>1663716844</v>
      </c>
      <c r="D175" s="70">
        <v>200</v>
      </c>
      <c r="E175" s="82" t="e">
        <v>#N/A</v>
      </c>
      <c r="F175" s="82" t="e">
        <v>#N/A</v>
      </c>
      <c r="G175" s="83" t="e">
        <v>#N/A</v>
      </c>
    </row>
    <row r="176" spans="1:7" x14ac:dyDescent="0.25">
      <c r="A176" s="93" t="s">
        <v>2364</v>
      </c>
      <c r="B176" s="94">
        <v>45314</v>
      </c>
      <c r="C176" s="69">
        <v>1696415780</v>
      </c>
      <c r="D176" s="69">
        <v>200</v>
      </c>
      <c r="E176" s="85" t="e">
        <v>#N/A</v>
      </c>
      <c r="F176" s="85" t="e">
        <v>#N/A</v>
      </c>
      <c r="G176" s="86" t="e">
        <v>#N/A</v>
      </c>
    </row>
    <row r="177" spans="1:7" x14ac:dyDescent="0.25">
      <c r="A177" s="91" t="s">
        <v>2364</v>
      </c>
      <c r="B177" s="92">
        <v>45314</v>
      </c>
      <c r="C177" s="70">
        <v>1887325293</v>
      </c>
      <c r="D177" s="70">
        <v>450</v>
      </c>
      <c r="E177" s="82" t="e">
        <v>#N/A</v>
      </c>
      <c r="F177" s="82" t="e">
        <v>#N/A</v>
      </c>
      <c r="G177" s="83" t="e">
        <v>#N/A</v>
      </c>
    </row>
    <row r="178" spans="1:7" x14ac:dyDescent="0.25">
      <c r="A178" s="93" t="s">
        <v>2364</v>
      </c>
      <c r="B178" s="94">
        <v>45314</v>
      </c>
      <c r="C178" s="69">
        <v>1934247374</v>
      </c>
      <c r="D178" s="69">
        <v>200</v>
      </c>
      <c r="E178" s="85" t="e">
        <v>#N/A</v>
      </c>
      <c r="F178" s="85" t="e">
        <v>#N/A</v>
      </c>
      <c r="G178" s="86" t="e">
        <v>#N/A</v>
      </c>
    </row>
    <row r="179" spans="1:7" x14ac:dyDescent="0.25">
      <c r="A179" s="91" t="s">
        <v>2364</v>
      </c>
      <c r="B179" s="92">
        <v>45314</v>
      </c>
      <c r="C179" s="70">
        <v>2025210140</v>
      </c>
      <c r="D179" s="70">
        <v>450</v>
      </c>
      <c r="E179" s="82" t="e">
        <v>#N/A</v>
      </c>
      <c r="F179" s="82" t="e">
        <v>#N/A</v>
      </c>
      <c r="G179" s="83" t="e">
        <v>#N/A</v>
      </c>
    </row>
    <row r="180" spans="1:7" x14ac:dyDescent="0.25">
      <c r="A180" s="93" t="s">
        <v>2364</v>
      </c>
      <c r="B180" s="94">
        <v>45314</v>
      </c>
      <c r="C180" s="69">
        <v>2089242042</v>
      </c>
      <c r="D180" s="69">
        <v>500</v>
      </c>
      <c r="E180" s="85" t="e">
        <v>#N/A</v>
      </c>
      <c r="F180" s="85" t="e">
        <v>#N/A</v>
      </c>
      <c r="G180" s="86" t="e">
        <v>#N/A</v>
      </c>
    </row>
    <row r="181" spans="1:7" x14ac:dyDescent="0.25">
      <c r="A181" s="91" t="s">
        <v>2364</v>
      </c>
      <c r="B181" s="92">
        <v>45314</v>
      </c>
      <c r="C181" s="70">
        <v>2169782397</v>
      </c>
      <c r="D181" s="70">
        <v>200</v>
      </c>
      <c r="E181" s="82" t="e">
        <v>#N/A</v>
      </c>
      <c r="F181" s="82" t="e">
        <v>#N/A</v>
      </c>
      <c r="G181" s="83" t="e">
        <v>#N/A</v>
      </c>
    </row>
    <row r="182" spans="1:7" x14ac:dyDescent="0.25">
      <c r="A182" s="93" t="s">
        <v>2364</v>
      </c>
      <c r="B182" s="94">
        <v>45314</v>
      </c>
      <c r="C182" s="69">
        <v>2230666513</v>
      </c>
      <c r="D182" s="69">
        <v>200</v>
      </c>
      <c r="E182" s="85" t="e">
        <v>#N/A</v>
      </c>
      <c r="F182" s="85" t="e">
        <v>#N/A</v>
      </c>
      <c r="G182" s="86" t="e">
        <v>#N/A</v>
      </c>
    </row>
    <row r="183" spans="1:7" x14ac:dyDescent="0.25">
      <c r="A183" s="91" t="s">
        <v>2364</v>
      </c>
      <c r="B183" s="92">
        <v>45314</v>
      </c>
      <c r="C183" s="70">
        <v>2337687092</v>
      </c>
      <c r="D183" s="70">
        <v>200</v>
      </c>
      <c r="E183" s="82" t="e">
        <v>#N/A</v>
      </c>
      <c r="F183" s="82" t="e">
        <v>#N/A</v>
      </c>
      <c r="G183" s="83" t="e">
        <v>#N/A</v>
      </c>
    </row>
    <row r="184" spans="1:7" x14ac:dyDescent="0.25">
      <c r="A184" s="93" t="s">
        <v>2364</v>
      </c>
      <c r="B184" s="94">
        <v>45314</v>
      </c>
      <c r="C184" s="69">
        <v>2398701199</v>
      </c>
      <c r="D184" s="69">
        <v>200</v>
      </c>
      <c r="E184" s="85" t="e">
        <v>#N/A</v>
      </c>
      <c r="F184" s="85" t="e">
        <v>#N/A</v>
      </c>
      <c r="G184" s="86" t="e">
        <v>#N/A</v>
      </c>
    </row>
    <row r="185" spans="1:7" x14ac:dyDescent="0.25">
      <c r="A185" s="91" t="s">
        <v>2364</v>
      </c>
      <c r="B185" s="92">
        <v>45314</v>
      </c>
      <c r="C185" s="70">
        <v>2762688365</v>
      </c>
      <c r="D185" s="70">
        <v>400</v>
      </c>
      <c r="E185" s="82" t="e">
        <v>#N/A</v>
      </c>
      <c r="F185" s="82" t="e">
        <v>#N/A</v>
      </c>
      <c r="G185" s="83" t="e">
        <v>#N/A</v>
      </c>
    </row>
    <row r="186" spans="1:7" x14ac:dyDescent="0.25">
      <c r="A186" s="93" t="s">
        <v>2364</v>
      </c>
      <c r="B186" s="94">
        <v>45314</v>
      </c>
      <c r="C186" s="69">
        <v>2774942817</v>
      </c>
      <c r="D186" s="69">
        <v>200</v>
      </c>
      <c r="E186" s="85" t="e">
        <v>#N/A</v>
      </c>
      <c r="F186" s="85" t="e">
        <v>#N/A</v>
      </c>
      <c r="G186" s="86" t="e">
        <v>#N/A</v>
      </c>
    </row>
    <row r="187" spans="1:7" x14ac:dyDescent="0.25">
      <c r="A187" s="91" t="s">
        <v>2364</v>
      </c>
      <c r="B187" s="92">
        <v>45314</v>
      </c>
      <c r="C187" s="70">
        <v>2921873509</v>
      </c>
      <c r="D187" s="70">
        <v>200</v>
      </c>
      <c r="E187" s="82" t="e">
        <v>#N/A</v>
      </c>
      <c r="F187" s="82" t="e">
        <v>#N/A</v>
      </c>
      <c r="G187" s="83" t="e">
        <v>#N/A</v>
      </c>
    </row>
    <row r="188" spans="1:7" x14ac:dyDescent="0.25">
      <c r="A188" s="93" t="s">
        <v>2364</v>
      </c>
      <c r="B188" s="94">
        <v>45314</v>
      </c>
      <c r="C188" s="69">
        <v>3221242443</v>
      </c>
      <c r="D188" s="69">
        <v>200</v>
      </c>
      <c r="E188" s="85" t="e">
        <v>#N/A</v>
      </c>
      <c r="F188" s="85" t="e">
        <v>#N/A</v>
      </c>
      <c r="G188" s="86" t="e">
        <v>#N/A</v>
      </c>
    </row>
    <row r="189" spans="1:7" x14ac:dyDescent="0.25">
      <c r="A189" s="91" t="s">
        <v>2364</v>
      </c>
      <c r="B189" s="92">
        <v>45314</v>
      </c>
      <c r="C189" s="70">
        <v>3230155159</v>
      </c>
      <c r="D189" s="70">
        <v>200</v>
      </c>
      <c r="E189" s="82" t="e">
        <v>#N/A</v>
      </c>
      <c r="F189" s="82" t="e">
        <v>#N/A</v>
      </c>
      <c r="G189" s="83" t="e">
        <v>#N/A</v>
      </c>
    </row>
    <row r="190" spans="1:7" x14ac:dyDescent="0.25">
      <c r="A190" s="93" t="s">
        <v>2364</v>
      </c>
      <c r="B190" s="94">
        <v>45314</v>
      </c>
      <c r="C190" s="69">
        <v>3552530068</v>
      </c>
      <c r="D190" s="69">
        <v>500</v>
      </c>
      <c r="E190" s="85" t="e">
        <v>#N/A</v>
      </c>
      <c r="F190" s="85" t="e">
        <v>#N/A</v>
      </c>
      <c r="G190" s="86" t="e">
        <v>#N/A</v>
      </c>
    </row>
    <row r="191" spans="1:7" x14ac:dyDescent="0.25">
      <c r="A191" s="91" t="s">
        <v>2364</v>
      </c>
      <c r="B191" s="92">
        <v>45314</v>
      </c>
      <c r="C191" s="70">
        <v>3819456211</v>
      </c>
      <c r="D191" s="70">
        <v>250</v>
      </c>
      <c r="E191" s="82" t="e">
        <v>#N/A</v>
      </c>
      <c r="F191" s="82" t="e">
        <v>#N/A</v>
      </c>
      <c r="G191" s="83" t="e">
        <v>#N/A</v>
      </c>
    </row>
    <row r="192" spans="1:7" x14ac:dyDescent="0.25">
      <c r="A192" s="93" t="s">
        <v>2364</v>
      </c>
      <c r="B192" s="94">
        <v>45314</v>
      </c>
      <c r="C192" s="69">
        <v>3895347751</v>
      </c>
      <c r="D192" s="69">
        <v>250</v>
      </c>
      <c r="E192" s="85" t="e">
        <v>#N/A</v>
      </c>
      <c r="F192" s="85" t="e">
        <v>#N/A</v>
      </c>
      <c r="G192" s="86" t="e">
        <v>#N/A</v>
      </c>
    </row>
    <row r="193" spans="1:7" x14ac:dyDescent="0.25">
      <c r="A193" s="91" t="s">
        <v>2364</v>
      </c>
      <c r="B193" s="92">
        <v>45314</v>
      </c>
      <c r="C193" s="70">
        <v>517229891</v>
      </c>
      <c r="D193" s="70">
        <v>200</v>
      </c>
      <c r="E193" s="82" t="e">
        <v>#N/A</v>
      </c>
      <c r="F193" s="82" t="e">
        <v>#N/A</v>
      </c>
      <c r="G193" s="83" t="e">
        <v>#N/A</v>
      </c>
    </row>
    <row r="194" spans="1:7" x14ac:dyDescent="0.25">
      <c r="A194" s="93" t="s">
        <v>2364</v>
      </c>
      <c r="B194" s="94">
        <v>45314</v>
      </c>
      <c r="C194" s="69">
        <v>713902548</v>
      </c>
      <c r="D194" s="69">
        <v>200</v>
      </c>
      <c r="E194" s="85" t="e">
        <v>#N/A</v>
      </c>
      <c r="F194" s="85" t="e">
        <v>#N/A</v>
      </c>
      <c r="G194" s="86" t="e">
        <v>#N/A</v>
      </c>
    </row>
    <row r="195" spans="1:7" x14ac:dyDescent="0.25">
      <c r="A195" s="91" t="s">
        <v>2364</v>
      </c>
      <c r="B195" s="92">
        <v>45315</v>
      </c>
      <c r="C195" s="70">
        <v>1562067468</v>
      </c>
      <c r="D195" s="70">
        <v>225</v>
      </c>
      <c r="E195" s="82" t="e">
        <v>#N/A</v>
      </c>
      <c r="F195" s="82" t="e">
        <v>#N/A</v>
      </c>
      <c r="G195" s="83" t="e">
        <v>#N/A</v>
      </c>
    </row>
    <row r="196" spans="1:7" x14ac:dyDescent="0.25">
      <c r="A196" s="93" t="s">
        <v>2364</v>
      </c>
      <c r="B196" s="94">
        <v>45315</v>
      </c>
      <c r="C196" s="69">
        <v>1807958902</v>
      </c>
      <c r="D196" s="69">
        <v>250</v>
      </c>
      <c r="E196" s="85" t="e">
        <v>#N/A</v>
      </c>
      <c r="F196" s="85" t="e">
        <v>#N/A</v>
      </c>
      <c r="G196" s="86" t="e">
        <v>#N/A</v>
      </c>
    </row>
    <row r="197" spans="1:7" x14ac:dyDescent="0.25">
      <c r="A197" s="91" t="s">
        <v>2364</v>
      </c>
      <c r="B197" s="92">
        <v>45315</v>
      </c>
      <c r="C197" s="70">
        <v>2875148074</v>
      </c>
      <c r="D197" s="70">
        <v>250</v>
      </c>
      <c r="E197" s="82" t="e">
        <v>#N/A</v>
      </c>
      <c r="F197" s="82" t="e">
        <v>#N/A</v>
      </c>
      <c r="G197" s="83" t="e">
        <v>#N/A</v>
      </c>
    </row>
    <row r="198" spans="1:7" x14ac:dyDescent="0.25">
      <c r="A198" s="93" t="s">
        <v>2364</v>
      </c>
      <c r="B198" s="94">
        <v>45315</v>
      </c>
      <c r="C198" s="69">
        <v>4087761030</v>
      </c>
      <c r="D198" s="69">
        <v>225</v>
      </c>
      <c r="E198" s="85" t="e">
        <v>#N/A</v>
      </c>
      <c r="F198" s="85" t="e">
        <v>#N/A</v>
      </c>
      <c r="G198" s="86" t="e">
        <v>#N/A</v>
      </c>
    </row>
    <row r="199" spans="1:7" x14ac:dyDescent="0.25">
      <c r="A199" s="91" t="s">
        <v>2364</v>
      </c>
      <c r="B199" s="92">
        <v>45315</v>
      </c>
      <c r="C199" s="70">
        <v>646070287</v>
      </c>
      <c r="D199" s="70">
        <v>225</v>
      </c>
      <c r="E199" s="82" t="e">
        <v>#N/A</v>
      </c>
      <c r="F199" s="82" t="e">
        <v>#N/A</v>
      </c>
      <c r="G199" s="83" t="e">
        <v>#N/A</v>
      </c>
    </row>
    <row r="200" spans="1:7" x14ac:dyDescent="0.25">
      <c r="A200" s="93" t="s">
        <v>2364</v>
      </c>
      <c r="B200" s="94">
        <v>45316</v>
      </c>
      <c r="C200" s="69">
        <v>1212564329</v>
      </c>
      <c r="D200" s="69">
        <v>500</v>
      </c>
      <c r="E200" s="85" t="e">
        <v>#N/A</v>
      </c>
      <c r="F200" s="85" t="e">
        <v>#N/A</v>
      </c>
      <c r="G200" s="86" t="e">
        <v>#N/A</v>
      </c>
    </row>
    <row r="201" spans="1:7" x14ac:dyDescent="0.25">
      <c r="A201" s="91" t="s">
        <v>2364</v>
      </c>
      <c r="B201" s="92">
        <v>45316</v>
      </c>
      <c r="C201" s="70">
        <v>1273645378</v>
      </c>
      <c r="D201" s="70">
        <v>200</v>
      </c>
      <c r="E201" s="82" t="e">
        <v>#N/A</v>
      </c>
      <c r="F201" s="82" t="e">
        <v>#N/A</v>
      </c>
      <c r="G201" s="83" t="e">
        <v>#N/A</v>
      </c>
    </row>
    <row r="202" spans="1:7" x14ac:dyDescent="0.25">
      <c r="A202" s="93" t="s">
        <v>2364</v>
      </c>
      <c r="B202" s="94">
        <v>45316</v>
      </c>
      <c r="C202" s="69">
        <v>1853181458</v>
      </c>
      <c r="D202" s="69">
        <v>200</v>
      </c>
      <c r="E202" s="85" t="e">
        <v>#N/A</v>
      </c>
      <c r="F202" s="85" t="e">
        <v>#N/A</v>
      </c>
      <c r="G202" s="86" t="e">
        <v>#N/A</v>
      </c>
    </row>
    <row r="203" spans="1:7" x14ac:dyDescent="0.25">
      <c r="A203" s="91" t="s">
        <v>2364</v>
      </c>
      <c r="B203" s="92">
        <v>45316</v>
      </c>
      <c r="C203" s="70">
        <v>1894138212</v>
      </c>
      <c r="D203" s="70">
        <v>200</v>
      </c>
      <c r="E203" s="82" t="e">
        <v>#N/A</v>
      </c>
      <c r="F203" s="82" t="e">
        <v>#N/A</v>
      </c>
      <c r="G203" s="83" t="e">
        <v>#N/A</v>
      </c>
    </row>
    <row r="204" spans="1:7" x14ac:dyDescent="0.25">
      <c r="A204" s="93" t="s">
        <v>2364</v>
      </c>
      <c r="B204" s="94">
        <v>45316</v>
      </c>
      <c r="C204" s="69">
        <v>2110803861</v>
      </c>
      <c r="D204" s="69">
        <v>500</v>
      </c>
      <c r="E204" s="85" t="e">
        <v>#N/A</v>
      </c>
      <c r="F204" s="85" t="e">
        <v>#N/A</v>
      </c>
      <c r="G204" s="86" t="e">
        <v>#N/A</v>
      </c>
    </row>
    <row r="205" spans="1:7" x14ac:dyDescent="0.25">
      <c r="A205" s="91" t="s">
        <v>2364</v>
      </c>
      <c r="B205" s="92">
        <v>45316</v>
      </c>
      <c r="C205" s="70">
        <v>2268022386</v>
      </c>
      <c r="D205" s="70">
        <v>250</v>
      </c>
      <c r="E205" s="82" t="e">
        <v>#N/A</v>
      </c>
      <c r="F205" s="82" t="e">
        <v>#N/A</v>
      </c>
      <c r="G205" s="83" t="e">
        <v>#N/A</v>
      </c>
    </row>
    <row r="206" spans="1:7" x14ac:dyDescent="0.25">
      <c r="A206" s="93" t="s">
        <v>2364</v>
      </c>
      <c r="B206" s="94">
        <v>45316</v>
      </c>
      <c r="C206" s="69">
        <v>2419542901</v>
      </c>
      <c r="D206" s="69">
        <v>250</v>
      </c>
      <c r="E206" s="85" t="e">
        <v>#N/A</v>
      </c>
      <c r="F206" s="85" t="e">
        <v>#N/A</v>
      </c>
      <c r="G206" s="86" t="e">
        <v>#N/A</v>
      </c>
    </row>
    <row r="207" spans="1:7" x14ac:dyDescent="0.25">
      <c r="A207" s="91" t="s">
        <v>2364</v>
      </c>
      <c r="B207" s="92">
        <v>45316</v>
      </c>
      <c r="C207" s="70">
        <v>2916306305</v>
      </c>
      <c r="D207" s="70">
        <v>500</v>
      </c>
      <c r="E207" s="82" t="e">
        <v>#N/A</v>
      </c>
      <c r="F207" s="82" t="e">
        <v>#N/A</v>
      </c>
      <c r="G207" s="83" t="e">
        <v>#N/A</v>
      </c>
    </row>
    <row r="208" spans="1:7" x14ac:dyDescent="0.25">
      <c r="A208" s="93" t="s">
        <v>2364</v>
      </c>
      <c r="B208" s="94">
        <v>45316</v>
      </c>
      <c r="C208" s="69">
        <v>3405332612</v>
      </c>
      <c r="D208" s="69">
        <v>250</v>
      </c>
      <c r="E208" s="85" t="e">
        <v>#N/A</v>
      </c>
      <c r="F208" s="85" t="e">
        <v>#N/A</v>
      </c>
      <c r="G208" s="86" t="e">
        <v>#N/A</v>
      </c>
    </row>
    <row r="209" spans="1:7" x14ac:dyDescent="0.25">
      <c r="A209" s="91" t="s">
        <v>2364</v>
      </c>
      <c r="B209" s="92">
        <v>45316</v>
      </c>
      <c r="C209" s="70">
        <v>3699919902</v>
      </c>
      <c r="D209" s="70">
        <v>200</v>
      </c>
      <c r="E209" s="82" t="e">
        <v>#N/A</v>
      </c>
      <c r="F209" s="82" t="e">
        <v>#N/A</v>
      </c>
      <c r="G209" s="83" t="e">
        <v>#N/A</v>
      </c>
    </row>
    <row r="210" spans="1:7" x14ac:dyDescent="0.25">
      <c r="A210" s="93" t="s">
        <v>2364</v>
      </c>
      <c r="B210" s="94">
        <v>45316</v>
      </c>
      <c r="C210" s="69">
        <v>513886310</v>
      </c>
      <c r="D210" s="69">
        <v>200</v>
      </c>
      <c r="E210" s="85" t="e">
        <v>#N/A</v>
      </c>
      <c r="F210" s="85" t="e">
        <v>#N/A</v>
      </c>
      <c r="G210" s="86" t="e">
        <v>#N/A</v>
      </c>
    </row>
    <row r="211" spans="1:7" x14ac:dyDescent="0.25">
      <c r="A211" s="91" t="s">
        <v>2364</v>
      </c>
      <c r="B211" s="92">
        <v>45317</v>
      </c>
      <c r="C211" s="70">
        <v>1113147873</v>
      </c>
      <c r="D211" s="70">
        <v>250</v>
      </c>
      <c r="E211" s="82" t="e">
        <v>#N/A</v>
      </c>
      <c r="F211" s="82" t="e">
        <v>#N/A</v>
      </c>
      <c r="G211" s="83" t="e">
        <v>#N/A</v>
      </c>
    </row>
    <row r="212" spans="1:7" x14ac:dyDescent="0.25">
      <c r="A212" s="93" t="s">
        <v>2364</v>
      </c>
      <c r="B212" s="94">
        <v>45317</v>
      </c>
      <c r="C212" s="69">
        <v>1199392568</v>
      </c>
      <c r="D212" s="69">
        <v>500</v>
      </c>
      <c r="E212" s="85" t="e">
        <v>#N/A</v>
      </c>
      <c r="F212" s="85" t="e">
        <v>#N/A</v>
      </c>
      <c r="G212" s="86" t="e">
        <v>#N/A</v>
      </c>
    </row>
    <row r="213" spans="1:7" x14ac:dyDescent="0.25">
      <c r="A213" s="91" t="s">
        <v>2364</v>
      </c>
      <c r="B213" s="92">
        <v>45317</v>
      </c>
      <c r="C213" s="70">
        <v>1257785836</v>
      </c>
      <c r="D213" s="70">
        <v>500</v>
      </c>
      <c r="E213" s="82" t="e">
        <v>#N/A</v>
      </c>
      <c r="F213" s="82" t="e">
        <v>#N/A</v>
      </c>
      <c r="G213" s="83" t="e">
        <v>#N/A</v>
      </c>
    </row>
    <row r="214" spans="1:7" x14ac:dyDescent="0.25">
      <c r="A214" s="93" t="s">
        <v>2364</v>
      </c>
      <c r="B214" s="94">
        <v>45317</v>
      </c>
      <c r="C214" s="69">
        <v>1373783821</v>
      </c>
      <c r="D214" s="69">
        <v>225</v>
      </c>
      <c r="E214" s="85" t="e">
        <v>#N/A</v>
      </c>
      <c r="F214" s="85" t="e">
        <v>#N/A</v>
      </c>
      <c r="G214" s="86" t="e">
        <v>#N/A</v>
      </c>
    </row>
    <row r="215" spans="1:7" x14ac:dyDescent="0.25">
      <c r="A215" s="91" t="s">
        <v>2364</v>
      </c>
      <c r="B215" s="92">
        <v>45317</v>
      </c>
      <c r="C215" s="70">
        <v>1596214770</v>
      </c>
      <c r="D215" s="70">
        <v>850</v>
      </c>
      <c r="E215" s="82" t="e">
        <v>#N/A</v>
      </c>
      <c r="F215" s="82" t="e">
        <v>#N/A</v>
      </c>
      <c r="G215" s="83" t="e">
        <v>#N/A</v>
      </c>
    </row>
    <row r="216" spans="1:7" x14ac:dyDescent="0.25">
      <c r="A216" s="93" t="s">
        <v>2364</v>
      </c>
      <c r="B216" s="94">
        <v>45317</v>
      </c>
      <c r="C216" s="69">
        <v>1816217506</v>
      </c>
      <c r="D216" s="69">
        <v>200</v>
      </c>
      <c r="E216" s="85" t="e">
        <v>#N/A</v>
      </c>
      <c r="F216" s="85" t="e">
        <v>#N/A</v>
      </c>
      <c r="G216" s="86" t="e">
        <v>#N/A</v>
      </c>
    </row>
    <row r="217" spans="1:7" x14ac:dyDescent="0.25">
      <c r="A217" s="91" t="s">
        <v>2364</v>
      </c>
      <c r="B217" s="92">
        <v>45317</v>
      </c>
      <c r="C217" s="70">
        <v>2082160661</v>
      </c>
      <c r="D217" s="70">
        <v>225</v>
      </c>
      <c r="E217" s="82" t="e">
        <v>#N/A</v>
      </c>
      <c r="F217" s="82" t="e">
        <v>#N/A</v>
      </c>
      <c r="G217" s="83" t="e">
        <v>#N/A</v>
      </c>
    </row>
    <row r="218" spans="1:7" x14ac:dyDescent="0.25">
      <c r="A218" s="93" t="s">
        <v>2364</v>
      </c>
      <c r="B218" s="94">
        <v>45317</v>
      </c>
      <c r="C218" s="69">
        <v>2435074512</v>
      </c>
      <c r="D218" s="69">
        <v>225</v>
      </c>
      <c r="E218" s="85" t="e">
        <v>#N/A</v>
      </c>
      <c r="F218" s="85" t="e">
        <v>#N/A</v>
      </c>
      <c r="G218" s="86" t="e">
        <v>#N/A</v>
      </c>
    </row>
    <row r="219" spans="1:7" x14ac:dyDescent="0.25">
      <c r="A219" s="91" t="s">
        <v>2364</v>
      </c>
      <c r="B219" s="92">
        <v>45317</v>
      </c>
      <c r="C219" s="70">
        <v>3701621813</v>
      </c>
      <c r="D219" s="70">
        <v>500</v>
      </c>
      <c r="E219" s="82" t="e">
        <v>#N/A</v>
      </c>
      <c r="F219" s="82" t="e">
        <v>#N/A</v>
      </c>
      <c r="G219" s="83" t="e">
        <v>#N/A</v>
      </c>
    </row>
    <row r="220" spans="1:7" x14ac:dyDescent="0.25">
      <c r="A220" s="93" t="s">
        <v>2364</v>
      </c>
      <c r="B220" s="94">
        <v>45317</v>
      </c>
      <c r="C220" s="69">
        <v>4100997398</v>
      </c>
      <c r="D220" s="69">
        <v>500</v>
      </c>
      <c r="E220" s="85" t="e">
        <v>#N/A</v>
      </c>
      <c r="F220" s="85" t="e">
        <v>#N/A</v>
      </c>
      <c r="G220" s="86" t="e">
        <v>#N/A</v>
      </c>
    </row>
    <row r="221" spans="1:7" x14ac:dyDescent="0.25">
      <c r="A221" s="91" t="s">
        <v>2364</v>
      </c>
      <c r="B221" s="92">
        <v>45317</v>
      </c>
      <c r="C221" s="70">
        <v>644040633</v>
      </c>
      <c r="D221" s="70">
        <v>250</v>
      </c>
      <c r="E221" s="82" t="e">
        <v>#N/A</v>
      </c>
      <c r="F221" s="82" t="e">
        <v>#N/A</v>
      </c>
      <c r="G221" s="83" t="e">
        <v>#N/A</v>
      </c>
    </row>
    <row r="222" spans="1:7" x14ac:dyDescent="0.25">
      <c r="A222" s="93" t="s">
        <v>2364</v>
      </c>
      <c r="B222" s="94">
        <v>45317</v>
      </c>
      <c r="C222" s="69">
        <v>667504350</v>
      </c>
      <c r="D222" s="69">
        <v>200</v>
      </c>
      <c r="E222" s="85" t="e">
        <v>#N/A</v>
      </c>
      <c r="F222" s="85" t="e">
        <v>#N/A</v>
      </c>
      <c r="G222" s="86" t="e">
        <v>#N/A</v>
      </c>
    </row>
    <row r="223" spans="1:7" x14ac:dyDescent="0.25">
      <c r="A223" s="91" t="s">
        <v>2364</v>
      </c>
      <c r="B223" s="92">
        <v>45317</v>
      </c>
      <c r="C223" s="70">
        <v>954222901</v>
      </c>
      <c r="D223" s="70">
        <v>200</v>
      </c>
      <c r="E223" s="82" t="e">
        <v>#N/A</v>
      </c>
      <c r="F223" s="82" t="e">
        <v>#N/A</v>
      </c>
      <c r="G223" s="83" t="e">
        <v>#N/A</v>
      </c>
    </row>
    <row r="224" spans="1:7" x14ac:dyDescent="0.25">
      <c r="A224" s="93" t="s">
        <v>2364</v>
      </c>
      <c r="B224" s="94">
        <v>45320</v>
      </c>
      <c r="C224" s="69">
        <v>167267054</v>
      </c>
      <c r="D224" s="69">
        <v>250</v>
      </c>
      <c r="E224" s="85" t="e">
        <v>#N/A</v>
      </c>
      <c r="F224" s="85" t="e">
        <v>#N/A</v>
      </c>
      <c r="G224" s="86" t="e">
        <v>#N/A</v>
      </c>
    </row>
    <row r="225" spans="1:7" x14ac:dyDescent="0.25">
      <c r="A225" s="91" t="s">
        <v>2364</v>
      </c>
      <c r="B225" s="92">
        <v>45320</v>
      </c>
      <c r="C225" s="70">
        <v>2763276449</v>
      </c>
      <c r="D225" s="70">
        <v>225</v>
      </c>
      <c r="E225" s="82" t="e">
        <v>#N/A</v>
      </c>
      <c r="F225" s="82" t="e">
        <v>#N/A</v>
      </c>
      <c r="G225" s="83" t="e">
        <v>#N/A</v>
      </c>
    </row>
    <row r="226" spans="1:7" x14ac:dyDescent="0.25">
      <c r="A226" s="93" t="s">
        <v>2364</v>
      </c>
      <c r="B226" s="94">
        <v>45320</v>
      </c>
      <c r="C226" s="69">
        <v>2961263841</v>
      </c>
      <c r="D226" s="69">
        <v>1800</v>
      </c>
      <c r="E226" s="85" t="e">
        <v>#N/A</v>
      </c>
      <c r="F226" s="85" t="e">
        <v>#N/A</v>
      </c>
      <c r="G226" s="86" t="e">
        <v>#N/A</v>
      </c>
    </row>
    <row r="227" spans="1:7" x14ac:dyDescent="0.25">
      <c r="A227" s="91" t="s">
        <v>2364</v>
      </c>
      <c r="B227" s="92">
        <v>45320</v>
      </c>
      <c r="C227" s="70">
        <v>3525658500</v>
      </c>
      <c r="D227" s="70">
        <v>225</v>
      </c>
      <c r="E227" s="82" t="e">
        <v>#N/A</v>
      </c>
      <c r="F227" s="82" t="e">
        <v>#N/A</v>
      </c>
      <c r="G227" s="83" t="e">
        <v>#N/A</v>
      </c>
    </row>
    <row r="228" spans="1:7" x14ac:dyDescent="0.25">
      <c r="A228" s="93" t="s">
        <v>2364</v>
      </c>
      <c r="B228" s="94">
        <v>45320</v>
      </c>
      <c r="C228" s="69">
        <v>4147333775</v>
      </c>
      <c r="D228" s="69">
        <v>225</v>
      </c>
      <c r="E228" s="85" t="e">
        <v>#N/A</v>
      </c>
      <c r="F228" s="85" t="e">
        <v>#N/A</v>
      </c>
      <c r="G228" s="86" t="e">
        <v>#N/A</v>
      </c>
    </row>
    <row r="229" spans="1:7" x14ac:dyDescent="0.25">
      <c r="A229" s="91" t="s">
        <v>2364</v>
      </c>
      <c r="B229" s="92">
        <v>45320</v>
      </c>
      <c r="C229" s="70">
        <v>474040726</v>
      </c>
      <c r="D229" s="70">
        <v>200</v>
      </c>
      <c r="E229" s="82" t="e">
        <v>#N/A</v>
      </c>
      <c r="F229" s="82" t="e">
        <v>#N/A</v>
      </c>
      <c r="G229" s="83" t="e">
        <v>#N/A</v>
      </c>
    </row>
    <row r="230" spans="1:7" x14ac:dyDescent="0.25">
      <c r="A230" s="93" t="s">
        <v>2364</v>
      </c>
      <c r="B230" s="94">
        <v>45321</v>
      </c>
      <c r="C230" s="69">
        <v>1330856009</v>
      </c>
      <c r="D230" s="69">
        <v>250</v>
      </c>
      <c r="E230" s="85" t="e">
        <v>#N/A</v>
      </c>
      <c r="F230" s="85" t="e">
        <v>#N/A</v>
      </c>
      <c r="G230" s="86" t="e">
        <v>#N/A</v>
      </c>
    </row>
    <row r="231" spans="1:7" x14ac:dyDescent="0.25">
      <c r="A231" s="91" t="s">
        <v>2364</v>
      </c>
      <c r="B231" s="92">
        <v>45321</v>
      </c>
      <c r="C231" s="70">
        <v>1787316214</v>
      </c>
      <c r="D231" s="70">
        <v>200</v>
      </c>
      <c r="E231" s="82" t="e">
        <v>#N/A</v>
      </c>
      <c r="F231" s="82" t="e">
        <v>#N/A</v>
      </c>
      <c r="G231" s="83" t="e">
        <v>#N/A</v>
      </c>
    </row>
    <row r="232" spans="1:7" x14ac:dyDescent="0.25">
      <c r="A232" s="93" t="s">
        <v>2364</v>
      </c>
      <c r="B232" s="94">
        <v>45321</v>
      </c>
      <c r="C232" s="69">
        <v>1854361194</v>
      </c>
      <c r="D232" s="69">
        <v>200</v>
      </c>
      <c r="E232" s="85" t="e">
        <v>#N/A</v>
      </c>
      <c r="F232" s="85" t="e">
        <v>#N/A</v>
      </c>
      <c r="G232" s="86" t="e">
        <v>#N/A</v>
      </c>
    </row>
    <row r="233" spans="1:7" x14ac:dyDescent="0.25">
      <c r="A233" s="91" t="s">
        <v>2364</v>
      </c>
      <c r="B233" s="92">
        <v>45321</v>
      </c>
      <c r="C233" s="70">
        <v>1868318308</v>
      </c>
      <c r="D233" s="70">
        <v>250</v>
      </c>
      <c r="E233" s="82" t="e">
        <v>#N/A</v>
      </c>
      <c r="F233" s="82" t="e">
        <v>#N/A</v>
      </c>
      <c r="G233" s="83" t="e">
        <v>#N/A</v>
      </c>
    </row>
    <row r="234" spans="1:7" x14ac:dyDescent="0.25">
      <c r="A234" s="93" t="s">
        <v>2364</v>
      </c>
      <c r="B234" s="94">
        <v>45321</v>
      </c>
      <c r="C234" s="69">
        <v>1875593099</v>
      </c>
      <c r="D234" s="69">
        <v>200</v>
      </c>
      <c r="E234" s="85" t="e">
        <v>#N/A</v>
      </c>
      <c r="F234" s="85" t="e">
        <v>#N/A</v>
      </c>
      <c r="G234" s="86" t="e">
        <v>#N/A</v>
      </c>
    </row>
    <row r="235" spans="1:7" x14ac:dyDescent="0.25">
      <c r="A235" s="91" t="s">
        <v>2364</v>
      </c>
      <c r="B235" s="92">
        <v>45321</v>
      </c>
      <c r="C235" s="70">
        <v>1942634543</v>
      </c>
      <c r="D235" s="70">
        <v>200</v>
      </c>
      <c r="E235" s="82" t="e">
        <v>#N/A</v>
      </c>
      <c r="F235" s="82" t="e">
        <v>#N/A</v>
      </c>
      <c r="G235" s="83" t="e">
        <v>#N/A</v>
      </c>
    </row>
    <row r="236" spans="1:7" x14ac:dyDescent="0.25">
      <c r="A236" s="93" t="s">
        <v>2364</v>
      </c>
      <c r="B236" s="94">
        <v>45321</v>
      </c>
      <c r="C236" s="69">
        <v>2204387957</v>
      </c>
      <c r="D236" s="69">
        <v>250</v>
      </c>
      <c r="E236" s="85" t="e">
        <v>#N/A</v>
      </c>
      <c r="F236" s="85" t="e">
        <v>#N/A</v>
      </c>
      <c r="G236" s="86" t="e">
        <v>#N/A</v>
      </c>
    </row>
    <row r="237" spans="1:7" x14ac:dyDescent="0.25">
      <c r="A237" s="91" t="s">
        <v>2364</v>
      </c>
      <c r="B237" s="92">
        <v>45321</v>
      </c>
      <c r="C237" s="70">
        <v>2512341692</v>
      </c>
      <c r="D237" s="70">
        <v>250</v>
      </c>
      <c r="E237" s="82" t="e">
        <v>#N/A</v>
      </c>
      <c r="F237" s="82" t="e">
        <v>#N/A</v>
      </c>
      <c r="G237" s="83" t="e">
        <v>#N/A</v>
      </c>
    </row>
    <row r="238" spans="1:7" x14ac:dyDescent="0.25">
      <c r="A238" s="93" t="s">
        <v>2364</v>
      </c>
      <c r="B238" s="94">
        <v>45321</v>
      </c>
      <c r="C238" s="69">
        <v>267863329</v>
      </c>
      <c r="D238" s="69">
        <v>200</v>
      </c>
      <c r="E238" s="85" t="e">
        <v>#N/A</v>
      </c>
      <c r="F238" s="85" t="e">
        <v>#N/A</v>
      </c>
      <c r="G238" s="86" t="e">
        <v>#N/A</v>
      </c>
    </row>
    <row r="239" spans="1:7" x14ac:dyDescent="0.25">
      <c r="A239" s="91" t="s">
        <v>2364</v>
      </c>
      <c r="B239" s="92">
        <v>45321</v>
      </c>
      <c r="C239" s="70">
        <v>3134212695</v>
      </c>
      <c r="D239" s="70">
        <v>225</v>
      </c>
      <c r="E239" s="82" t="e">
        <v>#N/A</v>
      </c>
      <c r="F239" s="82" t="e">
        <v>#N/A</v>
      </c>
      <c r="G239" s="83" t="e">
        <v>#N/A</v>
      </c>
    </row>
    <row r="240" spans="1:7" x14ac:dyDescent="0.25">
      <c r="A240" s="93" t="s">
        <v>2364</v>
      </c>
      <c r="B240" s="94">
        <v>45321</v>
      </c>
      <c r="C240" s="69">
        <v>3719184707</v>
      </c>
      <c r="D240" s="69">
        <v>200</v>
      </c>
      <c r="E240" s="85" t="e">
        <v>#N/A</v>
      </c>
      <c r="F240" s="85" t="e">
        <v>#N/A</v>
      </c>
      <c r="G240" s="86" t="e">
        <v>#N/A</v>
      </c>
    </row>
    <row r="241" spans="1:7" x14ac:dyDescent="0.25">
      <c r="A241" s="91" t="s">
        <v>2364</v>
      </c>
      <c r="B241" s="92">
        <v>45321</v>
      </c>
      <c r="C241" s="70">
        <v>3727704402</v>
      </c>
      <c r="D241" s="70">
        <v>200</v>
      </c>
      <c r="E241" s="82" t="e">
        <v>#N/A</v>
      </c>
      <c r="F241" s="82" t="e">
        <v>#N/A</v>
      </c>
      <c r="G241" s="83" t="e">
        <v>#N/A</v>
      </c>
    </row>
    <row r="242" spans="1:7" x14ac:dyDescent="0.25">
      <c r="A242" s="93" t="s">
        <v>2364</v>
      </c>
      <c r="B242" s="94">
        <v>45321</v>
      </c>
      <c r="C242" s="69">
        <v>4163194684</v>
      </c>
      <c r="D242" s="69">
        <v>200</v>
      </c>
      <c r="E242" s="85" t="e">
        <v>#N/A</v>
      </c>
      <c r="F242" s="85" t="e">
        <v>#N/A</v>
      </c>
      <c r="G242" s="86" t="e">
        <v>#N/A</v>
      </c>
    </row>
    <row r="243" spans="1:7" x14ac:dyDescent="0.25">
      <c r="A243" s="91" t="s">
        <v>2364</v>
      </c>
      <c r="B243" s="92">
        <v>45321</v>
      </c>
      <c r="C243" s="70">
        <v>572736946</v>
      </c>
      <c r="D243" s="70">
        <v>200</v>
      </c>
      <c r="E243" s="82" t="e">
        <v>#N/A</v>
      </c>
      <c r="F243" s="82" t="e">
        <v>#N/A</v>
      </c>
      <c r="G243" s="83" t="e">
        <v>#N/A</v>
      </c>
    </row>
    <row r="244" spans="1:7" x14ac:dyDescent="0.25">
      <c r="A244" s="93" t="s">
        <v>2364</v>
      </c>
      <c r="B244" s="94">
        <v>45321</v>
      </c>
      <c r="C244" s="69">
        <v>926565149</v>
      </c>
      <c r="D244" s="69">
        <v>200</v>
      </c>
      <c r="E244" s="85" t="e">
        <v>#N/A</v>
      </c>
      <c r="F244" s="85" t="e">
        <v>#N/A</v>
      </c>
      <c r="G244" s="86" t="e">
        <v>#N/A</v>
      </c>
    </row>
    <row r="245" spans="1:7" x14ac:dyDescent="0.25">
      <c r="A245" s="91" t="s">
        <v>2364</v>
      </c>
      <c r="B245" s="92">
        <v>45322</v>
      </c>
      <c r="C245" s="70">
        <v>1272793337</v>
      </c>
      <c r="D245" s="70">
        <v>200</v>
      </c>
      <c r="E245" s="82" t="e">
        <v>#N/A</v>
      </c>
      <c r="F245" s="82" t="e">
        <v>#N/A</v>
      </c>
      <c r="G245" s="83" t="e">
        <v>#N/A</v>
      </c>
    </row>
    <row r="246" spans="1:7" x14ac:dyDescent="0.25">
      <c r="A246" s="93" t="s">
        <v>2364</v>
      </c>
      <c r="B246" s="94">
        <v>45322</v>
      </c>
      <c r="C246" s="69">
        <v>1442989263</v>
      </c>
      <c r="D246" s="69">
        <v>250</v>
      </c>
      <c r="E246" s="85" t="e">
        <v>#N/A</v>
      </c>
      <c r="F246" s="85" t="e">
        <v>#N/A</v>
      </c>
      <c r="G246" s="86" t="e">
        <v>#N/A</v>
      </c>
    </row>
    <row r="247" spans="1:7" x14ac:dyDescent="0.25">
      <c r="A247" s="91" t="s">
        <v>2364</v>
      </c>
      <c r="B247" s="92">
        <v>45322</v>
      </c>
      <c r="C247" s="70">
        <v>1469073529</v>
      </c>
      <c r="D247" s="70">
        <v>500</v>
      </c>
      <c r="E247" s="82" t="e">
        <v>#N/A</v>
      </c>
      <c r="F247" s="82" t="e">
        <v>#N/A</v>
      </c>
      <c r="G247" s="83" t="e">
        <v>#N/A</v>
      </c>
    </row>
    <row r="248" spans="1:7" x14ac:dyDescent="0.25">
      <c r="A248" s="93" t="s">
        <v>2364</v>
      </c>
      <c r="B248" s="94">
        <v>45322</v>
      </c>
      <c r="C248" s="69">
        <v>1573209295</v>
      </c>
      <c r="D248" s="69">
        <v>250</v>
      </c>
      <c r="E248" s="85" t="e">
        <v>#N/A</v>
      </c>
      <c r="F248" s="85" t="e">
        <v>#N/A</v>
      </c>
      <c r="G248" s="86" t="e">
        <v>#N/A</v>
      </c>
    </row>
    <row r="249" spans="1:7" x14ac:dyDescent="0.25">
      <c r="A249" s="91" t="s">
        <v>2364</v>
      </c>
      <c r="B249" s="92">
        <v>45322</v>
      </c>
      <c r="C249" s="70">
        <v>1754746164</v>
      </c>
      <c r="D249" s="70">
        <v>500</v>
      </c>
      <c r="E249" s="82" t="e">
        <v>#N/A</v>
      </c>
      <c r="F249" s="82" t="e">
        <v>#N/A</v>
      </c>
      <c r="G249" s="83" t="e">
        <v>#N/A</v>
      </c>
    </row>
    <row r="250" spans="1:7" x14ac:dyDescent="0.25">
      <c r="A250" s="93" t="s">
        <v>2364</v>
      </c>
      <c r="B250" s="94">
        <v>45322</v>
      </c>
      <c r="C250" s="69">
        <v>3105702157</v>
      </c>
      <c r="D250" s="69">
        <v>250</v>
      </c>
      <c r="E250" s="85" t="e">
        <v>#N/A</v>
      </c>
      <c r="F250" s="85" t="e">
        <v>#N/A</v>
      </c>
      <c r="G250" s="86" t="e">
        <v>#N/A</v>
      </c>
    </row>
    <row r="251" spans="1:7" x14ac:dyDescent="0.25">
      <c r="A251" s="91" t="s">
        <v>2364</v>
      </c>
      <c r="B251" s="92">
        <v>45322</v>
      </c>
      <c r="C251" s="70">
        <v>3213904255</v>
      </c>
      <c r="D251" s="70">
        <v>500</v>
      </c>
      <c r="E251" s="82" t="e">
        <v>#N/A</v>
      </c>
      <c r="F251" s="82" t="e">
        <v>#N/A</v>
      </c>
      <c r="G251" s="83" t="e">
        <v>#N/A</v>
      </c>
    </row>
    <row r="252" spans="1:7" x14ac:dyDescent="0.25">
      <c r="A252" s="93" t="s">
        <v>2364</v>
      </c>
      <c r="B252" s="94">
        <v>45322</v>
      </c>
      <c r="C252" s="69">
        <v>3320465916</v>
      </c>
      <c r="D252" s="69">
        <v>225</v>
      </c>
      <c r="E252" s="85" t="e">
        <v>#N/A</v>
      </c>
      <c r="F252" s="85" t="e">
        <v>#N/A</v>
      </c>
      <c r="G252" s="86" t="e">
        <v>#N/A</v>
      </c>
    </row>
    <row r="253" spans="1:7" x14ac:dyDescent="0.25">
      <c r="A253" s="91" t="s">
        <v>2364</v>
      </c>
      <c r="B253" s="92">
        <v>45322</v>
      </c>
      <c r="C253" s="70">
        <v>3531229396</v>
      </c>
      <c r="D253" s="70">
        <v>250</v>
      </c>
      <c r="E253" s="82" t="e">
        <v>#N/A</v>
      </c>
      <c r="F253" s="82" t="e">
        <v>#N/A</v>
      </c>
      <c r="G253" s="83" t="e">
        <v>#N/A</v>
      </c>
    </row>
    <row r="254" spans="1:7" x14ac:dyDescent="0.25">
      <c r="A254" s="93" t="s">
        <v>2364</v>
      </c>
      <c r="B254" s="94">
        <v>45322</v>
      </c>
      <c r="C254" s="69">
        <v>3971564279</v>
      </c>
      <c r="D254" s="69">
        <v>225</v>
      </c>
      <c r="E254" s="85" t="e">
        <v>#N/A</v>
      </c>
      <c r="F254" s="85" t="e">
        <v>#N/A</v>
      </c>
      <c r="G254" s="86" t="e">
        <v>#N/A</v>
      </c>
    </row>
    <row r="255" spans="1:7" x14ac:dyDescent="0.25">
      <c r="A255" s="91" t="s">
        <v>2364</v>
      </c>
      <c r="B255" s="92">
        <v>45322</v>
      </c>
      <c r="C255" s="70">
        <v>4211625759</v>
      </c>
      <c r="D255" s="70">
        <v>250</v>
      </c>
      <c r="E255" s="82" t="e">
        <v>#N/A</v>
      </c>
      <c r="F255" s="82" t="e">
        <v>#N/A</v>
      </c>
      <c r="G255" s="83" t="e">
        <v>#N/A</v>
      </c>
    </row>
    <row r="256" spans="1:7" x14ac:dyDescent="0.25">
      <c r="A256" s="93" t="s">
        <v>2364</v>
      </c>
      <c r="B256" s="94">
        <v>45322</v>
      </c>
      <c r="C256" s="69">
        <v>627131328</v>
      </c>
      <c r="D256" s="69">
        <v>400</v>
      </c>
      <c r="E256" s="85" t="e">
        <v>#N/A</v>
      </c>
      <c r="F256" s="85" t="e">
        <v>#N/A</v>
      </c>
      <c r="G256" s="86" t="e">
        <v>#N/A</v>
      </c>
    </row>
    <row r="257" spans="1:7" x14ac:dyDescent="0.25">
      <c r="A257" s="91" t="s">
        <v>2364</v>
      </c>
      <c r="B257" s="92">
        <v>45322</v>
      </c>
      <c r="C257" s="70">
        <v>212465425</v>
      </c>
      <c r="D257" s="70">
        <v>1300</v>
      </c>
      <c r="E257" s="82" t="e">
        <v>#N/A</v>
      </c>
      <c r="F257" s="82" t="e">
        <v>#N/A</v>
      </c>
      <c r="G257" s="83" t="e">
        <v>#N/A</v>
      </c>
    </row>
    <row r="258" spans="1:7" x14ac:dyDescent="0.25">
      <c r="A258" s="93" t="s">
        <v>2364</v>
      </c>
      <c r="B258" s="94">
        <v>45322</v>
      </c>
      <c r="C258" s="69">
        <v>1705134958</v>
      </c>
      <c r="D258" s="69">
        <v>1800</v>
      </c>
      <c r="E258" s="85" t="e">
        <v>#N/A</v>
      </c>
      <c r="F258" s="85" t="e">
        <v>#N/A</v>
      </c>
      <c r="G258" s="86" t="e">
        <v>#N/A</v>
      </c>
    </row>
    <row r="259" spans="1:7" x14ac:dyDescent="0.25">
      <c r="A259" s="95" t="s">
        <v>2364</v>
      </c>
      <c r="B259" s="96">
        <v>45322</v>
      </c>
      <c r="C259" s="84">
        <v>408175956</v>
      </c>
      <c r="D259" s="84">
        <v>850</v>
      </c>
      <c r="E259" s="87" t="e">
        <v>#N/A</v>
      </c>
      <c r="F259" s="87" t="e">
        <v>#N/A</v>
      </c>
      <c r="G259" s="88" t="e">
        <v>#N/A</v>
      </c>
    </row>
  </sheetData>
  <pageMargins left="0.7" right="0.7" top="0.75" bottom="0.75" header="0.3" footer="0.3"/>
  <pageSetup scale="14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9F6F00-DA65-4915-9F8E-F72BD3C6E686}">
          <x14:formula1>
            <xm:f>MIo!#REF!</xm:f>
          </x14:formula1>
          <xm:sqref>B12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Por Factura</vt:lpstr>
      <vt:lpstr>MIo</vt:lpstr>
      <vt:lpstr>Verificacion</vt:lpstr>
      <vt:lpstr>Sheet3</vt:lpstr>
      <vt:lpstr>MIo!Print_Area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DeseretTecnico</cp:lastModifiedBy>
  <cp:lastPrinted>2024-02-06T19:21:57Z</cp:lastPrinted>
  <dcterms:created xsi:type="dcterms:W3CDTF">2024-02-05T16:43:29Z</dcterms:created>
  <dcterms:modified xsi:type="dcterms:W3CDTF">2024-02-07T15:01:23Z</dcterms:modified>
</cp:coreProperties>
</file>